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 defaultThemeVersion="124226"/>
  <xr:revisionPtr revIDLastSave="0" documentId="13_ncr:1_{EFBBE7F6-1E74-46E0-8041-31ABB31C5E69}" xr6:coauthVersionLast="36" xr6:coauthVersionMax="36" xr10:uidLastSave="{00000000-0000-0000-0000-000000000000}"/>
  <bookViews>
    <workbookView xWindow="0" yWindow="0" windowWidth="28800" windowHeight="12225" activeTab="5" xr2:uid="{00000000-000D-0000-FFFF-FFFF00000000}"/>
  </bookViews>
  <sheets>
    <sheet name="2 этаж" sheetId="1" r:id="rId1"/>
    <sheet name="3 этаж" sheetId="2" r:id="rId2"/>
    <sheet name="4 этаж" sheetId="3" r:id="rId3"/>
    <sheet name="5 этаж" sheetId="4" r:id="rId4"/>
    <sheet name="для психолога" sheetId="11" r:id="rId5"/>
    <sheet name="Статистика" sheetId="5" r:id="rId6"/>
    <sheet name="Выселились" sheetId="6" r:id="rId7"/>
    <sheet name="обход 2" sheetId="8" r:id="rId8"/>
    <sheet name="обход 3" sheetId="7" r:id="rId9"/>
    <sheet name="обход 4" sheetId="9" r:id="rId10"/>
    <sheet name="обход 5" sheetId="10" r:id="rId11"/>
  </sheets>
  <externalReferences>
    <externalReference r:id="rId12"/>
  </externalReferences>
  <definedNames>
    <definedName name="_xlnm._FilterDatabase" localSheetId="0" hidden="1">'2 этаж'!$A$2:$R$104</definedName>
    <definedName name="_xlnm._FilterDatabase" localSheetId="1" hidden="1">'3 этаж'!$A$2:$AY$107</definedName>
    <definedName name="_xlnm._FilterDatabase" localSheetId="2" hidden="1">'4 этаж'!$A$2:$Q$107</definedName>
    <definedName name="_xlnm._FilterDatabase" localSheetId="3" hidden="1">'5 этаж'!$A$2:$S$107</definedName>
    <definedName name="_xlnm._FilterDatabase" localSheetId="4" hidden="1">'для психолога'!$A$2:$R$419</definedName>
  </definedNames>
  <calcPr calcId="191029"/>
</workbook>
</file>

<file path=xl/calcChain.xml><?xml version="1.0" encoding="utf-8"?>
<calcChain xmlns="http://schemas.openxmlformats.org/spreadsheetml/2006/main">
  <c r="M64" i="1" l="1"/>
  <c r="L64" i="1"/>
  <c r="K64" i="1"/>
  <c r="M54" i="2"/>
  <c r="L54" i="2"/>
  <c r="K54" i="2"/>
  <c r="D109" i="4" l="1"/>
  <c r="O63" i="4"/>
  <c r="O64" i="4"/>
  <c r="O65" i="4"/>
  <c r="O66" i="4"/>
  <c r="O67" i="4"/>
  <c r="O68" i="4"/>
  <c r="O69" i="4"/>
  <c r="N63" i="4"/>
  <c r="N64" i="4"/>
  <c r="N65" i="4"/>
  <c r="N66" i="4"/>
  <c r="N67" i="4"/>
  <c r="N68" i="4"/>
  <c r="N69" i="4"/>
  <c r="N70" i="4"/>
  <c r="N71" i="4"/>
  <c r="N72" i="4"/>
  <c r="M63" i="4"/>
  <c r="M64" i="4"/>
  <c r="M65" i="4"/>
  <c r="M66" i="4"/>
  <c r="M67" i="4"/>
  <c r="M68" i="4"/>
  <c r="M69" i="4"/>
  <c r="L63" i="4"/>
  <c r="L64" i="4"/>
  <c r="L65" i="4"/>
  <c r="L66" i="4"/>
  <c r="L67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K22" i="2"/>
  <c r="K23" i="2"/>
  <c r="K24" i="2"/>
  <c r="K25" i="2"/>
  <c r="K26" i="2"/>
  <c r="M23" i="2"/>
  <c r="M24" i="2"/>
  <c r="M25" i="2"/>
  <c r="M26" i="2"/>
  <c r="M27" i="2"/>
  <c r="M28" i="2"/>
  <c r="M29" i="2"/>
  <c r="M30" i="2"/>
  <c r="M31" i="2"/>
  <c r="M32" i="2"/>
  <c r="M33" i="2"/>
  <c r="M34" i="2"/>
  <c r="L23" i="2"/>
  <c r="L24" i="2"/>
  <c r="L25" i="2"/>
  <c r="L26" i="2"/>
  <c r="L27" i="2"/>
  <c r="L28" i="2"/>
  <c r="L29" i="2"/>
  <c r="L30" i="2"/>
  <c r="L31" i="2"/>
  <c r="L32" i="2"/>
  <c r="K28" i="2"/>
  <c r="K29" i="2"/>
  <c r="K30" i="2"/>
  <c r="K78" i="1"/>
  <c r="K79" i="1"/>
  <c r="K80" i="1"/>
  <c r="K62" i="1"/>
  <c r="K63" i="1"/>
  <c r="K65" i="1"/>
  <c r="K5" i="1"/>
  <c r="K6" i="1"/>
  <c r="M100" i="3"/>
  <c r="M101" i="3"/>
  <c r="M102" i="3"/>
  <c r="L100" i="3"/>
  <c r="K100" i="3"/>
  <c r="K101" i="3"/>
  <c r="O27" i="4"/>
  <c r="O28" i="4"/>
  <c r="O29" i="4"/>
  <c r="N27" i="4"/>
  <c r="N28" i="4"/>
  <c r="N29" i="4"/>
  <c r="M27" i="4"/>
  <c r="M28" i="4"/>
  <c r="L27" i="4"/>
  <c r="L28" i="4"/>
  <c r="O18" i="4"/>
  <c r="O19" i="4"/>
  <c r="N18" i="4"/>
  <c r="N19" i="4"/>
  <c r="M18" i="4"/>
  <c r="L18" i="4"/>
  <c r="M37" i="1" l="1"/>
  <c r="M38" i="1"/>
  <c r="L37" i="1"/>
  <c r="K37" i="1"/>
  <c r="M28" i="1"/>
  <c r="L28" i="1"/>
  <c r="K28" i="1"/>
  <c r="G426" i="11" l="1"/>
  <c r="G425" i="11"/>
  <c r="G424" i="11"/>
  <c r="F426" i="11"/>
  <c r="F425" i="11"/>
  <c r="F424" i="11"/>
  <c r="E426" i="11"/>
  <c r="E425" i="11"/>
  <c r="E424" i="11"/>
  <c r="D426" i="11"/>
  <c r="D425" i="11"/>
  <c r="D424" i="11"/>
  <c r="G423" i="11"/>
  <c r="F423" i="11"/>
  <c r="E423" i="11"/>
  <c r="D423" i="11"/>
  <c r="G427" i="11" l="1"/>
  <c r="E427" i="11"/>
  <c r="D427" i="11"/>
  <c r="F427" i="11"/>
  <c r="L125" i="11"/>
  <c r="K125" i="11"/>
  <c r="J125" i="11"/>
  <c r="J4" i="11"/>
  <c r="J5" i="11"/>
  <c r="J3" i="11"/>
  <c r="M3" i="11"/>
  <c r="M4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277" i="11"/>
  <c r="L261" i="11"/>
  <c r="L217" i="11"/>
  <c r="L211" i="11"/>
  <c r="L127" i="11"/>
  <c r="J78" i="11"/>
  <c r="J62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5" i="11"/>
  <c r="M6" i="11"/>
  <c r="M7" i="11"/>
  <c r="M8" i="11"/>
  <c r="M9" i="11"/>
  <c r="M10" i="11"/>
  <c r="M315" i="11"/>
  <c r="M419" i="11"/>
  <c r="K419" i="11"/>
  <c r="M418" i="11"/>
  <c r="K418" i="11"/>
  <c r="M417" i="11"/>
  <c r="K417" i="11"/>
  <c r="M416" i="11"/>
  <c r="K416" i="11"/>
  <c r="M415" i="11"/>
  <c r="K415" i="11"/>
  <c r="M414" i="11"/>
  <c r="K414" i="11"/>
  <c r="M413" i="11"/>
  <c r="K413" i="11"/>
  <c r="M412" i="11"/>
  <c r="K412" i="11"/>
  <c r="M411" i="11"/>
  <c r="K411" i="11"/>
  <c r="M410" i="11"/>
  <c r="K410" i="11"/>
  <c r="M409" i="11"/>
  <c r="K409" i="11"/>
  <c r="M408" i="11"/>
  <c r="K408" i="11"/>
  <c r="M407" i="11"/>
  <c r="K407" i="11"/>
  <c r="M406" i="11"/>
  <c r="K406" i="11"/>
  <c r="M405" i="11"/>
  <c r="K405" i="11"/>
  <c r="M404" i="11"/>
  <c r="K404" i="11"/>
  <c r="M403" i="11"/>
  <c r="K403" i="11"/>
  <c r="M402" i="11"/>
  <c r="K402" i="11"/>
  <c r="M401" i="11"/>
  <c r="K401" i="11"/>
  <c r="M400" i="11"/>
  <c r="K400" i="11"/>
  <c r="M398" i="11"/>
  <c r="K398" i="11"/>
  <c r="M397" i="11"/>
  <c r="K397" i="11"/>
  <c r="M396" i="11"/>
  <c r="K396" i="11"/>
  <c r="M395" i="11"/>
  <c r="K395" i="11"/>
  <c r="M394" i="11"/>
  <c r="K394" i="11"/>
  <c r="M393" i="11"/>
  <c r="K393" i="11"/>
  <c r="M392" i="11"/>
  <c r="K392" i="11"/>
  <c r="M391" i="11"/>
  <c r="K391" i="11"/>
  <c r="M390" i="11"/>
  <c r="K390" i="11"/>
  <c r="M389" i="11"/>
  <c r="K389" i="11"/>
  <c r="M388" i="11"/>
  <c r="K388" i="11"/>
  <c r="M387" i="11"/>
  <c r="K387" i="11"/>
  <c r="M386" i="11"/>
  <c r="K386" i="11"/>
  <c r="M385" i="11"/>
  <c r="K385" i="11"/>
  <c r="M384" i="11"/>
  <c r="K384" i="11"/>
  <c r="M383" i="11"/>
  <c r="K383" i="11"/>
  <c r="M382" i="11"/>
  <c r="K382" i="11"/>
  <c r="M381" i="11"/>
  <c r="K381" i="11"/>
  <c r="M380" i="11"/>
  <c r="K380" i="11"/>
  <c r="M379" i="11"/>
  <c r="K379" i="11"/>
  <c r="M378" i="11"/>
  <c r="K378" i="11"/>
  <c r="M377" i="11"/>
  <c r="K377" i="11"/>
  <c r="M376" i="11"/>
  <c r="K376" i="11"/>
  <c r="M375" i="11"/>
  <c r="K375" i="11"/>
  <c r="M374" i="11"/>
  <c r="K374" i="11"/>
  <c r="M373" i="11"/>
  <c r="K373" i="11"/>
  <c r="M372" i="11"/>
  <c r="K372" i="11"/>
  <c r="M371" i="11"/>
  <c r="K371" i="11"/>
  <c r="M370" i="11"/>
  <c r="K370" i="11"/>
  <c r="M369" i="11"/>
  <c r="K369" i="11"/>
  <c r="M368" i="11"/>
  <c r="K368" i="11"/>
  <c r="M367" i="11"/>
  <c r="K367" i="11"/>
  <c r="M366" i="11"/>
  <c r="K366" i="11"/>
  <c r="M365" i="11"/>
  <c r="K365" i="11"/>
  <c r="M364" i="11"/>
  <c r="K364" i="11"/>
  <c r="M363" i="11"/>
  <c r="K363" i="11"/>
  <c r="M362" i="11"/>
  <c r="K362" i="11"/>
  <c r="M361" i="11"/>
  <c r="K361" i="11"/>
  <c r="M360" i="11"/>
  <c r="K360" i="11"/>
  <c r="M359" i="11"/>
  <c r="K359" i="11"/>
  <c r="M358" i="11"/>
  <c r="K358" i="11"/>
  <c r="M357" i="11"/>
  <c r="K357" i="11"/>
  <c r="M356" i="11"/>
  <c r="K356" i="11"/>
  <c r="M355" i="11"/>
  <c r="K355" i="11"/>
  <c r="M354" i="11"/>
  <c r="K354" i="11"/>
  <c r="M353" i="11"/>
  <c r="K353" i="11"/>
  <c r="M352" i="11"/>
  <c r="K352" i="11"/>
  <c r="M351" i="11"/>
  <c r="K351" i="11"/>
  <c r="M350" i="11"/>
  <c r="K350" i="11"/>
  <c r="M349" i="11"/>
  <c r="K349" i="11"/>
  <c r="M348" i="11"/>
  <c r="K348" i="11"/>
  <c r="M347" i="11"/>
  <c r="K347" i="11"/>
  <c r="M346" i="11"/>
  <c r="K346" i="11"/>
  <c r="M345" i="11"/>
  <c r="K345" i="11"/>
  <c r="M344" i="11"/>
  <c r="K344" i="11"/>
  <c r="M343" i="11"/>
  <c r="K343" i="11"/>
  <c r="M342" i="11"/>
  <c r="K342" i="11"/>
  <c r="M341" i="11"/>
  <c r="K341" i="11"/>
  <c r="M340" i="11"/>
  <c r="K340" i="11"/>
  <c r="M339" i="11"/>
  <c r="K339" i="11"/>
  <c r="M338" i="11"/>
  <c r="K338" i="11"/>
  <c r="M337" i="11"/>
  <c r="K337" i="11"/>
  <c r="M336" i="11"/>
  <c r="K336" i="11"/>
  <c r="M335" i="11"/>
  <c r="K335" i="11"/>
  <c r="M334" i="11"/>
  <c r="K334" i="11"/>
  <c r="M333" i="11"/>
  <c r="K333" i="11"/>
  <c r="M332" i="11"/>
  <c r="K332" i="11"/>
  <c r="M331" i="11"/>
  <c r="K331" i="11"/>
  <c r="M330" i="11"/>
  <c r="K330" i="11"/>
  <c r="M329" i="11"/>
  <c r="K329" i="11"/>
  <c r="M328" i="11"/>
  <c r="K328" i="11"/>
  <c r="M327" i="11"/>
  <c r="K327" i="11"/>
  <c r="M326" i="11"/>
  <c r="K326" i="11"/>
  <c r="M325" i="11"/>
  <c r="K325" i="11"/>
  <c r="M324" i="11"/>
  <c r="K324" i="11"/>
  <c r="M323" i="11"/>
  <c r="K323" i="11"/>
  <c r="P322" i="11"/>
  <c r="M322" i="11"/>
  <c r="K322" i="11"/>
  <c r="M321" i="11"/>
  <c r="K321" i="11"/>
  <c r="M320" i="11"/>
  <c r="K320" i="11"/>
  <c r="M319" i="11"/>
  <c r="K319" i="11"/>
  <c r="M318" i="11"/>
  <c r="K318" i="11"/>
  <c r="Q317" i="11"/>
  <c r="P317" i="11"/>
  <c r="O317" i="11"/>
  <c r="M317" i="11"/>
  <c r="K317" i="11"/>
  <c r="Q316" i="11"/>
  <c r="P316" i="11"/>
  <c r="O316" i="11"/>
  <c r="M316" i="11"/>
  <c r="K316" i="11"/>
  <c r="Q315" i="11"/>
  <c r="P315" i="11"/>
  <c r="O315" i="11"/>
  <c r="K315" i="11"/>
  <c r="L314" i="11"/>
  <c r="K314" i="11"/>
  <c r="L313" i="11"/>
  <c r="K313" i="11"/>
  <c r="L312" i="11"/>
  <c r="K312" i="11"/>
  <c r="L311" i="11"/>
  <c r="K311" i="11"/>
  <c r="L310" i="11"/>
  <c r="K310" i="11"/>
  <c r="L309" i="11"/>
  <c r="K309" i="11"/>
  <c r="L308" i="11"/>
  <c r="K308" i="11"/>
  <c r="L307" i="11"/>
  <c r="K307" i="11"/>
  <c r="L306" i="11"/>
  <c r="K306" i="11"/>
  <c r="L305" i="11"/>
  <c r="K305" i="11"/>
  <c r="L304" i="11"/>
  <c r="K304" i="11"/>
  <c r="L303" i="11"/>
  <c r="K303" i="11"/>
  <c r="L302" i="11"/>
  <c r="K302" i="11"/>
  <c r="L301" i="11"/>
  <c r="K301" i="11"/>
  <c r="L300" i="11"/>
  <c r="K300" i="11"/>
  <c r="L299" i="11"/>
  <c r="K299" i="11"/>
  <c r="L298" i="11"/>
  <c r="K298" i="11"/>
  <c r="L297" i="11"/>
  <c r="K297" i="11"/>
  <c r="J297" i="11"/>
  <c r="L296" i="11"/>
  <c r="K296" i="11"/>
  <c r="J296" i="11"/>
  <c r="L295" i="11"/>
  <c r="K295" i="11"/>
  <c r="J295" i="11"/>
  <c r="L294" i="11"/>
  <c r="K294" i="11"/>
  <c r="J294" i="11"/>
  <c r="L293" i="11"/>
  <c r="K293" i="11"/>
  <c r="J293" i="11"/>
  <c r="L292" i="11"/>
  <c r="K292" i="11"/>
  <c r="J292" i="11"/>
  <c r="L291" i="11"/>
  <c r="K291" i="11"/>
  <c r="J291" i="11"/>
  <c r="L290" i="11"/>
  <c r="K290" i="11"/>
  <c r="J290" i="11"/>
  <c r="L289" i="11"/>
  <c r="K289" i="11"/>
  <c r="J289" i="11"/>
  <c r="L288" i="11"/>
  <c r="K288" i="11"/>
  <c r="J288" i="11"/>
  <c r="L287" i="11"/>
  <c r="K287" i="11"/>
  <c r="J287" i="11"/>
  <c r="L286" i="11"/>
  <c r="K286" i="11"/>
  <c r="J286" i="11"/>
  <c r="L285" i="11"/>
  <c r="K285" i="11"/>
  <c r="J285" i="11"/>
  <c r="L284" i="11"/>
  <c r="K284" i="11"/>
  <c r="J284" i="11"/>
  <c r="L283" i="11"/>
  <c r="K283" i="11"/>
  <c r="J283" i="11"/>
  <c r="L282" i="11"/>
  <c r="K282" i="11"/>
  <c r="J282" i="11"/>
  <c r="L281" i="11"/>
  <c r="K281" i="11"/>
  <c r="J281" i="11"/>
  <c r="L280" i="11"/>
  <c r="K280" i="11"/>
  <c r="J280" i="11"/>
  <c r="L279" i="11"/>
  <c r="K279" i="11"/>
  <c r="J279" i="11"/>
  <c r="L278" i="11"/>
  <c r="K278" i="11"/>
  <c r="J278" i="11"/>
  <c r="K277" i="11"/>
  <c r="J277" i="11"/>
  <c r="L276" i="11"/>
  <c r="K276" i="11"/>
  <c r="J276" i="11"/>
  <c r="L275" i="11"/>
  <c r="K275" i="11"/>
  <c r="J275" i="11"/>
  <c r="L274" i="11"/>
  <c r="K274" i="11"/>
  <c r="J274" i="11"/>
  <c r="L273" i="11"/>
  <c r="K273" i="11"/>
  <c r="J273" i="11"/>
  <c r="L272" i="11"/>
  <c r="K272" i="11"/>
  <c r="J272" i="11"/>
  <c r="L271" i="11"/>
  <c r="K271" i="11"/>
  <c r="J271" i="11"/>
  <c r="L270" i="11"/>
  <c r="K270" i="11"/>
  <c r="J270" i="11"/>
  <c r="L269" i="11"/>
  <c r="K269" i="11"/>
  <c r="J269" i="11"/>
  <c r="L268" i="11"/>
  <c r="K268" i="11"/>
  <c r="J268" i="11"/>
  <c r="L267" i="11"/>
  <c r="K267" i="11"/>
  <c r="J267" i="11"/>
  <c r="L266" i="11"/>
  <c r="K266" i="11"/>
  <c r="J266" i="11"/>
  <c r="L265" i="11"/>
  <c r="K265" i="11"/>
  <c r="J265" i="11"/>
  <c r="L264" i="11"/>
  <c r="K264" i="11"/>
  <c r="J264" i="11"/>
  <c r="L263" i="11"/>
  <c r="K263" i="11"/>
  <c r="J263" i="11"/>
  <c r="L262" i="11"/>
  <c r="K262" i="11"/>
  <c r="J262" i="11"/>
  <c r="K261" i="11"/>
  <c r="J261" i="11"/>
  <c r="L260" i="11"/>
  <c r="K260" i="11"/>
  <c r="J260" i="11"/>
  <c r="L259" i="11"/>
  <c r="K259" i="11"/>
  <c r="J259" i="11"/>
  <c r="L258" i="11"/>
  <c r="K258" i="11"/>
  <c r="J258" i="11"/>
  <c r="L257" i="11"/>
  <c r="K257" i="11"/>
  <c r="J257" i="11"/>
  <c r="L256" i="11"/>
  <c r="K256" i="11"/>
  <c r="J256" i="11"/>
  <c r="L255" i="11"/>
  <c r="K255" i="11"/>
  <c r="J255" i="11"/>
  <c r="L254" i="11"/>
  <c r="K254" i="11"/>
  <c r="J254" i="11"/>
  <c r="L253" i="11"/>
  <c r="K253" i="11"/>
  <c r="J253" i="11"/>
  <c r="L252" i="11"/>
  <c r="K252" i="11"/>
  <c r="J252" i="11"/>
  <c r="L251" i="11"/>
  <c r="K251" i="11"/>
  <c r="J251" i="11"/>
  <c r="L250" i="11"/>
  <c r="K250" i="11"/>
  <c r="J250" i="11"/>
  <c r="L249" i="11"/>
  <c r="K249" i="11"/>
  <c r="J249" i="11"/>
  <c r="L248" i="11"/>
  <c r="K248" i="11"/>
  <c r="J248" i="11"/>
  <c r="L247" i="11"/>
  <c r="K247" i="11"/>
  <c r="J247" i="11"/>
  <c r="L246" i="11"/>
  <c r="K246" i="11"/>
  <c r="J246" i="11"/>
  <c r="L245" i="11"/>
  <c r="K245" i="11"/>
  <c r="J245" i="11"/>
  <c r="L244" i="11"/>
  <c r="K244" i="11"/>
  <c r="J244" i="11"/>
  <c r="L243" i="11"/>
  <c r="K243" i="11"/>
  <c r="J243" i="11"/>
  <c r="L242" i="11"/>
  <c r="K242" i="11"/>
  <c r="J242" i="11"/>
  <c r="L241" i="11"/>
  <c r="K241" i="11"/>
  <c r="J241" i="11"/>
  <c r="L240" i="11"/>
  <c r="K240" i="11"/>
  <c r="J240" i="11"/>
  <c r="L239" i="11"/>
  <c r="K239" i="11"/>
  <c r="J239" i="11"/>
  <c r="L238" i="11"/>
  <c r="K238" i="11"/>
  <c r="J238" i="11"/>
  <c r="L237" i="11"/>
  <c r="K237" i="11"/>
  <c r="J237" i="11"/>
  <c r="L236" i="11"/>
  <c r="K236" i="11"/>
  <c r="J236" i="11"/>
  <c r="L235" i="11"/>
  <c r="K235" i="11"/>
  <c r="J235" i="11"/>
  <c r="L234" i="11"/>
  <c r="K234" i="11"/>
  <c r="J234" i="11"/>
  <c r="L233" i="11"/>
  <c r="K233" i="11"/>
  <c r="J233" i="11"/>
  <c r="L232" i="11"/>
  <c r="K232" i="11"/>
  <c r="J232" i="11"/>
  <c r="L231" i="11"/>
  <c r="K231" i="11"/>
  <c r="J231" i="11"/>
  <c r="L230" i="11"/>
  <c r="K230" i="11"/>
  <c r="J230" i="11"/>
  <c r="L229" i="11"/>
  <c r="K229" i="11"/>
  <c r="J229" i="11"/>
  <c r="L228" i="11"/>
  <c r="K228" i="11"/>
  <c r="J228" i="11"/>
  <c r="L227" i="11"/>
  <c r="K227" i="11"/>
  <c r="J227" i="11"/>
  <c r="L226" i="11"/>
  <c r="K226" i="11"/>
  <c r="J226" i="11"/>
  <c r="L225" i="11"/>
  <c r="K225" i="11"/>
  <c r="J225" i="11"/>
  <c r="L224" i="11"/>
  <c r="K224" i="11"/>
  <c r="J224" i="11"/>
  <c r="L223" i="11"/>
  <c r="K223" i="11"/>
  <c r="J223" i="11"/>
  <c r="L222" i="11"/>
  <c r="K222" i="11"/>
  <c r="J222" i="11"/>
  <c r="L221" i="11"/>
  <c r="K221" i="11"/>
  <c r="J221" i="11"/>
  <c r="L220" i="11"/>
  <c r="K220" i="11"/>
  <c r="J220" i="11"/>
  <c r="L219" i="11"/>
  <c r="K219" i="11"/>
  <c r="J219" i="11"/>
  <c r="O218" i="11"/>
  <c r="L218" i="11"/>
  <c r="K218" i="11"/>
  <c r="J218" i="11"/>
  <c r="O217" i="11"/>
  <c r="K217" i="11"/>
  <c r="J217" i="11"/>
  <c r="O216" i="11"/>
  <c r="L216" i="11"/>
  <c r="K216" i="11"/>
  <c r="J216" i="11"/>
  <c r="L215" i="11"/>
  <c r="K215" i="11"/>
  <c r="J215" i="11"/>
  <c r="L214" i="11"/>
  <c r="K214" i="11"/>
  <c r="J214" i="11"/>
  <c r="L213" i="11"/>
  <c r="K213" i="11"/>
  <c r="J213" i="11"/>
  <c r="P212" i="11"/>
  <c r="O212" i="11"/>
  <c r="N212" i="11"/>
  <c r="L212" i="11"/>
  <c r="K212" i="11"/>
  <c r="J212" i="11"/>
  <c r="P211" i="11"/>
  <c r="O211" i="11"/>
  <c r="N211" i="11"/>
  <c r="K211" i="11"/>
  <c r="J211" i="11"/>
  <c r="P210" i="11"/>
  <c r="O210" i="11"/>
  <c r="N210" i="11"/>
  <c r="L210" i="11"/>
  <c r="K210" i="11"/>
  <c r="J210" i="11"/>
  <c r="L209" i="11"/>
  <c r="K209" i="11"/>
  <c r="J209" i="11"/>
  <c r="L208" i="11"/>
  <c r="K208" i="11"/>
  <c r="J208" i="11"/>
  <c r="L207" i="11"/>
  <c r="K207" i="11"/>
  <c r="J207" i="11"/>
  <c r="L206" i="11"/>
  <c r="K206" i="11"/>
  <c r="J206" i="11"/>
  <c r="L205" i="11"/>
  <c r="K205" i="11"/>
  <c r="J205" i="11"/>
  <c r="L204" i="11"/>
  <c r="K204" i="11"/>
  <c r="J204" i="11"/>
  <c r="L203" i="11"/>
  <c r="K203" i="11"/>
  <c r="J203" i="11"/>
  <c r="L202" i="11"/>
  <c r="K202" i="11"/>
  <c r="J202" i="11"/>
  <c r="L201" i="11"/>
  <c r="K201" i="11"/>
  <c r="J201" i="11"/>
  <c r="L200" i="11"/>
  <c r="K200" i="11"/>
  <c r="J200" i="11"/>
  <c r="L199" i="11"/>
  <c r="K199" i="11"/>
  <c r="J199" i="11"/>
  <c r="L198" i="11"/>
  <c r="K198" i="11"/>
  <c r="J198" i="11"/>
  <c r="L197" i="11"/>
  <c r="K197" i="11"/>
  <c r="J197" i="11"/>
  <c r="L196" i="11"/>
  <c r="K196" i="11"/>
  <c r="J196" i="11"/>
  <c r="L195" i="11"/>
  <c r="K195" i="11"/>
  <c r="J195" i="11"/>
  <c r="L194" i="11"/>
  <c r="K194" i="11"/>
  <c r="J194" i="11"/>
  <c r="L193" i="11"/>
  <c r="K193" i="11"/>
  <c r="J193" i="11"/>
  <c r="L192" i="11"/>
  <c r="K192" i="11"/>
  <c r="J192" i="11"/>
  <c r="L191" i="11"/>
  <c r="K191" i="11"/>
  <c r="J191" i="11"/>
  <c r="L190" i="11"/>
  <c r="K190" i="11"/>
  <c r="J190" i="11"/>
  <c r="L189" i="11"/>
  <c r="K189" i="11"/>
  <c r="J189" i="11"/>
  <c r="L188" i="11"/>
  <c r="K188" i="11"/>
  <c r="J188" i="11"/>
  <c r="L187" i="11"/>
  <c r="K187" i="11"/>
  <c r="J187" i="11"/>
  <c r="L186" i="11"/>
  <c r="K186" i="11"/>
  <c r="J186" i="11"/>
  <c r="L185" i="11"/>
  <c r="K185" i="11"/>
  <c r="J185" i="11"/>
  <c r="L184" i="11"/>
  <c r="K184" i="11"/>
  <c r="J184" i="11"/>
  <c r="L183" i="11"/>
  <c r="K183" i="11"/>
  <c r="J183" i="11"/>
  <c r="L182" i="11"/>
  <c r="K182" i="11"/>
  <c r="J182" i="11"/>
  <c r="L181" i="11"/>
  <c r="K181" i="11"/>
  <c r="J181" i="11"/>
  <c r="L180" i="11"/>
  <c r="K180" i="11"/>
  <c r="J180" i="11"/>
  <c r="L179" i="11"/>
  <c r="K179" i="11"/>
  <c r="J179" i="11"/>
  <c r="L178" i="11"/>
  <c r="K178" i="11"/>
  <c r="J178" i="11"/>
  <c r="L177" i="11"/>
  <c r="K177" i="11"/>
  <c r="J177" i="11"/>
  <c r="L176" i="11"/>
  <c r="K176" i="11"/>
  <c r="J176" i="11"/>
  <c r="L175" i="11"/>
  <c r="K175" i="11"/>
  <c r="J175" i="11"/>
  <c r="L174" i="11"/>
  <c r="K174" i="11"/>
  <c r="J174" i="11"/>
  <c r="L173" i="11"/>
  <c r="K173" i="11"/>
  <c r="J173" i="11"/>
  <c r="L172" i="11"/>
  <c r="K172" i="11"/>
  <c r="J172" i="11"/>
  <c r="L171" i="11"/>
  <c r="K171" i="11"/>
  <c r="J171" i="11"/>
  <c r="L170" i="11"/>
  <c r="K170" i="11"/>
  <c r="J170" i="11"/>
  <c r="L169" i="11"/>
  <c r="K169" i="11"/>
  <c r="J169" i="11"/>
  <c r="L168" i="11"/>
  <c r="K168" i="11"/>
  <c r="J168" i="11"/>
  <c r="L167" i="11"/>
  <c r="K167" i="11"/>
  <c r="J167" i="11"/>
  <c r="L166" i="11"/>
  <c r="K166" i="11"/>
  <c r="J166" i="11"/>
  <c r="L165" i="11"/>
  <c r="K165" i="11"/>
  <c r="J165" i="11"/>
  <c r="L164" i="11"/>
  <c r="K164" i="11"/>
  <c r="J164" i="11"/>
  <c r="L163" i="11"/>
  <c r="K163" i="11"/>
  <c r="J163" i="11"/>
  <c r="L162" i="11"/>
  <c r="K162" i="11"/>
  <c r="J162" i="11"/>
  <c r="L161" i="11"/>
  <c r="K161" i="11"/>
  <c r="J161" i="11"/>
  <c r="L160" i="11"/>
  <c r="K160" i="11"/>
  <c r="J160" i="11"/>
  <c r="L159" i="11"/>
  <c r="K159" i="11"/>
  <c r="J159" i="11"/>
  <c r="L158" i="11"/>
  <c r="K158" i="11"/>
  <c r="J158" i="11"/>
  <c r="L157" i="11"/>
  <c r="K157" i="11"/>
  <c r="J157" i="11"/>
  <c r="L156" i="11"/>
  <c r="K156" i="11"/>
  <c r="J156" i="11"/>
  <c r="L155" i="11"/>
  <c r="K155" i="11"/>
  <c r="J155" i="11"/>
  <c r="L154" i="11"/>
  <c r="K154" i="11"/>
  <c r="J154" i="11"/>
  <c r="L153" i="11"/>
  <c r="K153" i="11"/>
  <c r="J153" i="11"/>
  <c r="L152" i="11"/>
  <c r="K152" i="11"/>
  <c r="J152" i="11"/>
  <c r="L151" i="11"/>
  <c r="K151" i="11"/>
  <c r="J151" i="11"/>
  <c r="L150" i="11"/>
  <c r="K150" i="11"/>
  <c r="J150" i="11"/>
  <c r="L149" i="11"/>
  <c r="K149" i="11"/>
  <c r="J149" i="11"/>
  <c r="L148" i="11"/>
  <c r="K148" i="11"/>
  <c r="J148" i="11"/>
  <c r="L147" i="11"/>
  <c r="K147" i="11"/>
  <c r="J147" i="11"/>
  <c r="L146" i="11"/>
  <c r="K146" i="11"/>
  <c r="J146" i="11"/>
  <c r="L145" i="11"/>
  <c r="K145" i="11"/>
  <c r="J145" i="11"/>
  <c r="L144" i="11"/>
  <c r="K144" i="11"/>
  <c r="J144" i="11"/>
  <c r="L143" i="11"/>
  <c r="K143" i="11"/>
  <c r="J143" i="11"/>
  <c r="L142" i="11"/>
  <c r="K142" i="11"/>
  <c r="J142" i="11"/>
  <c r="L141" i="11"/>
  <c r="K141" i="11"/>
  <c r="J141" i="11"/>
  <c r="L140" i="11"/>
  <c r="K140" i="11"/>
  <c r="J140" i="11"/>
  <c r="L139" i="11"/>
  <c r="K139" i="11"/>
  <c r="J139" i="11"/>
  <c r="L138" i="11"/>
  <c r="K138" i="11"/>
  <c r="J138" i="11"/>
  <c r="L137" i="11"/>
  <c r="K137" i="11"/>
  <c r="J137" i="11"/>
  <c r="L136" i="11"/>
  <c r="K136" i="11"/>
  <c r="J136" i="11"/>
  <c r="L135" i="11"/>
  <c r="K135" i="11"/>
  <c r="J135" i="11"/>
  <c r="L134" i="11"/>
  <c r="K134" i="11"/>
  <c r="J134" i="11"/>
  <c r="L133" i="11"/>
  <c r="K133" i="11"/>
  <c r="J133" i="11"/>
  <c r="L132" i="11"/>
  <c r="K132" i="11"/>
  <c r="J132" i="11"/>
  <c r="L131" i="11"/>
  <c r="K131" i="11"/>
  <c r="J131" i="11"/>
  <c r="L129" i="11"/>
  <c r="K129" i="11"/>
  <c r="L128" i="11"/>
  <c r="K128" i="11"/>
  <c r="J128" i="11"/>
  <c r="K127" i="11"/>
  <c r="J127" i="11"/>
  <c r="L126" i="11"/>
  <c r="K126" i="11"/>
  <c r="J126" i="11"/>
  <c r="L124" i="11"/>
  <c r="K124" i="11"/>
  <c r="J124" i="11"/>
  <c r="L123" i="11"/>
  <c r="K123" i="11"/>
  <c r="J123" i="11"/>
  <c r="L122" i="11"/>
  <c r="K122" i="11"/>
  <c r="J122" i="11"/>
  <c r="L121" i="11"/>
  <c r="K121" i="11"/>
  <c r="J121" i="11"/>
  <c r="L120" i="11"/>
  <c r="K120" i="11"/>
  <c r="J120" i="11"/>
  <c r="L119" i="11"/>
  <c r="K119" i="11"/>
  <c r="J119" i="11"/>
  <c r="L118" i="11"/>
  <c r="K118" i="11"/>
  <c r="J118" i="11"/>
  <c r="L117" i="11"/>
  <c r="K117" i="11"/>
  <c r="J117" i="11"/>
  <c r="L116" i="11"/>
  <c r="K116" i="11"/>
  <c r="J116" i="11"/>
  <c r="L115" i="11"/>
  <c r="K115" i="11"/>
  <c r="J115" i="11"/>
  <c r="O114" i="11"/>
  <c r="L114" i="11"/>
  <c r="K114" i="11"/>
  <c r="J114" i="11"/>
  <c r="O113" i="11"/>
  <c r="L113" i="11"/>
  <c r="K113" i="11"/>
  <c r="J113" i="11"/>
  <c r="O112" i="11"/>
  <c r="L112" i="11"/>
  <c r="K112" i="11"/>
  <c r="J112" i="11"/>
  <c r="L111" i="11"/>
  <c r="K111" i="11"/>
  <c r="J111" i="11"/>
  <c r="L110" i="11"/>
  <c r="K110" i="11"/>
  <c r="J110" i="11"/>
  <c r="L109" i="11"/>
  <c r="K109" i="11"/>
  <c r="J109" i="11"/>
  <c r="L108" i="11"/>
  <c r="K108" i="11"/>
  <c r="J108" i="11"/>
  <c r="P107" i="11"/>
  <c r="O107" i="11"/>
  <c r="N107" i="11"/>
  <c r="L107" i="11"/>
  <c r="K107" i="11"/>
  <c r="J107" i="11"/>
  <c r="P106" i="11"/>
  <c r="O106" i="11"/>
  <c r="N106" i="11"/>
  <c r="L106" i="11"/>
  <c r="K106" i="11"/>
  <c r="J106" i="11"/>
  <c r="P105" i="11"/>
  <c r="O105" i="11"/>
  <c r="N105" i="11"/>
  <c r="L105" i="11"/>
  <c r="K105" i="11"/>
  <c r="J105" i="11"/>
  <c r="L104" i="11"/>
  <c r="K104" i="11"/>
  <c r="J104" i="11"/>
  <c r="L103" i="11"/>
  <c r="K103" i="11"/>
  <c r="J103" i="11"/>
  <c r="L102" i="11"/>
  <c r="K102" i="11"/>
  <c r="J102" i="11"/>
  <c r="L101" i="11"/>
  <c r="K101" i="11"/>
  <c r="J101" i="11"/>
  <c r="L100" i="11"/>
  <c r="K100" i="11"/>
  <c r="J100" i="11"/>
  <c r="L99" i="11"/>
  <c r="K99" i="11"/>
  <c r="J99" i="11"/>
  <c r="L98" i="11"/>
  <c r="K98" i="11"/>
  <c r="J98" i="11"/>
  <c r="L97" i="11"/>
  <c r="K97" i="11"/>
  <c r="J97" i="11"/>
  <c r="L96" i="11"/>
  <c r="K96" i="11"/>
  <c r="J96" i="11"/>
  <c r="L95" i="11"/>
  <c r="K95" i="11"/>
  <c r="J95" i="11"/>
  <c r="L94" i="11"/>
  <c r="K94" i="11"/>
  <c r="J94" i="11"/>
  <c r="L93" i="11"/>
  <c r="K93" i="11"/>
  <c r="J93" i="11"/>
  <c r="L92" i="11"/>
  <c r="K92" i="11"/>
  <c r="J92" i="11"/>
  <c r="L91" i="11"/>
  <c r="K91" i="11"/>
  <c r="J91" i="11"/>
  <c r="L90" i="11"/>
  <c r="K90" i="11"/>
  <c r="J90" i="11"/>
  <c r="L89" i="11"/>
  <c r="K89" i="11"/>
  <c r="J89" i="11"/>
  <c r="L88" i="11"/>
  <c r="K88" i="11"/>
  <c r="J88" i="11"/>
  <c r="L87" i="11"/>
  <c r="K87" i="11"/>
  <c r="J87" i="11"/>
  <c r="L86" i="11"/>
  <c r="K86" i="11"/>
  <c r="J86" i="11"/>
  <c r="L85" i="11"/>
  <c r="K85" i="11"/>
  <c r="J85" i="11"/>
  <c r="L84" i="11"/>
  <c r="K84" i="11"/>
  <c r="J84" i="11"/>
  <c r="L83" i="11"/>
  <c r="K83" i="11"/>
  <c r="J83" i="11"/>
  <c r="L82" i="11"/>
  <c r="K82" i="11"/>
  <c r="J82" i="11"/>
  <c r="L81" i="11"/>
  <c r="K81" i="11"/>
  <c r="J81" i="11"/>
  <c r="L80" i="11"/>
  <c r="K80" i="11"/>
  <c r="J80" i="11"/>
  <c r="L79" i="11"/>
  <c r="K79" i="11"/>
  <c r="J79" i="11"/>
  <c r="L78" i="11"/>
  <c r="K78" i="11"/>
  <c r="L77" i="11"/>
  <c r="K77" i="11"/>
  <c r="J77" i="11"/>
  <c r="L76" i="11"/>
  <c r="K76" i="11"/>
  <c r="J76" i="11"/>
  <c r="L75" i="11"/>
  <c r="K75" i="11"/>
  <c r="J75" i="11"/>
  <c r="L74" i="11"/>
  <c r="K74" i="11"/>
  <c r="J74" i="11"/>
  <c r="L73" i="11"/>
  <c r="K73" i="11"/>
  <c r="J73" i="11"/>
  <c r="L72" i="11"/>
  <c r="K72" i="11"/>
  <c r="J72" i="11"/>
  <c r="L71" i="11"/>
  <c r="K71" i="11"/>
  <c r="J71" i="11"/>
  <c r="L70" i="11"/>
  <c r="K70" i="11"/>
  <c r="J70" i="11"/>
  <c r="L69" i="11"/>
  <c r="K69" i="11"/>
  <c r="J69" i="11"/>
  <c r="L68" i="11"/>
  <c r="K68" i="11"/>
  <c r="J68" i="11"/>
  <c r="L67" i="11"/>
  <c r="K67" i="11"/>
  <c r="J67" i="11"/>
  <c r="L66" i="11"/>
  <c r="K66" i="11"/>
  <c r="J66" i="11"/>
  <c r="L65" i="11"/>
  <c r="K65" i="11"/>
  <c r="J65" i="11"/>
  <c r="L64" i="11"/>
  <c r="K64" i="11"/>
  <c r="J64" i="11"/>
  <c r="L63" i="11"/>
  <c r="K63" i="11"/>
  <c r="J63" i="11"/>
  <c r="L62" i="11"/>
  <c r="K62" i="11"/>
  <c r="L61" i="11"/>
  <c r="K61" i="11"/>
  <c r="J61" i="11"/>
  <c r="L60" i="11"/>
  <c r="K60" i="11"/>
  <c r="J60" i="11"/>
  <c r="L59" i="11"/>
  <c r="K59" i="11"/>
  <c r="J59" i="11"/>
  <c r="L58" i="11"/>
  <c r="K58" i="11"/>
  <c r="J58" i="11"/>
  <c r="L57" i="11"/>
  <c r="K57" i="11"/>
  <c r="J57" i="11"/>
  <c r="L56" i="11"/>
  <c r="K56" i="11"/>
  <c r="J56" i="11"/>
  <c r="L55" i="11"/>
  <c r="K55" i="11"/>
  <c r="J55" i="11"/>
  <c r="L54" i="11"/>
  <c r="K54" i="11"/>
  <c r="J54" i="11"/>
  <c r="L53" i="11"/>
  <c r="K53" i="11"/>
  <c r="J53" i="11"/>
  <c r="L52" i="11"/>
  <c r="K52" i="11"/>
  <c r="J52" i="11"/>
  <c r="L51" i="11"/>
  <c r="K51" i="11"/>
  <c r="J51" i="11"/>
  <c r="L50" i="11"/>
  <c r="K50" i="11"/>
  <c r="J50" i="11"/>
  <c r="L49" i="11"/>
  <c r="K49" i="11"/>
  <c r="J49" i="11"/>
  <c r="L48" i="11"/>
  <c r="K48" i="11"/>
  <c r="J48" i="11"/>
  <c r="L47" i="11"/>
  <c r="K47" i="11"/>
  <c r="J47" i="11"/>
  <c r="L46" i="11"/>
  <c r="K46" i="11"/>
  <c r="J46" i="11"/>
  <c r="L45" i="11"/>
  <c r="K45" i="11"/>
  <c r="J45" i="11"/>
  <c r="L44" i="11"/>
  <c r="K44" i="11"/>
  <c r="J44" i="11"/>
  <c r="L43" i="11"/>
  <c r="K43" i="11"/>
  <c r="J43" i="11"/>
  <c r="L42" i="11"/>
  <c r="K42" i="11"/>
  <c r="J42" i="11"/>
  <c r="L41" i="11"/>
  <c r="K41" i="11"/>
  <c r="J41" i="11"/>
  <c r="L40" i="11"/>
  <c r="K40" i="11"/>
  <c r="J40" i="11"/>
  <c r="L39" i="11"/>
  <c r="K39" i="11"/>
  <c r="J39" i="11"/>
  <c r="L38" i="11"/>
  <c r="K38" i="11"/>
  <c r="J38" i="11"/>
  <c r="L36" i="11"/>
  <c r="K36" i="11"/>
  <c r="J36" i="11"/>
  <c r="L35" i="11"/>
  <c r="K35" i="11"/>
  <c r="J35" i="11"/>
  <c r="L34" i="11"/>
  <c r="K34" i="11"/>
  <c r="J34" i="11"/>
  <c r="L33" i="11"/>
  <c r="K33" i="11"/>
  <c r="J33" i="11"/>
  <c r="L32" i="11"/>
  <c r="K32" i="11"/>
  <c r="J32" i="11"/>
  <c r="L31" i="11"/>
  <c r="K31" i="11"/>
  <c r="J31" i="11"/>
  <c r="L30" i="11"/>
  <c r="K30" i="11"/>
  <c r="J30" i="11"/>
  <c r="L29" i="11"/>
  <c r="K29" i="11"/>
  <c r="J29" i="11"/>
  <c r="L28" i="11"/>
  <c r="K28" i="11"/>
  <c r="J28" i="11"/>
  <c r="L27" i="11"/>
  <c r="K27" i="11"/>
  <c r="J27" i="11"/>
  <c r="L26" i="11"/>
  <c r="K26" i="11"/>
  <c r="J26" i="11"/>
  <c r="L25" i="11"/>
  <c r="K25" i="11"/>
  <c r="J25" i="11"/>
  <c r="L24" i="11"/>
  <c r="K24" i="11"/>
  <c r="J24" i="11"/>
  <c r="L23" i="11"/>
  <c r="K23" i="11"/>
  <c r="J23" i="11"/>
  <c r="L22" i="11"/>
  <c r="K22" i="11"/>
  <c r="J22" i="11"/>
  <c r="L21" i="11"/>
  <c r="K21" i="11"/>
  <c r="J21" i="11"/>
  <c r="L20" i="11"/>
  <c r="K20" i="11"/>
  <c r="J20" i="11"/>
  <c r="L19" i="11"/>
  <c r="K19" i="11"/>
  <c r="J19" i="11"/>
  <c r="L18" i="11"/>
  <c r="K18" i="11"/>
  <c r="J18" i="11"/>
  <c r="L17" i="11"/>
  <c r="K17" i="11"/>
  <c r="J17" i="11"/>
  <c r="L16" i="11"/>
  <c r="K16" i="11"/>
  <c r="J16" i="11"/>
  <c r="L15" i="11"/>
  <c r="K15" i="11"/>
  <c r="J15" i="11"/>
  <c r="L14" i="11"/>
  <c r="K14" i="11"/>
  <c r="J14" i="11"/>
  <c r="L13" i="11"/>
  <c r="K13" i="11"/>
  <c r="J13" i="11"/>
  <c r="L12" i="11"/>
  <c r="K12" i="11"/>
  <c r="J12" i="11"/>
  <c r="O11" i="11"/>
  <c r="L11" i="11"/>
  <c r="K11" i="11"/>
  <c r="J11" i="11"/>
  <c r="O10" i="11"/>
  <c r="L10" i="11"/>
  <c r="K10" i="11"/>
  <c r="J10" i="11"/>
  <c r="O9" i="11"/>
  <c r="L9" i="11"/>
  <c r="K9" i="11"/>
  <c r="J9" i="11"/>
  <c r="L8" i="11"/>
  <c r="K8" i="11"/>
  <c r="J8" i="11"/>
  <c r="L7" i="11"/>
  <c r="K7" i="11"/>
  <c r="J7" i="11"/>
  <c r="L6" i="11"/>
  <c r="K6" i="11"/>
  <c r="J6" i="11"/>
  <c r="Q5" i="11"/>
  <c r="P5" i="11"/>
  <c r="O5" i="11"/>
  <c r="L5" i="11"/>
  <c r="K5" i="11"/>
  <c r="Q4" i="11"/>
  <c r="P4" i="11"/>
  <c r="O4" i="11"/>
  <c r="L4" i="11"/>
  <c r="K4" i="11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Q3" i="11"/>
  <c r="P3" i="11"/>
  <c r="O3" i="11"/>
  <c r="L3" i="11"/>
  <c r="K3" i="11"/>
  <c r="N108" i="11" l="1"/>
  <c r="P6" i="11"/>
  <c r="O108" i="11"/>
  <c r="P213" i="11"/>
  <c r="O318" i="11"/>
  <c r="P318" i="11"/>
  <c r="P108" i="11"/>
  <c r="P323" i="11"/>
  <c r="N213" i="11"/>
  <c r="O6" i="11"/>
  <c r="O213" i="11"/>
  <c r="Q318" i="11"/>
  <c r="Q6" i="11"/>
  <c r="P321" i="11"/>
  <c r="E103" i="10"/>
  <c r="F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W103" i="10" s="1"/>
  <c r="X103" i="10" s="1"/>
  <c r="Y103" i="10" s="1"/>
  <c r="Z103" i="10" s="1"/>
  <c r="AA103" i="10" s="1"/>
  <c r="AB103" i="10" s="1"/>
  <c r="AC103" i="10" s="1"/>
  <c r="AD103" i="10" s="1"/>
  <c r="AE103" i="10" s="1"/>
  <c r="E69" i="10"/>
  <c r="F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W69" i="10" s="1"/>
  <c r="X69" i="10" s="1"/>
  <c r="Y69" i="10" s="1"/>
  <c r="Z69" i="10" s="1"/>
  <c r="AA69" i="10" s="1"/>
  <c r="AB69" i="10" s="1"/>
  <c r="AC69" i="10" s="1"/>
  <c r="AD69" i="10" s="1"/>
  <c r="AE69" i="10" s="1"/>
  <c r="E35" i="10"/>
  <c r="F35" i="10" s="1"/>
  <c r="G35" i="10" s="1"/>
  <c r="H35" i="10" s="1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AA35" i="10" s="1"/>
  <c r="AB35" i="10" s="1"/>
  <c r="AC35" i="10" s="1"/>
  <c r="AD35" i="10" s="1"/>
  <c r="AE35" i="10" s="1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E103" i="9" l="1"/>
  <c r="F103" i="9" s="1"/>
  <c r="G103" i="9" s="1"/>
  <c r="H103" i="9" s="1"/>
  <c r="I103" i="9" s="1"/>
  <c r="J103" i="9" s="1"/>
  <c r="K103" i="9" s="1"/>
  <c r="L103" i="9" s="1"/>
  <c r="M103" i="9" s="1"/>
  <c r="N103" i="9" s="1"/>
  <c r="O103" i="9" s="1"/>
  <c r="P103" i="9" s="1"/>
  <c r="Q103" i="9" s="1"/>
  <c r="R103" i="9" s="1"/>
  <c r="S103" i="9" s="1"/>
  <c r="T103" i="9" s="1"/>
  <c r="U103" i="9" s="1"/>
  <c r="V103" i="9" s="1"/>
  <c r="W103" i="9" s="1"/>
  <c r="X103" i="9" s="1"/>
  <c r="Y103" i="9" s="1"/>
  <c r="Z103" i="9" s="1"/>
  <c r="AA103" i="9" s="1"/>
  <c r="AB103" i="9" s="1"/>
  <c r="AC103" i="9" s="1"/>
  <c r="AD103" i="9" s="1"/>
  <c r="AE103" i="9" s="1"/>
  <c r="E69" i="9" l="1"/>
  <c r="F69" i="9" s="1"/>
  <c r="G69" i="9" s="1"/>
  <c r="H69" i="9" s="1"/>
  <c r="I69" i="9" s="1"/>
  <c r="J69" i="9" s="1"/>
  <c r="K69" i="9" s="1"/>
  <c r="L69" i="9" s="1"/>
  <c r="M69" i="9" s="1"/>
  <c r="N69" i="9" s="1"/>
  <c r="O69" i="9" s="1"/>
  <c r="P69" i="9" s="1"/>
  <c r="Q69" i="9" s="1"/>
  <c r="R69" i="9" s="1"/>
  <c r="S69" i="9" s="1"/>
  <c r="T69" i="9" s="1"/>
  <c r="U69" i="9" s="1"/>
  <c r="V69" i="9" s="1"/>
  <c r="W69" i="9" s="1"/>
  <c r="X69" i="9" s="1"/>
  <c r="Y69" i="9" s="1"/>
  <c r="Z69" i="9" s="1"/>
  <c r="AA69" i="9" s="1"/>
  <c r="AB69" i="9" s="1"/>
  <c r="AC69" i="9" s="1"/>
  <c r="AD69" i="9" s="1"/>
  <c r="AE69" i="9" s="1"/>
  <c r="E35" i="9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AA35" i="9" s="1"/>
  <c r="AB35" i="9" s="1"/>
  <c r="AC35" i="9" s="1"/>
  <c r="AD35" i="9" s="1"/>
  <c r="AE35" i="9" s="1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E103" i="7" l="1"/>
  <c r="F103" i="7" s="1"/>
  <c r="G103" i="7" s="1"/>
  <c r="H103" i="7" s="1"/>
  <c r="I103" i="7" s="1"/>
  <c r="J103" i="7" s="1"/>
  <c r="K103" i="7" s="1"/>
  <c r="L103" i="7" s="1"/>
  <c r="M103" i="7" s="1"/>
  <c r="N103" i="7" s="1"/>
  <c r="O103" i="7" s="1"/>
  <c r="P103" i="7" s="1"/>
  <c r="Q103" i="7" s="1"/>
  <c r="R103" i="7" s="1"/>
  <c r="S103" i="7" s="1"/>
  <c r="T103" i="7" s="1"/>
  <c r="U103" i="7" s="1"/>
  <c r="V103" i="7" s="1"/>
  <c r="W103" i="7" s="1"/>
  <c r="X103" i="7" s="1"/>
  <c r="Y103" i="7" s="1"/>
  <c r="Z103" i="7" s="1"/>
  <c r="AA103" i="7" s="1"/>
  <c r="AB103" i="7" s="1"/>
  <c r="AC103" i="7" s="1"/>
  <c r="AD103" i="7" s="1"/>
  <c r="AE103" i="7" s="1"/>
  <c r="E69" i="7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AB69" i="7" s="1"/>
  <c r="AC69" i="7" s="1"/>
  <c r="AD69" i="7" s="1"/>
  <c r="AE69" i="7" s="1"/>
  <c r="E35" i="7"/>
  <c r="F35" i="7" s="1"/>
  <c r="G35" i="7" s="1"/>
  <c r="H35" i="7" s="1"/>
  <c r="I35" i="7" s="1"/>
  <c r="J35" i="7" s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W35" i="7" s="1"/>
  <c r="X35" i="7" s="1"/>
  <c r="Y35" i="7" s="1"/>
  <c r="Z35" i="7" s="1"/>
  <c r="AA35" i="7" s="1"/>
  <c r="AB35" i="7" s="1"/>
  <c r="AC35" i="7" s="1"/>
  <c r="AD35" i="7" s="1"/>
  <c r="AE35" i="7" s="1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E72" i="8" l="1"/>
  <c r="F72" i="8" s="1"/>
  <c r="G72" i="8" s="1"/>
  <c r="H72" i="8" s="1"/>
  <c r="I72" i="8" s="1"/>
  <c r="J72" i="8" s="1"/>
  <c r="K72" i="8" s="1"/>
  <c r="L72" i="8" s="1"/>
  <c r="M72" i="8" s="1"/>
  <c r="N72" i="8" s="1"/>
  <c r="O72" i="8" s="1"/>
  <c r="P72" i="8" s="1"/>
  <c r="Q72" i="8" s="1"/>
  <c r="R72" i="8" s="1"/>
  <c r="S72" i="8" s="1"/>
  <c r="T72" i="8" s="1"/>
  <c r="U72" i="8" s="1"/>
  <c r="V72" i="8" s="1"/>
  <c r="W72" i="8" s="1"/>
  <c r="X72" i="8" s="1"/>
  <c r="Y72" i="8" s="1"/>
  <c r="Z72" i="8" s="1"/>
  <c r="AA72" i="8" s="1"/>
  <c r="AB72" i="8" s="1"/>
  <c r="AC72" i="8" s="1"/>
  <c r="AD72" i="8" s="1"/>
  <c r="AE72" i="8" s="1"/>
  <c r="H35" i="8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W35" i="8" s="1"/>
  <c r="X35" i="8" s="1"/>
  <c r="Y35" i="8" s="1"/>
  <c r="Z35" i="8" s="1"/>
  <c r="AA35" i="8" s="1"/>
  <c r="AB35" i="8" s="1"/>
  <c r="AC35" i="8" s="1"/>
  <c r="AD35" i="8" s="1"/>
  <c r="AE35" i="8" s="1"/>
  <c r="G35" i="8"/>
  <c r="F35" i="8"/>
  <c r="E35" i="8"/>
  <c r="F1" i="8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O86" i="4" l="1"/>
  <c r="O87" i="4"/>
  <c r="O88" i="4"/>
  <c r="O89" i="4"/>
  <c r="N86" i="4"/>
  <c r="N87" i="4"/>
  <c r="N88" i="4"/>
  <c r="N89" i="4"/>
  <c r="L86" i="4"/>
  <c r="L87" i="4"/>
  <c r="L88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20" i="4"/>
  <c r="N21" i="4"/>
  <c r="N22" i="4"/>
  <c r="N23" i="4"/>
  <c r="N24" i="4"/>
  <c r="N25" i="4"/>
  <c r="N26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73" i="4"/>
  <c r="N74" i="4"/>
  <c r="N75" i="4"/>
  <c r="N76" i="4"/>
  <c r="N77" i="4"/>
  <c r="N78" i="4"/>
  <c r="N79" i="4"/>
  <c r="N80" i="4"/>
  <c r="N81" i="4"/>
  <c r="N82" i="4"/>
  <c r="N83" i="4"/>
  <c r="M31" i="3"/>
  <c r="M57" i="3"/>
  <c r="D109" i="3"/>
  <c r="D111" i="3" s="1"/>
  <c r="N84" i="4"/>
  <c r="N85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9" i="4"/>
  <c r="M20" i="4"/>
  <c r="M21" i="4"/>
  <c r="M22" i="4"/>
  <c r="M23" i="4"/>
  <c r="M24" i="4"/>
  <c r="M25" i="4"/>
  <c r="M26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O50" i="4" l="1"/>
  <c r="K6" i="3"/>
  <c r="K32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1" i="3"/>
  <c r="L102" i="3"/>
  <c r="L103" i="3"/>
  <c r="L104" i="3"/>
  <c r="L105" i="3"/>
  <c r="L106" i="3"/>
  <c r="L107" i="3"/>
  <c r="K4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2" i="3"/>
  <c r="K103" i="3"/>
  <c r="K104" i="3"/>
  <c r="K105" i="3"/>
  <c r="K106" i="3"/>
  <c r="K107" i="3"/>
  <c r="K106" i="2"/>
  <c r="K103" i="2"/>
  <c r="K102" i="2"/>
  <c r="K97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39" i="2"/>
  <c r="K38" i="2"/>
  <c r="K37" i="2"/>
  <c r="K36" i="2"/>
  <c r="K35" i="2"/>
  <c r="K34" i="2"/>
  <c r="K32" i="2"/>
  <c r="K31" i="2"/>
  <c r="K27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M100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K33" i="2"/>
  <c r="K40" i="2"/>
  <c r="K67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8" i="2"/>
  <c r="K99" i="2"/>
  <c r="K100" i="2"/>
  <c r="K101" i="2"/>
  <c r="K104" i="2"/>
  <c r="K105" i="2"/>
  <c r="K107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E1" i="8" l="1"/>
  <c r="O92" i="4" l="1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91" i="4" l="1"/>
  <c r="L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20" i="4"/>
  <c r="O21" i="4"/>
  <c r="O22" i="4"/>
  <c r="O23" i="4"/>
  <c r="O24" i="4"/>
  <c r="O25" i="4"/>
  <c r="O26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1" i="4"/>
  <c r="O52" i="4"/>
  <c r="O53" i="4"/>
  <c r="O54" i="4"/>
  <c r="O55" i="4"/>
  <c r="O56" i="4"/>
  <c r="O57" i="4"/>
  <c r="O58" i="4"/>
  <c r="O59" i="4"/>
  <c r="O60" i="4"/>
  <c r="O61" i="4"/>
  <c r="O62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90" i="4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3" i="3"/>
  <c r="M104" i="3"/>
  <c r="M105" i="3"/>
  <c r="M106" i="3"/>
  <c r="M107" i="3"/>
  <c r="M63" i="2"/>
  <c r="M64" i="2"/>
  <c r="M65" i="2"/>
  <c r="M66" i="2"/>
  <c r="M67" i="2"/>
  <c r="M68" i="2"/>
  <c r="M69" i="2"/>
  <c r="M70" i="2"/>
  <c r="M95" i="2"/>
  <c r="M96" i="2"/>
  <c r="M97" i="2"/>
  <c r="M98" i="2"/>
  <c r="M99" i="2"/>
  <c r="M101" i="2"/>
  <c r="M102" i="2"/>
  <c r="B74" i="8" l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37" i="8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R10" i="4" l="1"/>
  <c r="P11" i="3"/>
  <c r="P10" i="3"/>
  <c r="P9" i="3"/>
  <c r="P12" i="2"/>
  <c r="P11" i="2"/>
  <c r="P10" i="2"/>
  <c r="P9" i="1"/>
  <c r="P11" i="1"/>
  <c r="P10" i="1"/>
  <c r="P4" i="1"/>
  <c r="D12" i="5" l="1"/>
  <c r="C12" i="5"/>
  <c r="B12" i="5"/>
  <c r="R5" i="1"/>
  <c r="R4" i="1"/>
  <c r="R3" i="1"/>
  <c r="Q5" i="2"/>
  <c r="Q4" i="2"/>
  <c r="Q3" i="2"/>
  <c r="Q5" i="3"/>
  <c r="Q4" i="3"/>
  <c r="Q3" i="3"/>
  <c r="S5" i="4"/>
  <c r="S4" i="4"/>
  <c r="S3" i="4"/>
  <c r="R5" i="4"/>
  <c r="R4" i="4"/>
  <c r="R3" i="4"/>
  <c r="Q5" i="4"/>
  <c r="Q4" i="4"/>
  <c r="Q3" i="4"/>
  <c r="P5" i="3"/>
  <c r="P4" i="3"/>
  <c r="P3" i="3"/>
  <c r="O5" i="3"/>
  <c r="O4" i="3"/>
  <c r="O3" i="3"/>
  <c r="Q5" i="1"/>
  <c r="Q4" i="1"/>
  <c r="Q3" i="1"/>
  <c r="P5" i="1"/>
  <c r="P3" i="1"/>
  <c r="P4" i="2"/>
  <c r="P5" i="2"/>
  <c r="O5" i="2"/>
  <c r="O4" i="2"/>
  <c r="O3" i="2"/>
  <c r="P3" i="2"/>
  <c r="B11" i="5" l="1"/>
  <c r="Q6" i="1"/>
  <c r="Q6" i="2"/>
  <c r="R6" i="4"/>
  <c r="P6" i="3"/>
  <c r="D11" i="5"/>
  <c r="Q6" i="4"/>
  <c r="S6" i="4"/>
  <c r="R6" i="1"/>
  <c r="C10" i="5"/>
  <c r="O6" i="2"/>
  <c r="P6" i="1"/>
  <c r="B9" i="5"/>
  <c r="B10" i="5"/>
  <c r="C9" i="5"/>
  <c r="P6" i="2"/>
  <c r="C11" i="5"/>
  <c r="E9" i="5"/>
  <c r="E11" i="5"/>
  <c r="E10" i="5"/>
  <c r="D9" i="5"/>
  <c r="D10" i="5"/>
  <c r="O6" i="3"/>
  <c r="Q6" i="3"/>
  <c r="F11" i="5" l="1"/>
  <c r="F10" i="5"/>
  <c r="F9" i="5"/>
  <c r="M35" i="2"/>
  <c r="M36" i="2"/>
  <c r="M37" i="2"/>
  <c r="M38" i="2"/>
  <c r="M39" i="2"/>
  <c r="M40" i="2"/>
  <c r="M41" i="2"/>
  <c r="M42" i="2"/>
  <c r="M43" i="2"/>
  <c r="M44" i="2"/>
  <c r="M45" i="2"/>
  <c r="F110" i="1" l="1"/>
  <c r="M53" i="2" l="1"/>
  <c r="M55" i="2"/>
  <c r="M56" i="2"/>
  <c r="O3" i="4"/>
  <c r="N3" i="4"/>
  <c r="E2" i="5" s="1"/>
  <c r="M3" i="3"/>
  <c r="D2" i="5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46" i="2"/>
  <c r="M47" i="2"/>
  <c r="M48" i="2"/>
  <c r="M49" i="2"/>
  <c r="M50" i="2"/>
  <c r="M51" i="2"/>
  <c r="M52" i="2"/>
  <c r="M57" i="2"/>
  <c r="M58" i="2"/>
  <c r="M59" i="2"/>
  <c r="M60" i="2"/>
  <c r="M61" i="2"/>
  <c r="M62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103" i="2"/>
  <c r="M104" i="2"/>
  <c r="M105" i="2"/>
  <c r="M106" i="2"/>
  <c r="M107" i="2"/>
  <c r="M3" i="2"/>
  <c r="M3" i="1"/>
  <c r="M3" i="4"/>
  <c r="E7" i="5" s="1"/>
  <c r="L3" i="4"/>
  <c r="E6" i="5" s="1"/>
  <c r="L3" i="3"/>
  <c r="D7" i="5" s="1"/>
  <c r="K3" i="3"/>
  <c r="D6" i="5" s="1"/>
  <c r="L4" i="2"/>
  <c r="L3" i="2"/>
  <c r="L3" i="1"/>
  <c r="K3" i="2"/>
  <c r="C6" i="5" s="1"/>
  <c r="K18" i="1"/>
  <c r="K19" i="1"/>
  <c r="K20" i="1"/>
  <c r="K21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6" i="1"/>
  <c r="K67" i="1"/>
  <c r="K68" i="1"/>
  <c r="K69" i="1"/>
  <c r="K70" i="1"/>
  <c r="K71" i="1"/>
  <c r="K72" i="1"/>
  <c r="K73" i="1"/>
  <c r="K74" i="1"/>
  <c r="K75" i="1"/>
  <c r="K76" i="1"/>
  <c r="K77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3" i="1"/>
  <c r="K4" i="1"/>
  <c r="K7" i="1"/>
  <c r="K8" i="1"/>
  <c r="K9" i="1"/>
  <c r="K10" i="1"/>
  <c r="K11" i="1"/>
  <c r="K12" i="1"/>
  <c r="K13" i="1"/>
  <c r="K14" i="1"/>
  <c r="K15" i="1"/>
  <c r="K16" i="1"/>
  <c r="K17" i="1"/>
  <c r="C7" i="5" l="1"/>
  <c r="R11" i="4"/>
  <c r="R9" i="4"/>
  <c r="B3" i="5"/>
  <c r="B6" i="5"/>
  <c r="F6" i="5" s="1"/>
  <c r="C2" i="5"/>
  <c r="E3" i="5"/>
  <c r="B7" i="5"/>
  <c r="G110" i="1"/>
  <c r="E12" i="5" l="1"/>
  <c r="F12" i="5" s="1"/>
  <c r="F3" i="5"/>
  <c r="F2" i="5"/>
  <c r="F4" i="5" s="1"/>
  <c r="F7" i="5"/>
  <c r="F8" i="5" s="1"/>
  <c r="D111" i="4"/>
  <c r="D109" i="2"/>
  <c r="D111" i="2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D109" i="1" s="1"/>
  <c r="D111" i="1" s="1"/>
</calcChain>
</file>

<file path=xl/sharedStrings.xml><?xml version="1.0" encoding="utf-8"?>
<sst xmlns="http://schemas.openxmlformats.org/spreadsheetml/2006/main" count="3543" uniqueCount="829">
  <si>
    <t>Комната</t>
  </si>
  <si>
    <t>№</t>
  </si>
  <si>
    <t>Группа</t>
  </si>
  <si>
    <t>Место жительства</t>
  </si>
  <si>
    <t>Дата рождения</t>
  </si>
  <si>
    <t>Статус</t>
  </si>
  <si>
    <t>ФИО</t>
  </si>
  <si>
    <t>Борисова Виктория Алексеевна</t>
  </si>
  <si>
    <t>Каюмова Эльвира Мударисовна</t>
  </si>
  <si>
    <t>Тимофеева Дана Алексеевна</t>
  </si>
  <si>
    <t>Шадрова Татьяна Витальевна</t>
  </si>
  <si>
    <t>Ибрагимова Айгуль Наилевна</t>
  </si>
  <si>
    <t>Салахиева Айзиля Айдаровна</t>
  </si>
  <si>
    <t>Шарифуллина Саида Фаизовна</t>
  </si>
  <si>
    <t>Гареева Альбина Рамисовна</t>
  </si>
  <si>
    <t>Тимофеева Елена Александровна</t>
  </si>
  <si>
    <t>Устинова Милена Витальевна</t>
  </si>
  <si>
    <t>Шарафиева Зарина Ильхамовна</t>
  </si>
  <si>
    <t>Кружкова Валерия Юрьевна</t>
  </si>
  <si>
    <t>Галиева Сюмбель Мухарамовна</t>
  </si>
  <si>
    <t>Сафина Эльзира Ильшатовна</t>
  </si>
  <si>
    <t>Талипова Эльза Рафиковна</t>
  </si>
  <si>
    <t>Любина Анастасия Витальевна</t>
  </si>
  <si>
    <t>Валиева Ландыш Радиковна</t>
  </si>
  <si>
    <t>Халиуллина Алиса Александровна</t>
  </si>
  <si>
    <t>Веселова Полина Анатольевна</t>
  </si>
  <si>
    <t>Гайнутдинова Динара Альбертовна</t>
  </si>
  <si>
    <t>Запольских Мария Федоровна</t>
  </si>
  <si>
    <t>Орехова Александра Алексеевна</t>
  </si>
  <si>
    <t>Сайфуллина Элина Альбертовна</t>
  </si>
  <si>
    <t xml:space="preserve">Тихонович Виолетта Владимировна </t>
  </si>
  <si>
    <t>Софронова Екатерина Алексеевна</t>
  </si>
  <si>
    <t>Платонова Арина Андреевна</t>
  </si>
  <si>
    <t>Рязанова Алена Евгеньевна</t>
  </si>
  <si>
    <t>Хайбуллина Эльвина Рузильевна</t>
  </si>
  <si>
    <t xml:space="preserve">Булдакова Елена Дмитриевна </t>
  </si>
  <si>
    <t>Зиятдинова Ралина Рамилевна</t>
  </si>
  <si>
    <t>Волкова Юлия Васильевна</t>
  </si>
  <si>
    <t>Гибатдинова Гульназ Решатовна</t>
  </si>
  <si>
    <t>Самигуллина Язгуль Рустамовна</t>
  </si>
  <si>
    <t>Садртдинова Алсу Рифатовна</t>
  </si>
  <si>
    <t>Ибраева Зухра Ильсуровна</t>
  </si>
  <si>
    <t>Фазлиева Лилия Ришатовна</t>
  </si>
  <si>
    <t>Фахрутдинова Регина Рустемовна</t>
  </si>
  <si>
    <t>Афанасьева Яна Олеговна</t>
  </si>
  <si>
    <t>Данданова Юлия Александровна</t>
  </si>
  <si>
    <t>Мухтарова Рузана Айратовна</t>
  </si>
  <si>
    <t>Гафарова Регина Ленаровна</t>
  </si>
  <si>
    <t>Хатыпова Медина Маратовна</t>
  </si>
  <si>
    <t>Нуршаяхова Алина Фоатовна</t>
  </si>
  <si>
    <t>Паклина Дарья Александровна</t>
  </si>
  <si>
    <t>Шакирова Алия Халимовна</t>
  </si>
  <si>
    <t>Сибаева Зарина Раилевна</t>
  </si>
  <si>
    <t>Хакимзянова Дилия Ришатовна</t>
  </si>
  <si>
    <t>Подоплелова Екатерина Сергеевна</t>
  </si>
  <si>
    <t>Баландина Дарья Денисовна</t>
  </si>
  <si>
    <t>Фадеева Анастасия Валерьевна</t>
  </si>
  <si>
    <t>Идамкина Екатерина Дмитриевна</t>
  </si>
  <si>
    <t>Чугунова Елизавета Игоревна</t>
  </si>
  <si>
    <t>Гильмутдинова Расима Тагировна</t>
  </si>
  <si>
    <t>Барыева Гульназ Ильдусовна</t>
  </si>
  <si>
    <t>Вагизова Айсылу Дамировна</t>
  </si>
  <si>
    <t>Тухватуллина Гульназ Ильязовна</t>
  </si>
  <si>
    <t>Бикмуллна Суюнбика Харисовна</t>
  </si>
  <si>
    <t>Насуртдинова Гузель Раисовна</t>
  </si>
  <si>
    <t>Габитова Ляйсан Миннахматовна</t>
  </si>
  <si>
    <t>Газизулина Лилия Азатовна</t>
  </si>
  <si>
    <t>Габдулфаязова Алина Рафатовна</t>
  </si>
  <si>
    <t>Гайнуллина Чулпан Ильнуровна</t>
  </si>
  <si>
    <t>Галиева Нонна Фердинантовна</t>
  </si>
  <si>
    <t>Галиева Нелли Фердинантовна</t>
  </si>
  <si>
    <t>Гарипова Зухра Ринатовна</t>
  </si>
  <si>
    <t>Галимуллина Гульфия Ильнаровна</t>
  </si>
  <si>
    <t>Гарипова Гулюза Фанилевна</t>
  </si>
  <si>
    <t>Груздова Екатерина Васильевна</t>
  </si>
  <si>
    <t>Гуслина Кристина Владимировна</t>
  </si>
  <si>
    <t>Горчакова Алена Андреевна</t>
  </si>
  <si>
    <t>Закирова Камиля Маратовна</t>
  </si>
  <si>
    <t>Загайнова Надежда Андреевна</t>
  </si>
  <si>
    <t>Зайнуллина Эльвина Алмазовна</t>
  </si>
  <si>
    <t>Замалетдинова Лейсан Ильдусовна</t>
  </si>
  <si>
    <t>Тимершина Нурсина Рустемовна</t>
  </si>
  <si>
    <t>Кирюхина Валентина Алексеевна</t>
  </si>
  <si>
    <t>Хисамутдинова Файруза Рафисовна</t>
  </si>
  <si>
    <t>Латыпова Диана Алексеевна</t>
  </si>
  <si>
    <t>Кумышбаева София Алексеевна</t>
  </si>
  <si>
    <t>Кучумова Екатерина Андреевна</t>
  </si>
  <si>
    <t>Данилова Яна Игоревна</t>
  </si>
  <si>
    <t>Мельникова Наталья Сергеевна</t>
  </si>
  <si>
    <t>Мякишева Диана Валерьевна</t>
  </si>
  <si>
    <t>Рахимова Лиана Ильнуровна</t>
  </si>
  <si>
    <t>Падева Татьяна Владимировна</t>
  </si>
  <si>
    <t>Салихянова Филиза Илфаровна</t>
  </si>
  <si>
    <t>Саетова Илина Ильнуровна</t>
  </si>
  <si>
    <t>Сабирова Алиса Рустамовна</t>
  </si>
  <si>
    <t>Сидорова Наталья Александровна</t>
  </si>
  <si>
    <t>Семенова Элиза Матвеевна</t>
  </si>
  <si>
    <t>Ситдикова Илюзя Ильфатовна</t>
  </si>
  <si>
    <t>б</t>
  </si>
  <si>
    <t>Лаишевский район</t>
  </si>
  <si>
    <t>Арский район</t>
  </si>
  <si>
    <t>Зеленодольский район</t>
  </si>
  <si>
    <t>Балтасинский район</t>
  </si>
  <si>
    <t>Кукморский район</t>
  </si>
  <si>
    <t>Рыбная слобода</t>
  </si>
  <si>
    <t>РБ Туймазы</t>
  </si>
  <si>
    <t>Ютазинский район</t>
  </si>
  <si>
    <t>Башкортстан</t>
  </si>
  <si>
    <t>Менделеевск</t>
  </si>
  <si>
    <t>РБ Бакалинский район</t>
  </si>
  <si>
    <t>Волжск</t>
  </si>
  <si>
    <t>Бугульма</t>
  </si>
  <si>
    <t>Зеленодольск</t>
  </si>
  <si>
    <t>Буинск</t>
  </si>
  <si>
    <t>Вятские поляны</t>
  </si>
  <si>
    <t>П.Г.Т. Красная поляна</t>
  </si>
  <si>
    <t>Канаш</t>
  </si>
  <si>
    <t>Аксубаево</t>
  </si>
  <si>
    <t>к</t>
  </si>
  <si>
    <t>Дмитровград</t>
  </si>
  <si>
    <t>Новочебоксарск</t>
  </si>
  <si>
    <t>Оренбург</t>
  </si>
  <si>
    <t>Башкирия</t>
  </si>
  <si>
    <t>Удмуртия</t>
  </si>
  <si>
    <t>Атнинский район</t>
  </si>
  <si>
    <t>Чебоксары</t>
  </si>
  <si>
    <t>Комсомольск</t>
  </si>
  <si>
    <t>Кукмор</t>
  </si>
  <si>
    <t>Тюлячинский район</t>
  </si>
  <si>
    <t>Елабуга</t>
  </si>
  <si>
    <t>Альметьевск</t>
  </si>
  <si>
    <t>Мамадыш</t>
  </si>
  <si>
    <t>Йошкар-Ола</t>
  </si>
  <si>
    <t>Алькеевский район</t>
  </si>
  <si>
    <t>Балтаси</t>
  </si>
  <si>
    <t>Сабинский район</t>
  </si>
  <si>
    <t>Базарные Матаки</t>
  </si>
  <si>
    <t>Высокогорский район</t>
  </si>
  <si>
    <t>Актанышский район</t>
  </si>
  <si>
    <t>Апшеронск</t>
  </si>
  <si>
    <t>Бугульминский район</t>
  </si>
  <si>
    <t>Ижевск</t>
  </si>
  <si>
    <t>Буинский район</t>
  </si>
  <si>
    <t>Самара</t>
  </si>
  <si>
    <t>Арск</t>
  </si>
  <si>
    <t>Аксубаевский район</t>
  </si>
  <si>
    <t>Верхнеуслонский район</t>
  </si>
  <si>
    <t>Пермь</t>
  </si>
  <si>
    <t>Чувашия</t>
  </si>
  <si>
    <t>Азнакаево</t>
  </si>
  <si>
    <t>Тел. студента</t>
  </si>
  <si>
    <t>Тел. Родителей</t>
  </si>
  <si>
    <t>Б/К</t>
  </si>
  <si>
    <t>Мухарлямов Нияз Ильфатович</t>
  </si>
  <si>
    <t>Б</t>
  </si>
  <si>
    <t>Балтаси дер.Карадуван ул.Сибирский тракт дом 4</t>
  </si>
  <si>
    <t>Шакиров Ильшат Айзатович</t>
  </si>
  <si>
    <t>С.Актаныш, ул. Мелиораторов д.19</t>
  </si>
  <si>
    <t>с. Петьял, ул. Нагорная д.20</t>
  </si>
  <si>
    <t>Бударин Дмитрий Алексеевич</t>
  </si>
  <si>
    <t>г.Зеленодольск, ул.Ленина 2, кв.2</t>
  </si>
  <si>
    <t>Муллагалеев Тимур Тахирович</t>
  </si>
  <si>
    <t>г. Сосновка, ул. Пионерская, дом 17</t>
  </si>
  <si>
    <t xml:space="preserve">Собин Кирилл Васильевич </t>
  </si>
  <si>
    <t>УР г. Можга ул.Питомная дом 4г</t>
  </si>
  <si>
    <t>г.азнакаево ,ленина 29-8</t>
  </si>
  <si>
    <t>Галявиев Ильназ Ильгизович</t>
  </si>
  <si>
    <t>Рыбно-Слободский район, с. Новый Арыш, Ул. Центральная, д.8</t>
  </si>
  <si>
    <t>Ярмушев Газиз Равгатович</t>
  </si>
  <si>
    <t>Чистопольский район, с. Тататрский Толкиш, Ул. Центральная, д. 2</t>
  </si>
  <si>
    <t>Гасымов Анар Азерович</t>
  </si>
  <si>
    <t>село Пестрецы улица Перчкова д.5</t>
  </si>
  <si>
    <t>Ершов Даниил Сергеевич</t>
  </si>
  <si>
    <t>с. Тюлячи, д.1, кв.2</t>
  </si>
  <si>
    <t>Деманкин Илья Владимирович</t>
  </si>
  <si>
    <t>РТ.Г. Чистополь Ул.Энегльса 179а кв.51</t>
  </si>
  <si>
    <t>Наумов Влад Алексеевич</t>
  </si>
  <si>
    <t>Пос.жд. Ст. Высокая гора леонова 2 кв 7</t>
  </si>
  <si>
    <t>Гибадуллин Альфред Альбертович</t>
  </si>
  <si>
    <t>Высокогорский район, с.Дубъязы, ул. Центральная, д. 98</t>
  </si>
  <si>
    <t xml:space="preserve">Ахметов Салават Ильдусович </t>
  </si>
  <si>
    <t>Высокогорский район, д.Средний Алат, ул. Г.Тукая, д.28</t>
  </si>
  <si>
    <t xml:space="preserve">Ханов Самат Робертович </t>
  </si>
  <si>
    <t>Нигматуллин Риназ Рависович</t>
  </si>
  <si>
    <t>Параньгинский район, п. Параньга, ул.Южная д4 кв3</t>
  </si>
  <si>
    <t>Никифоров Дмитрий Олегович</t>
  </si>
  <si>
    <t>Республика Марий эл, г.Волжск,ул.Орлова д.17, кв 16</t>
  </si>
  <si>
    <t>Кудосов Илья Евгеньевич</t>
  </si>
  <si>
    <t>Алькеевский район, с. Демидовка, ул. Май Каракуль д.5а</t>
  </si>
  <si>
    <t>г кзань ул восстания дом 123а кв 79</t>
  </si>
  <si>
    <t>Усманов Руфат Русланович</t>
  </si>
  <si>
    <t>Параньгинский район, п. Параньга, ул Гайсина , дом 5 кв 1</t>
  </si>
  <si>
    <t>Салахов Булат Габделхаевич</t>
  </si>
  <si>
    <t>РТ. Алькеевский Р-н с Базарные-Матаки, ул Центральная Усадьба д 56 кв 2</t>
  </si>
  <si>
    <t>Загайнов Кирилл Евгеньевич</t>
  </si>
  <si>
    <t>г.Волжск РМЭ ул.Юбилейная д.8 кв.5</t>
  </si>
  <si>
    <t>Зянгараев Ансель Азатович</t>
  </si>
  <si>
    <t>г. Бавлы ул. Чапаева 29а</t>
  </si>
  <si>
    <t>Медведев Богдан Алексеевич</t>
  </si>
  <si>
    <t>г.Ижевск ул. К.Маркса 124-21</t>
  </si>
  <si>
    <t>Бажанов Владимр Андреевич</t>
  </si>
  <si>
    <t>г.Елабуга,ул.Горького 157</t>
  </si>
  <si>
    <t xml:space="preserve">Шафиков Булат Дамирович </t>
  </si>
  <si>
    <t>г.Нурлат, ул. Тельмана 34А</t>
  </si>
  <si>
    <t>Халиуллин Фларис Фидаилевич</t>
  </si>
  <si>
    <t>Параньгинский район , п.Параньга, пер.Мира, дом 6 кв 2</t>
  </si>
  <si>
    <t>Журавлев Никита Алексеевич</t>
  </si>
  <si>
    <t>РТ.Буинский Р-он д.Беловоложка Чувашская,ул.Шоссейная д.40</t>
  </si>
  <si>
    <t>Перепелкин роман Федерович</t>
  </si>
  <si>
    <t>РТ.Буинский ул. Арефьева д.7 кв.9</t>
  </si>
  <si>
    <t>Никоноров Сергей Николаевич</t>
  </si>
  <si>
    <t>Чувашская Республика Яльчикский район д.Новое Байдеряково ул.Центральная д.34</t>
  </si>
  <si>
    <t>Федоров Родион Николаевич</t>
  </si>
  <si>
    <t>РТ,Кукморский р-он,д.Верхний Кумор,ул.Садовая,5</t>
  </si>
  <si>
    <t>Сазанов Кирилл Николаевич</t>
  </si>
  <si>
    <t>Республика Марий Эл Горномарийский район д, Еникеево ул,Школьная дом 57</t>
  </si>
  <si>
    <t>Гиниятуллин Данис Фердинантович</t>
  </si>
  <si>
    <t>Кукморский район деревня Челны ул. Хази Закирова</t>
  </si>
  <si>
    <t>Дыренков Виталий Владиславович</t>
  </si>
  <si>
    <t>гюЗеленодольск, ул.Тиховнина, д.1, кв.14</t>
  </si>
  <si>
    <t xml:space="preserve"> Шакиров Вильдан Рамилевич</t>
  </si>
  <si>
    <t>г. Чистополь, ул. 40 лет Победы, д 28А кв 40</t>
  </si>
  <si>
    <t>Сидоров Алексей Викторович</t>
  </si>
  <si>
    <t>г. Мензелинск ул. Изыскателей д.4/7 кв. 52</t>
  </si>
  <si>
    <t>Сайфуллин Эмиль Альбертович</t>
  </si>
  <si>
    <t>г.Зеленодольск ул,40 лет Победы д 4 кв.2</t>
  </si>
  <si>
    <t xml:space="preserve">Патрикеев Ярослав Сергеевич </t>
  </si>
  <si>
    <t>с.Красный Бор.ул.Маркинад.3</t>
  </si>
  <si>
    <t>Файзрахманов Азамат Рафкатович</t>
  </si>
  <si>
    <t>г. Сургут ул. Югорская дом 13 кв. 225</t>
  </si>
  <si>
    <t xml:space="preserve">Кузьмин Егор Олегович </t>
  </si>
  <si>
    <t>Урмарский р-н д. Ситмиши, ул. Школьная д. 38</t>
  </si>
  <si>
    <t xml:space="preserve">               23.11.2004</t>
  </si>
  <si>
    <t>Махмутов Ильгам Назимович</t>
  </si>
  <si>
    <t>Сармановский район, сюКарашай-саклово, ул.Ленина 15</t>
  </si>
  <si>
    <t>Габдрахманов Радмир Ильдарович</t>
  </si>
  <si>
    <t>РБ с.Шаран 452630, ул.Первомайская д.24</t>
  </si>
  <si>
    <t>Васильев Роман Алексеевич</t>
  </si>
  <si>
    <t>респ.Чувашия г.Чебоксары ул. 324 стрелковая дивизия д.7 кв.48</t>
  </si>
  <si>
    <t>Салимов Алмаз Русланович</t>
  </si>
  <si>
    <t>респ.Башкортостан село Чекмагуш ул.Юбилейная дом 38</t>
  </si>
  <si>
    <t>Сайфудинов Умар Раисович</t>
  </si>
  <si>
    <t>РТ, Зеленодольский р-н, с.Б.Ачасыры, ул.Центральная, д.1</t>
  </si>
  <si>
    <t>Исмагилов Ильгам Рустамович</t>
  </si>
  <si>
    <t>РТ,Верхнеуслонский р-н, д.Покровка, ул.Центральная, д.213</t>
  </si>
  <si>
    <t>Гилаев Динар Ильшатович</t>
  </si>
  <si>
    <t>РБ,Туймазинский р-н,с.Гафурово,ул.Тепличная, д.23</t>
  </si>
  <si>
    <t>Петров Никита Сергеевич</t>
  </si>
  <si>
    <t>ЧР г.Цивильск ул. Бульвар Парковый д.8 кв.19</t>
  </si>
  <si>
    <t>Котдусов Булат Маратович</t>
  </si>
  <si>
    <t>РТ.Тюлячинский р-н, с.Тюлячи, ул.Полевая,д1</t>
  </si>
  <si>
    <t>Сабирзянов Инсаф Нуриманович</t>
  </si>
  <si>
    <t>РТ. Тюлячинский р-н, с.Кукча, ул.Советская, д.25</t>
  </si>
  <si>
    <t>Сайфуллин Булат Илнурович</t>
  </si>
  <si>
    <t>РТ. Высокогорский р-н, с.Суксу, ул. Кирова, д.20</t>
  </si>
  <si>
    <t>Гиниятуллин Ильяс Фанисович</t>
  </si>
  <si>
    <t>РТ. Высокогорский р-н, с. Дубъязы, ул.Нагорная, д.3</t>
  </si>
  <si>
    <t>Сафиуллин Ринат Рустемович</t>
  </si>
  <si>
    <t>РТ. Апастовский р-н, с. Деушево, ул. Ленина, д.57</t>
  </si>
  <si>
    <t>Турушкин СергейИванович</t>
  </si>
  <si>
    <t>РТ. Алексеевский р-н, с. Лебяжье, улю Строителей, д 4</t>
  </si>
  <si>
    <t>Яруллин Расуль Рафаэлевич</t>
  </si>
  <si>
    <t>РТ. Тюлячинский р-н, с. Тюлячи, ул. Дуслык, дом 20</t>
  </si>
  <si>
    <t>Шайхутдинов Булат Алмазович</t>
  </si>
  <si>
    <t>РТ. Нурлатский р-н, с.Чулпаново, ул. Школьная, д.28</t>
  </si>
  <si>
    <t>Закиров Динислам Хайдарович</t>
  </si>
  <si>
    <t>Галиев Вадим Фатихович</t>
  </si>
  <si>
    <t>Галиуллин Данияр Маратович</t>
  </si>
  <si>
    <t>Гарипов Руслан Айратович</t>
  </si>
  <si>
    <t>РТ. Тюлячинский р-н, с. Тюлячи, ул Новая д. 1</t>
  </si>
  <si>
    <t>РТ. Нурлатский р-н, с.Чулпаново, ул.Муса Джалиля, д.35</t>
  </si>
  <si>
    <t>Самигуллин Ильназ Рузалинович</t>
  </si>
  <si>
    <t>РТ.Балтасинский р-н, д.Ура, ул. Гагарина, д.93</t>
  </si>
  <si>
    <t>Магдануров Марат Станиславович</t>
  </si>
  <si>
    <t>РТ.Наб.Челны пр -ст Мусы Джалиля д.84</t>
  </si>
  <si>
    <t>Ибрагимов Ильнур Айнурович</t>
  </si>
  <si>
    <t>Балтасинский р-н, пгт Балтаси, ул. М. Джалиля, д. 9</t>
  </si>
  <si>
    <t>Мещеряков Александр Васильевич</t>
  </si>
  <si>
    <t>Нижнекамский р-н, с.Городище, ул. Горького, д.19</t>
  </si>
  <si>
    <t>Нигаматуллин Амир Джалилевич</t>
  </si>
  <si>
    <t>Балтасинский рн, пгт. Балтаси, ул. Мазгарова, д. 15</t>
  </si>
  <si>
    <t>Семин Виктор Викторович</t>
  </si>
  <si>
    <t>Елабужский рн с.Костенеево Центральная 27</t>
  </si>
  <si>
    <t>Хусаенов Ильназ Вильдарович</t>
  </si>
  <si>
    <t>Арский район, село Старый Кырлай,улица Молодежная, дом 2</t>
  </si>
  <si>
    <t>Петрухин Данила Евгеньевич</t>
  </si>
  <si>
    <t>п.г.т Алексеевское ул. Полевая д. 12</t>
  </si>
  <si>
    <t>Салахов Альфис Флюсович</t>
  </si>
  <si>
    <t>г.Набережные Челны ул.Раскольникова 32</t>
  </si>
  <si>
    <t xml:space="preserve">Шайдуллин Юсуф Вакифович </t>
  </si>
  <si>
    <t>Рыбно-Слободский район с.Биектау, ул.Ленина д.14</t>
  </si>
  <si>
    <t>Мусин Рафиль Рамилевич</t>
  </si>
  <si>
    <t>Параньгинский район,д.Ирнур,ул.Колхозная 7</t>
  </si>
  <si>
    <t>Мустафин Илья Дмитриевич</t>
  </si>
  <si>
    <t>г.Тольтти ставропольский район с.Подстёпки школьная 9 кв.13</t>
  </si>
  <si>
    <t>Рахимов Радион Батырович</t>
  </si>
  <si>
    <t>Ахтямов Тимур Маратович</t>
  </si>
  <si>
    <t>Самлан Субудай Эртинеевич</t>
  </si>
  <si>
    <t>Газизов Камиль Алмазович</t>
  </si>
  <si>
    <t>Артюхин Арсений Андреевич</t>
  </si>
  <si>
    <t>Шаров Андрей Дмтириевич</t>
  </si>
  <si>
    <t>г.Нижнекамск</t>
  </si>
  <si>
    <t>Низамов Радмир Рамилевич</t>
  </si>
  <si>
    <t>г.Нурлат ул.Радужная 27</t>
  </si>
  <si>
    <t>Рабизода Мехроджидин</t>
  </si>
  <si>
    <t>Р.Таджикистан.Согдиянская област г. Исфара</t>
  </si>
  <si>
    <t>Юсупов Ильяс Аббясович</t>
  </si>
  <si>
    <t>Ульяновская обл. рп. Радищево ул. Торговая дом 15 кв 5</t>
  </si>
  <si>
    <t>Власов Валерий Сергеевич</t>
  </si>
  <si>
    <t>г.Тольятти,Автозаводский рн., пр-п Московкий 57,кв 180</t>
  </si>
  <si>
    <t xml:space="preserve">Фархутдинов Радмир Фердинандович </t>
  </si>
  <si>
    <t>г.Янаул Республика Башкортостан ул советская 2 кв 112</t>
  </si>
  <si>
    <t>24.052004</t>
  </si>
  <si>
    <t>Хуснутдинов Данис  Рустемович</t>
  </si>
  <si>
    <t>К</t>
  </si>
  <si>
    <t>Пестреченский район,село Кощаково,улица Афанасьего,дом 37</t>
  </si>
  <si>
    <t>Хабибуллин Инсаф Фаилевич</t>
  </si>
  <si>
    <t>Сабинский район,село Шемордан,улица Первомайская,дом 56</t>
  </si>
  <si>
    <t xml:space="preserve">Даминов Рустам Арсланович </t>
  </si>
  <si>
    <t xml:space="preserve">г.Альметьевск, ул Шеченко 166, </t>
  </si>
  <si>
    <t>Ульянов Кирилл Григорьевич</t>
  </si>
  <si>
    <t>г. Набережные Челны</t>
  </si>
  <si>
    <t>Пляшков Владимир Игоревич</t>
  </si>
  <si>
    <t>г. Елабуга</t>
  </si>
  <si>
    <t>Балобанов Максим Александрович</t>
  </si>
  <si>
    <t>Хузин Линар Ильшатович</t>
  </si>
  <si>
    <t>г. Арск</t>
  </si>
  <si>
    <t>Согорин Иван алексанрович</t>
  </si>
  <si>
    <t>Таджикистан</t>
  </si>
  <si>
    <t>Республика Крым</t>
  </si>
  <si>
    <t>Чумчалов Мухаммад Сиражудинович</t>
  </si>
  <si>
    <t>Ахмадуллин Адель Булатович</t>
  </si>
  <si>
    <t>г. Альметевск</t>
  </si>
  <si>
    <t>Сайфутдинов Адель Рузалевич</t>
  </si>
  <si>
    <t>Бартеньев Максим Андреевич</t>
  </si>
  <si>
    <t>Абдужалилов Мубинжон Екубджонович</t>
  </si>
  <si>
    <t>Галядтдинов Ислам Вадутович</t>
  </si>
  <si>
    <t>Мавлин Данис Ильдарович</t>
  </si>
  <si>
    <t>Мамадышский район</t>
  </si>
  <si>
    <t>Мамонов Иван Андреевич</t>
  </si>
  <si>
    <t>Спасский район</t>
  </si>
  <si>
    <t>Яруллин Нияз Алмазович</t>
  </si>
  <si>
    <t>Южаков Никита Константинович</t>
  </si>
  <si>
    <t>Марий Эл</t>
  </si>
  <si>
    <t>Шарипов Марат Ингелевич</t>
  </si>
  <si>
    <t>Халилов Рамзиль Равилевич</t>
  </si>
  <si>
    <t>Тюлячинский</t>
  </si>
  <si>
    <t>Гараев Ильфак Алмазович</t>
  </si>
  <si>
    <t>Рыбно-Слободский</t>
  </si>
  <si>
    <t>Абраров Салават Данисович</t>
  </si>
  <si>
    <t>Аввакумов Владимир Вячеслалович</t>
  </si>
  <si>
    <t>Ахметзянов Роберт Радикович</t>
  </si>
  <si>
    <t>Асадуллин Айзат Альтафович</t>
  </si>
  <si>
    <t>Атня</t>
  </si>
  <si>
    <t>Бинкевич Данил Леонидович</t>
  </si>
  <si>
    <t>Московская обл.</t>
  </si>
  <si>
    <t>Байбурин Азат Дамирович</t>
  </si>
  <si>
    <t>Бобров Андрей Дмитриевич</t>
  </si>
  <si>
    <t>Набережные Челны</t>
  </si>
  <si>
    <t>Богатырев Иван Владимирович</t>
  </si>
  <si>
    <t>Бозин Андрей Николаевич</t>
  </si>
  <si>
    <t>Бухариев Ильназ Асхатович</t>
  </si>
  <si>
    <t>Дрожжановский</t>
  </si>
  <si>
    <t>Булатов Ильшат Ильдарович</t>
  </si>
  <si>
    <t>Кайбицкий</t>
  </si>
  <si>
    <t>Будник Илья Игоревич</t>
  </si>
  <si>
    <t>Валиев Линар Нафисович</t>
  </si>
  <si>
    <t>Высокогорский</t>
  </si>
  <si>
    <t>Васин Дмитрий Сергеевич</t>
  </si>
  <si>
    <t>Буинский</t>
  </si>
  <si>
    <t>Вагизов Айнур Азатович</t>
  </si>
  <si>
    <t>Асекеево</t>
  </si>
  <si>
    <t>Владимиров Ильфир Юрьевич</t>
  </si>
  <si>
    <t>Шемордан</t>
  </si>
  <si>
    <t>Волков Евгений Васильевич</t>
  </si>
  <si>
    <t>Гаврилов Даниил Игоревич</t>
  </si>
  <si>
    <t>Гавшин Илья Петрович</t>
  </si>
  <si>
    <t>Шумилов Александр Сергеевич</t>
  </si>
  <si>
    <t>Гайфуллин Рамис Рафисович</t>
  </si>
  <si>
    <t>Нурлатский</t>
  </si>
  <si>
    <t>Галимзянов Амир Марселевич</t>
  </si>
  <si>
    <t>Шарипов Фидаиль Факилевич</t>
  </si>
  <si>
    <t>г. Кукмор</t>
  </si>
  <si>
    <t>Галиуллин Булат Рустемович</t>
  </si>
  <si>
    <t>Гараев Ильяс Радикович</t>
  </si>
  <si>
    <t>Гатин Раиль Акрамович</t>
  </si>
  <si>
    <t>г. Азнакаево</t>
  </si>
  <si>
    <t>Гибаев Рубин Радикович</t>
  </si>
  <si>
    <t>Гимадиев Мухаммед Маратович</t>
  </si>
  <si>
    <t>Гимадутдинов Нияз Раязович</t>
  </si>
  <si>
    <t>Кировская обл.</t>
  </si>
  <si>
    <t>Гимадиев Айназ Айдарович</t>
  </si>
  <si>
    <t>Биектау</t>
  </si>
  <si>
    <t>Гильманов Эмиль Айратович</t>
  </si>
  <si>
    <t>Гиматдинов Раиль Рустемович</t>
  </si>
  <si>
    <t>Гиматдинов Равиль Рустемович</t>
  </si>
  <si>
    <t>Григорьев Станислав Валерьевич</t>
  </si>
  <si>
    <t>Ермилов Никита Александрович</t>
  </si>
  <si>
    <t>г. Малмыж</t>
  </si>
  <si>
    <t>Дегтярев Владислав Михайлович</t>
  </si>
  <si>
    <t>г. Цивильск</t>
  </si>
  <si>
    <t>Сабиров Инсаф Рафаэлевич</t>
  </si>
  <si>
    <t>Кукморский</t>
  </si>
  <si>
    <t>Закиров Булат Ильшатович</t>
  </si>
  <si>
    <t>Закиров Гадель Рамилевич</t>
  </si>
  <si>
    <t>Замалетдинов Ильяс Ильдусович</t>
  </si>
  <si>
    <t>Зиннатуллин Альберт Марсович</t>
  </si>
  <si>
    <t>Шарафутдинов Равиль Рустамович</t>
  </si>
  <si>
    <t>Иванов Данил Андреевич</t>
  </si>
  <si>
    <t>г. Чебоксары</t>
  </si>
  <si>
    <t>Ильясов Тимур Искандерович</t>
  </si>
  <si>
    <t>Пестречинский</t>
  </si>
  <si>
    <t xml:space="preserve">Зотов Михаил Александрович </t>
  </si>
  <si>
    <t>г. Ульяновск</t>
  </si>
  <si>
    <t>Гимадиева Фанзиля Фаритовна</t>
  </si>
  <si>
    <t xml:space="preserve">Романова Изольда Сергеевна </t>
  </si>
  <si>
    <t>Зайнуллина Аида Наилевна</t>
  </si>
  <si>
    <t>Гаязова Лейсан Рауфовна</t>
  </si>
  <si>
    <t>Чистополь</t>
  </si>
  <si>
    <t>Тимербаева Ильзира Ильфаровна</t>
  </si>
  <si>
    <t>Субач Татьяна Витальевна</t>
  </si>
  <si>
    <t>Ульяновск</t>
  </si>
  <si>
    <t>Кощеева Анастасия Павловна</t>
  </si>
  <si>
    <t>г. Киров</t>
  </si>
  <si>
    <t>Танаева Азалия Рамилевна</t>
  </si>
  <si>
    <t>Тихонова Арина Сергеевна</t>
  </si>
  <si>
    <t>Федорова Наталья Александровна</t>
  </si>
  <si>
    <t>Федорова Виктория Геннадьевна</t>
  </si>
  <si>
    <t>Фатихова Камила Алмазовна</t>
  </si>
  <si>
    <t>Филатова Дарина Владимировна</t>
  </si>
  <si>
    <t>Хохлова Ангелина Юрьевна</t>
  </si>
  <si>
    <t>Камско-Устьинский</t>
  </si>
  <si>
    <t xml:space="preserve">Хохлова Анастасия Александровна </t>
  </si>
  <si>
    <t>Чергинова Дарья Евгеньевна</t>
  </si>
  <si>
    <t>Хаеритдинова Эльвира Альбертовна</t>
  </si>
  <si>
    <t>Ильясова Лейсан Искандеровна</t>
  </si>
  <si>
    <t>Ямалетдинова Ангелина Сергеевна</t>
  </si>
  <si>
    <t>Дашевская Дарья Дмитриевна</t>
  </si>
  <si>
    <t>Всего мест:</t>
  </si>
  <si>
    <t>Проживают:</t>
  </si>
  <si>
    <t xml:space="preserve">Дунин Николай Павлович </t>
  </si>
  <si>
    <t>г.Ульяновск</t>
  </si>
  <si>
    <t xml:space="preserve">Бакеев Николай Сергеевич </t>
  </si>
  <si>
    <t>Галламов Айназ Ильгизович</t>
  </si>
  <si>
    <t xml:space="preserve">Журавлев Владимир Вячеславович </t>
  </si>
  <si>
    <t>г.Буинск</t>
  </si>
  <si>
    <t xml:space="preserve">Кузнецов Даниил Александрович </t>
  </si>
  <si>
    <t>г.Чебоксары</t>
  </si>
  <si>
    <t xml:space="preserve">Белянин Даниил Сергеевич </t>
  </si>
  <si>
    <t>пгт.Алексеевское</t>
  </si>
  <si>
    <t>Сабиров Нурфат Рустемович</t>
  </si>
  <si>
    <t>г.Кукмор</t>
  </si>
  <si>
    <t>Исламов Рашит Русланович</t>
  </si>
  <si>
    <t>г.Можга</t>
  </si>
  <si>
    <t xml:space="preserve">Дайрукин Анатолий Сергеевич </t>
  </si>
  <si>
    <t xml:space="preserve">Бояров Альмир Рафаэльевич </t>
  </si>
  <si>
    <t xml:space="preserve">Ризатдинов Рифат </t>
  </si>
  <si>
    <t>г.Набережные челны</t>
  </si>
  <si>
    <t>Яранцев Максим Сергеевич</t>
  </si>
  <si>
    <t>г.Вятские Поляны</t>
  </si>
  <si>
    <t xml:space="preserve">Сафонов Дмитрий Владимирович </t>
  </si>
  <si>
    <t>Камско-Устьинский р-н</t>
  </si>
  <si>
    <t xml:space="preserve">Кайдалов Денис Витальевич </t>
  </si>
  <si>
    <t xml:space="preserve">Шафигуллин Ислам Рустемович </t>
  </si>
  <si>
    <t xml:space="preserve">Мардамов Расим Рифатович </t>
  </si>
  <si>
    <t>пгт.Балтаси</t>
  </si>
  <si>
    <t xml:space="preserve">Кучин Алексей Сергеевич </t>
  </si>
  <si>
    <t>г.Елабуга</t>
  </si>
  <si>
    <t xml:space="preserve">Мартыненко Максим Александрович </t>
  </si>
  <si>
    <t>г.Альметьевск</t>
  </si>
  <si>
    <t xml:space="preserve">Стеценко Никита Артурович </t>
  </si>
  <si>
    <t xml:space="preserve">Ихсанов Ильнар Наилевич </t>
  </si>
  <si>
    <t>г.Лениногорск</t>
  </si>
  <si>
    <t xml:space="preserve">Музюков Владимир Александрович </t>
  </si>
  <si>
    <t>г.Нурлат</t>
  </si>
  <si>
    <t xml:space="preserve">Имамиев Ранель Даниярович </t>
  </si>
  <si>
    <t>с.Шемордан</t>
  </si>
  <si>
    <t>Гайфуллин Муса Мидхатович</t>
  </si>
  <si>
    <t>Тетюшский р-н</t>
  </si>
  <si>
    <t xml:space="preserve">Нугаев Булат Фанисович </t>
  </si>
  <si>
    <t xml:space="preserve">Камаев Ирек Азатович </t>
  </si>
  <si>
    <t>Азнакаевский р-н</t>
  </si>
  <si>
    <t>г.Алексеевск</t>
  </si>
  <si>
    <t xml:space="preserve">Юсупов Булат Артурович </t>
  </si>
  <si>
    <t xml:space="preserve">Абдулкарамов Данил Маратович </t>
  </si>
  <si>
    <t xml:space="preserve">Имамов Айдар Ильгизович </t>
  </si>
  <si>
    <t>г.Туймазы</t>
  </si>
  <si>
    <t xml:space="preserve">Ильин Глеб Викторович </t>
  </si>
  <si>
    <t xml:space="preserve">Касимов Семен Сергеевич </t>
  </si>
  <si>
    <t>г.Арск</t>
  </si>
  <si>
    <t>г.Сыктывкар</t>
  </si>
  <si>
    <t xml:space="preserve">Кашапов Риназ Расихович </t>
  </si>
  <si>
    <t xml:space="preserve">Кириллов Иван Андреевич </t>
  </si>
  <si>
    <t>Рыбно-Слободский р-н</t>
  </si>
  <si>
    <t xml:space="preserve">Киямов Марсель Ильнарович </t>
  </si>
  <si>
    <t xml:space="preserve">Конаков Денис Александрович </t>
  </si>
  <si>
    <t xml:space="preserve">Климов Данил Сергеевич </t>
  </si>
  <si>
    <t>г.Чистополь</t>
  </si>
  <si>
    <t xml:space="preserve">Кудрявцев Данил Викторович </t>
  </si>
  <si>
    <t xml:space="preserve">Медведев Арсланбек Артурович </t>
  </si>
  <si>
    <t>г.Альметевск</t>
  </si>
  <si>
    <t xml:space="preserve">Дмитриев Сергей Васильевич </t>
  </si>
  <si>
    <t xml:space="preserve">Толстов Илья Романович </t>
  </si>
  <si>
    <t xml:space="preserve">Муллагалиев Рустем Ринатович </t>
  </si>
  <si>
    <t xml:space="preserve">Михайлов Рифат Александрович </t>
  </si>
  <si>
    <t xml:space="preserve">Музафаров Раиль Рафаэлевич </t>
  </si>
  <si>
    <t xml:space="preserve">Мусин Марсель Маратович </t>
  </si>
  <si>
    <t>Б.Атня</t>
  </si>
  <si>
    <t xml:space="preserve">Мухамадиев Рифкат Рамисович </t>
  </si>
  <si>
    <t>Залялов Булат Ринатович</t>
  </si>
  <si>
    <t xml:space="preserve">Муминов Ахаджон Акрамович </t>
  </si>
  <si>
    <t>Канибадам</t>
  </si>
  <si>
    <t xml:space="preserve">Мусин Альфис Ильнурович </t>
  </si>
  <si>
    <t xml:space="preserve">Назмиев Азат Рамилевич </t>
  </si>
  <si>
    <t xml:space="preserve">Набойченко Вячеслав Дмитриевич </t>
  </si>
  <si>
    <t xml:space="preserve">Рахимов Далер Тагирович </t>
  </si>
  <si>
    <t xml:space="preserve">Охотников Кирилл Владимирович </t>
  </si>
  <si>
    <t xml:space="preserve">Почекай Сергей Михайлович </t>
  </si>
  <si>
    <t xml:space="preserve">Садыков Камиль Маратович </t>
  </si>
  <si>
    <t xml:space="preserve">Сагдеев Дилюс Фанусович </t>
  </si>
  <si>
    <t>г.Альдермыш</t>
  </si>
  <si>
    <t xml:space="preserve">Шигабиев Булат Азатович </t>
  </si>
  <si>
    <t xml:space="preserve">Сайфутдинов Арсен Маратович </t>
  </si>
  <si>
    <t>г.Cибай</t>
  </si>
  <si>
    <t xml:space="preserve">Якупов Адель Ильназович </t>
  </si>
  <si>
    <t xml:space="preserve">Сематкин Артем Владиславович </t>
  </si>
  <si>
    <t xml:space="preserve">Сафин Амир Булатович </t>
  </si>
  <si>
    <t xml:space="preserve">Саттаров Ролан Олегович </t>
  </si>
  <si>
    <t xml:space="preserve">Кожевников Вадим </t>
  </si>
  <si>
    <t xml:space="preserve">Семин Ростислав Вадимович </t>
  </si>
  <si>
    <t xml:space="preserve">Смирнов Александр Сергеевич </t>
  </si>
  <si>
    <t xml:space="preserve">Степанов Тимур Витальевич </t>
  </si>
  <si>
    <t xml:space="preserve">Султанов Инсаф Ильфатович </t>
  </si>
  <si>
    <t xml:space="preserve">Сорокин Владислав Алексеевич </t>
  </si>
  <si>
    <t xml:space="preserve">Сунцов Матвей Александрович </t>
  </si>
  <si>
    <t xml:space="preserve">Султанов Ранис Тагирович </t>
  </si>
  <si>
    <t>п.Подгорный</t>
  </si>
  <si>
    <t xml:space="preserve">Углев Степан Романович </t>
  </si>
  <si>
    <t xml:space="preserve">Тухватуллин Фаниль Фаритович </t>
  </si>
  <si>
    <t>Чистопольский р-н</t>
  </si>
  <si>
    <t xml:space="preserve">Суханов Данил Андреевич </t>
  </si>
  <si>
    <t>с.Красный Бор</t>
  </si>
  <si>
    <t xml:space="preserve">Фархутдинов Айнур Маратович </t>
  </si>
  <si>
    <t>г.Бавлы</t>
  </si>
  <si>
    <t xml:space="preserve">Фасхутдинов Ислам Ильшатович </t>
  </si>
  <si>
    <t xml:space="preserve">Фахразиев Рамис Камилевич </t>
  </si>
  <si>
    <t>с.Актаныш</t>
  </si>
  <si>
    <t xml:space="preserve">Фахрутдинов Даниль Русланович </t>
  </si>
  <si>
    <t>c.Базарные Матки</t>
  </si>
  <si>
    <t xml:space="preserve">Федоров Игнатий Сергеевич </t>
  </si>
  <si>
    <t>г.Челны</t>
  </si>
  <si>
    <t xml:space="preserve">Федоров Вадим Юрьевич </t>
  </si>
  <si>
    <t>с.Пестрецы</t>
  </si>
  <si>
    <t xml:space="preserve">Федотов Равиль Васильевич </t>
  </si>
  <si>
    <t xml:space="preserve">Фахертдинов Нурсиль </t>
  </si>
  <si>
    <t xml:space="preserve">Хакимзянов Адель Айратович </t>
  </si>
  <si>
    <t xml:space="preserve">Якубов Азат Хакимович </t>
  </si>
  <si>
    <t xml:space="preserve">Хайруллин Раиль Равилевич </t>
  </si>
  <si>
    <t>Хлыбов Владислав Владимирович</t>
  </si>
  <si>
    <t xml:space="preserve">Хамидуллин Муса Русланович </t>
  </si>
  <si>
    <t xml:space="preserve">Хасаншин Булат </t>
  </si>
  <si>
    <t xml:space="preserve">Хуснутдинов Айрат Зульфатович </t>
  </si>
  <si>
    <t>пгт.Богатые Сабы</t>
  </si>
  <si>
    <t xml:space="preserve">Хузякаев Фарезхон Хаетбекович </t>
  </si>
  <si>
    <t xml:space="preserve">Хусаенов Раиль Рафилевич </t>
  </si>
  <si>
    <t xml:space="preserve">Шайдуллин Ильхан Ильдарович </t>
  </si>
  <si>
    <t xml:space="preserve">Шакиров Ильназ Рустемович </t>
  </si>
  <si>
    <t xml:space="preserve">Шайдуллин Равиль Рустемович </t>
  </si>
  <si>
    <t xml:space="preserve">Шарафеев Искандер Ильгизович </t>
  </si>
  <si>
    <t>Бурнашева Айлина Тимуровна</t>
  </si>
  <si>
    <t>Н. Челны</t>
  </si>
  <si>
    <t>Мусинова Елизовета Юрьевна</t>
  </si>
  <si>
    <t>Миниярова Индира Игоревна</t>
  </si>
  <si>
    <t>Ангелуце Ксения Алексеевна</t>
  </si>
  <si>
    <t xml:space="preserve">Мирсияпова Элия Фларновна </t>
  </si>
  <si>
    <t xml:space="preserve">Хасаншина Ильзира Рамильевна </t>
  </si>
  <si>
    <t>Зарипова Гульназ Ильшатовна</t>
  </si>
  <si>
    <t>Ильина Ландыш Баязовна</t>
  </si>
  <si>
    <t>Мухаметзянова Далина Азатовна</t>
  </si>
  <si>
    <t>Арский</t>
  </si>
  <si>
    <t>Закиров Роберт Рустамович</t>
  </si>
  <si>
    <t>Лаишевский</t>
  </si>
  <si>
    <t>Замалиев Айнур Ильнарович</t>
  </si>
  <si>
    <t>Илькевич Адель</t>
  </si>
  <si>
    <t xml:space="preserve">Ергалиев Ислаил </t>
  </si>
  <si>
    <t>Перьмский</t>
  </si>
  <si>
    <t xml:space="preserve">многодетные </t>
  </si>
  <si>
    <t xml:space="preserve">малоимущие </t>
  </si>
  <si>
    <t>Бугульминский</t>
  </si>
  <si>
    <t xml:space="preserve">девочки </t>
  </si>
  <si>
    <t>2 эт 102</t>
  </si>
  <si>
    <t>Зайцев Владислав Дмитриевич</t>
  </si>
  <si>
    <t>Нижнекамский</t>
  </si>
  <si>
    <t xml:space="preserve">Султанов Руслан Ирэкович </t>
  </si>
  <si>
    <t xml:space="preserve">Сабинский район </t>
  </si>
  <si>
    <t>Мальчики</t>
  </si>
  <si>
    <t>Девочки</t>
  </si>
  <si>
    <t>Бюджет</t>
  </si>
  <si>
    <t>Коммерция</t>
  </si>
  <si>
    <t>2 этаж</t>
  </si>
  <si>
    <t>3 этаж</t>
  </si>
  <si>
    <t>4 этаж</t>
  </si>
  <si>
    <t>5 этаж</t>
  </si>
  <si>
    <t>Комерция</t>
  </si>
  <si>
    <t>бюджет</t>
  </si>
  <si>
    <t>комерция</t>
  </si>
  <si>
    <t>ВСЕГО</t>
  </si>
  <si>
    <t>-</t>
  </si>
  <si>
    <t>М\Д</t>
  </si>
  <si>
    <t>м</t>
  </si>
  <si>
    <t>д</t>
  </si>
  <si>
    <t>М</t>
  </si>
  <si>
    <t>Дата выселения</t>
  </si>
  <si>
    <t xml:space="preserve">Лениногорск </t>
  </si>
  <si>
    <t xml:space="preserve">Хусаинов Алмаз Айдарович </t>
  </si>
  <si>
    <t>с. Сарманово</t>
  </si>
  <si>
    <t>Шарафутдинов Роман Рустамович</t>
  </si>
  <si>
    <t>Сафин Ильназ Марселевич</t>
  </si>
  <si>
    <t>Гиззатуллин Зиннат Маратович</t>
  </si>
  <si>
    <t xml:space="preserve">Бавлинский  район </t>
  </si>
  <si>
    <t>ЙошкорОла</t>
  </si>
  <si>
    <t>Ахметшин Алмаз Аиратович</t>
  </si>
  <si>
    <t>Исаев Максим Андреевич</t>
  </si>
  <si>
    <t>Якупов Риназ Алмазович</t>
  </si>
  <si>
    <t>Хабибуллин Ислам Ринатович</t>
  </si>
  <si>
    <t>Долгов Данил Равилевич</t>
  </si>
  <si>
    <t>Нуритдинов Ислам Маратович</t>
  </si>
  <si>
    <t>Богатые Сабы</t>
  </si>
  <si>
    <t xml:space="preserve">Гарифуллин Ильсаф Ильнарович </t>
  </si>
  <si>
    <t>п.г.т.Балтаси</t>
  </si>
  <si>
    <t xml:space="preserve">Закиров Ранис Рамилевич </t>
  </si>
  <si>
    <t xml:space="preserve">Шагимуратова Зарина Рустамовна </t>
  </si>
  <si>
    <t xml:space="preserve">Стерлитамак </t>
  </si>
  <si>
    <t>Гаинутдинова Алина Булатовна</t>
  </si>
  <si>
    <t>Загидуллин Риназ Рустамович</t>
  </si>
  <si>
    <t>Грехов Никита Максимович</t>
  </si>
  <si>
    <t>Заидбоев Мухаммаджон Саиджнович</t>
  </si>
  <si>
    <t>Сейдаметов Эльдар Эльвирович</t>
  </si>
  <si>
    <t>Исламов Инсаф Маратович</t>
  </si>
  <si>
    <t>Махачкала</t>
  </si>
  <si>
    <t xml:space="preserve">Логинов Виталий Сергеевич </t>
  </si>
  <si>
    <t xml:space="preserve">Узбекистан </t>
  </si>
  <si>
    <t xml:space="preserve">Калимуллин Марсель Маратович </t>
  </si>
  <si>
    <t>Оренбургская</t>
  </si>
  <si>
    <t>Саматов Ибрагим Салаватович</t>
  </si>
  <si>
    <t>Нурлатский район</t>
  </si>
  <si>
    <t>Рыбно-Слободский район</t>
  </si>
  <si>
    <t>Манов Кирилл Дмитриевич</t>
  </si>
  <si>
    <t>Оренбугрская область</t>
  </si>
  <si>
    <t>Ахметсафин Надир Нурдилевич</t>
  </si>
  <si>
    <t>Гарипов Искандер Альбертович</t>
  </si>
  <si>
    <t>Пестречинский район</t>
  </si>
  <si>
    <t>Шаймарданова Ильмира Ринатовна</t>
  </si>
  <si>
    <t>Альметьевский</t>
  </si>
  <si>
    <t>Ягудина Гульсина Мутигуловна</t>
  </si>
  <si>
    <t>Зиганшин Ахат</t>
  </si>
  <si>
    <t>Макеев Максим  Юрьевич</t>
  </si>
  <si>
    <t>Хузин Руслан И.</t>
  </si>
  <si>
    <t>Сибагатулин Руслан Раисович</t>
  </si>
  <si>
    <t>малоимущая ИКТ</t>
  </si>
  <si>
    <t>малоимущая и многодетная СТ</t>
  </si>
  <si>
    <r>
      <t xml:space="preserve">многодетный и малоимущий </t>
    </r>
    <r>
      <rPr>
        <sz val="14"/>
        <color rgb="FFFF0000"/>
        <rFont val="Times New Roman"/>
        <family val="1"/>
        <charset val="204"/>
      </rPr>
      <t>ИКТ</t>
    </r>
  </si>
  <si>
    <r>
      <t xml:space="preserve">многодетный </t>
    </r>
    <r>
      <rPr>
        <sz val="14"/>
        <color rgb="FFFF0000"/>
        <rFont val="Times New Roman"/>
        <family val="1"/>
        <charset val="204"/>
      </rPr>
      <t>ИКТ</t>
    </r>
  </si>
  <si>
    <r>
      <t xml:space="preserve">многодетный </t>
    </r>
    <r>
      <rPr>
        <sz val="14"/>
        <color rgb="FFFF0000"/>
        <rFont val="Times New Roman"/>
        <family val="1"/>
        <charset val="204"/>
      </rPr>
      <t>СТ</t>
    </r>
  </si>
  <si>
    <r>
      <t xml:space="preserve">многодетная </t>
    </r>
    <r>
      <rPr>
        <sz val="14"/>
        <color rgb="FFFF0000"/>
        <rFont val="Times New Roman"/>
        <family val="1"/>
        <charset val="204"/>
      </rPr>
      <t>СТ</t>
    </r>
  </si>
  <si>
    <r>
      <t xml:space="preserve">многодетный  </t>
    </r>
    <r>
      <rPr>
        <sz val="14"/>
        <color rgb="FFFF0000"/>
        <rFont val="Times New Roman"/>
        <family val="1"/>
        <charset val="204"/>
      </rPr>
      <t>ИТ</t>
    </r>
  </si>
  <si>
    <r>
      <t>многодетный</t>
    </r>
    <r>
      <rPr>
        <sz val="14"/>
        <color rgb="FFFF0000"/>
        <rFont val="Times New Roman"/>
        <family val="1"/>
        <charset val="204"/>
      </rPr>
      <t xml:space="preserve"> СТ</t>
    </r>
  </si>
  <si>
    <r>
      <t xml:space="preserve">многодетный </t>
    </r>
    <r>
      <rPr>
        <sz val="14"/>
        <color rgb="FFFF0000"/>
        <rFont val="Times New Roman"/>
        <family val="1"/>
        <charset val="204"/>
      </rPr>
      <t>ИТ</t>
    </r>
  </si>
  <si>
    <r>
      <t xml:space="preserve">малоимущая </t>
    </r>
    <r>
      <rPr>
        <sz val="14"/>
        <color rgb="FFFF0000"/>
        <rFont val="Times New Roman"/>
        <family val="1"/>
        <charset val="204"/>
      </rPr>
      <t>ИТ</t>
    </r>
  </si>
  <si>
    <r>
      <t xml:space="preserve">многодетная </t>
    </r>
    <r>
      <rPr>
        <sz val="14"/>
        <color rgb="FFFF0000"/>
        <rFont val="Times New Roman"/>
        <family val="1"/>
        <charset val="204"/>
      </rPr>
      <t>ИТ</t>
    </r>
  </si>
  <si>
    <t>многодетный ИТ</t>
  </si>
  <si>
    <r>
      <t xml:space="preserve">малоимущий </t>
    </r>
    <r>
      <rPr>
        <sz val="14"/>
        <color rgb="FFFF0000"/>
        <rFont val="Times New Roman"/>
        <family val="1"/>
        <charset val="204"/>
      </rPr>
      <t>ИКТ</t>
    </r>
  </si>
  <si>
    <t>сирота СТ</t>
  </si>
  <si>
    <t>малоимущая СТ</t>
  </si>
  <si>
    <r>
      <t xml:space="preserve">многодетная </t>
    </r>
    <r>
      <rPr>
        <sz val="14"/>
        <color rgb="FFFF0000"/>
        <rFont val="Times New Roman"/>
        <family val="1"/>
        <charset val="204"/>
      </rPr>
      <t>ИК</t>
    </r>
    <r>
      <rPr>
        <sz val="14"/>
        <color theme="1"/>
        <rFont val="Times New Roman"/>
        <family val="1"/>
        <charset val="204"/>
      </rPr>
      <t>Т</t>
    </r>
  </si>
  <si>
    <r>
      <t xml:space="preserve">многодетная </t>
    </r>
    <r>
      <rPr>
        <sz val="14"/>
        <color rgb="FFFF0000"/>
        <rFont val="Times New Roman"/>
        <family val="1"/>
        <charset val="204"/>
      </rPr>
      <t>ИКТ</t>
    </r>
  </si>
  <si>
    <r>
      <t xml:space="preserve">сирота </t>
    </r>
    <r>
      <rPr>
        <sz val="14"/>
        <color rgb="FFFF0000"/>
        <rFont val="Times New Roman"/>
        <family val="1"/>
        <charset val="204"/>
      </rPr>
      <t>ИКТ</t>
    </r>
  </si>
  <si>
    <r>
      <t xml:space="preserve">сирота </t>
    </r>
    <r>
      <rPr>
        <sz val="14"/>
        <color rgb="FFFF0000"/>
        <rFont val="Times New Roman"/>
        <family val="1"/>
        <charset val="204"/>
      </rPr>
      <t>СТ</t>
    </r>
  </si>
  <si>
    <t>многодетная СТ</t>
  </si>
  <si>
    <t>многодетная ИКТ</t>
  </si>
  <si>
    <t>многодетная ИТ</t>
  </si>
  <si>
    <t>сирота ИКТ</t>
  </si>
  <si>
    <t>ИТ</t>
  </si>
  <si>
    <t>ИКТ</t>
  </si>
  <si>
    <t>СТ</t>
  </si>
  <si>
    <t>МНОГОДЕТ</t>
  </si>
  <si>
    <t>МАЛОИМУЩ</t>
  </si>
  <si>
    <r>
      <t>малоимущий</t>
    </r>
    <r>
      <rPr>
        <sz val="14"/>
        <color rgb="FFFF0000"/>
        <rFont val="Times New Roman"/>
        <family val="1"/>
        <charset val="204"/>
      </rPr>
      <t xml:space="preserve"> СТ</t>
    </r>
  </si>
  <si>
    <r>
      <t>многодетная</t>
    </r>
    <r>
      <rPr>
        <sz val="14"/>
        <color rgb="FFFF0000"/>
        <rFont val="Times New Roman"/>
        <family val="1"/>
        <charset val="204"/>
      </rPr>
      <t xml:space="preserve"> ИТ</t>
    </r>
  </si>
  <si>
    <r>
      <t>сирота</t>
    </r>
    <r>
      <rPr>
        <sz val="14"/>
        <color rgb="FFFF0000"/>
        <rFont val="Times New Roman"/>
        <family val="1"/>
        <charset val="204"/>
      </rPr>
      <t xml:space="preserve"> СТ</t>
    </r>
  </si>
  <si>
    <t>ВОСПИТЫВАЕТ ОДИН РОД.</t>
  </si>
  <si>
    <t>Захаров Данила Викторович</t>
  </si>
  <si>
    <t>Саратовская обл.</t>
  </si>
  <si>
    <t>ит</t>
  </si>
  <si>
    <t>ст</t>
  </si>
  <si>
    <t>икт</t>
  </si>
  <si>
    <t>СИРОТА</t>
  </si>
  <si>
    <t>Многодетные</t>
  </si>
  <si>
    <t>Малоимущие</t>
  </si>
  <si>
    <t>Сироты</t>
  </si>
  <si>
    <t>Воспитывает один родитель</t>
  </si>
  <si>
    <t>Загидуллин Рушан Фанилевич</t>
  </si>
  <si>
    <t>Сабинский</t>
  </si>
  <si>
    <t>Алкеевский район</t>
  </si>
  <si>
    <t xml:space="preserve">Мортазина Гузель Айдаровна </t>
  </si>
  <si>
    <t>Чувашская Республика</t>
  </si>
  <si>
    <t>Вятскополенский район</t>
  </si>
  <si>
    <t>воспитывает 1 род СТ</t>
  </si>
  <si>
    <t>малоимущая СТ воспитывает 1 род</t>
  </si>
  <si>
    <t>воспитывает 1 род</t>
  </si>
  <si>
    <r>
      <t xml:space="preserve">многодетная </t>
    </r>
    <r>
      <rPr>
        <sz val="14"/>
        <color rgb="FFFF0000"/>
        <rFont val="Times New Roman"/>
        <family val="1"/>
        <charset val="204"/>
      </rPr>
      <t>СТ, воспитывает 1 род</t>
    </r>
  </si>
  <si>
    <r>
      <t xml:space="preserve">малоимущая </t>
    </r>
    <r>
      <rPr>
        <sz val="14"/>
        <color rgb="FFFF0000"/>
        <rFont val="Times New Roman"/>
        <family val="1"/>
        <charset val="204"/>
      </rPr>
      <t>СТ, воспитывает 1 род СТ</t>
    </r>
  </si>
  <si>
    <t>воспитывает 1 род ИТ</t>
  </si>
  <si>
    <r>
      <t xml:space="preserve">многодетный </t>
    </r>
    <r>
      <rPr>
        <sz val="14"/>
        <color rgb="FFFF0000"/>
        <rFont val="Times New Roman"/>
        <family val="1"/>
        <charset val="204"/>
      </rPr>
      <t>ИТ, воспитывает 1 род ИТ</t>
    </r>
  </si>
  <si>
    <t xml:space="preserve">ВОСП 1 РОД </t>
  </si>
  <si>
    <t>совершеннолетний</t>
  </si>
  <si>
    <t>воспитывает 1 род ИКТ</t>
  </si>
  <si>
    <t>воспитывает 1 родитель ИКТ</t>
  </si>
  <si>
    <t>Галявеев Дилюс Фанисович</t>
  </si>
  <si>
    <t>Алексеевский район</t>
  </si>
  <si>
    <t>Казань</t>
  </si>
  <si>
    <t xml:space="preserve">Свердловская область,город Красноуральск </t>
  </si>
  <si>
    <t>Латыпов Рустем  Радикович</t>
  </si>
  <si>
    <t>Апастовский р-н</t>
  </si>
  <si>
    <t xml:space="preserve">Тарасова Светлана Васильевна </t>
  </si>
  <si>
    <t>ж</t>
  </si>
  <si>
    <t>г. Нижнекамск</t>
  </si>
  <si>
    <t>Ефимов Дмитрий Вадимирович</t>
  </si>
  <si>
    <t>сирота</t>
  </si>
  <si>
    <t>31.12.199</t>
  </si>
  <si>
    <t>Ком.</t>
  </si>
  <si>
    <t>Фамилия Имя Отчество</t>
  </si>
  <si>
    <t>Журавлев Владимир Владимирович</t>
  </si>
  <si>
    <t xml:space="preserve">Александров Руслан Алексеевич </t>
  </si>
  <si>
    <t xml:space="preserve">Гимадиев Фаниль Фирдаусович </t>
  </si>
  <si>
    <t xml:space="preserve">Арикеев Андус </t>
  </si>
  <si>
    <t>Самойленко Кирилл Петрович</t>
  </si>
  <si>
    <t>Хайруллин Зульфат</t>
  </si>
  <si>
    <t xml:space="preserve">Кудрявцев Александр Андреевич </t>
  </si>
  <si>
    <t>Хасанов Мансур Ильмирович</t>
  </si>
  <si>
    <t>Кузьмина Александра Геннадьевна</t>
  </si>
  <si>
    <t>Прокушев Андрей Сергеевич</t>
  </si>
  <si>
    <t xml:space="preserve">Высокогорский район </t>
  </si>
  <si>
    <t>Казахстан</t>
  </si>
  <si>
    <t>Башаров Булат Ильшатович</t>
  </si>
  <si>
    <t>с. Шемордан</t>
  </si>
  <si>
    <t>Иванов Никита Александрович</t>
  </si>
  <si>
    <t>Челны</t>
  </si>
  <si>
    <t>Михалев Владимир  Алексеевич</t>
  </si>
  <si>
    <t>г. Челны</t>
  </si>
  <si>
    <t>г. Бавлы</t>
  </si>
  <si>
    <t>с. Шармаша</t>
  </si>
  <si>
    <t>г. Суслонгер</t>
  </si>
  <si>
    <t xml:space="preserve">г. Иннополис </t>
  </si>
  <si>
    <t>д. Макулкино</t>
  </si>
  <si>
    <t>Волжский район</t>
  </si>
  <si>
    <t>д. Новый Мир</t>
  </si>
  <si>
    <t>Верхний Услон</t>
  </si>
  <si>
    <t xml:space="preserve">Чувашия </t>
  </si>
  <si>
    <t>Удмуртская Республика</t>
  </si>
  <si>
    <t>с. Базар Матаки</t>
  </si>
  <si>
    <t>с. Алан - Поля</t>
  </si>
  <si>
    <t>с. Мишабат</t>
  </si>
  <si>
    <t>с. Ст. Яшкино</t>
  </si>
  <si>
    <t>г. Можга</t>
  </si>
  <si>
    <t>с Актаныш</t>
  </si>
  <si>
    <t xml:space="preserve">Гайнутдинов Тимур Рамилевич  </t>
  </si>
  <si>
    <t>Петров Александр Альбертович</t>
  </si>
  <si>
    <t xml:space="preserve">Щепкин Даниил Максимович </t>
  </si>
  <si>
    <t xml:space="preserve">г. Арск </t>
  </si>
  <si>
    <t xml:space="preserve">   07.08.2004</t>
  </si>
  <si>
    <t xml:space="preserve">Ахмадуллин Булат </t>
  </si>
  <si>
    <t>Гайфуллин Рустем Рашатович</t>
  </si>
  <si>
    <t>с.Чепчуги Высокогорский р-н</t>
  </si>
  <si>
    <t>РТ.Атнинский р-н д.Новая Юлыба ул Интернациональная 5</t>
  </si>
  <si>
    <t>Прохоренко Адам Дмитриевич</t>
  </si>
  <si>
    <t>г.Зеленодольск, ул Гагарина 7-10</t>
  </si>
  <si>
    <t>РБ, Дюрталинский р-н с. Семилетка ул. Коммунистическая 30</t>
  </si>
  <si>
    <t>Орен.обл. Александровский р-н с.Яфарово ул.Советская д.89</t>
  </si>
  <si>
    <t>РТ, сабинский р-н с. Олуяз, ул. Вишнёвая, д.7</t>
  </si>
  <si>
    <t>Орен.обл. Тоцкий р-н С.Тоцкое-2 , ул.Петрикова ,д.15, кв. 6</t>
  </si>
  <si>
    <t>РТ.г.Зеленодольск ул.Строителей 32-182</t>
  </si>
  <si>
    <t>РТ п.г.т Аксубаево ул Шоссейная дом 9а кв 1</t>
  </si>
  <si>
    <t>РТ с. Бурметьево ул. Олимпийская д. 10</t>
  </si>
  <si>
    <t xml:space="preserve"> РБ г.Межгорье</t>
  </si>
  <si>
    <t>Хазеев Раиль Робертович</t>
  </si>
  <si>
    <t xml:space="preserve">Семенов Максим </t>
  </si>
  <si>
    <t xml:space="preserve">Канев Даниил Владимирович </t>
  </si>
  <si>
    <t>Алексеевское</t>
  </si>
  <si>
    <t xml:space="preserve">Мурсалимов Артур Рафисович </t>
  </si>
  <si>
    <t>Гарипов Искандер</t>
  </si>
  <si>
    <t>Кем.об г.Мариинск</t>
  </si>
  <si>
    <t>д. Тимошкино</t>
  </si>
  <si>
    <t xml:space="preserve">Чуманов Никита Александрович </t>
  </si>
  <si>
    <t>УР.Кизнер, Сосновая 1</t>
  </si>
  <si>
    <t>Гарипов Ленар</t>
  </si>
  <si>
    <t>Андерзянов Фаиль Рахимзянович</t>
  </si>
  <si>
    <t>Хаматуллин Ильхам Робертович</t>
  </si>
  <si>
    <t>Сабинский р-н</t>
  </si>
  <si>
    <t>с.Татянтык Лаиш.р-н ул Магазинная 13</t>
  </si>
  <si>
    <t>Д/М</t>
  </si>
  <si>
    <t>Кол-во</t>
  </si>
  <si>
    <t>Бюд-т</t>
  </si>
  <si>
    <t>Ком-я</t>
  </si>
  <si>
    <t>КУРС</t>
  </si>
  <si>
    <t>КУРС 1</t>
  </si>
  <si>
    <t>КУРС 2</t>
  </si>
  <si>
    <t>КУРС 3</t>
  </si>
  <si>
    <t>КУРС 4</t>
  </si>
  <si>
    <t>ДЕВ</t>
  </si>
  <si>
    <t>МАЛ</t>
  </si>
  <si>
    <t>КОМ</t>
  </si>
  <si>
    <t>БЮД</t>
  </si>
  <si>
    <t>ВСЕГО:</t>
  </si>
  <si>
    <t>за январь в феврале</t>
  </si>
  <si>
    <t>Николаев Клементий Евгеньевич</t>
  </si>
  <si>
    <t>Перепелкин Роман Федерович</t>
  </si>
  <si>
    <t>Республика марий-Эл, г. Волжск</t>
  </si>
  <si>
    <t>Исламов Азат Рифкатович</t>
  </si>
  <si>
    <t>РТ,Арский р-н д.Старая Масра</t>
  </si>
  <si>
    <t>док-т нет</t>
  </si>
  <si>
    <t>Нуруллина Дина Рустемовна</t>
  </si>
  <si>
    <t>Алькеевский р-н , с.Старое Ямкино</t>
  </si>
  <si>
    <t>Гайнуллин Илсаф Илнурович</t>
  </si>
  <si>
    <t>Высокогорский р-н.д Большой Куюк</t>
  </si>
  <si>
    <t>документы донесет</t>
  </si>
  <si>
    <t>Мустафина Алсу Рустямовна</t>
  </si>
  <si>
    <t>Чистопольский р-н п. Луч</t>
  </si>
  <si>
    <t>Бюджет с 12.01.2021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</si>
</sst>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Calibri"/>
      <family val="2"/>
      <scheme val="minor"/>
    </font>
    <font>
      <b/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4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rgb="FFFF0000"/>
      <name val="Calibri"/>
      <family val="2"/>
      <scheme val="minor"/>
    </font>
    <font>
      <sz val="12"/>
      <color rgb="FFFF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4" fillId="0" borderId="0"/>
  </cellStyleXfs>
  <cellXfs count="27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14" fontId="7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/>
    <xf numFmtId="0" fontId="1" fillId="2" borderId="1" xfId="0" applyFont="1" applyFill="1" applyBorder="1"/>
    <xf numFmtId="0" fontId="6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0" fontId="1" fillId="0" borderId="0" xfId="0" applyFont="1"/>
    <xf numFmtId="0" fontId="5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/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0" fillId="2" borderId="0" xfId="0" applyFill="1"/>
    <xf numFmtId="0" fontId="1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0" xfId="0" applyFont="1" applyFill="1"/>
    <xf numFmtId="14" fontId="1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ill="1" applyBorder="1"/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7" xfId="0" applyFont="1" applyFill="1" applyBorder="1"/>
    <xf numFmtId="0" fontId="7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7" fillId="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2" borderId="6" xfId="0" applyFont="1" applyFill="1" applyBorder="1"/>
    <xf numFmtId="0" fontId="6" fillId="0" borderId="0" xfId="0" applyFont="1" applyFill="1"/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/>
    <xf numFmtId="0" fontId="1" fillId="0" borderId="0" xfId="0" applyFont="1" applyBorder="1"/>
    <xf numFmtId="0" fontId="8" fillId="0" borderId="0" xfId="0" applyFont="1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1" xfId="0" applyFont="1" applyFill="1" applyBorder="1"/>
    <xf numFmtId="14" fontId="2" fillId="0" borderId="1" xfId="0" applyNumberFormat="1" applyFont="1" applyFill="1" applyBorder="1" applyAlignment="1">
      <alignment vertical="center"/>
    </xf>
    <xf numFmtId="0" fontId="6" fillId="0" borderId="1" xfId="0" applyFont="1" applyBorder="1"/>
    <xf numFmtId="0" fontId="3" fillId="0" borderId="1" xfId="0" applyFont="1" applyBorder="1"/>
    <xf numFmtId="0" fontId="3" fillId="0" borderId="0" xfId="0" applyFont="1" applyBorder="1"/>
    <xf numFmtId="0" fontId="1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2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left"/>
    </xf>
    <xf numFmtId="0" fontId="2" fillId="0" borderId="1" xfId="0" applyFont="1" applyBorder="1"/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12" fillId="0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/>
    <xf numFmtId="0" fontId="1" fillId="2" borderId="7" xfId="0" applyFont="1" applyFill="1" applyBorder="1"/>
    <xf numFmtId="0" fontId="7" fillId="0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4" fontId="2" fillId="0" borderId="1" xfId="0" applyNumberFormat="1" applyFont="1" applyFill="1" applyBorder="1" applyAlignment="1"/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2" fillId="0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10" fillId="0" borderId="1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 wrapText="1"/>
    </xf>
    <xf numFmtId="0" fontId="0" fillId="0" borderId="7" xfId="0" applyFill="1" applyBorder="1"/>
    <xf numFmtId="0" fontId="6" fillId="0" borderId="4" xfId="0" applyFont="1" applyBorder="1"/>
    <xf numFmtId="0" fontId="6" fillId="0" borderId="1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2" xfId="0" applyFont="1" applyBorder="1"/>
    <xf numFmtId="164" fontId="6" fillId="0" borderId="1" xfId="0" applyNumberFormat="1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16" fillId="0" borderId="1" xfId="1" applyFont="1" applyBorder="1" applyAlignment="1">
      <alignment horizontal="center" vertical="center"/>
    </xf>
    <xf numFmtId="0" fontId="6" fillId="0" borderId="9" xfId="0" applyFont="1" applyBorder="1"/>
    <xf numFmtId="14" fontId="1" fillId="0" borderId="1" xfId="0" applyNumberFormat="1" applyFont="1" applyBorder="1"/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8" fillId="0" borderId="1" xfId="0" applyFont="1" applyFill="1" applyBorder="1"/>
    <xf numFmtId="0" fontId="18" fillId="0" borderId="1" xfId="0" applyFont="1" applyFill="1" applyBorder="1" applyAlignment="1"/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6" xfId="0" applyFont="1" applyFill="1" applyBorder="1"/>
    <xf numFmtId="1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5" borderId="6" xfId="0" applyFont="1" applyFill="1" applyBorder="1"/>
    <xf numFmtId="0" fontId="1" fillId="5" borderId="6" xfId="0" applyFont="1" applyFill="1" applyBorder="1" applyAlignment="1">
      <alignment horizontal="left"/>
    </xf>
    <xf numFmtId="0" fontId="1" fillId="5" borderId="0" xfId="0" applyFont="1" applyFill="1"/>
    <xf numFmtId="0" fontId="1" fillId="5" borderId="1" xfId="0" applyFont="1" applyFill="1" applyBorder="1"/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3" xfId="0" applyFont="1" applyFill="1" applyBorder="1"/>
    <xf numFmtId="14" fontId="15" fillId="0" borderId="1" xfId="0" applyNumberFormat="1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Fill="1" applyBorder="1"/>
    <xf numFmtId="0" fontId="7" fillId="6" borderId="6" xfId="0" applyFont="1" applyFill="1" applyBorder="1" applyAlignment="1">
      <alignment horizontal="left" vertical="center"/>
    </xf>
    <xf numFmtId="0" fontId="1" fillId="6" borderId="6" xfId="0" applyFont="1" applyFill="1" applyBorder="1"/>
    <xf numFmtId="0" fontId="1" fillId="6" borderId="1" xfId="0" applyFont="1" applyFill="1" applyBorder="1"/>
    <xf numFmtId="0" fontId="7" fillId="6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/>
    </xf>
    <xf numFmtId="0" fontId="6" fillId="4" borderId="0" xfId="0" applyFont="1" applyFill="1"/>
    <xf numFmtId="0" fontId="6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5" borderId="6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6" borderId="6" xfId="0" applyFont="1" applyFill="1" applyBorder="1" applyAlignment="1">
      <alignment horizontal="center" vertical="top"/>
    </xf>
    <xf numFmtId="0" fontId="7" fillId="6" borderId="6" xfId="0" applyFont="1" applyFill="1" applyBorder="1" applyAlignment="1">
      <alignment horizontal="center" vertical="top"/>
    </xf>
    <xf numFmtId="0" fontId="1" fillId="5" borderId="0" xfId="0" applyFont="1" applyFill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2" fillId="6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5" fillId="0" borderId="0" xfId="0" applyFont="1"/>
    <xf numFmtId="0" fontId="15" fillId="0" borderId="1" xfId="0" applyFont="1" applyBorder="1"/>
    <xf numFmtId="0" fontId="15" fillId="0" borderId="1" xfId="0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15" fillId="0" borderId="0" xfId="0" applyFont="1" applyFill="1"/>
    <xf numFmtId="0" fontId="13" fillId="0" borderId="1" xfId="0" applyFont="1" applyBorder="1"/>
    <xf numFmtId="0" fontId="13" fillId="0" borderId="1" xfId="0" applyFont="1" applyFill="1" applyBorder="1"/>
    <xf numFmtId="0" fontId="7" fillId="2" borderId="1" xfId="0" applyFont="1" applyFill="1" applyBorder="1" applyAlignment="1">
      <alignment horizontal="left"/>
    </xf>
    <xf numFmtId="0" fontId="12" fillId="8" borderId="1" xfId="0" applyFont="1" applyFill="1" applyBorder="1" applyAlignment="1">
      <alignment horizontal="left" vertical="center"/>
    </xf>
    <xf numFmtId="0" fontId="0" fillId="4" borderId="0" xfId="0" applyFill="1"/>
    <xf numFmtId="0" fontId="8" fillId="2" borderId="1" xfId="1" applyFont="1" applyFill="1" applyBorder="1" applyAlignment="1">
      <alignment horizontal="left" vertical="center"/>
    </xf>
    <xf numFmtId="0" fontId="19" fillId="2" borderId="1" xfId="0" applyFont="1" applyFill="1" applyBorder="1"/>
    <xf numFmtId="0" fontId="8" fillId="2" borderId="1" xfId="0" applyFont="1" applyFill="1" applyBorder="1" applyAlignment="1">
      <alignment horizontal="left" vertical="center"/>
    </xf>
    <xf numFmtId="0" fontId="20" fillId="2" borderId="6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 vertical="center"/>
    </xf>
    <xf numFmtId="0" fontId="8" fillId="2" borderId="0" xfId="0" applyFont="1" applyFill="1"/>
    <xf numFmtId="0" fontId="8" fillId="2" borderId="6" xfId="0" applyFont="1" applyFill="1" applyBorder="1"/>
    <xf numFmtId="0" fontId="8" fillId="2" borderId="1" xfId="0" applyFont="1" applyFill="1" applyBorder="1"/>
    <xf numFmtId="0" fontId="8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14" fontId="12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3" fillId="2" borderId="6" xfId="0" applyFont="1" applyFill="1" applyBorder="1"/>
    <xf numFmtId="0" fontId="12" fillId="2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14" fontId="4" fillId="0" borderId="1" xfId="0" applyNumberFormat="1" applyFont="1" applyFill="1" applyBorder="1"/>
    <xf numFmtId="0" fontId="21" fillId="2" borderId="1" xfId="0" applyFont="1" applyFill="1" applyBorder="1" applyAlignment="1">
      <alignment horizontal="left"/>
    </xf>
    <xf numFmtId="0" fontId="13" fillId="0" borderId="7" xfId="0" applyFont="1" applyFill="1" applyBorder="1"/>
    <xf numFmtId="0" fontId="6" fillId="4" borderId="1" xfId="0" applyFont="1" applyFill="1" applyBorder="1"/>
    <xf numFmtId="0" fontId="6" fillId="4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/>
    <xf numFmtId="0" fontId="12" fillId="4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left"/>
    </xf>
    <xf numFmtId="0" fontId="3" fillId="2" borderId="0" xfId="0" applyFont="1" applyFill="1"/>
    <xf numFmtId="0" fontId="5" fillId="2" borderId="6" xfId="0" applyFont="1" applyFill="1" applyBorder="1" applyAlignment="1">
      <alignment horizontal="left" vertical="center"/>
    </xf>
    <xf numFmtId="0" fontId="3" fillId="2" borderId="1" xfId="0" applyFont="1" applyFill="1" applyBorder="1"/>
    <xf numFmtId="0" fontId="12" fillId="2" borderId="1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0" fillId="0" borderId="6" xfId="0" applyBorder="1"/>
    <xf numFmtId="0" fontId="17" fillId="0" borderId="1" xfId="0" applyFont="1" applyFill="1" applyBorder="1" applyAlignment="1">
      <alignment horizontal="left"/>
    </xf>
    <xf numFmtId="0" fontId="0" fillId="0" borderId="10" xfId="0" applyBorder="1"/>
    <xf numFmtId="0" fontId="7" fillId="0" borderId="1" xfId="0" applyFont="1" applyFill="1" applyBorder="1" applyAlignment="1"/>
    <xf numFmtId="0" fontId="0" fillId="0" borderId="1" xfId="0" applyBorder="1" applyAlignment="1"/>
    <xf numFmtId="0" fontId="0" fillId="0" borderId="0" xfId="0" applyAlignment="1"/>
    <xf numFmtId="0" fontId="5" fillId="0" borderId="1" xfId="0" applyFont="1" applyFill="1" applyBorder="1" applyAlignment="1">
      <alignment wrapText="1"/>
    </xf>
    <xf numFmtId="0" fontId="15" fillId="0" borderId="1" xfId="0" applyFont="1" applyBorder="1" applyAlignment="1"/>
    <xf numFmtId="0" fontId="15" fillId="0" borderId="0" xfId="0" applyFont="1" applyAlignment="1"/>
    <xf numFmtId="14" fontId="1" fillId="0" borderId="1" xfId="0" applyNumberFormat="1" applyFont="1" applyBorder="1" applyAlignment="1"/>
    <xf numFmtId="14" fontId="1" fillId="0" borderId="1" xfId="0" applyNumberFormat="1" applyFont="1" applyFill="1" applyBorder="1" applyAlignment="1"/>
    <xf numFmtId="14" fontId="7" fillId="0" borderId="1" xfId="0" applyNumberFormat="1" applyFont="1" applyFill="1" applyBorder="1" applyAlignment="1"/>
    <xf numFmtId="16" fontId="1" fillId="0" borderId="1" xfId="0" applyNumberFormat="1" applyFont="1" applyBorder="1" applyAlignment="1"/>
    <xf numFmtId="14" fontId="15" fillId="0" borderId="1" xfId="0" applyNumberFormat="1" applyFont="1" applyBorder="1" applyAlignment="1"/>
    <xf numFmtId="14" fontId="15" fillId="0" borderId="6" xfId="0" applyNumberFormat="1" applyFont="1" applyBorder="1" applyAlignment="1"/>
  </cellXfs>
  <cellStyles count="2">
    <cellStyle name="Обычный" xfId="0" builtinId="0"/>
    <cellStyle name="Обычный 2" xfId="1" xr:uid="{00000000-0005-0000-0000-000001000000}"/>
  </cellStyles>
  <dxfs count="66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24994659260841701"/>
      </font>
    </dxf>
    <dxf>
      <font>
        <color rgb="FFFF0000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&#1057;&#1087;&#1080;&#1089;&#1086;&#1082;%20&#1086;&#1073;&#1097;&#1077;&#1078;&#1080;&#1090;&#1080;&#1103;%20&#1080;%20&#1088;&#1077;&#1081;&#1090;&#1080;&#1085;&#1075;2019-2020\2020%20&#1056;&#1040;&#1041;&#1054;&#1063;&#1048;&#1049;%20&#1057;&#1055;&#1048;&#1057;&#1054;&#1050;%20&#1054;&#1073;&#1097;&#1077;&#1078;&#1080;&#1090;&#1080;&#1103;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 СПИСОК"/>
      <sheetName val="ВЫЕХАВШИЕ"/>
      <sheetName val="подписи"/>
      <sheetName val="Прописка"/>
      <sheetName val="1 этаж"/>
      <sheetName val="2 этаж"/>
      <sheetName val="3 этаж"/>
      <sheetName val="4 этаж"/>
      <sheetName val="5 этаж"/>
      <sheetName val="Лист2"/>
      <sheetName val="Статистика"/>
      <sheetName val="от 500 километров"/>
      <sheetName val="2"/>
      <sheetName val="3"/>
      <sheetName val="4"/>
      <sheetName val="5"/>
      <sheetName val="Гость"/>
      <sheetName val="проверка для админов"/>
      <sheetName val="Лист3"/>
      <sheetName val="Проверка для сан"/>
      <sheetName val="Сироты-Ивалиды"/>
      <sheetName val="Статистика по группам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topLeftCell="A10" workbookViewId="0">
      <selection activeCell="M63" sqref="M63:M64"/>
    </sheetView>
  </sheetViews>
  <sheetFormatPr defaultRowHeight="15" x14ac:dyDescent="0.25"/>
  <cols>
    <col min="1" max="1" width="8.5703125" customWidth="1"/>
    <col min="2" max="2" width="4.42578125" hidden="1" customWidth="1"/>
    <col min="3" max="3" width="37.28515625" customWidth="1"/>
    <col min="4" max="4" width="8.28515625" style="52" customWidth="1"/>
    <col min="5" max="5" width="4.7109375" customWidth="1"/>
    <col min="6" max="6" width="24.5703125" customWidth="1"/>
    <col min="7" max="7" width="13.7109375" style="52" customWidth="1"/>
    <col min="8" max="8" width="16" style="52" customWidth="1"/>
    <col min="9" max="9" width="15.85546875" style="52" customWidth="1"/>
    <col min="10" max="10" width="35.140625" style="47" customWidth="1"/>
    <col min="11" max="11" width="9.140625" customWidth="1"/>
    <col min="12" max="12" width="3.140625" customWidth="1"/>
    <col min="13" max="13" width="7.42578125" customWidth="1"/>
    <col min="14" max="14" width="9.140625" customWidth="1"/>
    <col min="15" max="15" width="10.7109375" customWidth="1"/>
    <col min="16" max="16" width="13.140625" customWidth="1"/>
    <col min="17" max="17" width="12.28515625" customWidth="1"/>
    <col min="18" max="19" width="9.140625" customWidth="1"/>
  </cols>
  <sheetData>
    <row r="1" spans="1:18" ht="36" customHeight="1" x14ac:dyDescent="0.3">
      <c r="A1" s="5" t="s">
        <v>0</v>
      </c>
      <c r="B1" s="43" t="s">
        <v>1</v>
      </c>
      <c r="C1" s="43" t="s">
        <v>6</v>
      </c>
      <c r="D1" s="43" t="s">
        <v>2</v>
      </c>
      <c r="E1" s="43" t="s">
        <v>152</v>
      </c>
      <c r="F1" s="43" t="s">
        <v>3</v>
      </c>
      <c r="G1" s="95" t="s">
        <v>4</v>
      </c>
      <c r="H1" s="5" t="s">
        <v>150</v>
      </c>
      <c r="I1" s="5" t="s">
        <v>151</v>
      </c>
      <c r="J1" s="46" t="s">
        <v>5</v>
      </c>
      <c r="K1" s="57" t="s">
        <v>597</v>
      </c>
      <c r="L1" s="22" t="s">
        <v>603</v>
      </c>
      <c r="M1" s="22" t="s">
        <v>596</v>
      </c>
      <c r="P1" s="5" t="s">
        <v>685</v>
      </c>
      <c r="Q1" s="5" t="s">
        <v>686</v>
      </c>
      <c r="R1" s="69" t="s">
        <v>696</v>
      </c>
    </row>
    <row r="2" spans="1:18" ht="36" customHeight="1" x14ac:dyDescent="0.3">
      <c r="A2" s="5"/>
      <c r="B2" s="43"/>
      <c r="C2" s="43"/>
      <c r="D2" s="43"/>
      <c r="E2" s="43"/>
      <c r="F2" s="43"/>
      <c r="G2" s="95"/>
      <c r="H2" s="5"/>
      <c r="I2" s="5"/>
      <c r="J2" s="46"/>
      <c r="K2" s="145"/>
      <c r="L2" s="145"/>
      <c r="M2" s="145"/>
      <c r="P2" s="5"/>
      <c r="Q2" s="5"/>
      <c r="R2" s="69"/>
    </row>
    <row r="3" spans="1:18" ht="15.75" x14ac:dyDescent="0.25">
      <c r="A3" s="253">
        <v>201</v>
      </c>
      <c r="B3" s="49">
        <v>1</v>
      </c>
      <c r="C3" s="50" t="s">
        <v>7</v>
      </c>
      <c r="D3" s="49">
        <v>111</v>
      </c>
      <c r="E3" s="49" t="s">
        <v>98</v>
      </c>
      <c r="F3" s="50" t="s">
        <v>99</v>
      </c>
      <c r="G3" s="96">
        <v>38481</v>
      </c>
      <c r="H3" s="49">
        <v>89586252224</v>
      </c>
      <c r="I3" s="49">
        <v>89274405554</v>
      </c>
      <c r="J3" s="46" t="s">
        <v>678</v>
      </c>
      <c r="K3" s="47">
        <f>IF((C3&lt;&gt;""),IF(E3="б",1,0),0)</f>
        <v>1</v>
      </c>
      <c r="L3" s="47">
        <f>IF((C3&lt;&gt;""),IF(E3="к",1,0),0)</f>
        <v>0</v>
      </c>
      <c r="M3" s="47">
        <f t="shared" ref="M3:M38" si="0">IF(C3&lt;&gt;"",1,0)</f>
        <v>1</v>
      </c>
      <c r="O3" s="18" t="s">
        <v>684</v>
      </c>
      <c r="P3" s="18">
        <f>COUNTIF(J3:J104,"*многодет*СТ")</f>
        <v>6</v>
      </c>
      <c r="Q3" s="18">
        <f>COUNTIF(J3:J104,"*малоимущ*СТ")</f>
        <v>2</v>
      </c>
      <c r="R3" s="18">
        <f>COUNTIF(J3:J104,"*сирота*СТ")</f>
        <v>0</v>
      </c>
    </row>
    <row r="4" spans="1:18" ht="15.75" x14ac:dyDescent="0.25">
      <c r="A4" s="253"/>
      <c r="B4" s="49">
        <f t="shared" ref="B4:B35" si="1">B3+1</f>
        <v>2</v>
      </c>
      <c r="C4" s="50" t="s">
        <v>8</v>
      </c>
      <c r="D4" s="49">
        <v>111</v>
      </c>
      <c r="E4" s="49" t="s">
        <v>98</v>
      </c>
      <c r="F4" s="50" t="s">
        <v>100</v>
      </c>
      <c r="G4" s="96">
        <v>38052</v>
      </c>
      <c r="H4" s="49">
        <v>89872613123</v>
      </c>
      <c r="I4" s="49">
        <v>89518957148</v>
      </c>
      <c r="J4" s="46" t="s">
        <v>708</v>
      </c>
      <c r="K4" s="47">
        <f>IF((C4&lt;&gt;""),IF(E4="б",1,0),0)</f>
        <v>1</v>
      </c>
      <c r="L4" s="47">
        <f>IF((C4&lt;&gt;""),IF(E4="к",1,0),0)</f>
        <v>0</v>
      </c>
      <c r="M4" s="47">
        <f t="shared" si="0"/>
        <v>1</v>
      </c>
      <c r="O4" s="18" t="s">
        <v>682</v>
      </c>
      <c r="P4" s="18">
        <f>COUNTIF(J3:J104,"*многодет*ИТ")</f>
        <v>3</v>
      </c>
      <c r="Q4" s="18">
        <f>COUNTIF(J3:J104,"*малоимущ*ИТ")</f>
        <v>0</v>
      </c>
      <c r="R4" s="18">
        <f>COUNTIF(J3:J104,"*сирота*ИТ")</f>
        <v>0</v>
      </c>
    </row>
    <row r="5" spans="1:18" ht="15.75" x14ac:dyDescent="0.25">
      <c r="A5" s="253"/>
      <c r="B5" s="49">
        <f t="shared" si="1"/>
        <v>3</v>
      </c>
      <c r="C5" s="90" t="s">
        <v>740</v>
      </c>
      <c r="D5" s="87">
        <v>231</v>
      </c>
      <c r="E5" s="87" t="s">
        <v>98</v>
      </c>
      <c r="F5" s="91" t="s">
        <v>379</v>
      </c>
      <c r="G5" s="97">
        <v>37998</v>
      </c>
      <c r="H5" s="93">
        <v>89586226776</v>
      </c>
      <c r="I5" s="49">
        <v>89586224744</v>
      </c>
      <c r="J5" s="46"/>
      <c r="K5" s="47">
        <f t="shared" ref="K5:K6" si="2">IF((C5&lt;&gt;""),IF(E5="б",1,0),0)</f>
        <v>1</v>
      </c>
      <c r="L5" s="47">
        <f t="shared" ref="L5:L68" si="3">IF((C5&lt;&gt;""),IF(E5="к",1,0),0)</f>
        <v>0</v>
      </c>
      <c r="M5" s="47">
        <f t="shared" si="0"/>
        <v>1</v>
      </c>
      <c r="O5" s="18" t="s">
        <v>683</v>
      </c>
      <c r="P5" s="18">
        <f>COUNTIF(J3:J104,"*многодет*ИКТ")</f>
        <v>4</v>
      </c>
      <c r="Q5" s="18">
        <f>COUNTIF(J3:J104,"*малоимущ*ИКТ")</f>
        <v>1</v>
      </c>
      <c r="R5" s="18">
        <f>COUNTIF(J3:J104,"*сирота*ИКТ")</f>
        <v>1</v>
      </c>
    </row>
    <row r="6" spans="1:18" ht="15.75" x14ac:dyDescent="0.25">
      <c r="A6" s="253">
        <v>202</v>
      </c>
      <c r="B6" s="49">
        <f t="shared" si="1"/>
        <v>4</v>
      </c>
      <c r="C6" s="50" t="s">
        <v>9</v>
      </c>
      <c r="D6" s="49">
        <v>111</v>
      </c>
      <c r="E6" s="49" t="s">
        <v>98</v>
      </c>
      <c r="F6" s="50" t="s">
        <v>101</v>
      </c>
      <c r="G6" s="96">
        <v>38064</v>
      </c>
      <c r="H6" s="49">
        <v>89961235935</v>
      </c>
      <c r="I6" s="49">
        <v>89274053197</v>
      </c>
      <c r="J6" s="46" t="s">
        <v>678</v>
      </c>
      <c r="K6" s="47">
        <f t="shared" si="2"/>
        <v>1</v>
      </c>
      <c r="L6" s="47">
        <f t="shared" si="3"/>
        <v>0</v>
      </c>
      <c r="M6" s="47">
        <f t="shared" si="0"/>
        <v>1</v>
      </c>
      <c r="P6">
        <f>SUM(P3:P5)</f>
        <v>13</v>
      </c>
      <c r="Q6">
        <f>SUM(Q3:Q5)</f>
        <v>3</v>
      </c>
      <c r="R6">
        <f>SUM(R3:R5)</f>
        <v>1</v>
      </c>
    </row>
    <row r="7" spans="1:18" ht="15.75" x14ac:dyDescent="0.25">
      <c r="A7" s="253"/>
      <c r="B7" s="49">
        <f t="shared" si="1"/>
        <v>5</v>
      </c>
      <c r="C7" s="50" t="s">
        <v>10</v>
      </c>
      <c r="D7" s="49">
        <v>111</v>
      </c>
      <c r="E7" s="49" t="s">
        <v>98</v>
      </c>
      <c r="F7" s="50" t="s">
        <v>102</v>
      </c>
      <c r="G7" s="96">
        <v>38230</v>
      </c>
      <c r="H7" s="49">
        <v>89872722536</v>
      </c>
      <c r="I7" s="49">
        <v>89179087931</v>
      </c>
      <c r="J7" s="46"/>
      <c r="K7" s="47">
        <f t="shared" ref="K7:K34" si="4">IF((C7&lt;&gt;""),IF(E7="б",1,0),0)</f>
        <v>1</v>
      </c>
      <c r="L7" s="47">
        <f t="shared" si="3"/>
        <v>0</v>
      </c>
      <c r="M7" s="47">
        <f t="shared" si="0"/>
        <v>1</v>
      </c>
    </row>
    <row r="8" spans="1:18" ht="15.75" x14ac:dyDescent="0.25">
      <c r="A8" s="253"/>
      <c r="B8" s="49">
        <f t="shared" si="1"/>
        <v>6</v>
      </c>
      <c r="C8" s="50" t="s">
        <v>569</v>
      </c>
      <c r="D8" s="49">
        <v>221</v>
      </c>
      <c r="E8" s="49" t="s">
        <v>98</v>
      </c>
      <c r="F8" s="73" t="s">
        <v>570</v>
      </c>
      <c r="G8" s="98">
        <v>37553</v>
      </c>
      <c r="H8" s="49">
        <v>89003236367</v>
      </c>
      <c r="I8" s="49">
        <v>89534915220</v>
      </c>
      <c r="J8" s="46"/>
      <c r="K8" s="47">
        <f t="shared" si="4"/>
        <v>1</v>
      </c>
      <c r="L8" s="47">
        <f t="shared" si="3"/>
        <v>0</v>
      </c>
      <c r="M8" s="47">
        <f t="shared" si="0"/>
        <v>1</v>
      </c>
      <c r="O8" s="18"/>
      <c r="P8" s="18" t="s">
        <v>714</v>
      </c>
    </row>
    <row r="9" spans="1:18" ht="15.75" x14ac:dyDescent="0.25">
      <c r="A9" s="253">
        <v>203</v>
      </c>
      <c r="B9" s="49">
        <f t="shared" si="1"/>
        <v>7</v>
      </c>
      <c r="C9" s="50" t="s">
        <v>11</v>
      </c>
      <c r="D9" s="49">
        <v>102</v>
      </c>
      <c r="E9" s="49" t="s">
        <v>98</v>
      </c>
      <c r="F9" s="50" t="s">
        <v>103</v>
      </c>
      <c r="G9" s="96">
        <v>37440</v>
      </c>
      <c r="H9" s="49">
        <v>89520341878</v>
      </c>
      <c r="I9" s="49">
        <v>89377755147</v>
      </c>
      <c r="J9" s="46" t="s">
        <v>681</v>
      </c>
      <c r="K9" s="47">
        <f t="shared" si="4"/>
        <v>1</v>
      </c>
      <c r="L9" s="47">
        <f t="shared" si="3"/>
        <v>0</v>
      </c>
      <c r="M9" s="47">
        <f t="shared" si="0"/>
        <v>1</v>
      </c>
      <c r="O9" s="18" t="s">
        <v>684</v>
      </c>
      <c r="P9" s="18">
        <f>COUNTIF(J3:J104,"*воспитывает 1 род СТ*")</f>
        <v>7</v>
      </c>
    </row>
    <row r="10" spans="1:18" ht="15.75" x14ac:dyDescent="0.25">
      <c r="A10" s="253"/>
      <c r="B10" s="49">
        <f t="shared" si="1"/>
        <v>8</v>
      </c>
      <c r="C10" s="50" t="s">
        <v>12</v>
      </c>
      <c r="D10" s="49">
        <v>103</v>
      </c>
      <c r="E10" s="49" t="s">
        <v>98</v>
      </c>
      <c r="F10" s="50" t="s">
        <v>104</v>
      </c>
      <c r="G10" s="96">
        <v>38005</v>
      </c>
      <c r="H10" s="49">
        <v>89053186525</v>
      </c>
      <c r="I10" s="49">
        <v>89625570010</v>
      </c>
      <c r="J10" s="46"/>
      <c r="K10" s="47">
        <f t="shared" si="4"/>
        <v>1</v>
      </c>
      <c r="L10" s="47">
        <f t="shared" si="3"/>
        <v>0</v>
      </c>
      <c r="M10" s="47">
        <f t="shared" si="0"/>
        <v>1</v>
      </c>
      <c r="O10" s="18" t="s">
        <v>682</v>
      </c>
      <c r="P10" s="18">
        <f>COUNTIF(J3:J104,"*воспитывает 1 род ИТ*")</f>
        <v>9</v>
      </c>
    </row>
    <row r="11" spans="1:18" ht="15.75" x14ac:dyDescent="0.25">
      <c r="A11" s="253"/>
      <c r="B11" s="49">
        <f t="shared" si="1"/>
        <v>9</v>
      </c>
      <c r="C11" s="50" t="s">
        <v>13</v>
      </c>
      <c r="D11" s="49">
        <v>103</v>
      </c>
      <c r="E11" s="49" t="s">
        <v>98</v>
      </c>
      <c r="F11" s="50" t="s">
        <v>105</v>
      </c>
      <c r="G11" s="96">
        <v>38030</v>
      </c>
      <c r="H11" s="49">
        <v>89177400423</v>
      </c>
      <c r="I11" s="49">
        <v>89608067080</v>
      </c>
      <c r="J11" s="46" t="s">
        <v>717</v>
      </c>
      <c r="K11" s="47">
        <f t="shared" si="4"/>
        <v>1</v>
      </c>
      <c r="L11" s="47">
        <f t="shared" si="3"/>
        <v>0</v>
      </c>
      <c r="M11" s="47">
        <f t="shared" si="0"/>
        <v>1</v>
      </c>
      <c r="O11" s="18" t="s">
        <v>683</v>
      </c>
      <c r="P11" s="18">
        <f>COUNTIF(J3:J104,"*воспитывает 1 род ИКТ*")</f>
        <v>2</v>
      </c>
    </row>
    <row r="12" spans="1:18" ht="15.75" x14ac:dyDescent="0.25">
      <c r="A12" s="253">
        <v>204</v>
      </c>
      <c r="B12" s="49">
        <f t="shared" si="1"/>
        <v>10</v>
      </c>
      <c r="C12" s="50" t="s">
        <v>14</v>
      </c>
      <c r="D12" s="49">
        <v>115</v>
      </c>
      <c r="E12" s="49" t="s">
        <v>98</v>
      </c>
      <c r="F12" s="50" t="s">
        <v>106</v>
      </c>
      <c r="G12" s="96">
        <v>38106</v>
      </c>
      <c r="H12" s="49">
        <v>89274698158</v>
      </c>
      <c r="I12" s="49">
        <v>89274827728</v>
      </c>
      <c r="J12" s="46"/>
      <c r="K12" s="47">
        <f t="shared" si="4"/>
        <v>1</v>
      </c>
      <c r="L12" s="47">
        <f t="shared" si="3"/>
        <v>0</v>
      </c>
      <c r="M12" s="47">
        <f t="shared" si="0"/>
        <v>1</v>
      </c>
    </row>
    <row r="13" spans="1:18" ht="15.75" x14ac:dyDescent="0.25">
      <c r="A13" s="253"/>
      <c r="B13" s="49">
        <f t="shared" si="1"/>
        <v>11</v>
      </c>
      <c r="C13" s="50" t="s">
        <v>571</v>
      </c>
      <c r="D13" s="49">
        <v>202</v>
      </c>
      <c r="E13" s="49" t="s">
        <v>98</v>
      </c>
      <c r="F13" s="50" t="s">
        <v>99</v>
      </c>
      <c r="G13" s="96">
        <v>38032</v>
      </c>
      <c r="H13" s="49">
        <v>89173917304</v>
      </c>
      <c r="I13" s="49">
        <v>89172837114</v>
      </c>
      <c r="J13" s="46"/>
      <c r="K13" s="47">
        <f t="shared" si="4"/>
        <v>1</v>
      </c>
      <c r="L13" s="47">
        <f t="shared" si="3"/>
        <v>0</v>
      </c>
      <c r="M13" s="47">
        <f t="shared" si="0"/>
        <v>1</v>
      </c>
    </row>
    <row r="14" spans="1:18" ht="15.75" x14ac:dyDescent="0.25">
      <c r="A14" s="253"/>
      <c r="B14" s="49">
        <f t="shared" si="1"/>
        <v>12</v>
      </c>
      <c r="C14" s="50" t="s">
        <v>15</v>
      </c>
      <c r="D14" s="49">
        <v>124</v>
      </c>
      <c r="E14" s="49" t="s">
        <v>98</v>
      </c>
      <c r="F14" s="50" t="s">
        <v>107</v>
      </c>
      <c r="G14" s="96">
        <v>38137</v>
      </c>
      <c r="H14" s="49">
        <v>89377863085</v>
      </c>
      <c r="I14" s="49">
        <v>89378600622</v>
      </c>
      <c r="J14" s="46" t="s">
        <v>680</v>
      </c>
      <c r="K14" s="47">
        <f t="shared" si="4"/>
        <v>1</v>
      </c>
      <c r="L14" s="47">
        <f t="shared" si="3"/>
        <v>0</v>
      </c>
      <c r="M14" s="47">
        <f t="shared" si="0"/>
        <v>1</v>
      </c>
    </row>
    <row r="15" spans="1:18" ht="15.75" x14ac:dyDescent="0.25">
      <c r="A15" s="253">
        <v>205</v>
      </c>
      <c r="B15" s="49">
        <f t="shared" si="1"/>
        <v>13</v>
      </c>
      <c r="C15" s="50" t="s">
        <v>16</v>
      </c>
      <c r="D15" s="49">
        <v>115</v>
      </c>
      <c r="E15" s="49" t="s">
        <v>98</v>
      </c>
      <c r="F15" s="50" t="s">
        <v>108</v>
      </c>
      <c r="G15" s="96">
        <v>38275</v>
      </c>
      <c r="H15" s="49">
        <v>89172833785</v>
      </c>
      <c r="I15" s="49">
        <v>89872309750</v>
      </c>
      <c r="J15" s="46"/>
      <c r="K15" s="47">
        <f t="shared" si="4"/>
        <v>1</v>
      </c>
      <c r="L15" s="47">
        <f t="shared" si="3"/>
        <v>0</v>
      </c>
      <c r="M15" s="47">
        <f t="shared" si="0"/>
        <v>1</v>
      </c>
    </row>
    <row r="16" spans="1:18" ht="18.75" x14ac:dyDescent="0.3">
      <c r="A16" s="253"/>
      <c r="B16" s="49">
        <f t="shared" si="1"/>
        <v>14</v>
      </c>
      <c r="C16" s="50" t="s">
        <v>572</v>
      </c>
      <c r="D16" s="49">
        <v>236</v>
      </c>
      <c r="E16" s="49" t="s">
        <v>118</v>
      </c>
      <c r="F16" s="48" t="s">
        <v>122</v>
      </c>
      <c r="G16" s="98">
        <v>37891</v>
      </c>
      <c r="H16" s="49">
        <v>89373689057</v>
      </c>
      <c r="I16" s="49">
        <v>89273251239</v>
      </c>
      <c r="J16" s="46" t="s">
        <v>707</v>
      </c>
      <c r="K16" s="47">
        <f t="shared" si="4"/>
        <v>0</v>
      </c>
      <c r="L16" s="47">
        <f t="shared" si="3"/>
        <v>1</v>
      </c>
      <c r="M16" s="47">
        <f t="shared" si="0"/>
        <v>1</v>
      </c>
    </row>
    <row r="17" spans="1:13" ht="15.75" x14ac:dyDescent="0.25">
      <c r="A17" s="253"/>
      <c r="B17" s="49">
        <f t="shared" si="1"/>
        <v>15</v>
      </c>
      <c r="C17" s="50" t="s">
        <v>17</v>
      </c>
      <c r="D17" s="49">
        <v>115</v>
      </c>
      <c r="E17" s="49" t="s">
        <v>98</v>
      </c>
      <c r="F17" s="50" t="s">
        <v>100</v>
      </c>
      <c r="G17" s="96">
        <v>38041</v>
      </c>
      <c r="H17" s="49">
        <v>89600390204</v>
      </c>
      <c r="I17" s="49">
        <v>89600441886</v>
      </c>
      <c r="J17" s="46"/>
      <c r="K17" s="47">
        <f t="shared" si="4"/>
        <v>1</v>
      </c>
      <c r="L17" s="47">
        <f t="shared" si="3"/>
        <v>0</v>
      </c>
      <c r="M17" s="47">
        <f t="shared" si="0"/>
        <v>1</v>
      </c>
    </row>
    <row r="18" spans="1:13" ht="15.75" x14ac:dyDescent="0.25">
      <c r="A18" s="253">
        <v>206</v>
      </c>
      <c r="B18" s="49">
        <f t="shared" si="1"/>
        <v>16</v>
      </c>
      <c r="C18" s="50" t="s">
        <v>18</v>
      </c>
      <c r="D18" s="49">
        <v>135</v>
      </c>
      <c r="E18" s="49" t="s">
        <v>98</v>
      </c>
      <c r="F18" s="50" t="s">
        <v>99</v>
      </c>
      <c r="G18" s="96">
        <v>38198</v>
      </c>
      <c r="H18" s="49">
        <v>89393951534</v>
      </c>
      <c r="I18" s="49">
        <v>89046633123</v>
      </c>
      <c r="J18" s="46"/>
      <c r="K18" s="47">
        <f t="shared" si="4"/>
        <v>1</v>
      </c>
      <c r="L18" s="47">
        <f t="shared" si="3"/>
        <v>0</v>
      </c>
      <c r="M18" s="47">
        <f t="shared" si="0"/>
        <v>1</v>
      </c>
    </row>
    <row r="19" spans="1:13" ht="15.75" x14ac:dyDescent="0.25">
      <c r="A19" s="253"/>
      <c r="B19" s="49">
        <f t="shared" si="1"/>
        <v>17</v>
      </c>
      <c r="C19" s="50" t="s">
        <v>19</v>
      </c>
      <c r="D19" s="49">
        <v>135</v>
      </c>
      <c r="E19" s="49" t="s">
        <v>98</v>
      </c>
      <c r="F19" s="50" t="s">
        <v>109</v>
      </c>
      <c r="G19" s="96">
        <v>37942</v>
      </c>
      <c r="H19" s="49">
        <v>89655937134</v>
      </c>
      <c r="I19" s="49">
        <v>89649639892</v>
      </c>
      <c r="J19" s="46" t="s">
        <v>707</v>
      </c>
      <c r="K19" s="47">
        <f t="shared" si="4"/>
        <v>1</v>
      </c>
      <c r="L19" s="47">
        <f t="shared" si="3"/>
        <v>0</v>
      </c>
      <c r="M19" s="47">
        <f t="shared" si="0"/>
        <v>1</v>
      </c>
    </row>
    <row r="20" spans="1:13" ht="15.75" x14ac:dyDescent="0.25">
      <c r="A20" s="253"/>
      <c r="B20" s="49">
        <f t="shared" si="1"/>
        <v>18</v>
      </c>
      <c r="C20" s="50" t="s">
        <v>573</v>
      </c>
      <c r="D20" s="49">
        <v>330</v>
      </c>
      <c r="E20" s="49" t="s">
        <v>98</v>
      </c>
      <c r="F20" s="50" t="s">
        <v>112</v>
      </c>
      <c r="G20" s="96">
        <v>37157</v>
      </c>
      <c r="H20" s="49">
        <v>89534020128</v>
      </c>
      <c r="I20" s="49">
        <v>89534020126</v>
      </c>
      <c r="J20" s="46" t="s">
        <v>679</v>
      </c>
      <c r="K20" s="47">
        <f t="shared" si="4"/>
        <v>1</v>
      </c>
      <c r="L20" s="47">
        <f t="shared" si="3"/>
        <v>0</v>
      </c>
      <c r="M20" s="47">
        <f t="shared" si="0"/>
        <v>1</v>
      </c>
    </row>
    <row r="21" spans="1:13" ht="15.75" x14ac:dyDescent="0.25">
      <c r="A21" s="253">
        <v>207</v>
      </c>
      <c r="B21" s="49">
        <f t="shared" si="1"/>
        <v>19</v>
      </c>
      <c r="C21" s="50" t="s">
        <v>20</v>
      </c>
      <c r="D21" s="49">
        <v>130</v>
      </c>
      <c r="E21" s="49" t="s">
        <v>98</v>
      </c>
      <c r="F21" s="50" t="s">
        <v>110</v>
      </c>
      <c r="G21" s="96">
        <v>37967</v>
      </c>
      <c r="H21" s="49">
        <v>89061391763</v>
      </c>
      <c r="I21" s="49">
        <v>89613733717</v>
      </c>
      <c r="J21" s="46"/>
      <c r="K21" s="47">
        <f t="shared" si="4"/>
        <v>1</v>
      </c>
      <c r="L21" s="47">
        <f t="shared" si="3"/>
        <v>0</v>
      </c>
      <c r="M21" s="47">
        <f t="shared" si="0"/>
        <v>1</v>
      </c>
    </row>
    <row r="22" spans="1:13" ht="15.75" x14ac:dyDescent="0.25">
      <c r="A22" s="253"/>
      <c r="B22" s="49">
        <f t="shared" si="1"/>
        <v>20</v>
      </c>
      <c r="C22" s="50" t="s">
        <v>21</v>
      </c>
      <c r="D22" s="49">
        <v>135</v>
      </c>
      <c r="E22" s="49" t="s">
        <v>98</v>
      </c>
      <c r="F22" s="50" t="s">
        <v>111</v>
      </c>
      <c r="G22" s="96">
        <v>38116</v>
      </c>
      <c r="H22" s="49">
        <v>89393663840</v>
      </c>
      <c r="I22" s="49">
        <v>89178554328</v>
      </c>
      <c r="J22" s="46"/>
      <c r="K22" s="47">
        <f t="shared" si="4"/>
        <v>1</v>
      </c>
      <c r="L22" s="47">
        <f t="shared" si="3"/>
        <v>0</v>
      </c>
      <c r="M22" s="47">
        <f t="shared" si="0"/>
        <v>1</v>
      </c>
    </row>
    <row r="23" spans="1:13" ht="15.75" x14ac:dyDescent="0.25">
      <c r="A23" s="253"/>
      <c r="B23" s="49">
        <f t="shared" si="1"/>
        <v>21</v>
      </c>
      <c r="C23" s="50" t="s">
        <v>22</v>
      </c>
      <c r="D23" s="49">
        <v>135</v>
      </c>
      <c r="E23" s="49" t="s">
        <v>98</v>
      </c>
      <c r="F23" s="50" t="s">
        <v>112</v>
      </c>
      <c r="G23" s="96">
        <v>38089</v>
      </c>
      <c r="H23" s="49">
        <v>89083494665</v>
      </c>
      <c r="I23" s="49">
        <v>89274298575</v>
      </c>
      <c r="J23" s="46" t="s">
        <v>707</v>
      </c>
      <c r="K23" s="47">
        <f t="shared" si="4"/>
        <v>1</v>
      </c>
      <c r="L23" s="47">
        <f t="shared" si="3"/>
        <v>0</v>
      </c>
      <c r="M23" s="47">
        <f t="shared" si="0"/>
        <v>1</v>
      </c>
    </row>
    <row r="24" spans="1:13" ht="15.75" x14ac:dyDescent="0.25">
      <c r="A24" s="253">
        <v>208</v>
      </c>
      <c r="B24" s="49">
        <f t="shared" si="1"/>
        <v>22</v>
      </c>
      <c r="C24" s="50" t="s">
        <v>23</v>
      </c>
      <c r="D24" s="49">
        <v>131</v>
      </c>
      <c r="E24" s="49" t="s">
        <v>98</v>
      </c>
      <c r="F24" s="50" t="s">
        <v>100</v>
      </c>
      <c r="G24" s="96">
        <v>38310</v>
      </c>
      <c r="H24" s="49">
        <v>89869050773</v>
      </c>
      <c r="I24" s="49">
        <v>89178918271</v>
      </c>
      <c r="J24" s="46"/>
      <c r="K24" s="47">
        <f t="shared" si="4"/>
        <v>1</v>
      </c>
      <c r="L24" s="47">
        <f t="shared" si="3"/>
        <v>0</v>
      </c>
      <c r="M24" s="47">
        <f t="shared" si="0"/>
        <v>1</v>
      </c>
    </row>
    <row r="25" spans="1:13" ht="15.75" x14ac:dyDescent="0.25">
      <c r="A25" s="253"/>
      <c r="B25" s="49">
        <f t="shared" si="1"/>
        <v>23</v>
      </c>
      <c r="C25" s="50" t="s">
        <v>24</v>
      </c>
      <c r="D25" s="49">
        <v>130</v>
      </c>
      <c r="E25" s="49" t="s">
        <v>98</v>
      </c>
      <c r="F25" s="50" t="s">
        <v>113</v>
      </c>
      <c r="G25" s="96">
        <v>38276</v>
      </c>
      <c r="H25" s="49">
        <v>89274409576</v>
      </c>
      <c r="I25" s="49">
        <v>89172262655</v>
      </c>
      <c r="J25" s="46" t="s">
        <v>717</v>
      </c>
      <c r="K25" s="47">
        <f t="shared" si="4"/>
        <v>1</v>
      </c>
      <c r="L25" s="47">
        <f t="shared" si="3"/>
        <v>0</v>
      </c>
      <c r="M25" s="47">
        <f t="shared" si="0"/>
        <v>1</v>
      </c>
    </row>
    <row r="26" spans="1:13" ht="15.75" x14ac:dyDescent="0.25">
      <c r="A26" s="253"/>
      <c r="B26" s="49">
        <f t="shared" si="1"/>
        <v>24</v>
      </c>
      <c r="C26" s="50" t="s">
        <v>25</v>
      </c>
      <c r="D26" s="49">
        <v>131</v>
      </c>
      <c r="E26" s="49" t="s">
        <v>98</v>
      </c>
      <c r="F26" s="50" t="s">
        <v>114</v>
      </c>
      <c r="G26" s="96">
        <v>38058</v>
      </c>
      <c r="H26" s="49">
        <v>89965295374</v>
      </c>
      <c r="I26" s="49">
        <v>89229682008</v>
      </c>
      <c r="J26" s="46"/>
      <c r="K26" s="47">
        <f t="shared" si="4"/>
        <v>1</v>
      </c>
      <c r="L26" s="47">
        <f t="shared" si="3"/>
        <v>0</v>
      </c>
      <c r="M26" s="47">
        <f t="shared" si="0"/>
        <v>1</v>
      </c>
    </row>
    <row r="27" spans="1:13" ht="15.75" x14ac:dyDescent="0.25">
      <c r="A27" s="253">
        <v>209</v>
      </c>
      <c r="B27" s="49">
        <f t="shared" si="1"/>
        <v>25</v>
      </c>
      <c r="C27" s="50" t="s">
        <v>26</v>
      </c>
      <c r="D27" s="49">
        <v>131</v>
      </c>
      <c r="E27" s="49" t="s">
        <v>98</v>
      </c>
      <c r="F27" s="50" t="s">
        <v>115</v>
      </c>
      <c r="G27" s="96">
        <v>38237</v>
      </c>
      <c r="H27" s="49">
        <v>89128246293</v>
      </c>
      <c r="I27" s="49">
        <v>89823881898</v>
      </c>
      <c r="J27" s="46"/>
      <c r="K27" s="47">
        <f t="shared" si="4"/>
        <v>1</v>
      </c>
      <c r="L27" s="47">
        <f t="shared" si="3"/>
        <v>0</v>
      </c>
      <c r="M27" s="47">
        <f t="shared" si="0"/>
        <v>1</v>
      </c>
    </row>
    <row r="28" spans="1:13" ht="15.75" x14ac:dyDescent="0.25">
      <c r="A28" s="253"/>
      <c r="B28" s="49">
        <f t="shared" si="1"/>
        <v>26</v>
      </c>
      <c r="C28" s="213"/>
      <c r="J28" s="46"/>
      <c r="K28" s="47">
        <f t="shared" si="4"/>
        <v>0</v>
      </c>
      <c r="L28" s="47">
        <f t="shared" si="3"/>
        <v>0</v>
      </c>
      <c r="M28" s="47">
        <f t="shared" si="0"/>
        <v>0</v>
      </c>
    </row>
    <row r="29" spans="1:13" ht="15.75" x14ac:dyDescent="0.25">
      <c r="A29" s="253"/>
      <c r="B29" s="49">
        <f t="shared" si="1"/>
        <v>27</v>
      </c>
      <c r="C29" s="50" t="s">
        <v>28</v>
      </c>
      <c r="D29" s="49">
        <v>131</v>
      </c>
      <c r="E29" s="49" t="s">
        <v>98</v>
      </c>
      <c r="F29" s="50" t="s">
        <v>116</v>
      </c>
      <c r="G29" s="96">
        <v>38129</v>
      </c>
      <c r="H29" s="49">
        <v>89196733972</v>
      </c>
      <c r="I29" s="49">
        <v>89603091842</v>
      </c>
      <c r="J29" s="46"/>
      <c r="K29" s="47">
        <f t="shared" si="4"/>
        <v>1</v>
      </c>
      <c r="L29" s="47">
        <f t="shared" si="3"/>
        <v>0</v>
      </c>
      <c r="M29" s="47">
        <f t="shared" si="0"/>
        <v>1</v>
      </c>
    </row>
    <row r="30" spans="1:13" ht="15.75" x14ac:dyDescent="0.25">
      <c r="A30" s="253">
        <v>211</v>
      </c>
      <c r="B30" s="49">
        <f t="shared" si="1"/>
        <v>28</v>
      </c>
      <c r="C30" s="50" t="s">
        <v>29</v>
      </c>
      <c r="D30" s="49">
        <v>315</v>
      </c>
      <c r="E30" s="49" t="s">
        <v>98</v>
      </c>
      <c r="F30" s="50" t="s">
        <v>117</v>
      </c>
      <c r="G30" s="96">
        <v>37314</v>
      </c>
      <c r="H30" s="49">
        <v>89393728939</v>
      </c>
      <c r="I30" s="49">
        <v>89178716051</v>
      </c>
      <c r="J30" s="46"/>
      <c r="K30" s="47">
        <f t="shared" si="4"/>
        <v>1</v>
      </c>
      <c r="L30" s="47">
        <f t="shared" si="3"/>
        <v>0</v>
      </c>
      <c r="M30" s="47">
        <f t="shared" si="0"/>
        <v>1</v>
      </c>
    </row>
    <row r="31" spans="1:13" ht="15.75" x14ac:dyDescent="0.25">
      <c r="A31" s="253"/>
      <c r="B31" s="49">
        <f t="shared" si="1"/>
        <v>29</v>
      </c>
      <c r="C31" s="50" t="s">
        <v>633</v>
      </c>
      <c r="D31" s="49">
        <v>221</v>
      </c>
      <c r="E31" s="49" t="s">
        <v>118</v>
      </c>
      <c r="F31" s="50" t="s">
        <v>137</v>
      </c>
      <c r="G31" s="96">
        <v>37965</v>
      </c>
      <c r="H31" s="49">
        <v>8939623539</v>
      </c>
      <c r="I31" s="49">
        <v>89509457697</v>
      </c>
      <c r="J31" s="46"/>
      <c r="K31" s="47">
        <f t="shared" si="4"/>
        <v>0</v>
      </c>
      <c r="L31" s="47">
        <f t="shared" si="3"/>
        <v>1</v>
      </c>
      <c r="M31" s="47">
        <f t="shared" si="0"/>
        <v>1</v>
      </c>
    </row>
    <row r="32" spans="1:13" ht="15.75" x14ac:dyDescent="0.25">
      <c r="A32" s="253"/>
      <c r="B32" s="49">
        <f t="shared" si="1"/>
        <v>30</v>
      </c>
      <c r="C32" s="50" t="s">
        <v>30</v>
      </c>
      <c r="D32" s="49">
        <v>205</v>
      </c>
      <c r="E32" s="49" t="s">
        <v>118</v>
      </c>
      <c r="F32" s="50" t="s">
        <v>119</v>
      </c>
      <c r="G32" s="96">
        <v>38076</v>
      </c>
      <c r="H32" s="49">
        <v>89867384306</v>
      </c>
      <c r="I32" s="49">
        <v>89276343934</v>
      </c>
      <c r="J32" s="46"/>
      <c r="K32" s="47">
        <f t="shared" si="4"/>
        <v>0</v>
      </c>
      <c r="L32" s="47">
        <f t="shared" si="3"/>
        <v>1</v>
      </c>
      <c r="M32" s="47">
        <f t="shared" si="0"/>
        <v>1</v>
      </c>
    </row>
    <row r="33" spans="1:13" ht="15.75" x14ac:dyDescent="0.25">
      <c r="A33" s="253">
        <v>212</v>
      </c>
      <c r="B33" s="49">
        <f t="shared" si="1"/>
        <v>31</v>
      </c>
      <c r="C33" s="50" t="s">
        <v>31</v>
      </c>
      <c r="D33" s="49">
        <v>131</v>
      </c>
      <c r="E33" s="49" t="s">
        <v>98</v>
      </c>
      <c r="F33" s="50" t="s">
        <v>120</v>
      </c>
      <c r="G33" s="96">
        <v>37912</v>
      </c>
      <c r="H33" s="49">
        <v>89877600812</v>
      </c>
      <c r="I33" s="49">
        <v>89176738334</v>
      </c>
      <c r="J33" s="46"/>
      <c r="K33" s="47">
        <f t="shared" si="4"/>
        <v>1</v>
      </c>
      <c r="L33" s="47">
        <f t="shared" si="3"/>
        <v>0</v>
      </c>
      <c r="M33" s="47">
        <f t="shared" si="0"/>
        <v>1</v>
      </c>
    </row>
    <row r="34" spans="1:13" ht="15.75" x14ac:dyDescent="0.25">
      <c r="A34" s="253"/>
      <c r="B34" s="49">
        <f t="shared" si="1"/>
        <v>32</v>
      </c>
      <c r="C34" s="50" t="s">
        <v>32</v>
      </c>
      <c r="D34" s="49">
        <v>131</v>
      </c>
      <c r="E34" s="49" t="s">
        <v>98</v>
      </c>
      <c r="F34" s="50" t="s">
        <v>110</v>
      </c>
      <c r="G34" s="96">
        <v>38219</v>
      </c>
      <c r="H34" s="49">
        <v>89677582271</v>
      </c>
      <c r="I34" s="49">
        <v>89063347204</v>
      </c>
      <c r="J34" s="46"/>
      <c r="K34" s="47">
        <f t="shared" si="4"/>
        <v>1</v>
      </c>
      <c r="L34" s="47">
        <f t="shared" si="3"/>
        <v>0</v>
      </c>
      <c r="M34" s="47">
        <f t="shared" si="0"/>
        <v>1</v>
      </c>
    </row>
    <row r="35" spans="1:13" ht="15.75" x14ac:dyDescent="0.25">
      <c r="A35" s="253"/>
      <c r="B35" s="49">
        <f t="shared" si="1"/>
        <v>33</v>
      </c>
      <c r="C35" s="50" t="s">
        <v>33</v>
      </c>
      <c r="D35" s="49">
        <v>131</v>
      </c>
      <c r="E35" s="49" t="s">
        <v>98</v>
      </c>
      <c r="F35" s="50" t="s">
        <v>121</v>
      </c>
      <c r="G35" s="96">
        <v>38226</v>
      </c>
      <c r="H35" s="49">
        <v>89328620599</v>
      </c>
      <c r="I35" s="49">
        <v>89328410025</v>
      </c>
      <c r="J35" s="46"/>
      <c r="K35" s="47">
        <f>IF((C35&lt;&gt;""),IF(E35="б",1,0),0)</f>
        <v>1</v>
      </c>
      <c r="L35" s="47">
        <f t="shared" si="3"/>
        <v>0</v>
      </c>
      <c r="M35" s="47">
        <f t="shared" si="0"/>
        <v>1</v>
      </c>
    </row>
    <row r="36" spans="1:13" ht="15.75" x14ac:dyDescent="0.25">
      <c r="A36" s="253">
        <v>213</v>
      </c>
      <c r="B36" s="49">
        <f t="shared" ref="B36:B67" si="5">B35+1</f>
        <v>34</v>
      </c>
      <c r="C36" s="50" t="s">
        <v>34</v>
      </c>
      <c r="D36" s="49">
        <v>120</v>
      </c>
      <c r="E36" s="49" t="s">
        <v>98</v>
      </c>
      <c r="F36" s="50" t="s">
        <v>122</v>
      </c>
      <c r="G36" s="96">
        <v>38006</v>
      </c>
      <c r="H36" s="49">
        <v>89384908300</v>
      </c>
      <c r="I36" s="49">
        <v>89891609909</v>
      </c>
      <c r="J36" s="46"/>
      <c r="K36" s="47">
        <f>IF((C36&lt;&gt;""),IF(E36="б",1,0),0)</f>
        <v>1</v>
      </c>
      <c r="L36" s="47">
        <f t="shared" si="3"/>
        <v>0</v>
      </c>
      <c r="M36" s="47">
        <f t="shared" si="0"/>
        <v>1</v>
      </c>
    </row>
    <row r="37" spans="1:13" ht="15.75" x14ac:dyDescent="0.25">
      <c r="A37" s="253"/>
      <c r="B37" s="49">
        <f t="shared" si="5"/>
        <v>35</v>
      </c>
      <c r="C37" s="50" t="s">
        <v>27</v>
      </c>
      <c r="D37" s="49">
        <v>131</v>
      </c>
      <c r="E37" s="49" t="s">
        <v>98</v>
      </c>
      <c r="F37" s="50" t="s">
        <v>111</v>
      </c>
      <c r="G37" s="96">
        <v>38158</v>
      </c>
      <c r="H37" s="49">
        <v>89509696470</v>
      </c>
      <c r="I37" s="49">
        <v>89870024106</v>
      </c>
      <c r="J37" s="46"/>
      <c r="K37" s="47">
        <f>IF((C37&lt;&gt;""),IF(E37="б",1,0),0)</f>
        <v>1</v>
      </c>
      <c r="L37" s="47">
        <f t="shared" si="3"/>
        <v>0</v>
      </c>
      <c r="M37" s="47">
        <f t="shared" si="0"/>
        <v>1</v>
      </c>
    </row>
    <row r="38" spans="1:13" ht="15.75" x14ac:dyDescent="0.25">
      <c r="A38" s="253"/>
      <c r="B38" s="49">
        <f t="shared" si="5"/>
        <v>36</v>
      </c>
      <c r="C38" s="50" t="s">
        <v>35</v>
      </c>
      <c r="D38" s="49">
        <v>120</v>
      </c>
      <c r="E38" s="49" t="s">
        <v>98</v>
      </c>
      <c r="F38" s="50" t="s">
        <v>123</v>
      </c>
      <c r="G38" s="96">
        <v>38061</v>
      </c>
      <c r="H38" s="49">
        <v>89042469820</v>
      </c>
      <c r="I38" s="49">
        <v>89018669320</v>
      </c>
      <c r="J38" s="46"/>
      <c r="K38" s="47">
        <f t="shared" ref="K38:K65" si="6">IF((C38&lt;&gt;""),IF(E38="б",1,0),0)</f>
        <v>1</v>
      </c>
      <c r="L38" s="47">
        <f t="shared" si="3"/>
        <v>0</v>
      </c>
      <c r="M38" s="47">
        <f t="shared" si="0"/>
        <v>1</v>
      </c>
    </row>
    <row r="39" spans="1:13" ht="15.75" x14ac:dyDescent="0.25">
      <c r="A39" s="253">
        <v>214</v>
      </c>
      <c r="B39" s="49">
        <f t="shared" si="5"/>
        <v>37</v>
      </c>
      <c r="C39" s="50" t="s">
        <v>36</v>
      </c>
      <c r="D39" s="49">
        <v>124</v>
      </c>
      <c r="E39" s="49" t="s">
        <v>98</v>
      </c>
      <c r="F39" s="50" t="s">
        <v>124</v>
      </c>
      <c r="G39" s="96">
        <v>38117</v>
      </c>
      <c r="H39" s="49">
        <v>89046750558</v>
      </c>
      <c r="I39" s="49">
        <v>89274137090</v>
      </c>
      <c r="J39" s="46"/>
      <c r="K39" s="47">
        <f t="shared" si="6"/>
        <v>1</v>
      </c>
      <c r="L39" s="47">
        <f t="shared" si="3"/>
        <v>0</v>
      </c>
      <c r="M39" s="47">
        <f t="shared" ref="M39:M67" si="7">IF(C39&lt;&gt;"",1,0)</f>
        <v>1</v>
      </c>
    </row>
    <row r="40" spans="1:13" ht="15.75" x14ac:dyDescent="0.25">
      <c r="A40" s="253"/>
      <c r="B40" s="49">
        <f t="shared" si="5"/>
        <v>38</v>
      </c>
      <c r="C40" s="50" t="s">
        <v>37</v>
      </c>
      <c r="D40" s="49">
        <v>124</v>
      </c>
      <c r="E40" s="49" t="s">
        <v>98</v>
      </c>
      <c r="F40" s="50" t="s">
        <v>125</v>
      </c>
      <c r="G40" s="96">
        <v>38246</v>
      </c>
      <c r="H40" s="49">
        <v>89373729787</v>
      </c>
      <c r="I40" s="49">
        <v>89278653035</v>
      </c>
      <c r="J40" s="46"/>
      <c r="K40" s="47">
        <f t="shared" si="6"/>
        <v>1</v>
      </c>
      <c r="L40" s="47">
        <f t="shared" si="3"/>
        <v>0</v>
      </c>
      <c r="M40" s="47">
        <f t="shared" si="7"/>
        <v>1</v>
      </c>
    </row>
    <row r="41" spans="1:13" ht="15.75" x14ac:dyDescent="0.25">
      <c r="A41" s="253"/>
      <c r="B41" s="49">
        <f t="shared" si="5"/>
        <v>39</v>
      </c>
      <c r="C41" s="50" t="s">
        <v>38</v>
      </c>
      <c r="D41" s="49">
        <v>124</v>
      </c>
      <c r="E41" s="49" t="s">
        <v>98</v>
      </c>
      <c r="F41" s="50" t="s">
        <v>126</v>
      </c>
      <c r="G41" s="96">
        <v>38144</v>
      </c>
      <c r="H41" s="49">
        <v>89375971010</v>
      </c>
      <c r="I41" s="49">
        <v>89274021010</v>
      </c>
      <c r="J41" s="46"/>
      <c r="K41" s="47">
        <f t="shared" si="6"/>
        <v>1</v>
      </c>
      <c r="L41" s="47">
        <f t="shared" si="3"/>
        <v>0</v>
      </c>
      <c r="M41" s="47">
        <f t="shared" si="7"/>
        <v>1</v>
      </c>
    </row>
    <row r="42" spans="1:13" ht="15.75" x14ac:dyDescent="0.25">
      <c r="A42" s="253">
        <v>215</v>
      </c>
      <c r="B42" s="49">
        <f t="shared" si="5"/>
        <v>40</v>
      </c>
      <c r="C42" s="50" t="s">
        <v>39</v>
      </c>
      <c r="D42" s="49">
        <v>211</v>
      </c>
      <c r="E42" s="49" t="s">
        <v>98</v>
      </c>
      <c r="F42" s="50" t="s">
        <v>127</v>
      </c>
      <c r="G42" s="96">
        <v>37593</v>
      </c>
      <c r="H42" s="49">
        <v>89083343502</v>
      </c>
      <c r="I42" s="49">
        <v>89655919702</v>
      </c>
      <c r="J42" s="46"/>
      <c r="K42" s="47">
        <f t="shared" si="6"/>
        <v>1</v>
      </c>
      <c r="L42" s="47">
        <f t="shared" si="3"/>
        <v>0</v>
      </c>
      <c r="M42" s="47">
        <f t="shared" si="7"/>
        <v>1</v>
      </c>
    </row>
    <row r="43" spans="1:13" ht="15.75" x14ac:dyDescent="0.25">
      <c r="A43" s="253"/>
      <c r="B43" s="49">
        <f t="shared" si="5"/>
        <v>41</v>
      </c>
      <c r="C43" s="50" t="s">
        <v>40</v>
      </c>
      <c r="D43" s="49">
        <v>124</v>
      </c>
      <c r="E43" s="49" t="s">
        <v>98</v>
      </c>
      <c r="F43" s="50" t="s">
        <v>122</v>
      </c>
      <c r="G43" s="96">
        <v>38100</v>
      </c>
      <c r="H43" s="49">
        <v>89961073445</v>
      </c>
      <c r="I43" s="49">
        <v>89191470595</v>
      </c>
      <c r="J43" s="46"/>
      <c r="K43" s="47">
        <f t="shared" si="6"/>
        <v>1</v>
      </c>
      <c r="L43" s="47">
        <f t="shared" si="3"/>
        <v>0</v>
      </c>
      <c r="M43" s="47">
        <f t="shared" si="7"/>
        <v>1</v>
      </c>
    </row>
    <row r="44" spans="1:13" ht="15.75" x14ac:dyDescent="0.25">
      <c r="A44" s="253"/>
      <c r="B44" s="49">
        <f t="shared" si="5"/>
        <v>42</v>
      </c>
      <c r="C44" s="50" t="s">
        <v>41</v>
      </c>
      <c r="D44" s="49">
        <v>124</v>
      </c>
      <c r="E44" s="49" t="s">
        <v>98</v>
      </c>
      <c r="F44" s="50" t="s">
        <v>128</v>
      </c>
      <c r="G44" s="96">
        <v>38198</v>
      </c>
      <c r="H44" s="49">
        <v>89083428034</v>
      </c>
      <c r="I44" s="49">
        <v>89586244472</v>
      </c>
      <c r="J44" s="46" t="s">
        <v>712</v>
      </c>
      <c r="K44" s="47">
        <f t="shared" si="6"/>
        <v>1</v>
      </c>
      <c r="L44" s="47">
        <f t="shared" si="3"/>
        <v>0</v>
      </c>
      <c r="M44" s="47">
        <f t="shared" si="7"/>
        <v>1</v>
      </c>
    </row>
    <row r="45" spans="1:13" ht="15.75" x14ac:dyDescent="0.25">
      <c r="A45" s="253">
        <v>216</v>
      </c>
      <c r="B45" s="49">
        <f t="shared" si="5"/>
        <v>43</v>
      </c>
      <c r="C45" s="50" t="s">
        <v>42</v>
      </c>
      <c r="D45" s="49">
        <v>124</v>
      </c>
      <c r="E45" s="49" t="s">
        <v>98</v>
      </c>
      <c r="F45" s="50" t="s">
        <v>128</v>
      </c>
      <c r="G45" s="96">
        <v>38153</v>
      </c>
      <c r="H45" s="49">
        <v>89586245791</v>
      </c>
      <c r="I45" s="49">
        <v>89173936618</v>
      </c>
      <c r="J45" s="46" t="s">
        <v>712</v>
      </c>
      <c r="K45" s="47">
        <f t="shared" si="6"/>
        <v>1</v>
      </c>
      <c r="L45" s="47">
        <f t="shared" si="3"/>
        <v>0</v>
      </c>
      <c r="M45" s="47">
        <f t="shared" si="7"/>
        <v>1</v>
      </c>
    </row>
    <row r="46" spans="1:13" ht="15.75" x14ac:dyDescent="0.25">
      <c r="A46" s="253"/>
      <c r="B46" s="49">
        <f t="shared" si="5"/>
        <v>44</v>
      </c>
      <c r="C46" s="50" t="s">
        <v>43</v>
      </c>
      <c r="D46" s="49">
        <v>124</v>
      </c>
      <c r="E46" s="49" t="s">
        <v>98</v>
      </c>
      <c r="F46" s="50" t="s">
        <v>128</v>
      </c>
      <c r="G46" s="96">
        <v>38487</v>
      </c>
      <c r="H46" s="49">
        <v>89046638676</v>
      </c>
      <c r="I46" s="49">
        <v>89172966603</v>
      </c>
      <c r="J46" s="46" t="s">
        <v>712</v>
      </c>
      <c r="K46" s="47">
        <f t="shared" si="6"/>
        <v>1</v>
      </c>
      <c r="L46" s="47">
        <f t="shared" si="3"/>
        <v>0</v>
      </c>
      <c r="M46" s="47">
        <f t="shared" si="7"/>
        <v>1</v>
      </c>
    </row>
    <row r="47" spans="1:13" ht="15.75" x14ac:dyDescent="0.25">
      <c r="A47" s="253"/>
      <c r="B47" s="49">
        <f t="shared" si="5"/>
        <v>45</v>
      </c>
      <c r="C47" s="50" t="s">
        <v>44</v>
      </c>
      <c r="D47" s="49">
        <v>123</v>
      </c>
      <c r="E47" s="49" t="s">
        <v>98</v>
      </c>
      <c r="F47" s="50" t="s">
        <v>129</v>
      </c>
      <c r="G47" s="96">
        <v>38095</v>
      </c>
      <c r="H47" s="49">
        <v>89178825273</v>
      </c>
      <c r="I47" s="49">
        <v>89172203228</v>
      </c>
      <c r="J47" s="46" t="s">
        <v>712</v>
      </c>
      <c r="K47" s="47">
        <f t="shared" si="6"/>
        <v>1</v>
      </c>
      <c r="L47" s="47">
        <f t="shared" si="3"/>
        <v>0</v>
      </c>
      <c r="M47" s="47">
        <f t="shared" si="7"/>
        <v>1</v>
      </c>
    </row>
    <row r="48" spans="1:13" ht="15.75" x14ac:dyDescent="0.25">
      <c r="A48" s="253">
        <v>217</v>
      </c>
      <c r="B48" s="49">
        <f t="shared" si="5"/>
        <v>46</v>
      </c>
      <c r="C48" s="50" t="s">
        <v>45</v>
      </c>
      <c r="D48" s="49">
        <v>123</v>
      </c>
      <c r="E48" s="49" t="s">
        <v>98</v>
      </c>
      <c r="F48" s="50" t="s">
        <v>130</v>
      </c>
      <c r="G48" s="96">
        <v>38174</v>
      </c>
      <c r="H48" s="49">
        <v>89196458678</v>
      </c>
      <c r="I48" s="49">
        <v>89874133443</v>
      </c>
      <c r="J48" s="46" t="s">
        <v>712</v>
      </c>
      <c r="K48" s="47">
        <f t="shared" si="6"/>
        <v>1</v>
      </c>
      <c r="L48" s="47">
        <f t="shared" si="3"/>
        <v>0</v>
      </c>
      <c r="M48" s="47">
        <f t="shared" si="7"/>
        <v>1</v>
      </c>
    </row>
    <row r="49" spans="1:13" ht="15.75" x14ac:dyDescent="0.25">
      <c r="A49" s="253"/>
      <c r="B49" s="49">
        <f t="shared" si="5"/>
        <v>47</v>
      </c>
      <c r="C49" s="50" t="s">
        <v>46</v>
      </c>
      <c r="D49" s="49">
        <v>123</v>
      </c>
      <c r="E49" s="49" t="s">
        <v>98</v>
      </c>
      <c r="F49" s="50" t="s">
        <v>101</v>
      </c>
      <c r="G49" s="96">
        <v>38397</v>
      </c>
      <c r="H49" s="49">
        <v>89172771608</v>
      </c>
      <c r="I49" s="49">
        <v>89178736441</v>
      </c>
      <c r="J49" s="46"/>
      <c r="K49" s="47">
        <f t="shared" si="6"/>
        <v>1</v>
      </c>
      <c r="L49" s="47">
        <f t="shared" si="3"/>
        <v>0</v>
      </c>
      <c r="M49" s="47">
        <f t="shared" si="7"/>
        <v>1</v>
      </c>
    </row>
    <row r="50" spans="1:13" ht="15.75" x14ac:dyDescent="0.25">
      <c r="A50" s="253"/>
      <c r="B50" s="49">
        <f t="shared" si="5"/>
        <v>48</v>
      </c>
      <c r="C50" s="50" t="s">
        <v>47</v>
      </c>
      <c r="D50" s="49">
        <v>123</v>
      </c>
      <c r="E50" s="49" t="s">
        <v>98</v>
      </c>
      <c r="F50" s="50" t="s">
        <v>130</v>
      </c>
      <c r="G50" s="96">
        <v>38101</v>
      </c>
      <c r="H50" s="49">
        <v>89869227959</v>
      </c>
      <c r="I50" s="49">
        <v>89196469029</v>
      </c>
      <c r="J50" s="46"/>
      <c r="K50" s="47">
        <f t="shared" si="6"/>
        <v>1</v>
      </c>
      <c r="L50" s="47">
        <f t="shared" si="3"/>
        <v>0</v>
      </c>
      <c r="M50" s="47">
        <f t="shared" si="7"/>
        <v>1</v>
      </c>
    </row>
    <row r="51" spans="1:13" ht="15.75" x14ac:dyDescent="0.25">
      <c r="A51" s="253">
        <v>218</v>
      </c>
      <c r="B51" s="49">
        <f t="shared" si="5"/>
        <v>49</v>
      </c>
      <c r="C51" s="50" t="s">
        <v>48</v>
      </c>
      <c r="D51" s="49">
        <v>123</v>
      </c>
      <c r="E51" s="49" t="s">
        <v>98</v>
      </c>
      <c r="F51" s="50" t="s">
        <v>101</v>
      </c>
      <c r="G51" s="96">
        <v>38201</v>
      </c>
      <c r="H51" s="49">
        <v>89173951924</v>
      </c>
      <c r="I51" s="49">
        <v>89172506032</v>
      </c>
      <c r="J51" s="46"/>
      <c r="K51" s="47">
        <f t="shared" si="6"/>
        <v>1</v>
      </c>
      <c r="L51" s="47">
        <f t="shared" si="3"/>
        <v>0</v>
      </c>
      <c r="M51" s="47">
        <f t="shared" si="7"/>
        <v>1</v>
      </c>
    </row>
    <row r="52" spans="1:13" ht="15.75" x14ac:dyDescent="0.25">
      <c r="A52" s="253"/>
      <c r="B52" s="49">
        <f t="shared" si="5"/>
        <v>50</v>
      </c>
      <c r="C52" s="50" t="s">
        <v>49</v>
      </c>
      <c r="D52" s="49">
        <v>123</v>
      </c>
      <c r="E52" s="49" t="s">
        <v>98</v>
      </c>
      <c r="F52" s="50" t="s">
        <v>131</v>
      </c>
      <c r="G52" s="96">
        <v>38128</v>
      </c>
      <c r="H52" s="49">
        <v>89376194647</v>
      </c>
      <c r="I52" s="49">
        <v>89274623973</v>
      </c>
      <c r="J52" s="46"/>
      <c r="K52" s="47">
        <f t="shared" si="6"/>
        <v>1</v>
      </c>
      <c r="L52" s="47">
        <f t="shared" si="3"/>
        <v>0</v>
      </c>
      <c r="M52" s="47">
        <f t="shared" si="7"/>
        <v>1</v>
      </c>
    </row>
    <row r="53" spans="1:13" ht="15.75" x14ac:dyDescent="0.25">
      <c r="A53" s="253"/>
      <c r="B53" s="49">
        <f t="shared" si="5"/>
        <v>51</v>
      </c>
      <c r="C53" s="50" t="s">
        <v>50</v>
      </c>
      <c r="D53" s="49">
        <v>123</v>
      </c>
      <c r="E53" s="49" t="s">
        <v>98</v>
      </c>
      <c r="F53" s="50" t="s">
        <v>130</v>
      </c>
      <c r="G53" s="96">
        <v>38316</v>
      </c>
      <c r="H53" s="49">
        <v>89874117180</v>
      </c>
      <c r="I53" s="49">
        <v>89196361090</v>
      </c>
      <c r="J53" s="46" t="s">
        <v>670</v>
      </c>
      <c r="K53" s="47">
        <f t="shared" si="6"/>
        <v>1</v>
      </c>
      <c r="L53" s="47">
        <f t="shared" si="3"/>
        <v>0</v>
      </c>
      <c r="M53" s="47">
        <f t="shared" si="7"/>
        <v>1</v>
      </c>
    </row>
    <row r="54" spans="1:13" ht="15.75" x14ac:dyDescent="0.25">
      <c r="A54" s="253">
        <v>221</v>
      </c>
      <c r="B54" s="49">
        <f t="shared" si="5"/>
        <v>52</v>
      </c>
      <c r="C54" s="50" t="s">
        <v>51</v>
      </c>
      <c r="D54" s="49">
        <v>121</v>
      </c>
      <c r="E54" s="49" t="s">
        <v>98</v>
      </c>
      <c r="F54" s="50" t="s">
        <v>127</v>
      </c>
      <c r="G54" s="96">
        <v>38193</v>
      </c>
      <c r="H54" s="49">
        <v>89061132739</v>
      </c>
      <c r="I54" s="49">
        <v>89635483939</v>
      </c>
      <c r="J54" s="46"/>
      <c r="K54" s="47">
        <f t="shared" si="6"/>
        <v>1</v>
      </c>
      <c r="L54" s="47">
        <f t="shared" si="3"/>
        <v>0</v>
      </c>
      <c r="M54" s="47">
        <f t="shared" si="7"/>
        <v>1</v>
      </c>
    </row>
    <row r="55" spans="1:13" ht="15.75" x14ac:dyDescent="0.25">
      <c r="A55" s="253"/>
      <c r="B55" s="49">
        <f t="shared" si="5"/>
        <v>53</v>
      </c>
      <c r="C55" s="50" t="s">
        <v>52</v>
      </c>
      <c r="D55" s="49">
        <v>126</v>
      </c>
      <c r="E55" s="49" t="s">
        <v>118</v>
      </c>
      <c r="F55" s="50" t="s">
        <v>112</v>
      </c>
      <c r="G55" s="96">
        <v>38146</v>
      </c>
      <c r="H55" s="49">
        <v>89586231272</v>
      </c>
      <c r="I55" s="49">
        <v>89673633282</v>
      </c>
      <c r="J55" s="46"/>
      <c r="K55" s="47">
        <f t="shared" si="6"/>
        <v>0</v>
      </c>
      <c r="L55" s="47">
        <f t="shared" si="3"/>
        <v>1</v>
      </c>
      <c r="M55" s="47">
        <f t="shared" si="7"/>
        <v>1</v>
      </c>
    </row>
    <row r="56" spans="1:13" ht="15.75" x14ac:dyDescent="0.25">
      <c r="A56" s="253"/>
      <c r="B56" s="49">
        <f t="shared" si="5"/>
        <v>54</v>
      </c>
      <c r="C56" s="50" t="s">
        <v>53</v>
      </c>
      <c r="D56" s="49">
        <v>230</v>
      </c>
      <c r="E56" s="49" t="s">
        <v>98</v>
      </c>
      <c r="F56" s="50" t="s">
        <v>127</v>
      </c>
      <c r="G56" s="96">
        <v>37776</v>
      </c>
      <c r="H56" s="49">
        <v>89586257566</v>
      </c>
      <c r="I56" s="49">
        <v>89586257840</v>
      </c>
      <c r="J56" s="46"/>
      <c r="K56" s="47">
        <f t="shared" si="6"/>
        <v>1</v>
      </c>
      <c r="L56" s="47">
        <f t="shared" si="3"/>
        <v>0</v>
      </c>
      <c r="M56" s="47">
        <f t="shared" si="7"/>
        <v>1</v>
      </c>
    </row>
    <row r="57" spans="1:13" ht="15.75" x14ac:dyDescent="0.25">
      <c r="A57" s="253">
        <v>222</v>
      </c>
      <c r="B57" s="49">
        <f t="shared" si="5"/>
        <v>55</v>
      </c>
      <c r="C57" s="50" t="s">
        <v>54</v>
      </c>
      <c r="D57" s="49">
        <v>127</v>
      </c>
      <c r="E57" s="49" t="s">
        <v>118</v>
      </c>
      <c r="F57" s="50" t="s">
        <v>132</v>
      </c>
      <c r="G57" s="96">
        <v>37228</v>
      </c>
      <c r="H57" s="49">
        <v>89024325232</v>
      </c>
      <c r="I57" s="49">
        <v>89276817403</v>
      </c>
      <c r="J57" s="46"/>
      <c r="K57" s="47">
        <f t="shared" si="6"/>
        <v>0</v>
      </c>
      <c r="L57" s="47">
        <f t="shared" si="3"/>
        <v>1</v>
      </c>
      <c r="M57" s="47">
        <f t="shared" si="7"/>
        <v>1</v>
      </c>
    </row>
    <row r="58" spans="1:13" ht="15.75" x14ac:dyDescent="0.25">
      <c r="A58" s="253"/>
      <c r="B58" s="49">
        <f t="shared" si="5"/>
        <v>56</v>
      </c>
      <c r="C58" s="179" t="s">
        <v>575</v>
      </c>
      <c r="D58" s="49">
        <v>235</v>
      </c>
      <c r="E58" s="49" t="s">
        <v>98</v>
      </c>
      <c r="F58" s="50" t="s">
        <v>703</v>
      </c>
      <c r="G58" s="96">
        <v>37755</v>
      </c>
      <c r="H58" s="49">
        <v>89276773395</v>
      </c>
      <c r="I58" s="49">
        <v>89870628535</v>
      </c>
      <c r="J58" s="46"/>
      <c r="K58" s="47">
        <f t="shared" si="6"/>
        <v>1</v>
      </c>
      <c r="L58" s="47">
        <f t="shared" si="3"/>
        <v>0</v>
      </c>
      <c r="M58" s="47">
        <f t="shared" si="7"/>
        <v>1</v>
      </c>
    </row>
    <row r="59" spans="1:13" ht="15.75" x14ac:dyDescent="0.25">
      <c r="A59" s="253"/>
      <c r="B59" s="49">
        <f t="shared" si="5"/>
        <v>57</v>
      </c>
      <c r="C59" s="50" t="s">
        <v>55</v>
      </c>
      <c r="D59" s="49">
        <v>105</v>
      </c>
      <c r="E59" s="49" t="s">
        <v>118</v>
      </c>
      <c r="F59" s="50" t="s">
        <v>111</v>
      </c>
      <c r="G59" s="96">
        <v>38214</v>
      </c>
      <c r="H59" s="49">
        <v>89274581098</v>
      </c>
      <c r="I59" s="49">
        <v>89274581035</v>
      </c>
      <c r="J59" s="46"/>
      <c r="K59" s="47">
        <f t="shared" si="6"/>
        <v>0</v>
      </c>
      <c r="L59" s="47">
        <f t="shared" si="3"/>
        <v>1</v>
      </c>
      <c r="M59" s="47">
        <f t="shared" si="7"/>
        <v>1</v>
      </c>
    </row>
    <row r="60" spans="1:13" ht="15.75" x14ac:dyDescent="0.25">
      <c r="A60" s="253">
        <v>223</v>
      </c>
      <c r="B60" s="49">
        <f t="shared" si="5"/>
        <v>58</v>
      </c>
      <c r="C60" s="50" t="s">
        <v>56</v>
      </c>
      <c r="D60" s="49">
        <v>127</v>
      </c>
      <c r="E60" s="49" t="s">
        <v>118</v>
      </c>
      <c r="F60" s="50" t="s">
        <v>133</v>
      </c>
      <c r="G60" s="96">
        <v>37703</v>
      </c>
      <c r="H60" s="49">
        <v>89272497853</v>
      </c>
      <c r="I60" s="49">
        <v>89600420405</v>
      </c>
      <c r="J60" s="46"/>
      <c r="K60" s="47">
        <f t="shared" si="6"/>
        <v>0</v>
      </c>
      <c r="L60" s="47">
        <f t="shared" si="3"/>
        <v>1</v>
      </c>
      <c r="M60" s="47">
        <f t="shared" si="7"/>
        <v>1</v>
      </c>
    </row>
    <row r="61" spans="1:13" ht="15.75" x14ac:dyDescent="0.25">
      <c r="A61" s="253"/>
      <c r="B61" s="49">
        <f t="shared" si="5"/>
        <v>59</v>
      </c>
      <c r="C61" s="50" t="s">
        <v>57</v>
      </c>
      <c r="D61" s="49">
        <v>115</v>
      </c>
      <c r="E61" s="49" t="s">
        <v>98</v>
      </c>
      <c r="F61" s="50" t="s">
        <v>133</v>
      </c>
      <c r="G61" s="96">
        <v>37961</v>
      </c>
      <c r="H61" s="49">
        <v>89518916285</v>
      </c>
      <c r="I61" s="49">
        <v>89046706436</v>
      </c>
      <c r="J61" s="46"/>
      <c r="K61" s="47">
        <f t="shared" si="6"/>
        <v>1</v>
      </c>
      <c r="L61" s="47">
        <f t="shared" si="3"/>
        <v>0</v>
      </c>
      <c r="M61" s="47">
        <f t="shared" si="7"/>
        <v>1</v>
      </c>
    </row>
    <row r="62" spans="1:13" ht="15.75" x14ac:dyDescent="0.25">
      <c r="A62" s="253"/>
      <c r="B62" s="49">
        <f t="shared" si="5"/>
        <v>60</v>
      </c>
      <c r="C62" s="50" t="s">
        <v>724</v>
      </c>
      <c r="D62" s="49">
        <v>323</v>
      </c>
      <c r="E62" s="83" t="s">
        <v>98</v>
      </c>
      <c r="F62" s="50" t="s">
        <v>129</v>
      </c>
      <c r="G62" s="99">
        <v>37417</v>
      </c>
      <c r="H62" s="83">
        <v>89178501216</v>
      </c>
      <c r="I62" s="83">
        <v>89047194487</v>
      </c>
      <c r="J62" s="46"/>
      <c r="K62" s="47">
        <f t="shared" si="6"/>
        <v>1</v>
      </c>
      <c r="L62" s="47">
        <f t="shared" si="3"/>
        <v>0</v>
      </c>
      <c r="M62" s="47">
        <f t="shared" si="7"/>
        <v>1</v>
      </c>
    </row>
    <row r="63" spans="1:13" ht="15.75" x14ac:dyDescent="0.25">
      <c r="A63" s="253">
        <v>224</v>
      </c>
      <c r="B63" s="49">
        <f t="shared" si="5"/>
        <v>61</v>
      </c>
      <c r="C63" s="50" t="s">
        <v>59</v>
      </c>
      <c r="D63" s="49">
        <v>230</v>
      </c>
      <c r="E63" s="49" t="s">
        <v>98</v>
      </c>
      <c r="F63" s="50" t="s">
        <v>134</v>
      </c>
      <c r="G63" s="96">
        <v>37684</v>
      </c>
      <c r="H63" s="49">
        <v>89083393845</v>
      </c>
      <c r="I63" s="49">
        <v>89274254240</v>
      </c>
      <c r="J63" s="46" t="s">
        <v>716</v>
      </c>
      <c r="K63" s="47">
        <f t="shared" si="6"/>
        <v>1</v>
      </c>
      <c r="L63" s="47">
        <f t="shared" si="3"/>
        <v>0</v>
      </c>
      <c r="M63" s="47">
        <f t="shared" si="7"/>
        <v>1</v>
      </c>
    </row>
    <row r="64" spans="1:13" ht="15.75" x14ac:dyDescent="0.25">
      <c r="A64" s="253"/>
      <c r="B64" s="49">
        <f t="shared" si="5"/>
        <v>62</v>
      </c>
      <c r="C64" s="249"/>
      <c r="D64" s="250"/>
      <c r="E64" s="250"/>
      <c r="F64" s="249"/>
      <c r="G64" s="251"/>
      <c r="H64" s="250"/>
      <c r="I64" s="250"/>
      <c r="J64" s="252"/>
      <c r="K64" s="47">
        <f t="shared" si="6"/>
        <v>0</v>
      </c>
      <c r="L64" s="47">
        <f t="shared" si="3"/>
        <v>0</v>
      </c>
      <c r="M64" s="47">
        <f t="shared" si="7"/>
        <v>0</v>
      </c>
    </row>
    <row r="65" spans="1:13" ht="15.75" x14ac:dyDescent="0.25">
      <c r="A65" s="253"/>
      <c r="B65" s="49">
        <f t="shared" si="5"/>
        <v>63</v>
      </c>
      <c r="C65" s="50" t="s">
        <v>61</v>
      </c>
      <c r="D65" s="49">
        <v>330</v>
      </c>
      <c r="E65" s="49" t="s">
        <v>98</v>
      </c>
      <c r="F65" s="50" t="s">
        <v>135</v>
      </c>
      <c r="G65" s="96">
        <v>37488</v>
      </c>
      <c r="H65" s="49">
        <v>89083433389</v>
      </c>
      <c r="I65" s="49">
        <v>89083327881</v>
      </c>
      <c r="J65" s="46"/>
      <c r="K65" s="47">
        <f t="shared" si="6"/>
        <v>1</v>
      </c>
      <c r="L65" s="47">
        <f t="shared" si="3"/>
        <v>0</v>
      </c>
      <c r="M65" s="47">
        <f t="shared" si="7"/>
        <v>1</v>
      </c>
    </row>
    <row r="66" spans="1:13" ht="15.75" x14ac:dyDescent="0.25">
      <c r="A66" s="253">
        <v>225</v>
      </c>
      <c r="B66" s="49">
        <f t="shared" si="5"/>
        <v>64</v>
      </c>
      <c r="C66" s="50" t="s">
        <v>62</v>
      </c>
      <c r="D66" s="34">
        <v>220</v>
      </c>
      <c r="E66" s="49" t="s">
        <v>98</v>
      </c>
      <c r="F66" s="50" t="s">
        <v>136</v>
      </c>
      <c r="G66" s="96">
        <v>37583</v>
      </c>
      <c r="H66" s="49">
        <v>89393342156</v>
      </c>
      <c r="I66" s="49">
        <v>89375792756</v>
      </c>
      <c r="J66" s="46"/>
      <c r="K66" s="47">
        <f t="shared" ref="K66:K80" si="8">IF((C66&lt;&gt;""),IF(E66="б",1,0),0)</f>
        <v>1</v>
      </c>
      <c r="L66" s="47">
        <f t="shared" si="3"/>
        <v>0</v>
      </c>
      <c r="M66" s="47">
        <f t="shared" si="7"/>
        <v>1</v>
      </c>
    </row>
    <row r="67" spans="1:13" ht="15.75" x14ac:dyDescent="0.25">
      <c r="A67" s="253"/>
      <c r="B67" s="49">
        <f t="shared" si="5"/>
        <v>65</v>
      </c>
      <c r="C67" s="50" t="s">
        <v>63</v>
      </c>
      <c r="D67" s="49">
        <v>224</v>
      </c>
      <c r="E67" s="49" t="s">
        <v>98</v>
      </c>
      <c r="F67" s="50" t="s">
        <v>113</v>
      </c>
      <c r="G67" s="96">
        <v>37779</v>
      </c>
      <c r="H67" s="49">
        <v>89503112179</v>
      </c>
      <c r="I67" s="49">
        <v>89655997735</v>
      </c>
      <c r="J67" s="46"/>
      <c r="K67" s="47">
        <f t="shared" si="8"/>
        <v>1</v>
      </c>
      <c r="L67" s="47">
        <f t="shared" si="3"/>
        <v>0</v>
      </c>
      <c r="M67" s="47">
        <f t="shared" si="7"/>
        <v>1</v>
      </c>
    </row>
    <row r="68" spans="1:13" ht="15.75" x14ac:dyDescent="0.25">
      <c r="A68" s="253"/>
      <c r="B68" s="49">
        <f t="shared" ref="B68:B104" si="9">B67+1</f>
        <v>66</v>
      </c>
      <c r="C68" s="50" t="s">
        <v>64</v>
      </c>
      <c r="D68" s="49">
        <v>220</v>
      </c>
      <c r="E68" s="49" t="s">
        <v>98</v>
      </c>
      <c r="F68" s="50" t="s">
        <v>113</v>
      </c>
      <c r="G68" s="96">
        <v>37783</v>
      </c>
      <c r="H68" s="49">
        <v>89274451922</v>
      </c>
      <c r="I68" s="49">
        <v>89274359274</v>
      </c>
      <c r="J68" s="46"/>
      <c r="K68" s="47">
        <f t="shared" si="8"/>
        <v>1</v>
      </c>
      <c r="L68" s="47">
        <f t="shared" si="3"/>
        <v>0</v>
      </c>
      <c r="M68" s="47">
        <f t="shared" ref="M68:M104" si="10">IF(C68&lt;&gt;"",1,0)</f>
        <v>1</v>
      </c>
    </row>
    <row r="69" spans="1:13" ht="15.75" x14ac:dyDescent="0.25">
      <c r="A69" s="253">
        <v>226</v>
      </c>
      <c r="B69" s="49">
        <f t="shared" si="9"/>
        <v>67</v>
      </c>
      <c r="C69" s="50" t="s">
        <v>65</v>
      </c>
      <c r="D69" s="49">
        <v>203</v>
      </c>
      <c r="E69" s="49" t="s">
        <v>98</v>
      </c>
      <c r="F69" s="50" t="s">
        <v>131</v>
      </c>
      <c r="G69" s="96">
        <v>37554</v>
      </c>
      <c r="H69" s="49">
        <v>89377743549</v>
      </c>
      <c r="I69" s="49">
        <v>89172353951</v>
      </c>
      <c r="J69" s="46"/>
      <c r="K69" s="47">
        <f t="shared" si="8"/>
        <v>1</v>
      </c>
      <c r="L69" s="47">
        <f t="shared" ref="L69:L104" si="11">IF((C69&lt;&gt;""),IF(E69="к",1,0),0)</f>
        <v>0</v>
      </c>
      <c r="M69" s="47">
        <f t="shared" si="10"/>
        <v>1</v>
      </c>
    </row>
    <row r="70" spans="1:13" ht="15.75" x14ac:dyDescent="0.25">
      <c r="A70" s="253"/>
      <c r="B70" s="49">
        <f t="shared" si="9"/>
        <v>68</v>
      </c>
      <c r="C70" s="50" t="s">
        <v>66</v>
      </c>
      <c r="D70" s="49">
        <v>203</v>
      </c>
      <c r="E70" s="49" t="s">
        <v>98</v>
      </c>
      <c r="F70" s="50" t="s">
        <v>114</v>
      </c>
      <c r="G70" s="96">
        <v>38030</v>
      </c>
      <c r="H70" s="49">
        <v>89520316719</v>
      </c>
      <c r="I70" s="49">
        <v>89272445840</v>
      </c>
      <c r="J70" s="46" t="s">
        <v>659</v>
      </c>
      <c r="K70" s="47">
        <f t="shared" si="8"/>
        <v>1</v>
      </c>
      <c r="L70" s="47">
        <f t="shared" si="11"/>
        <v>0</v>
      </c>
      <c r="M70" s="47">
        <f t="shared" si="10"/>
        <v>1</v>
      </c>
    </row>
    <row r="71" spans="1:13" ht="15.75" x14ac:dyDescent="0.25">
      <c r="A71" s="253"/>
      <c r="B71" s="49">
        <f t="shared" si="9"/>
        <v>69</v>
      </c>
      <c r="C71" s="50" t="s">
        <v>67</v>
      </c>
      <c r="D71" s="49">
        <v>302</v>
      </c>
      <c r="E71" s="49" t="s">
        <v>98</v>
      </c>
      <c r="F71" s="50" t="s">
        <v>127</v>
      </c>
      <c r="G71" s="96">
        <v>37117</v>
      </c>
      <c r="H71" s="49">
        <v>89050221861</v>
      </c>
      <c r="I71" s="49">
        <v>89625514554</v>
      </c>
      <c r="J71" s="46"/>
      <c r="K71" s="47">
        <f t="shared" si="8"/>
        <v>1</v>
      </c>
      <c r="L71" s="47">
        <f t="shared" si="11"/>
        <v>0</v>
      </c>
      <c r="M71" s="47">
        <f t="shared" si="10"/>
        <v>1</v>
      </c>
    </row>
    <row r="72" spans="1:13" ht="15.75" x14ac:dyDescent="0.25">
      <c r="A72" s="253">
        <v>227</v>
      </c>
      <c r="B72" s="49">
        <f t="shared" si="9"/>
        <v>70</v>
      </c>
      <c r="C72" s="50" t="s">
        <v>68</v>
      </c>
      <c r="D72" s="49">
        <v>202</v>
      </c>
      <c r="E72" s="49" t="s">
        <v>98</v>
      </c>
      <c r="F72" s="50" t="s">
        <v>137</v>
      </c>
      <c r="G72" s="96">
        <v>38126</v>
      </c>
      <c r="H72" s="49">
        <v>89600890401</v>
      </c>
      <c r="I72" s="49">
        <v>89050203157</v>
      </c>
      <c r="J72" s="46" t="s">
        <v>679</v>
      </c>
      <c r="K72" s="47">
        <f t="shared" si="8"/>
        <v>1</v>
      </c>
      <c r="L72" s="47">
        <f t="shared" si="11"/>
        <v>0</v>
      </c>
      <c r="M72" s="47">
        <f t="shared" si="10"/>
        <v>1</v>
      </c>
    </row>
    <row r="73" spans="1:13" ht="15.75" x14ac:dyDescent="0.25">
      <c r="A73" s="253"/>
      <c r="B73" s="49">
        <f t="shared" si="9"/>
        <v>71</v>
      </c>
      <c r="C73" s="50" t="s">
        <v>69</v>
      </c>
      <c r="D73" s="49">
        <v>223</v>
      </c>
      <c r="E73" s="49" t="s">
        <v>154</v>
      </c>
      <c r="F73" s="50" t="s">
        <v>138</v>
      </c>
      <c r="G73" s="96">
        <v>37883</v>
      </c>
      <c r="H73" s="49">
        <v>89046770624</v>
      </c>
      <c r="I73" s="49">
        <v>89063329276</v>
      </c>
      <c r="J73" s="46" t="s">
        <v>828</v>
      </c>
      <c r="K73" s="47">
        <f t="shared" si="8"/>
        <v>1</v>
      </c>
      <c r="L73" s="47">
        <f t="shared" si="11"/>
        <v>0</v>
      </c>
      <c r="M73" s="47">
        <f t="shared" si="10"/>
        <v>1</v>
      </c>
    </row>
    <row r="74" spans="1:13" ht="15.75" x14ac:dyDescent="0.25">
      <c r="A74" s="253"/>
      <c r="B74" s="49">
        <f t="shared" si="9"/>
        <v>72</v>
      </c>
      <c r="C74" s="50" t="s">
        <v>70</v>
      </c>
      <c r="D74" s="49">
        <v>211</v>
      </c>
      <c r="E74" s="49" t="s">
        <v>98</v>
      </c>
      <c r="F74" s="50" t="s">
        <v>138</v>
      </c>
      <c r="G74" s="96">
        <v>37883</v>
      </c>
      <c r="H74" s="49">
        <v>89046770623</v>
      </c>
      <c r="I74" s="49">
        <v>89063329276</v>
      </c>
      <c r="J74" s="46"/>
      <c r="K74" s="47">
        <f t="shared" si="8"/>
        <v>1</v>
      </c>
      <c r="L74" s="47">
        <f t="shared" si="11"/>
        <v>0</v>
      </c>
      <c r="M74" s="47">
        <f t="shared" si="10"/>
        <v>1</v>
      </c>
    </row>
    <row r="75" spans="1:13" ht="15.75" x14ac:dyDescent="0.25">
      <c r="A75" s="253">
        <v>228</v>
      </c>
      <c r="B75" s="49">
        <f t="shared" si="9"/>
        <v>73</v>
      </c>
      <c r="C75" s="50" t="s">
        <v>71</v>
      </c>
      <c r="D75" s="49">
        <v>216</v>
      </c>
      <c r="E75" s="49" t="s">
        <v>98</v>
      </c>
      <c r="F75" s="50" t="s">
        <v>134</v>
      </c>
      <c r="G75" s="96">
        <v>38018</v>
      </c>
      <c r="H75" s="49">
        <v>89393893743</v>
      </c>
      <c r="I75" s="49">
        <v>89393668154</v>
      </c>
      <c r="J75" s="46"/>
      <c r="K75" s="47">
        <f t="shared" si="8"/>
        <v>1</v>
      </c>
      <c r="L75" s="47">
        <f t="shared" si="11"/>
        <v>0</v>
      </c>
      <c r="M75" s="47">
        <f t="shared" si="10"/>
        <v>1</v>
      </c>
    </row>
    <row r="76" spans="1:13" ht="15.75" x14ac:dyDescent="0.25">
      <c r="A76" s="253"/>
      <c r="B76" s="49">
        <f t="shared" si="9"/>
        <v>74</v>
      </c>
      <c r="C76" s="50" t="s">
        <v>72</v>
      </c>
      <c r="D76" s="49">
        <v>203</v>
      </c>
      <c r="E76" s="49" t="s">
        <v>98</v>
      </c>
      <c r="F76" s="50" t="s">
        <v>103</v>
      </c>
      <c r="G76" s="96">
        <v>37844</v>
      </c>
      <c r="H76" s="49">
        <v>89586243273</v>
      </c>
      <c r="I76" s="49">
        <v>89393673299</v>
      </c>
      <c r="J76" s="46" t="s">
        <v>679</v>
      </c>
      <c r="K76" s="47">
        <f t="shared" si="8"/>
        <v>1</v>
      </c>
      <c r="L76" s="47">
        <f t="shared" si="11"/>
        <v>0</v>
      </c>
      <c r="M76" s="47">
        <f t="shared" si="10"/>
        <v>1</v>
      </c>
    </row>
    <row r="77" spans="1:13" ht="15.75" x14ac:dyDescent="0.25">
      <c r="A77" s="253"/>
      <c r="B77" s="49">
        <f t="shared" si="9"/>
        <v>75</v>
      </c>
      <c r="C77" s="50" t="s">
        <v>73</v>
      </c>
      <c r="D77" s="49">
        <v>335</v>
      </c>
      <c r="E77" s="49" t="s">
        <v>98</v>
      </c>
      <c r="F77" s="50" t="s">
        <v>134</v>
      </c>
      <c r="G77" s="96">
        <v>36907</v>
      </c>
      <c r="H77" s="49">
        <v>89393968985</v>
      </c>
      <c r="I77" s="49">
        <v>89393933075</v>
      </c>
      <c r="J77" s="46" t="s">
        <v>678</v>
      </c>
      <c r="K77" s="47">
        <f t="shared" si="8"/>
        <v>1</v>
      </c>
      <c r="L77" s="47">
        <f t="shared" si="11"/>
        <v>0</v>
      </c>
      <c r="M77" s="47">
        <f t="shared" si="10"/>
        <v>1</v>
      </c>
    </row>
    <row r="78" spans="1:13" ht="15.75" x14ac:dyDescent="0.25">
      <c r="A78" s="253">
        <v>229</v>
      </c>
      <c r="B78" s="49">
        <f t="shared" si="9"/>
        <v>76</v>
      </c>
      <c r="C78" s="56" t="s">
        <v>416</v>
      </c>
      <c r="D78" s="34">
        <v>302</v>
      </c>
      <c r="E78" s="34" t="s">
        <v>98</v>
      </c>
      <c r="F78" s="56" t="s">
        <v>137</v>
      </c>
      <c r="G78" s="100">
        <v>37522</v>
      </c>
      <c r="H78" s="34">
        <v>89872652686</v>
      </c>
      <c r="I78" s="34">
        <v>89196951623</v>
      </c>
      <c r="J78" s="46"/>
      <c r="K78" s="47">
        <f t="shared" si="8"/>
        <v>1</v>
      </c>
      <c r="L78" s="47">
        <f t="shared" si="11"/>
        <v>0</v>
      </c>
      <c r="M78" s="47">
        <f t="shared" si="10"/>
        <v>1</v>
      </c>
    </row>
    <row r="79" spans="1:13" ht="15.75" x14ac:dyDescent="0.25">
      <c r="A79" s="253"/>
      <c r="B79" s="49">
        <f t="shared" si="9"/>
        <v>77</v>
      </c>
      <c r="C79" s="50" t="s">
        <v>75</v>
      </c>
      <c r="D79" s="49">
        <v>224</v>
      </c>
      <c r="E79" s="49" t="s">
        <v>98</v>
      </c>
      <c r="F79" s="50" t="s">
        <v>131</v>
      </c>
      <c r="G79" s="96">
        <v>37541</v>
      </c>
      <c r="H79" s="49">
        <v>89393751412</v>
      </c>
      <c r="I79" s="49">
        <v>89053106866</v>
      </c>
      <c r="J79" s="46"/>
      <c r="K79" s="47">
        <f t="shared" si="8"/>
        <v>1</v>
      </c>
      <c r="L79" s="47">
        <f t="shared" si="11"/>
        <v>0</v>
      </c>
      <c r="M79" s="47">
        <f t="shared" si="10"/>
        <v>1</v>
      </c>
    </row>
    <row r="80" spans="1:13" ht="15.75" x14ac:dyDescent="0.25">
      <c r="A80" s="253"/>
      <c r="B80" s="49">
        <f t="shared" si="9"/>
        <v>78</v>
      </c>
      <c r="C80" s="50" t="s">
        <v>76</v>
      </c>
      <c r="D80" s="49">
        <v>216</v>
      </c>
      <c r="E80" s="49" t="s">
        <v>98</v>
      </c>
      <c r="F80" s="50" t="s">
        <v>139</v>
      </c>
      <c r="G80" s="96">
        <v>37512</v>
      </c>
      <c r="H80" s="49">
        <v>89184207022</v>
      </c>
      <c r="I80" s="49">
        <v>89184260811</v>
      </c>
      <c r="J80" s="46"/>
      <c r="K80" s="47">
        <f t="shared" si="8"/>
        <v>1</v>
      </c>
      <c r="L80" s="47">
        <f t="shared" si="11"/>
        <v>0</v>
      </c>
      <c r="M80" s="47">
        <f t="shared" si="10"/>
        <v>1</v>
      </c>
    </row>
    <row r="81" spans="1:13" ht="15.75" x14ac:dyDescent="0.25">
      <c r="A81" s="253">
        <v>232</v>
      </c>
      <c r="B81" s="49">
        <f t="shared" si="9"/>
        <v>79</v>
      </c>
      <c r="C81" s="50" t="s">
        <v>77</v>
      </c>
      <c r="D81" s="49">
        <v>220</v>
      </c>
      <c r="E81" s="49" t="s">
        <v>98</v>
      </c>
      <c r="F81" s="50" t="s">
        <v>140</v>
      </c>
      <c r="G81" s="96">
        <v>37792</v>
      </c>
      <c r="H81" s="49">
        <v>89393761216</v>
      </c>
      <c r="I81" s="49">
        <v>89179320056</v>
      </c>
      <c r="J81" s="46" t="s">
        <v>712</v>
      </c>
      <c r="K81" s="47">
        <f t="shared" ref="K81:K104" si="12">IF((C81&lt;&gt;""),IF(E81="б",1,0),0)</f>
        <v>1</v>
      </c>
      <c r="L81" s="47">
        <f t="shared" si="11"/>
        <v>0</v>
      </c>
      <c r="M81" s="47">
        <f t="shared" si="10"/>
        <v>1</v>
      </c>
    </row>
    <row r="82" spans="1:13" ht="15.75" x14ac:dyDescent="0.25">
      <c r="A82" s="253"/>
      <c r="B82" s="49">
        <f t="shared" si="9"/>
        <v>80</v>
      </c>
      <c r="C82" s="50" t="s">
        <v>78</v>
      </c>
      <c r="D82" s="49">
        <v>335</v>
      </c>
      <c r="E82" s="49" t="s">
        <v>98</v>
      </c>
      <c r="F82" s="50" t="s">
        <v>141</v>
      </c>
      <c r="G82" s="96">
        <v>37617</v>
      </c>
      <c r="H82" s="49">
        <v>89127540589</v>
      </c>
      <c r="I82" s="49">
        <v>89127670530</v>
      </c>
      <c r="J82" s="46"/>
      <c r="K82" s="47">
        <f t="shared" si="12"/>
        <v>1</v>
      </c>
      <c r="L82" s="47">
        <f t="shared" si="11"/>
        <v>0</v>
      </c>
      <c r="M82" s="47">
        <f t="shared" si="10"/>
        <v>1</v>
      </c>
    </row>
    <row r="83" spans="1:13" ht="15.75" x14ac:dyDescent="0.25">
      <c r="A83" s="253"/>
      <c r="B83" s="49">
        <f t="shared" si="9"/>
        <v>81</v>
      </c>
      <c r="C83" s="50" t="s">
        <v>79</v>
      </c>
      <c r="D83" s="49">
        <v>211</v>
      </c>
      <c r="E83" s="49" t="s">
        <v>98</v>
      </c>
      <c r="F83" s="50" t="s">
        <v>104</v>
      </c>
      <c r="G83" s="96">
        <v>37875</v>
      </c>
      <c r="H83" s="49">
        <v>89393481124</v>
      </c>
      <c r="I83" s="49">
        <v>89586238895</v>
      </c>
      <c r="J83" s="46" t="s">
        <v>707</v>
      </c>
      <c r="K83" s="47">
        <f t="shared" si="12"/>
        <v>1</v>
      </c>
      <c r="L83" s="47">
        <f t="shared" si="11"/>
        <v>0</v>
      </c>
      <c r="M83" s="47">
        <f t="shared" si="10"/>
        <v>1</v>
      </c>
    </row>
    <row r="84" spans="1:13" ht="15.75" x14ac:dyDescent="0.25">
      <c r="A84" s="253">
        <v>233</v>
      </c>
      <c r="B84" s="49">
        <f t="shared" si="9"/>
        <v>82</v>
      </c>
      <c r="C84" s="50" t="s">
        <v>80</v>
      </c>
      <c r="D84" s="49">
        <v>330</v>
      </c>
      <c r="E84" s="49" t="s">
        <v>98</v>
      </c>
      <c r="F84" s="50" t="s">
        <v>142</v>
      </c>
      <c r="G84" s="96">
        <v>36895</v>
      </c>
      <c r="H84" s="49">
        <v>89375220039</v>
      </c>
      <c r="I84" s="49">
        <v>89274101707</v>
      </c>
      <c r="J84" s="46"/>
      <c r="K84" s="47">
        <f t="shared" si="12"/>
        <v>1</v>
      </c>
      <c r="L84" s="47">
        <f t="shared" si="11"/>
        <v>0</v>
      </c>
      <c r="M84" s="47">
        <f t="shared" si="10"/>
        <v>1</v>
      </c>
    </row>
    <row r="85" spans="1:13" ht="15.75" x14ac:dyDescent="0.25">
      <c r="A85" s="253"/>
      <c r="B85" s="49">
        <f t="shared" si="9"/>
        <v>83</v>
      </c>
      <c r="C85" s="50" t="s">
        <v>576</v>
      </c>
      <c r="D85" s="49">
        <v>322</v>
      </c>
      <c r="E85" s="49" t="s">
        <v>118</v>
      </c>
      <c r="F85" s="50" t="s">
        <v>102</v>
      </c>
      <c r="G85" s="96">
        <v>37621</v>
      </c>
      <c r="H85" s="49">
        <v>89083392492</v>
      </c>
      <c r="I85" s="49">
        <v>89393798010</v>
      </c>
      <c r="J85" s="46"/>
      <c r="K85" s="47">
        <f t="shared" si="12"/>
        <v>0</v>
      </c>
      <c r="L85" s="47">
        <f t="shared" si="11"/>
        <v>1</v>
      </c>
      <c r="M85" s="47">
        <f t="shared" si="10"/>
        <v>1</v>
      </c>
    </row>
    <row r="86" spans="1:13" ht="15.75" x14ac:dyDescent="0.25">
      <c r="A86" s="253"/>
      <c r="B86" s="49">
        <f t="shared" si="9"/>
        <v>84</v>
      </c>
      <c r="C86" s="50" t="s">
        <v>577</v>
      </c>
      <c r="D86" s="49">
        <v>311</v>
      </c>
      <c r="E86" s="49" t="s">
        <v>98</v>
      </c>
      <c r="F86" s="50" t="s">
        <v>706</v>
      </c>
      <c r="G86" s="96">
        <v>37875</v>
      </c>
      <c r="H86" s="49">
        <v>89963368359</v>
      </c>
      <c r="I86" s="49">
        <v>89655918478</v>
      </c>
      <c r="J86" s="46" t="s">
        <v>707</v>
      </c>
      <c r="K86" s="47">
        <f t="shared" si="12"/>
        <v>1</v>
      </c>
      <c r="L86" s="47">
        <f t="shared" si="11"/>
        <v>0</v>
      </c>
      <c r="M86" s="47">
        <f t="shared" si="10"/>
        <v>1</v>
      </c>
    </row>
    <row r="87" spans="1:13" ht="15.75" x14ac:dyDescent="0.25">
      <c r="A87" s="253">
        <v>234</v>
      </c>
      <c r="B87" s="49">
        <f t="shared" si="9"/>
        <v>85</v>
      </c>
      <c r="C87" s="50" t="s">
        <v>81</v>
      </c>
      <c r="D87" s="49">
        <v>336</v>
      </c>
      <c r="E87" s="49" t="s">
        <v>98</v>
      </c>
      <c r="F87" s="50" t="s">
        <v>113</v>
      </c>
      <c r="G87" s="96">
        <v>37551</v>
      </c>
      <c r="H87" s="49">
        <v>89297200995</v>
      </c>
      <c r="I87" s="49">
        <v>89272443392</v>
      </c>
      <c r="J87" s="46" t="s">
        <v>660</v>
      </c>
      <c r="K87" s="47">
        <f t="shared" si="12"/>
        <v>1</v>
      </c>
      <c r="L87" s="47">
        <f t="shared" si="11"/>
        <v>0</v>
      </c>
      <c r="M87" s="47">
        <f t="shared" si="10"/>
        <v>1</v>
      </c>
    </row>
    <row r="88" spans="1:13" ht="15.75" x14ac:dyDescent="0.25">
      <c r="A88" s="253"/>
      <c r="B88" s="49">
        <f t="shared" si="9"/>
        <v>86</v>
      </c>
      <c r="C88" s="50" t="s">
        <v>82</v>
      </c>
      <c r="D88" s="49">
        <v>231</v>
      </c>
      <c r="E88" s="49" t="s">
        <v>98</v>
      </c>
      <c r="F88" s="50" t="s">
        <v>143</v>
      </c>
      <c r="G88" s="96">
        <v>37872</v>
      </c>
      <c r="H88" s="49">
        <v>89879107957</v>
      </c>
      <c r="I88" s="49">
        <v>89272067702</v>
      </c>
      <c r="J88" s="46" t="s">
        <v>728</v>
      </c>
      <c r="K88" s="47">
        <f t="shared" si="12"/>
        <v>1</v>
      </c>
      <c r="L88" s="47">
        <f t="shared" si="11"/>
        <v>0</v>
      </c>
      <c r="M88" s="47">
        <f t="shared" si="10"/>
        <v>1</v>
      </c>
    </row>
    <row r="89" spans="1:13" ht="15.75" x14ac:dyDescent="0.25">
      <c r="A89" s="253"/>
      <c r="B89" s="49">
        <f t="shared" si="9"/>
        <v>87</v>
      </c>
      <c r="C89" s="50" t="s">
        <v>83</v>
      </c>
      <c r="D89" s="49">
        <v>202</v>
      </c>
      <c r="E89" s="49" t="s">
        <v>98</v>
      </c>
      <c r="F89" s="50" t="s">
        <v>144</v>
      </c>
      <c r="G89" s="96">
        <v>38092</v>
      </c>
      <c r="H89" s="49">
        <v>89047652612</v>
      </c>
      <c r="I89" s="49">
        <v>89509461247</v>
      </c>
      <c r="J89" s="46" t="s">
        <v>679</v>
      </c>
      <c r="K89" s="47">
        <f t="shared" si="12"/>
        <v>1</v>
      </c>
      <c r="L89" s="47">
        <f t="shared" si="11"/>
        <v>0</v>
      </c>
      <c r="M89" s="47">
        <f t="shared" si="10"/>
        <v>1</v>
      </c>
    </row>
    <row r="90" spans="1:13" ht="15.75" x14ac:dyDescent="0.25">
      <c r="A90" s="253">
        <v>235</v>
      </c>
      <c r="B90" s="49">
        <f t="shared" si="9"/>
        <v>88</v>
      </c>
      <c r="C90" s="50" t="s">
        <v>84</v>
      </c>
      <c r="D90" s="49">
        <v>420</v>
      </c>
      <c r="E90" s="49" t="s">
        <v>98</v>
      </c>
      <c r="F90" s="50" t="s">
        <v>141</v>
      </c>
      <c r="G90" s="96">
        <v>37179</v>
      </c>
      <c r="H90" s="49">
        <v>89821230897</v>
      </c>
      <c r="I90" s="49">
        <v>89127636846</v>
      </c>
      <c r="J90" s="46" t="s">
        <v>680</v>
      </c>
      <c r="K90" s="47">
        <f t="shared" si="12"/>
        <v>1</v>
      </c>
      <c r="L90" s="47">
        <f t="shared" si="11"/>
        <v>0</v>
      </c>
      <c r="M90" s="47">
        <f t="shared" si="10"/>
        <v>1</v>
      </c>
    </row>
    <row r="91" spans="1:13" ht="15.75" x14ac:dyDescent="0.25">
      <c r="A91" s="253"/>
      <c r="B91" s="49">
        <f t="shared" si="9"/>
        <v>89</v>
      </c>
      <c r="C91" s="50" t="s">
        <v>85</v>
      </c>
      <c r="D91" s="49">
        <v>220</v>
      </c>
      <c r="E91" s="49" t="s">
        <v>98</v>
      </c>
      <c r="F91" s="50" t="s">
        <v>132</v>
      </c>
      <c r="G91" s="96">
        <v>37693</v>
      </c>
      <c r="H91" s="49">
        <v>89877249434</v>
      </c>
      <c r="I91" s="49">
        <v>89297320565</v>
      </c>
      <c r="J91" s="46" t="s">
        <v>712</v>
      </c>
      <c r="K91" s="47">
        <f t="shared" si="12"/>
        <v>1</v>
      </c>
      <c r="L91" s="47">
        <f t="shared" si="11"/>
        <v>0</v>
      </c>
      <c r="M91" s="47">
        <f t="shared" si="10"/>
        <v>1</v>
      </c>
    </row>
    <row r="92" spans="1:13" ht="15.75" x14ac:dyDescent="0.25">
      <c r="A92" s="253"/>
      <c r="B92" s="49">
        <f t="shared" si="9"/>
        <v>90</v>
      </c>
      <c r="C92" s="50" t="s">
        <v>86</v>
      </c>
      <c r="D92" s="49">
        <v>235</v>
      </c>
      <c r="E92" s="49" t="s">
        <v>98</v>
      </c>
      <c r="F92" s="50" t="s">
        <v>104</v>
      </c>
      <c r="G92" s="96">
        <v>37558</v>
      </c>
      <c r="H92" s="49">
        <v>89655860509</v>
      </c>
      <c r="I92" s="49">
        <v>89033874929</v>
      </c>
      <c r="J92" s="46" t="s">
        <v>707</v>
      </c>
      <c r="K92" s="47">
        <f t="shared" si="12"/>
        <v>1</v>
      </c>
      <c r="L92" s="47">
        <f t="shared" si="11"/>
        <v>0</v>
      </c>
      <c r="M92" s="47">
        <f t="shared" si="10"/>
        <v>1</v>
      </c>
    </row>
    <row r="93" spans="1:13" ht="15.75" x14ac:dyDescent="0.25">
      <c r="A93" s="253">
        <v>236</v>
      </c>
      <c r="B93" s="49">
        <f t="shared" si="9"/>
        <v>91</v>
      </c>
      <c r="C93" s="50" t="s">
        <v>87</v>
      </c>
      <c r="D93" s="49">
        <v>235</v>
      </c>
      <c r="E93" s="49" t="s">
        <v>98</v>
      </c>
      <c r="F93" s="50" t="s">
        <v>135</v>
      </c>
      <c r="G93" s="96">
        <v>37949</v>
      </c>
      <c r="H93" s="49">
        <v>89393346937</v>
      </c>
      <c r="I93" s="49">
        <v>89872608828</v>
      </c>
      <c r="J93" s="46" t="s">
        <v>707</v>
      </c>
      <c r="K93" s="47">
        <f t="shared" si="12"/>
        <v>1</v>
      </c>
      <c r="L93" s="47">
        <f t="shared" si="11"/>
        <v>0</v>
      </c>
      <c r="M93" s="47">
        <f t="shared" si="10"/>
        <v>1</v>
      </c>
    </row>
    <row r="94" spans="1:13" ht="15.75" x14ac:dyDescent="0.25">
      <c r="A94" s="253"/>
      <c r="B94" s="49">
        <f t="shared" si="9"/>
        <v>92</v>
      </c>
      <c r="C94" s="50" t="s">
        <v>578</v>
      </c>
      <c r="D94" s="49">
        <v>311</v>
      </c>
      <c r="E94" s="49" t="s">
        <v>98</v>
      </c>
      <c r="F94" s="50" t="s">
        <v>705</v>
      </c>
      <c r="G94" s="96">
        <v>37528</v>
      </c>
      <c r="H94" s="49">
        <v>89393728773</v>
      </c>
      <c r="I94" s="49">
        <v>89033875498</v>
      </c>
      <c r="J94" s="46" t="s">
        <v>678</v>
      </c>
      <c r="K94" s="47">
        <f t="shared" si="12"/>
        <v>1</v>
      </c>
      <c r="L94" s="47">
        <f t="shared" si="11"/>
        <v>0</v>
      </c>
      <c r="M94" s="47">
        <f t="shared" si="10"/>
        <v>1</v>
      </c>
    </row>
    <row r="95" spans="1:13" ht="15.75" x14ac:dyDescent="0.25">
      <c r="A95" s="253"/>
      <c r="B95" s="49">
        <f t="shared" si="9"/>
        <v>93</v>
      </c>
      <c r="C95" s="50" t="s">
        <v>88</v>
      </c>
      <c r="D95" s="49">
        <v>231</v>
      </c>
      <c r="E95" s="49" t="s">
        <v>98</v>
      </c>
      <c r="F95" s="50" t="s">
        <v>145</v>
      </c>
      <c r="G95" s="96">
        <v>38085</v>
      </c>
      <c r="H95" s="49">
        <v>89375796013</v>
      </c>
      <c r="I95" s="49">
        <v>89274314826</v>
      </c>
      <c r="J95" s="46"/>
      <c r="K95" s="47">
        <f t="shared" si="12"/>
        <v>1</v>
      </c>
      <c r="L95" s="47">
        <f t="shared" si="11"/>
        <v>0</v>
      </c>
      <c r="M95" s="47">
        <f t="shared" si="10"/>
        <v>1</v>
      </c>
    </row>
    <row r="96" spans="1:13" ht="15.75" x14ac:dyDescent="0.25">
      <c r="A96" s="253">
        <v>237</v>
      </c>
      <c r="B96" s="49">
        <f t="shared" si="9"/>
        <v>94</v>
      </c>
      <c r="C96" s="50" t="s">
        <v>89</v>
      </c>
      <c r="D96" s="49">
        <v>235</v>
      </c>
      <c r="E96" s="49" t="s">
        <v>98</v>
      </c>
      <c r="F96" s="50" t="s">
        <v>146</v>
      </c>
      <c r="G96" s="96">
        <v>38090</v>
      </c>
      <c r="H96" s="49">
        <v>89083362900</v>
      </c>
      <c r="I96" s="49">
        <v>89870685273</v>
      </c>
      <c r="J96" s="46" t="s">
        <v>660</v>
      </c>
      <c r="K96" s="47">
        <f t="shared" si="12"/>
        <v>1</v>
      </c>
      <c r="L96" s="47">
        <f t="shared" si="11"/>
        <v>0</v>
      </c>
      <c r="M96" s="47">
        <f t="shared" si="10"/>
        <v>1</v>
      </c>
    </row>
    <row r="97" spans="1:13" ht="15.75" x14ac:dyDescent="0.25">
      <c r="A97" s="253"/>
      <c r="B97" s="49">
        <f t="shared" si="9"/>
        <v>95</v>
      </c>
      <c r="C97" s="50" t="s">
        <v>90</v>
      </c>
      <c r="D97" s="49">
        <v>202</v>
      </c>
      <c r="E97" s="49" t="s">
        <v>98</v>
      </c>
      <c r="F97" s="50" t="s">
        <v>147</v>
      </c>
      <c r="G97" s="96">
        <v>37846</v>
      </c>
      <c r="H97" s="49">
        <v>89504500078</v>
      </c>
      <c r="I97" s="49">
        <v>89028393737</v>
      </c>
      <c r="J97" s="46" t="s">
        <v>716</v>
      </c>
      <c r="K97" s="47">
        <f t="shared" si="12"/>
        <v>1</v>
      </c>
      <c r="L97" s="47">
        <f t="shared" si="11"/>
        <v>0</v>
      </c>
      <c r="M97" s="47">
        <f t="shared" si="10"/>
        <v>1</v>
      </c>
    </row>
    <row r="98" spans="1:13" ht="15.75" x14ac:dyDescent="0.25">
      <c r="A98" s="253"/>
      <c r="B98" s="49">
        <f t="shared" si="9"/>
        <v>96</v>
      </c>
      <c r="C98" s="50" t="s">
        <v>91</v>
      </c>
      <c r="D98" s="49">
        <v>416</v>
      </c>
      <c r="E98" s="49" t="s">
        <v>98</v>
      </c>
      <c r="F98" s="50" t="s">
        <v>148</v>
      </c>
      <c r="G98" s="96">
        <v>36950</v>
      </c>
      <c r="H98" s="49">
        <v>89063877526</v>
      </c>
      <c r="I98" s="49">
        <v>89777571391</v>
      </c>
      <c r="J98" s="46"/>
      <c r="K98" s="47">
        <f t="shared" si="12"/>
        <v>1</v>
      </c>
      <c r="L98" s="47">
        <f t="shared" si="11"/>
        <v>0</v>
      </c>
      <c r="M98" s="47">
        <f t="shared" si="10"/>
        <v>1</v>
      </c>
    </row>
    <row r="99" spans="1:13" ht="15.75" x14ac:dyDescent="0.25">
      <c r="A99" s="253">
        <v>238</v>
      </c>
      <c r="B99" s="49">
        <f t="shared" si="9"/>
        <v>97</v>
      </c>
      <c r="C99" s="50" t="s">
        <v>92</v>
      </c>
      <c r="D99" s="49">
        <v>302</v>
      </c>
      <c r="E99" s="49" t="s">
        <v>98</v>
      </c>
      <c r="F99" s="50" t="s">
        <v>138</v>
      </c>
      <c r="G99" s="96">
        <v>37367</v>
      </c>
      <c r="H99" s="49">
        <v>89375930203</v>
      </c>
      <c r="I99" s="49">
        <v>89274691918</v>
      </c>
      <c r="J99" s="46"/>
      <c r="K99" s="47">
        <f t="shared" si="12"/>
        <v>1</v>
      </c>
      <c r="L99" s="47">
        <f t="shared" si="11"/>
        <v>0</v>
      </c>
      <c r="M99" s="47">
        <f t="shared" si="10"/>
        <v>1</v>
      </c>
    </row>
    <row r="100" spans="1:13" ht="15.75" x14ac:dyDescent="0.25">
      <c r="A100" s="253"/>
      <c r="B100" s="49">
        <f t="shared" si="9"/>
        <v>98</v>
      </c>
      <c r="C100" s="50" t="s">
        <v>93</v>
      </c>
      <c r="D100" s="49">
        <v>320</v>
      </c>
      <c r="E100" s="49" t="s">
        <v>98</v>
      </c>
      <c r="F100" s="50" t="s">
        <v>149</v>
      </c>
      <c r="G100" s="96">
        <v>37442</v>
      </c>
      <c r="H100" s="49">
        <v>89172894464</v>
      </c>
      <c r="I100" s="49">
        <v>89172746949</v>
      </c>
      <c r="J100" s="46" t="s">
        <v>712</v>
      </c>
      <c r="K100" s="47">
        <f t="shared" si="12"/>
        <v>1</v>
      </c>
      <c r="L100" s="47">
        <f t="shared" si="11"/>
        <v>0</v>
      </c>
      <c r="M100" s="47">
        <f t="shared" si="10"/>
        <v>1</v>
      </c>
    </row>
    <row r="101" spans="1:13" ht="15.75" x14ac:dyDescent="0.25">
      <c r="A101" s="253"/>
      <c r="B101" s="49">
        <f t="shared" si="9"/>
        <v>99</v>
      </c>
      <c r="C101" s="50" t="s">
        <v>94</v>
      </c>
      <c r="D101" s="49">
        <v>127</v>
      </c>
      <c r="E101" s="49" t="s">
        <v>118</v>
      </c>
      <c r="F101" s="50" t="s">
        <v>129</v>
      </c>
      <c r="G101" s="96">
        <v>38216</v>
      </c>
      <c r="H101" s="49">
        <v>89586235551</v>
      </c>
      <c r="I101" s="49">
        <v>89874135670</v>
      </c>
      <c r="J101" s="46"/>
      <c r="K101" s="47">
        <f t="shared" si="12"/>
        <v>0</v>
      </c>
      <c r="L101" s="47">
        <f t="shared" si="11"/>
        <v>1</v>
      </c>
      <c r="M101" s="47">
        <f t="shared" si="10"/>
        <v>1</v>
      </c>
    </row>
    <row r="102" spans="1:13" ht="15.75" x14ac:dyDescent="0.25">
      <c r="A102" s="253">
        <v>239</v>
      </c>
      <c r="B102" s="49">
        <f t="shared" si="9"/>
        <v>100</v>
      </c>
      <c r="C102" s="50" t="s">
        <v>95</v>
      </c>
      <c r="D102" s="49">
        <v>311</v>
      </c>
      <c r="E102" s="49" t="s">
        <v>98</v>
      </c>
      <c r="F102" s="50" t="s">
        <v>99</v>
      </c>
      <c r="G102" s="96">
        <v>37511</v>
      </c>
      <c r="H102" s="49">
        <v>89030621449</v>
      </c>
      <c r="I102" s="49">
        <v>89518970113</v>
      </c>
      <c r="J102" s="46"/>
      <c r="K102" s="47">
        <f t="shared" si="12"/>
        <v>1</v>
      </c>
      <c r="L102" s="47">
        <f t="shared" si="11"/>
        <v>0</v>
      </c>
      <c r="M102" s="47">
        <f t="shared" si="10"/>
        <v>1</v>
      </c>
    </row>
    <row r="103" spans="1:13" ht="15.75" x14ac:dyDescent="0.25">
      <c r="A103" s="253"/>
      <c r="B103" s="49">
        <f t="shared" si="9"/>
        <v>101</v>
      </c>
      <c r="C103" s="50" t="s">
        <v>96</v>
      </c>
      <c r="D103" s="49">
        <v>320</v>
      </c>
      <c r="E103" s="49" t="s">
        <v>98</v>
      </c>
      <c r="F103" s="50" t="s">
        <v>128</v>
      </c>
      <c r="G103" s="96">
        <v>37438</v>
      </c>
      <c r="H103" s="49">
        <v>89991637927</v>
      </c>
      <c r="I103" s="49">
        <v>89991637803</v>
      </c>
      <c r="J103" s="46" t="s">
        <v>712</v>
      </c>
      <c r="K103" s="47">
        <f t="shared" si="12"/>
        <v>1</v>
      </c>
      <c r="L103" s="47">
        <f t="shared" si="11"/>
        <v>0</v>
      </c>
      <c r="M103" s="47">
        <f t="shared" si="10"/>
        <v>1</v>
      </c>
    </row>
    <row r="104" spans="1:13" ht="15.75" x14ac:dyDescent="0.25">
      <c r="A104" s="253"/>
      <c r="B104" s="49">
        <f t="shared" si="9"/>
        <v>102</v>
      </c>
      <c r="C104" s="50" t="s">
        <v>97</v>
      </c>
      <c r="D104" s="49">
        <v>320</v>
      </c>
      <c r="E104" s="49" t="s">
        <v>98</v>
      </c>
      <c r="F104" s="50" t="s">
        <v>133</v>
      </c>
      <c r="G104" s="96">
        <v>37452</v>
      </c>
      <c r="H104" s="49">
        <v>89274169186</v>
      </c>
      <c r="I104" s="49">
        <v>89274385257</v>
      </c>
      <c r="J104" s="46"/>
      <c r="K104" s="47">
        <f t="shared" si="12"/>
        <v>1</v>
      </c>
      <c r="L104" s="47">
        <f t="shared" si="11"/>
        <v>0</v>
      </c>
      <c r="M104" s="47">
        <f t="shared" si="10"/>
        <v>1</v>
      </c>
    </row>
    <row r="109" spans="1:13" ht="37.5" x14ac:dyDescent="0.3">
      <c r="C109" s="15" t="s">
        <v>438</v>
      </c>
      <c r="D109" s="80">
        <f>B104</f>
        <v>102</v>
      </c>
      <c r="F109" s="5" t="s">
        <v>586</v>
      </c>
      <c r="G109" s="5" t="s">
        <v>587</v>
      </c>
      <c r="H109" s="94" t="s">
        <v>690</v>
      </c>
      <c r="I109" s="52" t="s">
        <v>589</v>
      </c>
      <c r="J109" s="47" t="s">
        <v>590</v>
      </c>
    </row>
    <row r="110" spans="1:13" ht="18.75" x14ac:dyDescent="0.3">
      <c r="C110" s="15"/>
      <c r="D110" s="80"/>
      <c r="F110" s="18">
        <f>COUNTIF(J3:J104,"*многодетн*")</f>
        <v>13</v>
      </c>
      <c r="G110" s="84">
        <f>COUNTIF(J3:J104,"малоимущ*")</f>
        <v>4</v>
      </c>
    </row>
    <row r="111" spans="1:13" ht="18.75" x14ac:dyDescent="0.3">
      <c r="C111" s="15" t="s">
        <v>439</v>
      </c>
      <c r="D111" s="80">
        <f>D109-COUNTIF(C3:C104,"")</f>
        <v>100</v>
      </c>
    </row>
  </sheetData>
  <autoFilter ref="A2:R104" xr:uid="{4F1B3719-59FC-4AFA-95F5-1FE4A8E95AFA}"/>
  <mergeCells count="34">
    <mergeCell ref="A3:A5"/>
    <mergeCell ref="A6:A8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99:A101"/>
    <mergeCell ref="A102:A104"/>
    <mergeCell ref="A81:A83"/>
    <mergeCell ref="A84:A86"/>
    <mergeCell ref="A87:A89"/>
    <mergeCell ref="A90:A92"/>
    <mergeCell ref="A93:A95"/>
    <mergeCell ref="A96:A98"/>
  </mergeCells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'E:\Users\Admin\Desktop\Список общежития и рейтинг2019-2020\[2020 РАБОЧИЙ СПИСОК Общежития .xlsx]Статистика'!#REF!</xm:f>
          </x14:formula1>
          <xm:sqref>F8 F16 F5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B989-63EF-4D95-8CBC-85EFBD6C4E2B}">
  <sheetPr>
    <pageSetUpPr fitToPage="1"/>
  </sheetPr>
  <dimension ref="A1:AH109"/>
  <sheetViews>
    <sheetView topLeftCell="A88" workbookViewId="0">
      <selection activeCell="H97" sqref="H97"/>
    </sheetView>
  </sheetViews>
  <sheetFormatPr defaultRowHeight="23.25" customHeight="1" x14ac:dyDescent="0.25"/>
  <cols>
    <col min="1" max="1" width="6" style="7" customWidth="1"/>
    <col min="2" max="2" width="9.140625" style="7" hidden="1" customWidth="1"/>
    <col min="3" max="3" width="39" style="219" customWidth="1"/>
    <col min="4" max="33" width="5.140625" style="7" customWidth="1"/>
  </cols>
  <sheetData>
    <row r="1" spans="1:33" ht="19.5" customHeight="1" x14ac:dyDescent="0.25">
      <c r="A1" s="134" t="s">
        <v>730</v>
      </c>
      <c r="B1" s="134" t="s">
        <v>1</v>
      </c>
      <c r="C1" s="214" t="s">
        <v>731</v>
      </c>
      <c r="D1" s="131">
        <v>44228</v>
      </c>
      <c r="E1" s="131">
        <f>D1+1</f>
        <v>44229</v>
      </c>
      <c r="F1" s="131">
        <f t="shared" ref="F1:AE1" si="0">E1+1</f>
        <v>44230</v>
      </c>
      <c r="G1" s="131">
        <f t="shared" si="0"/>
        <v>44231</v>
      </c>
      <c r="H1" s="131">
        <f t="shared" si="0"/>
        <v>44232</v>
      </c>
      <c r="I1" s="131">
        <f t="shared" si="0"/>
        <v>44233</v>
      </c>
      <c r="J1" s="131">
        <f t="shared" si="0"/>
        <v>44234</v>
      </c>
      <c r="K1" s="131">
        <f t="shared" si="0"/>
        <v>44235</v>
      </c>
      <c r="L1" s="131">
        <f t="shared" si="0"/>
        <v>44236</v>
      </c>
      <c r="M1" s="131">
        <f t="shared" si="0"/>
        <v>44237</v>
      </c>
      <c r="N1" s="131">
        <f t="shared" si="0"/>
        <v>44238</v>
      </c>
      <c r="O1" s="131">
        <f t="shared" si="0"/>
        <v>44239</v>
      </c>
      <c r="P1" s="131">
        <f t="shared" si="0"/>
        <v>44240</v>
      </c>
      <c r="Q1" s="131">
        <f t="shared" si="0"/>
        <v>44241</v>
      </c>
      <c r="R1" s="131">
        <f t="shared" si="0"/>
        <v>44242</v>
      </c>
      <c r="S1" s="131">
        <f t="shared" si="0"/>
        <v>44243</v>
      </c>
      <c r="T1" s="131">
        <f t="shared" si="0"/>
        <v>44244</v>
      </c>
      <c r="U1" s="131">
        <f t="shared" si="0"/>
        <v>44245</v>
      </c>
      <c r="V1" s="131">
        <f t="shared" si="0"/>
        <v>44246</v>
      </c>
      <c r="W1" s="131">
        <f t="shared" si="0"/>
        <v>44247</v>
      </c>
      <c r="X1" s="131">
        <f t="shared" si="0"/>
        <v>44248</v>
      </c>
      <c r="Y1" s="131">
        <f t="shared" si="0"/>
        <v>44249</v>
      </c>
      <c r="Z1" s="131">
        <f t="shared" si="0"/>
        <v>44250</v>
      </c>
      <c r="AA1" s="131">
        <f t="shared" si="0"/>
        <v>44251</v>
      </c>
      <c r="AB1" s="131">
        <f t="shared" si="0"/>
        <v>44252</v>
      </c>
      <c r="AC1" s="131">
        <f t="shared" si="0"/>
        <v>44253</v>
      </c>
      <c r="AD1" s="131">
        <f t="shared" si="0"/>
        <v>44254</v>
      </c>
      <c r="AE1" s="131">
        <f t="shared" si="0"/>
        <v>44255</v>
      </c>
      <c r="AF1" s="131"/>
      <c r="AG1" s="131"/>
    </row>
    <row r="2" spans="1:33" ht="22.5" customHeight="1" x14ac:dyDescent="0.25">
      <c r="A2" s="258">
        <v>401</v>
      </c>
      <c r="B2" s="128">
        <v>1</v>
      </c>
      <c r="C2" s="221" t="s">
        <v>440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</row>
    <row r="3" spans="1:33" ht="22.5" customHeight="1" x14ac:dyDescent="0.25">
      <c r="A3" s="258"/>
      <c r="B3" s="128">
        <v>2</v>
      </c>
      <c r="C3" s="216" t="s">
        <v>736</v>
      </c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</row>
    <row r="4" spans="1:33" ht="22.5" customHeight="1" x14ac:dyDescent="0.25">
      <c r="A4" s="258"/>
      <c r="B4" s="128">
        <v>3</v>
      </c>
      <c r="C4" s="221" t="s">
        <v>443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</row>
    <row r="5" spans="1:33" ht="22.5" customHeight="1" x14ac:dyDescent="0.25">
      <c r="A5" s="258">
        <v>402</v>
      </c>
      <c r="B5" s="128">
        <v>4</v>
      </c>
      <c r="C5" s="221" t="s">
        <v>748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</row>
    <row r="6" spans="1:33" ht="22.5" customHeight="1" x14ac:dyDescent="0.25">
      <c r="A6" s="258"/>
      <c r="B6" s="128">
        <v>5</v>
      </c>
      <c r="C6" s="221" t="s">
        <v>444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</row>
    <row r="7" spans="1:33" ht="22.5" customHeight="1" x14ac:dyDescent="0.25">
      <c r="A7" s="258"/>
      <c r="B7" s="128">
        <v>6</v>
      </c>
      <c r="C7" s="221" t="s">
        <v>446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</row>
    <row r="8" spans="1:33" ht="22.5" customHeight="1" x14ac:dyDescent="0.25">
      <c r="A8" s="258">
        <v>403</v>
      </c>
      <c r="B8" s="128">
        <v>7</v>
      </c>
      <c r="C8" s="221" t="s">
        <v>785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1:33" ht="22.5" customHeight="1" x14ac:dyDescent="0.25">
      <c r="A9" s="258"/>
      <c r="B9" s="128">
        <v>8</v>
      </c>
      <c r="C9" s="221" t="s">
        <v>442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</row>
    <row r="10" spans="1:33" ht="22.5" customHeight="1" x14ac:dyDescent="0.25">
      <c r="A10" s="258"/>
      <c r="B10" s="128">
        <v>9</v>
      </c>
      <c r="C10" s="221" t="s">
        <v>450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</row>
    <row r="11" spans="1:33" ht="22.5" customHeight="1" x14ac:dyDescent="0.25">
      <c r="A11" s="258">
        <v>404</v>
      </c>
      <c r="B11" s="128">
        <v>10</v>
      </c>
      <c r="C11" s="221" t="s">
        <v>452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</row>
    <row r="12" spans="1:33" ht="22.5" customHeight="1" x14ac:dyDescent="0.25">
      <c r="A12" s="258"/>
      <c r="B12" s="128">
        <v>11</v>
      </c>
      <c r="C12" s="221" t="s">
        <v>454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</row>
    <row r="13" spans="1:33" ht="22.5" customHeight="1" x14ac:dyDescent="0.25">
      <c r="A13" s="258"/>
      <c r="B13" s="128">
        <v>12</v>
      </c>
      <c r="C13" s="221" t="s">
        <v>455</v>
      </c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</row>
    <row r="14" spans="1:33" ht="22.5" customHeight="1" x14ac:dyDescent="0.25">
      <c r="A14" s="258">
        <v>405</v>
      </c>
      <c r="B14" s="128">
        <v>13</v>
      </c>
      <c r="C14" s="221" t="s">
        <v>456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</row>
    <row r="15" spans="1:33" ht="22.5" customHeight="1" x14ac:dyDescent="0.25">
      <c r="A15" s="258"/>
      <c r="B15" s="128">
        <v>14</v>
      </c>
      <c r="C15" s="221" t="s">
        <v>458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</row>
    <row r="16" spans="1:33" ht="22.5" customHeight="1" x14ac:dyDescent="0.25">
      <c r="A16" s="258"/>
      <c r="B16" s="128">
        <v>15</v>
      </c>
      <c r="C16" s="221" t="s">
        <v>460</v>
      </c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2.5" customHeight="1" x14ac:dyDescent="0.25">
      <c r="A17" s="258">
        <v>406</v>
      </c>
      <c r="B17" s="128">
        <v>16</v>
      </c>
      <c r="C17" s="221" t="s">
        <v>462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</row>
    <row r="18" spans="1:33" ht="22.5" customHeight="1" x14ac:dyDescent="0.25">
      <c r="A18" s="258"/>
      <c r="B18" s="128">
        <v>17</v>
      </c>
      <c r="C18" s="221" t="s">
        <v>463</v>
      </c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</row>
    <row r="19" spans="1:33" ht="22.5" customHeight="1" x14ac:dyDescent="0.25">
      <c r="A19" s="258"/>
      <c r="B19" s="128">
        <v>18</v>
      </c>
      <c r="C19" s="221" t="s">
        <v>464</v>
      </c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</row>
    <row r="20" spans="1:33" ht="22.5" customHeight="1" x14ac:dyDescent="0.25">
      <c r="A20" s="258">
        <v>407</v>
      </c>
      <c r="B20" s="128">
        <v>19</v>
      </c>
      <c r="C20" s="221" t="s">
        <v>466</v>
      </c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</row>
    <row r="21" spans="1:33" ht="22.5" customHeight="1" x14ac:dyDescent="0.25">
      <c r="A21" s="258"/>
      <c r="B21" s="128">
        <v>20</v>
      </c>
      <c r="C21" s="221" t="s">
        <v>468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</row>
    <row r="22" spans="1:33" ht="22.5" customHeight="1" x14ac:dyDescent="0.25">
      <c r="A22" s="258"/>
      <c r="B22" s="128">
        <v>21</v>
      </c>
      <c r="C22" s="221" t="s">
        <v>768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</row>
    <row r="23" spans="1:33" ht="22.5" customHeight="1" x14ac:dyDescent="0.25">
      <c r="A23" s="258">
        <v>408</v>
      </c>
      <c r="B23" s="128">
        <v>22</v>
      </c>
      <c r="C23" s="222" t="s">
        <v>691</v>
      </c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</row>
    <row r="24" spans="1:33" ht="22.5" customHeight="1" x14ac:dyDescent="0.25">
      <c r="A24" s="258"/>
      <c r="B24" s="128">
        <v>23</v>
      </c>
      <c r="C24" s="221" t="s">
        <v>644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</row>
    <row r="25" spans="1:33" ht="22.5" customHeight="1" x14ac:dyDescent="0.25">
      <c r="A25" s="258"/>
      <c r="B25" s="128">
        <v>24</v>
      </c>
      <c r="C25" s="223" t="s">
        <v>701</v>
      </c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</row>
    <row r="26" spans="1:33" ht="22.5" customHeight="1" x14ac:dyDescent="0.25">
      <c r="A26" s="258">
        <v>409</v>
      </c>
      <c r="B26" s="128">
        <v>25</v>
      </c>
      <c r="C26" s="221" t="s">
        <v>475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</row>
    <row r="27" spans="1:33" ht="22.5" customHeight="1" x14ac:dyDescent="0.25">
      <c r="A27" s="258"/>
      <c r="B27" s="128">
        <v>26</v>
      </c>
      <c r="C27" s="221" t="s">
        <v>477</v>
      </c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</row>
    <row r="28" spans="1:33" ht="22.5" customHeight="1" x14ac:dyDescent="0.25">
      <c r="A28" s="258"/>
      <c r="B28" s="128">
        <v>27</v>
      </c>
      <c r="C28" s="221" t="s">
        <v>479</v>
      </c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</row>
    <row r="29" spans="1:33" ht="22.5" customHeight="1" x14ac:dyDescent="0.25">
      <c r="A29" s="258">
        <v>411</v>
      </c>
      <c r="B29" s="128">
        <v>28</v>
      </c>
      <c r="C29" s="221" t="s">
        <v>480</v>
      </c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</row>
    <row r="30" spans="1:33" ht="22.5" customHeight="1" x14ac:dyDescent="0.25">
      <c r="A30" s="258"/>
      <c r="B30" s="128">
        <v>29</v>
      </c>
      <c r="C30" s="221" t="s">
        <v>786</v>
      </c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</row>
    <row r="31" spans="1:33" ht="22.5" customHeight="1" x14ac:dyDescent="0.25">
      <c r="A31" s="258"/>
      <c r="B31" s="128">
        <v>30</v>
      </c>
      <c r="C31" s="221" t="s">
        <v>483</v>
      </c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</row>
    <row r="32" spans="1:33" ht="22.5" customHeight="1" x14ac:dyDescent="0.25">
      <c r="A32" s="258">
        <v>412</v>
      </c>
      <c r="B32" s="128">
        <v>31</v>
      </c>
      <c r="C32" s="221" t="s">
        <v>484</v>
      </c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</row>
    <row r="33" spans="1:34" ht="22.5" customHeight="1" x14ac:dyDescent="0.25">
      <c r="A33" s="258"/>
      <c r="B33" s="128">
        <v>32</v>
      </c>
      <c r="C33" s="221" t="s">
        <v>485</v>
      </c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</row>
    <row r="34" spans="1:34" ht="22.5" customHeight="1" x14ac:dyDescent="0.25">
      <c r="A34" s="258"/>
      <c r="B34" s="128">
        <v>33</v>
      </c>
      <c r="C34" s="221" t="s">
        <v>487</v>
      </c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</row>
    <row r="35" spans="1:34" ht="19.5" customHeight="1" x14ac:dyDescent="0.25">
      <c r="A35" s="134" t="s">
        <v>730</v>
      </c>
      <c r="B35" s="134" t="s">
        <v>1</v>
      </c>
      <c r="C35" s="214" t="s">
        <v>731</v>
      </c>
      <c r="D35" s="131">
        <v>44228</v>
      </c>
      <c r="E35" s="131">
        <f>D35+1</f>
        <v>44229</v>
      </c>
      <c r="F35" s="131">
        <f t="shared" ref="F35:AE35" si="1">E35+1</f>
        <v>44230</v>
      </c>
      <c r="G35" s="131">
        <f t="shared" si="1"/>
        <v>44231</v>
      </c>
      <c r="H35" s="131">
        <f t="shared" si="1"/>
        <v>44232</v>
      </c>
      <c r="I35" s="131">
        <f t="shared" si="1"/>
        <v>44233</v>
      </c>
      <c r="J35" s="131">
        <f t="shared" si="1"/>
        <v>44234</v>
      </c>
      <c r="K35" s="131">
        <f t="shared" si="1"/>
        <v>44235</v>
      </c>
      <c r="L35" s="131">
        <f t="shared" si="1"/>
        <v>44236</v>
      </c>
      <c r="M35" s="131">
        <f t="shared" si="1"/>
        <v>44237</v>
      </c>
      <c r="N35" s="131">
        <f t="shared" si="1"/>
        <v>44238</v>
      </c>
      <c r="O35" s="131">
        <f t="shared" si="1"/>
        <v>44239</v>
      </c>
      <c r="P35" s="131">
        <f t="shared" si="1"/>
        <v>44240</v>
      </c>
      <c r="Q35" s="131">
        <f t="shared" si="1"/>
        <v>44241</v>
      </c>
      <c r="R35" s="131">
        <f t="shared" si="1"/>
        <v>44242</v>
      </c>
      <c r="S35" s="131">
        <f t="shared" si="1"/>
        <v>44243</v>
      </c>
      <c r="T35" s="131">
        <f t="shared" si="1"/>
        <v>44244</v>
      </c>
      <c r="U35" s="131">
        <f t="shared" si="1"/>
        <v>44245</v>
      </c>
      <c r="V35" s="131">
        <f t="shared" si="1"/>
        <v>44246</v>
      </c>
      <c r="W35" s="131">
        <f t="shared" si="1"/>
        <v>44247</v>
      </c>
      <c r="X35" s="131">
        <f t="shared" si="1"/>
        <v>44248</v>
      </c>
      <c r="Y35" s="131">
        <f t="shared" si="1"/>
        <v>44249</v>
      </c>
      <c r="Z35" s="131">
        <f t="shared" si="1"/>
        <v>44250</v>
      </c>
      <c r="AA35" s="131">
        <f t="shared" si="1"/>
        <v>44251</v>
      </c>
      <c r="AB35" s="131">
        <f t="shared" si="1"/>
        <v>44252</v>
      </c>
      <c r="AC35" s="131">
        <f t="shared" si="1"/>
        <v>44253</v>
      </c>
      <c r="AD35" s="131">
        <f t="shared" si="1"/>
        <v>44254</v>
      </c>
      <c r="AE35" s="131">
        <f t="shared" si="1"/>
        <v>44255</v>
      </c>
      <c r="AF35" s="131"/>
      <c r="AG35" s="131"/>
    </row>
    <row r="36" spans="1:34" ht="22.5" customHeight="1" x14ac:dyDescent="0.25">
      <c r="A36" s="258">
        <v>413</v>
      </c>
      <c r="B36" s="128">
        <v>34</v>
      </c>
      <c r="C36" s="218" t="s">
        <v>365</v>
      </c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</row>
    <row r="37" spans="1:34" ht="22.5" customHeight="1" x14ac:dyDescent="0.25">
      <c r="A37" s="258"/>
      <c r="B37" s="128">
        <v>35</v>
      </c>
      <c r="C37" s="221" t="s">
        <v>642</v>
      </c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</row>
    <row r="38" spans="1:34" ht="22.5" customHeight="1" x14ac:dyDescent="0.25">
      <c r="A38" s="258"/>
      <c r="B38" s="128">
        <v>36</v>
      </c>
      <c r="C38" s="221" t="s">
        <v>787</v>
      </c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</row>
    <row r="39" spans="1:34" ht="22.5" customHeight="1" x14ac:dyDescent="0.25">
      <c r="A39" s="258">
        <v>414</v>
      </c>
      <c r="B39" s="128">
        <v>37</v>
      </c>
      <c r="C39" s="221" t="s">
        <v>491</v>
      </c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</row>
    <row r="40" spans="1:34" ht="22.5" customHeight="1" x14ac:dyDescent="0.25">
      <c r="A40" s="258"/>
      <c r="B40" s="128">
        <v>38</v>
      </c>
      <c r="C40" s="221" t="s">
        <v>492</v>
      </c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</row>
    <row r="41" spans="1:34" ht="22.5" customHeight="1" x14ac:dyDescent="0.25">
      <c r="A41" s="258"/>
      <c r="B41" s="128">
        <v>39</v>
      </c>
      <c r="C41" s="221" t="s">
        <v>494</v>
      </c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67"/>
    </row>
    <row r="42" spans="1:34" ht="22.5" customHeight="1" x14ac:dyDescent="0.25">
      <c r="A42" s="258">
        <v>415</v>
      </c>
      <c r="B42" s="128">
        <v>40</v>
      </c>
      <c r="C42" s="221" t="s">
        <v>495</v>
      </c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</row>
    <row r="43" spans="1:34" ht="22.5" customHeight="1" x14ac:dyDescent="0.25">
      <c r="A43" s="258"/>
      <c r="B43" s="128">
        <v>41</v>
      </c>
      <c r="C43" s="221" t="s">
        <v>496</v>
      </c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</row>
    <row r="44" spans="1:34" ht="22.5" customHeight="1" x14ac:dyDescent="0.25">
      <c r="A44" s="258"/>
      <c r="B44" s="128">
        <v>42</v>
      </c>
      <c r="C44" s="221" t="s">
        <v>498</v>
      </c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</row>
    <row r="45" spans="1:34" ht="22.5" customHeight="1" x14ac:dyDescent="0.25">
      <c r="A45" s="258">
        <v>416</v>
      </c>
      <c r="B45" s="128">
        <v>43</v>
      </c>
      <c r="C45" s="221" t="s">
        <v>499</v>
      </c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</row>
    <row r="46" spans="1:34" ht="22.5" customHeight="1" x14ac:dyDescent="0.25">
      <c r="A46" s="258"/>
      <c r="B46" s="128">
        <v>44</v>
      </c>
      <c r="C46" s="221" t="s">
        <v>501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</row>
    <row r="47" spans="1:34" ht="22.5" customHeight="1" x14ac:dyDescent="0.25">
      <c r="A47" s="258"/>
      <c r="B47" s="128">
        <v>45</v>
      </c>
      <c r="C47" s="221" t="s">
        <v>502</v>
      </c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</row>
    <row r="48" spans="1:34" ht="22.5" customHeight="1" x14ac:dyDescent="0.25">
      <c r="A48" s="258">
        <v>417</v>
      </c>
      <c r="B48" s="128">
        <v>46</v>
      </c>
      <c r="C48" s="221" t="s">
        <v>503</v>
      </c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</row>
    <row r="49" spans="1:33" ht="22.5" customHeight="1" x14ac:dyDescent="0.25">
      <c r="A49" s="258"/>
      <c r="B49" s="128">
        <v>47</v>
      </c>
      <c r="C49" s="221" t="s">
        <v>504</v>
      </c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</row>
    <row r="50" spans="1:33" ht="22.5" customHeight="1" x14ac:dyDescent="0.25">
      <c r="A50" s="258"/>
      <c r="B50" s="128">
        <v>48</v>
      </c>
      <c r="C50" s="221" t="s">
        <v>510</v>
      </c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</row>
    <row r="51" spans="1:33" ht="22.5" customHeight="1" x14ac:dyDescent="0.25">
      <c r="A51" s="258">
        <v>419</v>
      </c>
      <c r="B51" s="128">
        <v>49</v>
      </c>
      <c r="C51" s="221" t="s">
        <v>526</v>
      </c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</row>
    <row r="52" spans="1:33" ht="22.5" customHeight="1" x14ac:dyDescent="0.25">
      <c r="A52" s="258"/>
      <c r="B52" s="128">
        <v>50</v>
      </c>
      <c r="C52" s="221" t="s">
        <v>508</v>
      </c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</row>
    <row r="53" spans="1:33" ht="22.5" customHeight="1" x14ac:dyDescent="0.25">
      <c r="A53" s="258"/>
      <c r="B53" s="128">
        <v>51</v>
      </c>
      <c r="C53" s="221" t="s">
        <v>509</v>
      </c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</row>
    <row r="54" spans="1:33" ht="22.5" customHeight="1" x14ac:dyDescent="0.25">
      <c r="A54" s="258">
        <v>420</v>
      </c>
      <c r="B54" s="128">
        <v>52</v>
      </c>
      <c r="C54" s="221" t="s">
        <v>505</v>
      </c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</row>
    <row r="55" spans="1:33" ht="22.5" customHeight="1" x14ac:dyDescent="0.25">
      <c r="A55" s="258"/>
      <c r="B55" s="128">
        <v>53</v>
      </c>
      <c r="C55" s="221" t="s">
        <v>512</v>
      </c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</row>
    <row r="56" spans="1:33" ht="22.5" customHeight="1" x14ac:dyDescent="0.25">
      <c r="A56" s="258"/>
      <c r="B56" s="128">
        <v>54</v>
      </c>
      <c r="C56" s="221" t="s">
        <v>789</v>
      </c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</row>
    <row r="57" spans="1:33" ht="22.5" customHeight="1" x14ac:dyDescent="0.25">
      <c r="A57" s="258">
        <v>421</v>
      </c>
      <c r="B57" s="128">
        <v>55</v>
      </c>
      <c r="C57" s="221" t="s">
        <v>790</v>
      </c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</row>
    <row r="58" spans="1:33" ht="22.5" customHeight="1" x14ac:dyDescent="0.25">
      <c r="A58" s="258"/>
      <c r="B58" s="128">
        <v>56</v>
      </c>
      <c r="C58" s="221" t="s">
        <v>513</v>
      </c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</row>
    <row r="59" spans="1:33" ht="22.5" customHeight="1" x14ac:dyDescent="0.25">
      <c r="A59" s="258"/>
      <c r="B59" s="128">
        <v>57</v>
      </c>
      <c r="C59" s="221" t="s">
        <v>514</v>
      </c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</row>
    <row r="60" spans="1:33" ht="22.5" customHeight="1" x14ac:dyDescent="0.25">
      <c r="A60" s="258">
        <v>422</v>
      </c>
      <c r="B60" s="128">
        <v>58</v>
      </c>
      <c r="C60" s="221" t="s">
        <v>515</v>
      </c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</row>
    <row r="61" spans="1:33" ht="22.5" customHeight="1" x14ac:dyDescent="0.25">
      <c r="A61" s="258"/>
      <c r="B61" s="128">
        <v>59</v>
      </c>
      <c r="C61" s="221" t="s">
        <v>516</v>
      </c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</row>
    <row r="62" spans="1:33" ht="22.5" customHeight="1" x14ac:dyDescent="0.25">
      <c r="A62" s="258"/>
      <c r="B62" s="128">
        <v>60</v>
      </c>
      <c r="C62" s="221" t="s">
        <v>517</v>
      </c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</row>
    <row r="63" spans="1:33" ht="22.5" customHeight="1" x14ac:dyDescent="0.25">
      <c r="A63" s="258">
        <v>423</v>
      </c>
      <c r="B63" s="128">
        <v>61</v>
      </c>
      <c r="C63" s="221" t="s">
        <v>518</v>
      </c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</row>
    <row r="64" spans="1:33" ht="22.5" customHeight="1" x14ac:dyDescent="0.25">
      <c r="A64" s="258"/>
      <c r="B64" s="128">
        <v>62</v>
      </c>
      <c r="C64" s="221" t="s">
        <v>519</v>
      </c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</row>
    <row r="65" spans="1:33" ht="22.5" customHeight="1" x14ac:dyDescent="0.25">
      <c r="A65" s="258"/>
      <c r="B65" s="128">
        <v>63</v>
      </c>
      <c r="C65" s="221" t="s">
        <v>521</v>
      </c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</row>
    <row r="66" spans="1:33" ht="22.5" customHeight="1" x14ac:dyDescent="0.25">
      <c r="A66" s="258">
        <v>424</v>
      </c>
      <c r="B66" s="128">
        <v>64</v>
      </c>
      <c r="C66" s="221" t="s">
        <v>522</v>
      </c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</row>
    <row r="67" spans="1:33" ht="22.5" customHeight="1" x14ac:dyDescent="0.25">
      <c r="A67" s="258"/>
      <c r="B67" s="128">
        <v>65</v>
      </c>
      <c r="C67" s="221" t="s">
        <v>524</v>
      </c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</row>
    <row r="68" spans="1:33" ht="22.5" customHeight="1" x14ac:dyDescent="0.25">
      <c r="A68" s="258"/>
      <c r="B68" s="128">
        <v>66</v>
      </c>
      <c r="C68" s="218" t="s">
        <v>408</v>
      </c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</row>
    <row r="69" spans="1:33" ht="19.5" customHeight="1" x14ac:dyDescent="0.25">
      <c r="A69" s="134" t="s">
        <v>730</v>
      </c>
      <c r="B69" s="134" t="s">
        <v>1</v>
      </c>
      <c r="C69" s="214" t="s">
        <v>731</v>
      </c>
      <c r="D69" s="131">
        <v>44228</v>
      </c>
      <c r="E69" s="131">
        <f>D69+1</f>
        <v>44229</v>
      </c>
      <c r="F69" s="131">
        <f t="shared" ref="F69:AE69" si="2">E69+1</f>
        <v>44230</v>
      </c>
      <c r="G69" s="131">
        <f t="shared" si="2"/>
        <v>44231</v>
      </c>
      <c r="H69" s="131">
        <f t="shared" si="2"/>
        <v>44232</v>
      </c>
      <c r="I69" s="131">
        <f t="shared" si="2"/>
        <v>44233</v>
      </c>
      <c r="J69" s="131">
        <f t="shared" si="2"/>
        <v>44234</v>
      </c>
      <c r="K69" s="131">
        <f t="shared" si="2"/>
        <v>44235</v>
      </c>
      <c r="L69" s="131">
        <f t="shared" si="2"/>
        <v>44236</v>
      </c>
      <c r="M69" s="131">
        <f t="shared" si="2"/>
        <v>44237</v>
      </c>
      <c r="N69" s="131">
        <f t="shared" si="2"/>
        <v>44238</v>
      </c>
      <c r="O69" s="131">
        <f t="shared" si="2"/>
        <v>44239</v>
      </c>
      <c r="P69" s="131">
        <f t="shared" si="2"/>
        <v>44240</v>
      </c>
      <c r="Q69" s="131">
        <f t="shared" si="2"/>
        <v>44241</v>
      </c>
      <c r="R69" s="131">
        <f t="shared" si="2"/>
        <v>44242</v>
      </c>
      <c r="S69" s="131">
        <f t="shared" si="2"/>
        <v>44243</v>
      </c>
      <c r="T69" s="131">
        <f t="shared" si="2"/>
        <v>44244</v>
      </c>
      <c r="U69" s="131">
        <f t="shared" si="2"/>
        <v>44245</v>
      </c>
      <c r="V69" s="131">
        <f t="shared" si="2"/>
        <v>44246</v>
      </c>
      <c r="W69" s="131">
        <f t="shared" si="2"/>
        <v>44247</v>
      </c>
      <c r="X69" s="131">
        <f t="shared" si="2"/>
        <v>44248</v>
      </c>
      <c r="Y69" s="131">
        <f t="shared" si="2"/>
        <v>44249</v>
      </c>
      <c r="Z69" s="131">
        <f t="shared" si="2"/>
        <v>44250</v>
      </c>
      <c r="AA69" s="131">
        <f t="shared" si="2"/>
        <v>44251</v>
      </c>
      <c r="AB69" s="131">
        <f t="shared" si="2"/>
        <v>44252</v>
      </c>
      <c r="AC69" s="131">
        <f t="shared" si="2"/>
        <v>44253</v>
      </c>
      <c r="AD69" s="131">
        <f t="shared" si="2"/>
        <v>44254</v>
      </c>
      <c r="AE69" s="131">
        <f t="shared" si="2"/>
        <v>44255</v>
      </c>
      <c r="AF69" s="131"/>
      <c r="AG69" s="131"/>
    </row>
    <row r="70" spans="1:33" ht="22.5" customHeight="1" x14ac:dyDescent="0.25">
      <c r="A70" s="258">
        <v>425</v>
      </c>
      <c r="B70" s="128">
        <v>67</v>
      </c>
      <c r="C70" s="221" t="s">
        <v>525</v>
      </c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</row>
    <row r="71" spans="1:33" ht="22.5" customHeight="1" x14ac:dyDescent="0.25">
      <c r="A71" s="258"/>
      <c r="B71" s="128">
        <v>68</v>
      </c>
      <c r="C71" s="221" t="s">
        <v>366</v>
      </c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</row>
    <row r="72" spans="1:33" ht="22.5" customHeight="1" x14ac:dyDescent="0.25">
      <c r="A72" s="260"/>
      <c r="B72" s="129">
        <v>69</v>
      </c>
      <c r="C72" s="221" t="s">
        <v>527</v>
      </c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</row>
    <row r="73" spans="1:33" ht="22.5" customHeight="1" x14ac:dyDescent="0.25">
      <c r="A73" s="258">
        <v>426</v>
      </c>
      <c r="B73" s="128">
        <v>70</v>
      </c>
      <c r="C73" s="221" t="s">
        <v>528</v>
      </c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</row>
    <row r="74" spans="1:33" ht="22.5" customHeight="1" x14ac:dyDescent="0.25">
      <c r="A74" s="258"/>
      <c r="B74" s="128">
        <v>71</v>
      </c>
      <c r="C74" s="221" t="s">
        <v>529</v>
      </c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</row>
    <row r="75" spans="1:33" ht="22.5" customHeight="1" x14ac:dyDescent="0.25">
      <c r="A75" s="258"/>
      <c r="B75" s="128">
        <v>72</v>
      </c>
      <c r="C75" s="221" t="s">
        <v>530</v>
      </c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</row>
    <row r="76" spans="1:33" ht="22.5" customHeight="1" x14ac:dyDescent="0.25">
      <c r="A76" s="258">
        <v>427</v>
      </c>
      <c r="B76" s="128">
        <v>73</v>
      </c>
      <c r="C76" s="221" t="s">
        <v>531</v>
      </c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</row>
    <row r="77" spans="1:33" ht="22.5" customHeight="1" x14ac:dyDescent="0.25">
      <c r="A77" s="258"/>
      <c r="B77" s="128">
        <v>74</v>
      </c>
      <c r="C77" s="221" t="s">
        <v>532</v>
      </c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</row>
    <row r="78" spans="1:33" ht="22.5" customHeight="1" x14ac:dyDescent="0.25">
      <c r="A78" s="258"/>
      <c r="B78" s="128">
        <v>75</v>
      </c>
      <c r="C78" s="221" t="s">
        <v>533</v>
      </c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</row>
    <row r="79" spans="1:33" ht="22.5" customHeight="1" x14ac:dyDescent="0.25">
      <c r="A79" s="258">
        <v>428</v>
      </c>
      <c r="B79" s="128">
        <v>76</v>
      </c>
      <c r="C79" s="221" t="s">
        <v>534</v>
      </c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</row>
    <row r="80" spans="1:33" ht="22.5" customHeight="1" x14ac:dyDescent="0.25">
      <c r="A80" s="258"/>
      <c r="B80" s="128">
        <v>77</v>
      </c>
      <c r="C80" s="221" t="s">
        <v>535</v>
      </c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</row>
    <row r="81" spans="1:33" ht="22.5" customHeight="1" x14ac:dyDescent="0.25">
      <c r="A81" s="258"/>
      <c r="B81" s="128">
        <v>78</v>
      </c>
      <c r="C81" s="221" t="s">
        <v>593</v>
      </c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</row>
    <row r="82" spans="1:33" ht="22.5" customHeight="1" x14ac:dyDescent="0.25">
      <c r="A82" s="258">
        <v>429</v>
      </c>
      <c r="B82" s="128">
        <v>79</v>
      </c>
      <c r="C82" s="221" t="s">
        <v>537</v>
      </c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</row>
    <row r="83" spans="1:33" ht="22.5" customHeight="1" x14ac:dyDescent="0.25">
      <c r="A83" s="258"/>
      <c r="B83" s="128">
        <v>80</v>
      </c>
      <c r="C83" s="221" t="s">
        <v>538</v>
      </c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</row>
    <row r="84" spans="1:33" ht="22.5" customHeight="1" x14ac:dyDescent="0.25">
      <c r="A84" s="258"/>
      <c r="B84" s="128">
        <v>81</v>
      </c>
      <c r="C84" s="221" t="s">
        <v>540</v>
      </c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</row>
    <row r="85" spans="1:33" ht="22.5" customHeight="1" x14ac:dyDescent="0.25">
      <c r="A85" s="258">
        <v>432</v>
      </c>
      <c r="B85" s="128">
        <v>82</v>
      </c>
      <c r="C85" s="221" t="s">
        <v>542</v>
      </c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</row>
    <row r="86" spans="1:33" ht="22.5" customHeight="1" x14ac:dyDescent="0.25">
      <c r="A86" s="258"/>
      <c r="B86" s="128">
        <v>83</v>
      </c>
      <c r="C86" s="221" t="s">
        <v>544</v>
      </c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</row>
    <row r="87" spans="1:33" ht="22.5" customHeight="1" x14ac:dyDescent="0.25">
      <c r="A87" s="258"/>
      <c r="B87" s="128">
        <v>84</v>
      </c>
      <c r="C87" s="221" t="s">
        <v>545</v>
      </c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</row>
    <row r="88" spans="1:33" ht="22.5" customHeight="1" x14ac:dyDescent="0.25">
      <c r="A88" s="258">
        <v>433</v>
      </c>
      <c r="B88" s="128">
        <v>85</v>
      </c>
      <c r="C88" s="221" t="s">
        <v>547</v>
      </c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</row>
    <row r="89" spans="1:33" ht="22.5" customHeight="1" x14ac:dyDescent="0.25">
      <c r="A89" s="258"/>
      <c r="B89" s="128">
        <v>86</v>
      </c>
      <c r="C89" s="221" t="s">
        <v>549</v>
      </c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</row>
    <row r="90" spans="1:33" ht="22.5" customHeight="1" x14ac:dyDescent="0.25">
      <c r="A90" s="258"/>
      <c r="B90" s="128">
        <v>87</v>
      </c>
      <c r="C90" s="221" t="s">
        <v>551</v>
      </c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</row>
    <row r="91" spans="1:33" ht="22.5" customHeight="1" x14ac:dyDescent="0.25">
      <c r="A91" s="258">
        <v>434</v>
      </c>
      <c r="B91" s="128">
        <v>88</v>
      </c>
      <c r="C91" s="221" t="s">
        <v>737</v>
      </c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</row>
    <row r="92" spans="1:33" ht="22.5" customHeight="1" x14ac:dyDescent="0.25">
      <c r="A92" s="258"/>
      <c r="B92" s="128">
        <v>89</v>
      </c>
      <c r="C92" s="221" t="s">
        <v>553</v>
      </c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</row>
    <row r="93" spans="1:33" ht="22.5" customHeight="1" x14ac:dyDescent="0.25">
      <c r="A93" s="258"/>
      <c r="B93" s="128">
        <v>90</v>
      </c>
      <c r="C93" s="221" t="s">
        <v>554</v>
      </c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</row>
    <row r="94" spans="1:33" ht="22.5" customHeight="1" x14ac:dyDescent="0.25">
      <c r="A94" s="258">
        <v>435</v>
      </c>
      <c r="B94" s="128">
        <v>91</v>
      </c>
      <c r="C94" s="221" t="s">
        <v>555</v>
      </c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</row>
    <row r="95" spans="1:33" ht="22.5" customHeight="1" x14ac:dyDescent="0.25">
      <c r="A95" s="258"/>
      <c r="B95" s="128">
        <v>92</v>
      </c>
      <c r="C95" s="221" t="s">
        <v>556</v>
      </c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</row>
    <row r="96" spans="1:33" ht="22.5" customHeight="1" x14ac:dyDescent="0.25">
      <c r="A96" s="258"/>
      <c r="B96" s="128">
        <v>93</v>
      </c>
      <c r="C96" s="221" t="s">
        <v>557</v>
      </c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</row>
    <row r="97" spans="1:33" ht="22.5" customHeight="1" x14ac:dyDescent="0.25">
      <c r="A97" s="258">
        <v>436</v>
      </c>
      <c r="B97" s="128">
        <v>94</v>
      </c>
      <c r="C97" s="221" t="s">
        <v>558</v>
      </c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</row>
    <row r="98" spans="1:33" ht="22.5" customHeight="1" x14ac:dyDescent="0.25">
      <c r="A98" s="258"/>
      <c r="B98" s="128">
        <v>95</v>
      </c>
      <c r="C98" s="221" t="s">
        <v>559</v>
      </c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</row>
    <row r="99" spans="1:33" ht="22.5" customHeight="1" x14ac:dyDescent="0.25">
      <c r="A99" s="258"/>
      <c r="B99" s="128">
        <v>96</v>
      </c>
      <c r="C99" s="221" t="s">
        <v>560</v>
      </c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</row>
    <row r="100" spans="1:33" ht="22.5" customHeight="1" x14ac:dyDescent="0.25">
      <c r="A100" s="258">
        <v>437</v>
      </c>
      <c r="B100" s="128">
        <v>97</v>
      </c>
      <c r="C100" s="221" t="s">
        <v>561</v>
      </c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</row>
    <row r="101" spans="1:33" ht="22.5" customHeight="1" x14ac:dyDescent="0.25">
      <c r="A101" s="258"/>
      <c r="B101" s="128">
        <v>98</v>
      </c>
      <c r="C101" s="221" t="s">
        <v>563</v>
      </c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</row>
    <row r="102" spans="1:33" ht="22.5" customHeight="1" x14ac:dyDescent="0.25">
      <c r="A102" s="258"/>
      <c r="B102" s="128">
        <v>99</v>
      </c>
      <c r="C102" s="221" t="s">
        <v>564</v>
      </c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</row>
    <row r="103" spans="1:33" ht="19.5" customHeight="1" x14ac:dyDescent="0.25">
      <c r="A103" s="134" t="s">
        <v>730</v>
      </c>
      <c r="B103" s="134" t="s">
        <v>1</v>
      </c>
      <c r="C103" s="214" t="s">
        <v>731</v>
      </c>
      <c r="D103" s="131">
        <v>44228</v>
      </c>
      <c r="E103" s="131">
        <f>D103+1</f>
        <v>44229</v>
      </c>
      <c r="F103" s="131">
        <f t="shared" ref="F103" si="3">E103+1</f>
        <v>44230</v>
      </c>
      <c r="G103" s="131">
        <f t="shared" ref="G103" si="4">F103+1</f>
        <v>44231</v>
      </c>
      <c r="H103" s="131">
        <f t="shared" ref="H103" si="5">G103+1</f>
        <v>44232</v>
      </c>
      <c r="I103" s="131">
        <f t="shared" ref="I103" si="6">H103+1</f>
        <v>44233</v>
      </c>
      <c r="J103" s="131">
        <f t="shared" ref="J103" si="7">I103+1</f>
        <v>44234</v>
      </c>
      <c r="K103" s="131">
        <f t="shared" ref="K103" si="8">J103+1</f>
        <v>44235</v>
      </c>
      <c r="L103" s="131">
        <f t="shared" ref="L103" si="9">K103+1</f>
        <v>44236</v>
      </c>
      <c r="M103" s="131">
        <f t="shared" ref="M103" si="10">L103+1</f>
        <v>44237</v>
      </c>
      <c r="N103" s="131">
        <f t="shared" ref="N103" si="11">M103+1</f>
        <v>44238</v>
      </c>
      <c r="O103" s="131">
        <f t="shared" ref="O103" si="12">N103+1</f>
        <v>44239</v>
      </c>
      <c r="P103" s="131">
        <f t="shared" ref="P103" si="13">O103+1</f>
        <v>44240</v>
      </c>
      <c r="Q103" s="131">
        <f t="shared" ref="Q103" si="14">P103+1</f>
        <v>44241</v>
      </c>
      <c r="R103" s="131">
        <f t="shared" ref="R103" si="15">Q103+1</f>
        <v>44242</v>
      </c>
      <c r="S103" s="131">
        <f t="shared" ref="S103" si="16">R103+1</f>
        <v>44243</v>
      </c>
      <c r="T103" s="131">
        <f t="shared" ref="T103" si="17">S103+1</f>
        <v>44244</v>
      </c>
      <c r="U103" s="131">
        <f t="shared" ref="U103" si="18">T103+1</f>
        <v>44245</v>
      </c>
      <c r="V103" s="131">
        <f t="shared" ref="V103" si="19">U103+1</f>
        <v>44246</v>
      </c>
      <c r="W103" s="131">
        <f t="shared" ref="W103" si="20">V103+1</f>
        <v>44247</v>
      </c>
      <c r="X103" s="131">
        <f t="shared" ref="X103" si="21">W103+1</f>
        <v>44248</v>
      </c>
      <c r="Y103" s="131">
        <f t="shared" ref="Y103" si="22">X103+1</f>
        <v>44249</v>
      </c>
      <c r="Z103" s="131">
        <f t="shared" ref="Z103" si="23">Y103+1</f>
        <v>44250</v>
      </c>
      <c r="AA103" s="131">
        <f t="shared" ref="AA103" si="24">Z103+1</f>
        <v>44251</v>
      </c>
      <c r="AB103" s="131">
        <f t="shared" ref="AB103" si="25">AA103+1</f>
        <v>44252</v>
      </c>
      <c r="AC103" s="131">
        <f t="shared" ref="AC103" si="26">AB103+1</f>
        <v>44253</v>
      </c>
      <c r="AD103" s="131">
        <f t="shared" ref="AD103" si="27">AC103+1</f>
        <v>44254</v>
      </c>
      <c r="AE103" s="131">
        <f t="shared" ref="AE103" si="28">AD103+1</f>
        <v>44255</v>
      </c>
      <c r="AF103" s="131"/>
      <c r="AG103" s="131"/>
    </row>
    <row r="104" spans="1:33" ht="22.5" customHeight="1" x14ac:dyDescent="0.25">
      <c r="A104" s="258">
        <v>438</v>
      </c>
      <c r="B104" s="128">
        <v>100</v>
      </c>
      <c r="C104" s="221" t="s">
        <v>565</v>
      </c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</row>
    <row r="105" spans="1:33" ht="22.5" customHeight="1" x14ac:dyDescent="0.25">
      <c r="A105" s="258"/>
      <c r="B105" s="128">
        <v>101</v>
      </c>
      <c r="C105" s="221" t="s">
        <v>793</v>
      </c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</row>
    <row r="106" spans="1:33" ht="22.5" customHeight="1" x14ac:dyDescent="0.25">
      <c r="A106" s="258"/>
      <c r="B106" s="128">
        <v>102</v>
      </c>
      <c r="C106" s="221" t="s">
        <v>722</v>
      </c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</row>
    <row r="107" spans="1:33" ht="22.5" customHeight="1" x14ac:dyDescent="0.25">
      <c r="A107" s="258">
        <v>439</v>
      </c>
      <c r="B107" s="128">
        <v>103</v>
      </c>
      <c r="C107" s="221" t="s">
        <v>734</v>
      </c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</row>
    <row r="108" spans="1:33" ht="22.5" customHeight="1" x14ac:dyDescent="0.25">
      <c r="A108" s="258"/>
      <c r="B108" s="128">
        <v>104</v>
      </c>
      <c r="C108" s="221" t="s">
        <v>567</v>
      </c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</row>
    <row r="109" spans="1:33" ht="22.5" customHeight="1" x14ac:dyDescent="0.25">
      <c r="A109" s="258"/>
      <c r="B109" s="128">
        <v>105</v>
      </c>
      <c r="C109" s="221" t="s">
        <v>568</v>
      </c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</row>
  </sheetData>
  <mergeCells count="35">
    <mergeCell ref="A104:A106"/>
    <mergeCell ref="A107:A109"/>
    <mergeCell ref="A100:A102"/>
    <mergeCell ref="A66:A68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51:A53"/>
    <mergeCell ref="A54:A56"/>
    <mergeCell ref="A57:A59"/>
    <mergeCell ref="A60:A62"/>
    <mergeCell ref="A63:A65"/>
    <mergeCell ref="A26:A28"/>
    <mergeCell ref="A2:A4"/>
    <mergeCell ref="A5:A7"/>
    <mergeCell ref="A8:A10"/>
    <mergeCell ref="A48:A50"/>
    <mergeCell ref="A29:A31"/>
    <mergeCell ref="A32:A34"/>
    <mergeCell ref="A36:A38"/>
    <mergeCell ref="A39:A41"/>
    <mergeCell ref="A42:A44"/>
    <mergeCell ref="A45:A47"/>
    <mergeCell ref="A11:A13"/>
    <mergeCell ref="A14:A16"/>
    <mergeCell ref="A17:A19"/>
    <mergeCell ref="A20:A22"/>
    <mergeCell ref="A23:A25"/>
  </mergeCells>
  <pageMargins left="0.70866141732283472" right="0.70866141732283472" top="0.74803149606299213" bottom="0.74803149606299213" header="0.31496062992125984" footer="0.31496062992125984"/>
  <pageSetup paperSize="9" scale="65" fitToHeight="1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4050-FDAB-4D27-AF87-22FA26A33ABB}">
  <sheetPr>
    <pageSetUpPr fitToPage="1"/>
  </sheetPr>
  <dimension ref="A1:AG109"/>
  <sheetViews>
    <sheetView topLeftCell="A93" workbookViewId="0">
      <selection activeCell="J115" sqref="J115"/>
    </sheetView>
  </sheetViews>
  <sheetFormatPr defaultRowHeight="15.75" x14ac:dyDescent="0.25"/>
  <cols>
    <col min="1" max="1" width="6" style="7" customWidth="1"/>
    <col min="2" max="2" width="9.140625" style="7" hidden="1" customWidth="1"/>
    <col min="3" max="3" width="39" style="219" customWidth="1"/>
    <col min="4" max="33" width="5.140625" style="7" customWidth="1"/>
  </cols>
  <sheetData>
    <row r="1" spans="1:33" ht="19.5" customHeight="1" x14ac:dyDescent="0.25">
      <c r="A1" s="134" t="s">
        <v>730</v>
      </c>
      <c r="B1" s="134" t="s">
        <v>1</v>
      </c>
      <c r="C1" s="214" t="s">
        <v>731</v>
      </c>
      <c r="D1" s="131">
        <v>44228</v>
      </c>
      <c r="E1" s="131">
        <f>D1+1</f>
        <v>44229</v>
      </c>
      <c r="F1" s="131">
        <f t="shared" ref="F1:AE1" si="0">E1+1</f>
        <v>44230</v>
      </c>
      <c r="G1" s="131">
        <f t="shared" si="0"/>
        <v>44231</v>
      </c>
      <c r="H1" s="131">
        <f t="shared" si="0"/>
        <v>44232</v>
      </c>
      <c r="I1" s="131">
        <f t="shared" si="0"/>
        <v>44233</v>
      </c>
      <c r="J1" s="131">
        <f t="shared" si="0"/>
        <v>44234</v>
      </c>
      <c r="K1" s="131">
        <f t="shared" si="0"/>
        <v>44235</v>
      </c>
      <c r="L1" s="131">
        <f t="shared" si="0"/>
        <v>44236</v>
      </c>
      <c r="M1" s="131">
        <f t="shared" si="0"/>
        <v>44237</v>
      </c>
      <c r="N1" s="131">
        <f t="shared" si="0"/>
        <v>44238</v>
      </c>
      <c r="O1" s="131">
        <f t="shared" si="0"/>
        <v>44239</v>
      </c>
      <c r="P1" s="131">
        <f t="shared" si="0"/>
        <v>44240</v>
      </c>
      <c r="Q1" s="131">
        <f t="shared" si="0"/>
        <v>44241</v>
      </c>
      <c r="R1" s="131">
        <f t="shared" si="0"/>
        <v>44242</v>
      </c>
      <c r="S1" s="131">
        <f t="shared" si="0"/>
        <v>44243</v>
      </c>
      <c r="T1" s="131">
        <f t="shared" si="0"/>
        <v>44244</v>
      </c>
      <c r="U1" s="131">
        <f t="shared" si="0"/>
        <v>44245</v>
      </c>
      <c r="V1" s="131">
        <f t="shared" si="0"/>
        <v>44246</v>
      </c>
      <c r="W1" s="131">
        <f t="shared" si="0"/>
        <v>44247</v>
      </c>
      <c r="X1" s="131">
        <f t="shared" si="0"/>
        <v>44248</v>
      </c>
      <c r="Y1" s="131">
        <f t="shared" si="0"/>
        <v>44249</v>
      </c>
      <c r="Z1" s="131">
        <f t="shared" si="0"/>
        <v>44250</v>
      </c>
      <c r="AA1" s="131">
        <f t="shared" si="0"/>
        <v>44251</v>
      </c>
      <c r="AB1" s="131">
        <f t="shared" si="0"/>
        <v>44252</v>
      </c>
      <c r="AC1" s="131">
        <f t="shared" si="0"/>
        <v>44253</v>
      </c>
      <c r="AD1" s="131">
        <f t="shared" si="0"/>
        <v>44254</v>
      </c>
      <c r="AE1" s="131">
        <f t="shared" si="0"/>
        <v>44255</v>
      </c>
      <c r="AF1" s="131"/>
      <c r="AG1" s="131"/>
    </row>
    <row r="2" spans="1:33" ht="22.5" customHeight="1" x14ac:dyDescent="0.25">
      <c r="A2" s="261">
        <v>501</v>
      </c>
      <c r="B2" s="180">
        <v>1</v>
      </c>
      <c r="C2" s="218" t="s">
        <v>320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127"/>
      <c r="S2" s="127"/>
      <c r="T2" s="127"/>
      <c r="U2" s="127"/>
      <c r="V2" s="127"/>
      <c r="W2" s="127"/>
      <c r="X2" s="127"/>
      <c r="Y2" s="127"/>
      <c r="Z2" s="127"/>
      <c r="AA2" s="75"/>
      <c r="AB2" s="75"/>
      <c r="AC2" s="75"/>
      <c r="AD2" s="75"/>
      <c r="AE2" s="75"/>
      <c r="AF2" s="75"/>
      <c r="AG2" s="75"/>
    </row>
    <row r="3" spans="1:33" ht="22.5" customHeight="1" x14ac:dyDescent="0.25">
      <c r="A3" s="261"/>
      <c r="B3" s="180">
        <v>2</v>
      </c>
      <c r="C3" s="218" t="s">
        <v>322</v>
      </c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</row>
    <row r="4" spans="1:33" ht="22.5" customHeight="1" x14ac:dyDescent="0.25">
      <c r="A4" s="261"/>
      <c r="B4" s="180">
        <v>3</v>
      </c>
      <c r="C4" s="218" t="s">
        <v>324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</row>
    <row r="5" spans="1:33" ht="22.5" customHeight="1" x14ac:dyDescent="0.25">
      <c r="A5" s="261">
        <v>502</v>
      </c>
      <c r="B5" s="180">
        <v>4</v>
      </c>
      <c r="C5" s="218" t="s">
        <v>325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</row>
    <row r="6" spans="1:33" ht="22.5" customHeight="1" x14ac:dyDescent="0.25">
      <c r="A6" s="261"/>
      <c r="B6" s="180">
        <v>5</v>
      </c>
      <c r="C6" s="218" t="s">
        <v>327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</row>
    <row r="7" spans="1:33" ht="22.5" customHeight="1" x14ac:dyDescent="0.25">
      <c r="A7" s="261"/>
      <c r="B7" s="180">
        <v>6</v>
      </c>
      <c r="C7" s="218" t="s">
        <v>614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</row>
    <row r="8" spans="1:33" ht="22.5" customHeight="1" x14ac:dyDescent="0.25">
      <c r="A8" s="261">
        <v>503</v>
      </c>
      <c r="B8" s="180">
        <v>7</v>
      </c>
      <c r="C8" s="218" t="s">
        <v>636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1:33" ht="22.5" customHeight="1" x14ac:dyDescent="0.25">
      <c r="A9" s="261"/>
      <c r="B9" s="180">
        <v>8</v>
      </c>
      <c r="C9" s="218" t="s">
        <v>637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</row>
    <row r="10" spans="1:33" ht="22.5" customHeight="1" x14ac:dyDescent="0.25">
      <c r="A10" s="261"/>
      <c r="B10" s="180">
        <v>9</v>
      </c>
      <c r="C10" s="218" t="s">
        <v>330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</row>
    <row r="11" spans="1:33" ht="22.5" customHeight="1" x14ac:dyDescent="0.25">
      <c r="A11" s="261">
        <v>504</v>
      </c>
      <c r="B11" s="180">
        <v>10</v>
      </c>
      <c r="C11" s="218" t="s">
        <v>331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</row>
    <row r="12" spans="1:33" ht="22.5" customHeight="1" x14ac:dyDescent="0.25">
      <c r="A12" s="261"/>
      <c r="B12" s="180">
        <v>11</v>
      </c>
      <c r="C12" s="218" t="s">
        <v>333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</row>
    <row r="13" spans="1:33" ht="22.5" customHeight="1" x14ac:dyDescent="0.25">
      <c r="A13" s="261"/>
      <c r="B13" s="180">
        <v>12</v>
      </c>
      <c r="C13" s="218" t="s">
        <v>334</v>
      </c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</row>
    <row r="14" spans="1:33" ht="22.5" customHeight="1" x14ac:dyDescent="0.25">
      <c r="A14" s="261">
        <v>505</v>
      </c>
      <c r="B14" s="180">
        <v>13</v>
      </c>
      <c r="C14" s="218" t="s">
        <v>638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</row>
    <row r="15" spans="1:33" ht="22.5" customHeight="1" x14ac:dyDescent="0.25">
      <c r="A15" s="261"/>
      <c r="B15" s="180">
        <v>14</v>
      </c>
      <c r="C15" s="218" t="s">
        <v>335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</row>
    <row r="16" spans="1:33" ht="22.5" customHeight="1" x14ac:dyDescent="0.25">
      <c r="A16" s="261"/>
      <c r="B16" s="180">
        <v>15</v>
      </c>
      <c r="C16" s="218" t="s">
        <v>616</v>
      </c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2.5" customHeight="1" x14ac:dyDescent="0.25">
      <c r="A17" s="261">
        <v>506</v>
      </c>
      <c r="B17" s="180">
        <v>16</v>
      </c>
      <c r="C17" s="218" t="s">
        <v>617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</row>
    <row r="18" spans="1:33" ht="22.5" customHeight="1" x14ac:dyDescent="0.25">
      <c r="A18" s="261"/>
      <c r="B18" s="180">
        <v>17</v>
      </c>
      <c r="C18" s="218" t="s">
        <v>618</v>
      </c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</row>
    <row r="19" spans="1:33" ht="22.5" customHeight="1" x14ac:dyDescent="0.25">
      <c r="A19" s="261"/>
      <c r="B19" s="180">
        <v>18</v>
      </c>
      <c r="C19" s="218" t="s">
        <v>640</v>
      </c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</row>
    <row r="20" spans="1:33" ht="22.5" customHeight="1" x14ac:dyDescent="0.25">
      <c r="A20" s="261">
        <v>507</v>
      </c>
      <c r="B20" s="180">
        <v>19</v>
      </c>
      <c r="C20" s="218" t="s">
        <v>621</v>
      </c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</row>
    <row r="21" spans="1:33" ht="22.5" customHeight="1" x14ac:dyDescent="0.25">
      <c r="A21" s="261"/>
      <c r="B21" s="180">
        <v>20</v>
      </c>
      <c r="C21" s="218" t="s">
        <v>622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</row>
    <row r="22" spans="1:33" ht="22.5" customHeight="1" x14ac:dyDescent="0.25">
      <c r="A22" s="261"/>
      <c r="B22" s="180">
        <v>21</v>
      </c>
      <c r="C22" s="218" t="s">
        <v>623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</row>
    <row r="23" spans="1:33" ht="22.5" customHeight="1" x14ac:dyDescent="0.25">
      <c r="A23" s="261">
        <v>508</v>
      </c>
      <c r="B23" s="180">
        <v>22</v>
      </c>
      <c r="C23" s="218" t="s">
        <v>624</v>
      </c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</row>
    <row r="24" spans="1:33" ht="22.5" customHeight="1" x14ac:dyDescent="0.25">
      <c r="A24" s="261"/>
      <c r="B24" s="180">
        <v>23</v>
      </c>
      <c r="C24" s="222" t="s">
        <v>591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</row>
    <row r="25" spans="1:33" ht="22.5" customHeight="1" x14ac:dyDescent="0.25">
      <c r="A25" s="261"/>
      <c r="B25" s="180">
        <v>24</v>
      </c>
      <c r="C25" s="218" t="s">
        <v>625</v>
      </c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</row>
    <row r="26" spans="1:33" ht="22.5" customHeight="1" x14ac:dyDescent="0.25">
      <c r="A26" s="261">
        <v>509</v>
      </c>
      <c r="B26" s="180">
        <v>25</v>
      </c>
      <c r="C26" s="218" t="s">
        <v>336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</row>
    <row r="27" spans="1:33" ht="22.5" customHeight="1" x14ac:dyDescent="0.25">
      <c r="A27" s="261"/>
      <c r="B27" s="180">
        <v>26</v>
      </c>
      <c r="C27" s="218" t="s">
        <v>337</v>
      </c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</row>
    <row r="28" spans="1:33" ht="22.5" customHeight="1" x14ac:dyDescent="0.25">
      <c r="A28" s="261"/>
      <c r="B28" s="180">
        <v>27</v>
      </c>
      <c r="C28" s="218" t="s">
        <v>339</v>
      </c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</row>
    <row r="29" spans="1:33" ht="22.5" customHeight="1" x14ac:dyDescent="0.25">
      <c r="A29" s="261">
        <v>511</v>
      </c>
      <c r="B29" s="180">
        <v>28</v>
      </c>
      <c r="C29" s="218" t="s">
        <v>341</v>
      </c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</row>
    <row r="30" spans="1:33" ht="22.5" customHeight="1" x14ac:dyDescent="0.25">
      <c r="A30" s="261"/>
      <c r="B30" s="180">
        <v>29</v>
      </c>
      <c r="C30" s="218" t="s">
        <v>342</v>
      </c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</row>
    <row r="31" spans="1:33" ht="22.5" customHeight="1" x14ac:dyDescent="0.25">
      <c r="A31" s="261"/>
      <c r="B31" s="180">
        <v>30</v>
      </c>
      <c r="C31" s="218" t="s">
        <v>344</v>
      </c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</row>
    <row r="32" spans="1:33" ht="22.5" customHeight="1" x14ac:dyDescent="0.25">
      <c r="A32" s="258">
        <v>512</v>
      </c>
      <c r="B32" s="128">
        <v>31</v>
      </c>
      <c r="C32" s="218" t="s">
        <v>647</v>
      </c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</row>
    <row r="33" spans="1:33" ht="22.5" customHeight="1" x14ac:dyDescent="0.25">
      <c r="A33" s="258"/>
      <c r="B33" s="128">
        <v>32</v>
      </c>
      <c r="C33" s="218" t="s">
        <v>345</v>
      </c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</row>
    <row r="34" spans="1:33" ht="22.5" customHeight="1" x14ac:dyDescent="0.25">
      <c r="A34" s="258"/>
      <c r="B34" s="128">
        <v>33</v>
      </c>
      <c r="C34" s="218" t="s">
        <v>347</v>
      </c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130"/>
      <c r="S34" s="130"/>
      <c r="T34" s="130"/>
      <c r="U34" s="130"/>
      <c r="V34" s="130"/>
      <c r="W34" s="130"/>
      <c r="X34" s="130"/>
      <c r="Y34" s="130"/>
      <c r="Z34" s="130"/>
      <c r="AA34" s="75"/>
      <c r="AB34" s="75"/>
      <c r="AC34" s="75"/>
      <c r="AD34" s="75"/>
      <c r="AE34" s="75"/>
      <c r="AF34" s="75"/>
      <c r="AG34" s="75"/>
    </row>
    <row r="35" spans="1:33" ht="19.5" customHeight="1" x14ac:dyDescent="0.25">
      <c r="A35" s="134" t="s">
        <v>730</v>
      </c>
      <c r="B35" s="134" t="s">
        <v>1</v>
      </c>
      <c r="C35" s="214" t="s">
        <v>731</v>
      </c>
      <c r="D35" s="131">
        <v>44228</v>
      </c>
      <c r="E35" s="131">
        <f>D35+1</f>
        <v>44229</v>
      </c>
      <c r="F35" s="131">
        <f t="shared" ref="F35:AE35" si="1">E35+1</f>
        <v>44230</v>
      </c>
      <c r="G35" s="131">
        <f t="shared" si="1"/>
        <v>44231</v>
      </c>
      <c r="H35" s="131">
        <f t="shared" si="1"/>
        <v>44232</v>
      </c>
      <c r="I35" s="131">
        <f t="shared" si="1"/>
        <v>44233</v>
      </c>
      <c r="J35" s="131">
        <f t="shared" si="1"/>
        <v>44234</v>
      </c>
      <c r="K35" s="131">
        <f t="shared" si="1"/>
        <v>44235</v>
      </c>
      <c r="L35" s="131">
        <f t="shared" si="1"/>
        <v>44236</v>
      </c>
      <c r="M35" s="131">
        <f t="shared" si="1"/>
        <v>44237</v>
      </c>
      <c r="N35" s="131">
        <f t="shared" si="1"/>
        <v>44238</v>
      </c>
      <c r="O35" s="131">
        <f t="shared" si="1"/>
        <v>44239</v>
      </c>
      <c r="P35" s="131">
        <f t="shared" si="1"/>
        <v>44240</v>
      </c>
      <c r="Q35" s="131">
        <f t="shared" si="1"/>
        <v>44241</v>
      </c>
      <c r="R35" s="131">
        <f t="shared" si="1"/>
        <v>44242</v>
      </c>
      <c r="S35" s="131">
        <f t="shared" si="1"/>
        <v>44243</v>
      </c>
      <c r="T35" s="131">
        <f t="shared" si="1"/>
        <v>44244</v>
      </c>
      <c r="U35" s="131">
        <f t="shared" si="1"/>
        <v>44245</v>
      </c>
      <c r="V35" s="131">
        <f t="shared" si="1"/>
        <v>44246</v>
      </c>
      <c r="W35" s="131">
        <f t="shared" si="1"/>
        <v>44247</v>
      </c>
      <c r="X35" s="131">
        <f t="shared" si="1"/>
        <v>44248</v>
      </c>
      <c r="Y35" s="131">
        <f t="shared" si="1"/>
        <v>44249</v>
      </c>
      <c r="Z35" s="131">
        <f t="shared" si="1"/>
        <v>44250</v>
      </c>
      <c r="AA35" s="131">
        <f t="shared" si="1"/>
        <v>44251</v>
      </c>
      <c r="AB35" s="131">
        <f t="shared" si="1"/>
        <v>44252</v>
      </c>
      <c r="AC35" s="131">
        <f t="shared" si="1"/>
        <v>44253</v>
      </c>
      <c r="AD35" s="131">
        <f t="shared" si="1"/>
        <v>44254</v>
      </c>
      <c r="AE35" s="131">
        <f t="shared" si="1"/>
        <v>44255</v>
      </c>
      <c r="AF35" s="131"/>
      <c r="AG35" s="131"/>
    </row>
    <row r="36" spans="1:33" ht="22.5" customHeight="1" x14ac:dyDescent="0.25">
      <c r="A36" s="258">
        <v>513</v>
      </c>
      <c r="B36" s="128">
        <v>34</v>
      </c>
      <c r="C36" s="218" t="s">
        <v>349</v>
      </c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127"/>
      <c r="S36" s="127"/>
      <c r="T36" s="127"/>
      <c r="U36" s="127"/>
      <c r="V36" s="127"/>
      <c r="W36" s="127"/>
      <c r="X36" s="127"/>
      <c r="Y36" s="127"/>
      <c r="Z36" s="127"/>
      <c r="AA36" s="75"/>
      <c r="AB36" s="75"/>
      <c r="AC36" s="75"/>
      <c r="AD36" s="75"/>
      <c r="AE36" s="75"/>
      <c r="AF36" s="75"/>
      <c r="AG36" s="75"/>
    </row>
    <row r="37" spans="1:33" ht="22.5" customHeight="1" x14ac:dyDescent="0.25">
      <c r="A37" s="258"/>
      <c r="B37" s="128">
        <v>35</v>
      </c>
      <c r="C37" s="218" t="s">
        <v>350</v>
      </c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</row>
    <row r="38" spans="1:33" ht="22.5" customHeight="1" x14ac:dyDescent="0.25">
      <c r="A38" s="258"/>
      <c r="B38" s="128">
        <v>36</v>
      </c>
      <c r="C38" s="218" t="s">
        <v>626</v>
      </c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</row>
    <row r="39" spans="1:33" ht="22.5" customHeight="1" x14ac:dyDescent="0.25">
      <c r="A39" s="258">
        <v>514</v>
      </c>
      <c r="B39" s="128">
        <v>37</v>
      </c>
      <c r="C39" s="218" t="s">
        <v>351</v>
      </c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</row>
    <row r="40" spans="1:33" ht="22.5" customHeight="1" x14ac:dyDescent="0.25">
      <c r="A40" s="258"/>
      <c r="B40" s="128">
        <v>38</v>
      </c>
      <c r="C40" s="218" t="s">
        <v>352</v>
      </c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</row>
    <row r="41" spans="1:33" ht="22.5" customHeight="1" x14ac:dyDescent="0.25">
      <c r="A41" s="258"/>
      <c r="B41" s="128">
        <v>39</v>
      </c>
      <c r="C41" s="218" t="s">
        <v>649</v>
      </c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</row>
    <row r="42" spans="1:33" ht="22.5" customHeight="1" x14ac:dyDescent="0.25">
      <c r="A42" s="258">
        <v>515</v>
      </c>
      <c r="B42" s="128">
        <v>40</v>
      </c>
      <c r="C42" s="218" t="s">
        <v>354</v>
      </c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</row>
    <row r="43" spans="1:33" ht="22.5" customHeight="1" x14ac:dyDescent="0.25">
      <c r="A43" s="258"/>
      <c r="B43" s="128">
        <v>41</v>
      </c>
      <c r="C43" s="218" t="s">
        <v>356</v>
      </c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</row>
    <row r="44" spans="1:33" ht="22.5" customHeight="1" x14ac:dyDescent="0.25">
      <c r="A44" s="258"/>
      <c r="B44" s="128">
        <v>42</v>
      </c>
      <c r="C44" s="218" t="s">
        <v>797</v>
      </c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</row>
    <row r="45" spans="1:33" ht="22.5" customHeight="1" x14ac:dyDescent="0.25">
      <c r="A45" s="258">
        <v>516</v>
      </c>
      <c r="B45" s="128">
        <v>43</v>
      </c>
      <c r="C45" s="218" t="s">
        <v>357</v>
      </c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</row>
    <row r="46" spans="1:33" ht="22.5" customHeight="1" x14ac:dyDescent="0.25">
      <c r="A46" s="258"/>
      <c r="B46" s="128">
        <v>44</v>
      </c>
      <c r="C46" s="218" t="s">
        <v>359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</row>
    <row r="47" spans="1:33" ht="22.5" customHeight="1" x14ac:dyDescent="0.25">
      <c r="A47" s="258"/>
      <c r="B47" s="128">
        <v>45</v>
      </c>
      <c r="C47" s="218" t="s">
        <v>360</v>
      </c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</row>
    <row r="48" spans="1:33" ht="22.5" customHeight="1" x14ac:dyDescent="0.25">
      <c r="A48" s="258">
        <v>517</v>
      </c>
      <c r="B48" s="128">
        <v>46</v>
      </c>
      <c r="C48" s="218" t="s">
        <v>361</v>
      </c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</row>
    <row r="49" spans="1:33" ht="22.5" customHeight="1" x14ac:dyDescent="0.25">
      <c r="A49" s="258"/>
      <c r="B49" s="128">
        <v>47</v>
      </c>
      <c r="C49" s="218" t="s">
        <v>363</v>
      </c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</row>
    <row r="50" spans="1:33" ht="22.5" customHeight="1" x14ac:dyDescent="0.25">
      <c r="A50" s="258"/>
      <c r="B50" s="128">
        <v>48</v>
      </c>
      <c r="C50" s="220" t="s">
        <v>182</v>
      </c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</row>
    <row r="51" spans="1:33" ht="22.5" customHeight="1" x14ac:dyDescent="0.25">
      <c r="A51" s="258">
        <v>518</v>
      </c>
      <c r="B51" s="128">
        <v>49</v>
      </c>
      <c r="C51" s="218" t="s">
        <v>735</v>
      </c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</row>
    <row r="52" spans="1:33" ht="22.5" customHeight="1" x14ac:dyDescent="0.25">
      <c r="A52" s="258"/>
      <c r="B52" s="128">
        <v>50</v>
      </c>
      <c r="C52" s="218" t="s">
        <v>368</v>
      </c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</row>
    <row r="53" spans="1:33" ht="22.5" customHeight="1" x14ac:dyDescent="0.25">
      <c r="A53" s="258"/>
      <c r="B53" s="128">
        <v>51</v>
      </c>
      <c r="C53" s="218" t="s">
        <v>370</v>
      </c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</row>
    <row r="54" spans="1:33" ht="22.5" customHeight="1" x14ac:dyDescent="0.25">
      <c r="A54" s="258">
        <v>519</v>
      </c>
      <c r="B54" s="128">
        <v>52</v>
      </c>
      <c r="C54" s="218" t="s">
        <v>372</v>
      </c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</row>
    <row r="55" spans="1:33" ht="22.5" customHeight="1" x14ac:dyDescent="0.25">
      <c r="A55" s="258"/>
      <c r="B55" s="128">
        <v>53</v>
      </c>
      <c r="C55" s="218" t="s">
        <v>374</v>
      </c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</row>
    <row r="56" spans="1:33" ht="22.5" customHeight="1" x14ac:dyDescent="0.25">
      <c r="A56" s="258"/>
      <c r="B56" s="128">
        <v>54</v>
      </c>
      <c r="C56" s="218" t="s">
        <v>375</v>
      </c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</row>
    <row r="57" spans="1:33" ht="22.5" customHeight="1" x14ac:dyDescent="0.25">
      <c r="A57" s="258">
        <v>521</v>
      </c>
      <c r="B57" s="128">
        <v>55</v>
      </c>
      <c r="C57" s="218" t="s">
        <v>376</v>
      </c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</row>
    <row r="58" spans="1:33" ht="22.5" customHeight="1" x14ac:dyDescent="0.25">
      <c r="A58" s="258"/>
      <c r="B58" s="128">
        <v>56</v>
      </c>
      <c r="C58" s="218" t="s">
        <v>377</v>
      </c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</row>
    <row r="59" spans="1:33" ht="22.5" customHeight="1" x14ac:dyDescent="0.25">
      <c r="A59" s="258"/>
      <c r="B59" s="128">
        <v>57</v>
      </c>
      <c r="C59" s="218" t="s">
        <v>378</v>
      </c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</row>
    <row r="60" spans="1:33" ht="22.5" customHeight="1" x14ac:dyDescent="0.25">
      <c r="A60" s="258">
        <v>522</v>
      </c>
      <c r="B60" s="128">
        <v>58</v>
      </c>
      <c r="C60" s="218" t="s">
        <v>380</v>
      </c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</row>
    <row r="61" spans="1:33" ht="22.5" customHeight="1" x14ac:dyDescent="0.25">
      <c r="A61" s="258"/>
      <c r="B61" s="128">
        <v>59</v>
      </c>
      <c r="C61" s="218" t="s">
        <v>381</v>
      </c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</row>
    <row r="62" spans="1:33" ht="22.5" customHeight="1" x14ac:dyDescent="0.25">
      <c r="A62" s="258"/>
      <c r="B62" s="128">
        <v>60</v>
      </c>
      <c r="C62" s="218" t="s">
        <v>383</v>
      </c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</row>
    <row r="63" spans="1:33" ht="22.5" customHeight="1" x14ac:dyDescent="0.25">
      <c r="A63" s="258">
        <v>523</v>
      </c>
      <c r="B63" s="128">
        <v>61</v>
      </c>
      <c r="C63" s="218" t="s">
        <v>384</v>
      </c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</row>
    <row r="64" spans="1:33" ht="22.5" customHeight="1" x14ac:dyDescent="0.25">
      <c r="A64" s="258"/>
      <c r="B64" s="128">
        <v>62</v>
      </c>
      <c r="C64" s="218" t="s">
        <v>650</v>
      </c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</row>
    <row r="65" spans="1:33" ht="22.5" customHeight="1" x14ac:dyDescent="0.25">
      <c r="A65" s="258"/>
      <c r="B65" s="128">
        <v>63</v>
      </c>
      <c r="C65" s="218" t="s">
        <v>628</v>
      </c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</row>
    <row r="66" spans="1:33" ht="22.5" customHeight="1" x14ac:dyDescent="0.25">
      <c r="A66" s="258">
        <v>524</v>
      </c>
      <c r="B66" s="128">
        <v>64</v>
      </c>
      <c r="C66" s="218" t="s">
        <v>385</v>
      </c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</row>
    <row r="67" spans="1:33" ht="22.5" customHeight="1" x14ac:dyDescent="0.25">
      <c r="A67" s="258"/>
      <c r="B67" s="128">
        <v>65</v>
      </c>
      <c r="C67" s="218" t="s">
        <v>387</v>
      </c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</row>
    <row r="68" spans="1:33" ht="22.5" customHeight="1" x14ac:dyDescent="0.25">
      <c r="A68" s="258"/>
      <c r="B68" s="128">
        <v>66</v>
      </c>
      <c r="C68" s="218" t="s">
        <v>388</v>
      </c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</row>
    <row r="69" spans="1:33" ht="19.5" customHeight="1" x14ac:dyDescent="0.25">
      <c r="A69" s="134" t="s">
        <v>730</v>
      </c>
      <c r="B69" s="134" t="s">
        <v>1</v>
      </c>
      <c r="C69" s="214" t="s">
        <v>731</v>
      </c>
      <c r="D69" s="131">
        <v>44228</v>
      </c>
      <c r="E69" s="131">
        <f>D69+1</f>
        <v>44229</v>
      </c>
      <c r="F69" s="131">
        <f t="shared" ref="F69:AE69" si="2">E69+1</f>
        <v>44230</v>
      </c>
      <c r="G69" s="131">
        <f t="shared" si="2"/>
        <v>44231</v>
      </c>
      <c r="H69" s="131">
        <f t="shared" si="2"/>
        <v>44232</v>
      </c>
      <c r="I69" s="131">
        <f t="shared" si="2"/>
        <v>44233</v>
      </c>
      <c r="J69" s="131">
        <f t="shared" si="2"/>
        <v>44234</v>
      </c>
      <c r="K69" s="131">
        <f t="shared" si="2"/>
        <v>44235</v>
      </c>
      <c r="L69" s="131">
        <f t="shared" si="2"/>
        <v>44236</v>
      </c>
      <c r="M69" s="131">
        <f t="shared" si="2"/>
        <v>44237</v>
      </c>
      <c r="N69" s="131">
        <f t="shared" si="2"/>
        <v>44238</v>
      </c>
      <c r="O69" s="131">
        <f t="shared" si="2"/>
        <v>44239</v>
      </c>
      <c r="P69" s="131">
        <f t="shared" si="2"/>
        <v>44240</v>
      </c>
      <c r="Q69" s="131">
        <f t="shared" si="2"/>
        <v>44241</v>
      </c>
      <c r="R69" s="131">
        <f t="shared" si="2"/>
        <v>44242</v>
      </c>
      <c r="S69" s="131">
        <f t="shared" si="2"/>
        <v>44243</v>
      </c>
      <c r="T69" s="131">
        <f t="shared" si="2"/>
        <v>44244</v>
      </c>
      <c r="U69" s="131">
        <f t="shared" si="2"/>
        <v>44245</v>
      </c>
      <c r="V69" s="131">
        <f t="shared" si="2"/>
        <v>44246</v>
      </c>
      <c r="W69" s="131">
        <f t="shared" si="2"/>
        <v>44247</v>
      </c>
      <c r="X69" s="131">
        <f t="shared" si="2"/>
        <v>44248</v>
      </c>
      <c r="Y69" s="131">
        <f t="shared" si="2"/>
        <v>44249</v>
      </c>
      <c r="Z69" s="131">
        <f t="shared" si="2"/>
        <v>44250</v>
      </c>
      <c r="AA69" s="131">
        <f t="shared" si="2"/>
        <v>44251</v>
      </c>
      <c r="AB69" s="131">
        <f t="shared" si="2"/>
        <v>44252</v>
      </c>
      <c r="AC69" s="131">
        <f t="shared" si="2"/>
        <v>44253</v>
      </c>
      <c r="AD69" s="131">
        <f t="shared" si="2"/>
        <v>44254</v>
      </c>
      <c r="AE69" s="131">
        <f t="shared" si="2"/>
        <v>44255</v>
      </c>
      <c r="AF69" s="131"/>
      <c r="AG69" s="131"/>
    </row>
    <row r="70" spans="1:33" ht="21" customHeight="1" x14ac:dyDescent="0.25">
      <c r="A70" s="258">
        <v>525</v>
      </c>
      <c r="B70" s="128">
        <v>67</v>
      </c>
      <c r="C70" s="218" t="s">
        <v>389</v>
      </c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</row>
    <row r="71" spans="1:33" ht="21" customHeight="1" x14ac:dyDescent="0.25">
      <c r="A71" s="258"/>
      <c r="B71" s="128">
        <v>68</v>
      </c>
      <c r="C71" s="218" t="s">
        <v>391</v>
      </c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</row>
    <row r="72" spans="1:33" ht="21" customHeight="1" x14ac:dyDescent="0.25">
      <c r="A72" s="258"/>
      <c r="B72" s="128">
        <v>69</v>
      </c>
      <c r="C72" s="218" t="s">
        <v>393</v>
      </c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130"/>
      <c r="S72" s="130"/>
      <c r="T72" s="130"/>
      <c r="U72" s="130"/>
      <c r="V72" s="130"/>
      <c r="W72" s="130"/>
      <c r="X72" s="130"/>
      <c r="Y72" s="130"/>
      <c r="Z72" s="130"/>
      <c r="AA72" s="75"/>
      <c r="AB72" s="75"/>
      <c r="AC72" s="75"/>
      <c r="AD72" s="75"/>
      <c r="AE72" s="75"/>
      <c r="AF72" s="75"/>
      <c r="AG72" s="75"/>
    </row>
    <row r="73" spans="1:33" ht="22.5" customHeight="1" x14ac:dyDescent="0.25">
      <c r="A73" s="258">
        <v>526</v>
      </c>
      <c r="B73" s="128">
        <v>70</v>
      </c>
      <c r="C73" s="218" t="s">
        <v>394</v>
      </c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127"/>
      <c r="S73" s="127"/>
      <c r="T73" s="127"/>
      <c r="U73" s="127"/>
      <c r="V73" s="127"/>
      <c r="W73" s="127"/>
      <c r="X73" s="127"/>
      <c r="Y73" s="127"/>
      <c r="Z73" s="127"/>
      <c r="AA73" s="75"/>
      <c r="AB73" s="75"/>
      <c r="AC73" s="75"/>
      <c r="AD73" s="75"/>
      <c r="AE73" s="75"/>
      <c r="AF73" s="75"/>
      <c r="AG73" s="75"/>
    </row>
    <row r="74" spans="1:33" ht="22.5" customHeight="1" x14ac:dyDescent="0.25">
      <c r="A74" s="258"/>
      <c r="B74" s="128">
        <v>71</v>
      </c>
      <c r="C74" s="218" t="s">
        <v>395</v>
      </c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</row>
    <row r="75" spans="1:33" ht="22.5" customHeight="1" x14ac:dyDescent="0.25">
      <c r="A75" s="258"/>
      <c r="B75" s="128">
        <v>72</v>
      </c>
      <c r="C75" s="218" t="s">
        <v>410</v>
      </c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</row>
    <row r="76" spans="1:33" ht="22.5" customHeight="1" x14ac:dyDescent="0.25">
      <c r="A76" s="258">
        <v>527</v>
      </c>
      <c r="B76" s="128">
        <v>73</v>
      </c>
      <c r="C76" s="218" t="s">
        <v>397</v>
      </c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</row>
    <row r="77" spans="1:33" ht="22.5" customHeight="1" x14ac:dyDescent="0.25">
      <c r="A77" s="258"/>
      <c r="B77" s="128">
        <v>74</v>
      </c>
      <c r="C77" s="218" t="s">
        <v>399</v>
      </c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</row>
    <row r="78" spans="1:33" ht="22.5" customHeight="1" x14ac:dyDescent="0.25">
      <c r="A78" s="258"/>
      <c r="B78" s="128">
        <v>75</v>
      </c>
      <c r="C78" s="218" t="s">
        <v>401</v>
      </c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</row>
    <row r="79" spans="1:33" ht="22.5" customHeight="1" x14ac:dyDescent="0.25">
      <c r="A79" s="258">
        <v>528</v>
      </c>
      <c r="B79" s="128">
        <v>76</v>
      </c>
      <c r="C79" s="218" t="s">
        <v>403</v>
      </c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</row>
    <row r="80" spans="1:33" ht="22.5" customHeight="1" x14ac:dyDescent="0.25">
      <c r="A80" s="258"/>
      <c r="B80" s="128">
        <v>77</v>
      </c>
      <c r="C80" s="218" t="s">
        <v>404</v>
      </c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</row>
    <row r="81" spans="1:33" ht="22.5" customHeight="1" x14ac:dyDescent="0.25">
      <c r="A81" s="258"/>
      <c r="B81" s="128">
        <v>78</v>
      </c>
      <c r="C81" s="218" t="s">
        <v>630</v>
      </c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</row>
    <row r="82" spans="1:33" ht="22.5" customHeight="1" x14ac:dyDescent="0.25">
      <c r="A82" s="258">
        <v>529</v>
      </c>
      <c r="B82" s="128">
        <v>79</v>
      </c>
      <c r="C82" s="218" t="s">
        <v>405</v>
      </c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</row>
    <row r="83" spans="1:33" ht="22.5" customHeight="1" x14ac:dyDescent="0.25">
      <c r="A83" s="258"/>
      <c r="B83" s="128">
        <v>80</v>
      </c>
      <c r="C83" s="218" t="s">
        <v>406</v>
      </c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</row>
    <row r="84" spans="1:33" ht="22.5" customHeight="1" x14ac:dyDescent="0.25">
      <c r="A84" s="258"/>
      <c r="B84" s="128">
        <v>81</v>
      </c>
      <c r="C84" s="218" t="s">
        <v>407</v>
      </c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</row>
    <row r="85" spans="1:33" ht="22.5" customHeight="1" x14ac:dyDescent="0.25">
      <c r="A85" s="258">
        <v>532</v>
      </c>
      <c r="B85" s="128">
        <v>82</v>
      </c>
      <c r="C85" s="222" t="s">
        <v>652</v>
      </c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</row>
    <row r="86" spans="1:33" ht="22.5" customHeight="1" x14ac:dyDescent="0.25">
      <c r="A86" s="258"/>
      <c r="B86" s="128">
        <v>83</v>
      </c>
      <c r="C86" s="218" t="s">
        <v>704</v>
      </c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</row>
    <row r="87" spans="1:33" ht="22.5" customHeight="1" x14ac:dyDescent="0.25">
      <c r="A87" s="258"/>
      <c r="B87" s="128">
        <v>84</v>
      </c>
      <c r="C87" s="223" t="s">
        <v>58</v>
      </c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</row>
    <row r="88" spans="1:33" ht="22.5" customHeight="1" x14ac:dyDescent="0.25">
      <c r="A88" s="258">
        <v>533</v>
      </c>
      <c r="B88" s="128">
        <v>85</v>
      </c>
      <c r="C88" s="223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</row>
    <row r="89" spans="1:33" ht="22.5" customHeight="1" x14ac:dyDescent="0.25">
      <c r="A89" s="258"/>
      <c r="B89" s="128">
        <v>86</v>
      </c>
      <c r="C89" s="218" t="s">
        <v>415</v>
      </c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</row>
    <row r="90" spans="1:33" ht="22.5" customHeight="1" x14ac:dyDescent="0.25">
      <c r="A90" s="258"/>
      <c r="B90" s="128">
        <v>87</v>
      </c>
      <c r="C90" s="216" t="s">
        <v>74</v>
      </c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</row>
    <row r="91" spans="1:33" ht="22.5" customHeight="1" x14ac:dyDescent="0.25">
      <c r="A91" s="258">
        <v>534</v>
      </c>
      <c r="B91" s="128">
        <v>88</v>
      </c>
      <c r="C91" s="218" t="s">
        <v>417</v>
      </c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</row>
    <row r="92" spans="1:33" ht="22.5" customHeight="1" x14ac:dyDescent="0.25">
      <c r="A92" s="258"/>
      <c r="B92" s="128">
        <v>89</v>
      </c>
      <c r="C92" s="218" t="s">
        <v>419</v>
      </c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</row>
    <row r="93" spans="1:33" ht="22.5" customHeight="1" x14ac:dyDescent="0.25">
      <c r="A93" s="258"/>
      <c r="B93" s="128">
        <v>90</v>
      </c>
      <c r="C93" s="218" t="s">
        <v>414</v>
      </c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</row>
    <row r="94" spans="1:33" ht="22.5" customHeight="1" x14ac:dyDescent="0.25">
      <c r="A94" s="258">
        <v>535</v>
      </c>
      <c r="B94" s="128">
        <v>91</v>
      </c>
      <c r="C94" s="218" t="s">
        <v>422</v>
      </c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</row>
    <row r="95" spans="1:33" ht="22.5" customHeight="1" x14ac:dyDescent="0.25">
      <c r="A95" s="258"/>
      <c r="B95" s="128">
        <v>92</v>
      </c>
      <c r="C95" s="218" t="s">
        <v>424</v>
      </c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</row>
    <row r="96" spans="1:33" ht="22.5" customHeight="1" x14ac:dyDescent="0.25">
      <c r="A96" s="258"/>
      <c r="B96" s="128">
        <v>93</v>
      </c>
      <c r="C96" s="218" t="s">
        <v>425</v>
      </c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</row>
    <row r="97" spans="1:33" ht="22.5" customHeight="1" x14ac:dyDescent="0.25">
      <c r="A97" s="258">
        <v>536</v>
      </c>
      <c r="B97" s="128">
        <v>94</v>
      </c>
      <c r="C97" s="218" t="s">
        <v>426</v>
      </c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</row>
    <row r="98" spans="1:33" ht="22.5" customHeight="1" x14ac:dyDescent="0.25">
      <c r="A98" s="258"/>
      <c r="B98" s="128">
        <v>95</v>
      </c>
      <c r="C98" s="218" t="s">
        <v>427</v>
      </c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</row>
    <row r="99" spans="1:33" ht="22.5" customHeight="1" x14ac:dyDescent="0.25">
      <c r="A99" s="258"/>
      <c r="B99" s="128">
        <v>96</v>
      </c>
      <c r="C99" s="218" t="s">
        <v>428</v>
      </c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</row>
    <row r="100" spans="1:33" ht="22.5" customHeight="1" x14ac:dyDescent="0.25">
      <c r="A100" s="258">
        <v>537</v>
      </c>
      <c r="B100" s="128">
        <v>97</v>
      </c>
      <c r="C100" s="218" t="s">
        <v>429</v>
      </c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</row>
    <row r="101" spans="1:33" ht="22.5" customHeight="1" x14ac:dyDescent="0.25">
      <c r="A101" s="258"/>
      <c r="B101" s="128">
        <v>98</v>
      </c>
      <c r="C101" s="218" t="s">
        <v>430</v>
      </c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</row>
    <row r="102" spans="1:33" ht="22.5" customHeight="1" x14ac:dyDescent="0.25">
      <c r="A102" s="258"/>
      <c r="B102" s="128">
        <v>99</v>
      </c>
      <c r="C102" s="218" t="s">
        <v>432</v>
      </c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</row>
    <row r="103" spans="1:33" ht="19.5" customHeight="1" x14ac:dyDescent="0.25">
      <c r="A103" s="134" t="s">
        <v>730</v>
      </c>
      <c r="B103" s="134" t="s">
        <v>1</v>
      </c>
      <c r="C103" s="214" t="s">
        <v>731</v>
      </c>
      <c r="D103" s="131">
        <v>44228</v>
      </c>
      <c r="E103" s="131">
        <f>D103+1</f>
        <v>44229</v>
      </c>
      <c r="F103" s="131">
        <f t="shared" ref="F103" si="3">E103+1</f>
        <v>44230</v>
      </c>
      <c r="G103" s="131">
        <f t="shared" ref="G103" si="4">F103+1</f>
        <v>44231</v>
      </c>
      <c r="H103" s="131">
        <f t="shared" ref="H103" si="5">G103+1</f>
        <v>44232</v>
      </c>
      <c r="I103" s="131">
        <f t="shared" ref="I103" si="6">H103+1</f>
        <v>44233</v>
      </c>
      <c r="J103" s="131">
        <f t="shared" ref="J103" si="7">I103+1</f>
        <v>44234</v>
      </c>
      <c r="K103" s="131">
        <f t="shared" ref="K103" si="8">J103+1</f>
        <v>44235</v>
      </c>
      <c r="L103" s="131">
        <f t="shared" ref="L103" si="9">K103+1</f>
        <v>44236</v>
      </c>
      <c r="M103" s="131">
        <f t="shared" ref="M103" si="10">L103+1</f>
        <v>44237</v>
      </c>
      <c r="N103" s="131">
        <f t="shared" ref="N103" si="11">M103+1</f>
        <v>44238</v>
      </c>
      <c r="O103" s="131">
        <f t="shared" ref="O103" si="12">N103+1</f>
        <v>44239</v>
      </c>
      <c r="P103" s="131">
        <f t="shared" ref="P103" si="13">O103+1</f>
        <v>44240</v>
      </c>
      <c r="Q103" s="131">
        <f t="shared" ref="Q103" si="14">P103+1</f>
        <v>44241</v>
      </c>
      <c r="R103" s="131">
        <f t="shared" ref="R103" si="15">Q103+1</f>
        <v>44242</v>
      </c>
      <c r="S103" s="131">
        <f t="shared" ref="S103" si="16">R103+1</f>
        <v>44243</v>
      </c>
      <c r="T103" s="131">
        <f t="shared" ref="T103" si="17">S103+1</f>
        <v>44244</v>
      </c>
      <c r="U103" s="131">
        <f t="shared" ref="U103" si="18">T103+1</f>
        <v>44245</v>
      </c>
      <c r="V103" s="131">
        <f t="shared" ref="V103" si="19">U103+1</f>
        <v>44246</v>
      </c>
      <c r="W103" s="131">
        <f t="shared" ref="W103" si="20">V103+1</f>
        <v>44247</v>
      </c>
      <c r="X103" s="131">
        <f t="shared" ref="X103" si="21">W103+1</f>
        <v>44248</v>
      </c>
      <c r="Y103" s="131">
        <f t="shared" ref="Y103" si="22">X103+1</f>
        <v>44249</v>
      </c>
      <c r="Z103" s="131">
        <f t="shared" ref="Z103" si="23">Y103+1</f>
        <v>44250</v>
      </c>
      <c r="AA103" s="131">
        <f t="shared" ref="AA103" si="24">Z103+1</f>
        <v>44251</v>
      </c>
      <c r="AB103" s="131">
        <f t="shared" ref="AB103" si="25">AA103+1</f>
        <v>44252</v>
      </c>
      <c r="AC103" s="131">
        <f t="shared" ref="AC103" si="26">AB103+1</f>
        <v>44253</v>
      </c>
      <c r="AD103" s="131">
        <f t="shared" ref="AD103" si="27">AC103+1</f>
        <v>44254</v>
      </c>
      <c r="AE103" s="131">
        <f t="shared" ref="AE103" si="28">AD103+1</f>
        <v>44255</v>
      </c>
      <c r="AF103" s="131"/>
      <c r="AG103" s="131"/>
    </row>
    <row r="104" spans="1:33" ht="22.5" customHeight="1" x14ac:dyDescent="0.25">
      <c r="A104" s="258">
        <v>538</v>
      </c>
      <c r="B104" s="128">
        <v>100</v>
      </c>
      <c r="C104" s="218" t="s">
        <v>433</v>
      </c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</row>
    <row r="105" spans="1:33" ht="22.5" customHeight="1" x14ac:dyDescent="0.25">
      <c r="A105" s="258"/>
      <c r="B105" s="128">
        <v>101</v>
      </c>
      <c r="C105" s="218" t="s">
        <v>631</v>
      </c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</row>
    <row r="106" spans="1:33" ht="22.5" customHeight="1" x14ac:dyDescent="0.25">
      <c r="A106" s="258"/>
      <c r="B106" s="128">
        <v>102</v>
      </c>
      <c r="C106" s="218" t="s">
        <v>654</v>
      </c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</row>
    <row r="107" spans="1:33" ht="22.5" customHeight="1" x14ac:dyDescent="0.25">
      <c r="A107" s="258">
        <v>539</v>
      </c>
      <c r="B107" s="128">
        <v>103</v>
      </c>
      <c r="C107" s="218" t="s">
        <v>434</v>
      </c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</row>
    <row r="108" spans="1:33" ht="22.5" customHeight="1" x14ac:dyDescent="0.25">
      <c r="A108" s="258"/>
      <c r="B108" s="128">
        <v>104</v>
      </c>
      <c r="C108" s="218" t="s">
        <v>435</v>
      </c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</row>
    <row r="109" spans="1:33" ht="22.5" customHeight="1" x14ac:dyDescent="0.25">
      <c r="A109" s="258"/>
      <c r="B109" s="128">
        <v>105</v>
      </c>
      <c r="C109" s="218" t="s">
        <v>436</v>
      </c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</row>
  </sheetData>
  <mergeCells count="35">
    <mergeCell ref="A107:A109"/>
    <mergeCell ref="A88:A90"/>
    <mergeCell ref="A91:A93"/>
    <mergeCell ref="A94:A96"/>
    <mergeCell ref="A97:A99"/>
    <mergeCell ref="A100:A102"/>
    <mergeCell ref="A104:A106"/>
    <mergeCell ref="A85:A87"/>
    <mergeCell ref="A51:A53"/>
    <mergeCell ref="A54:A56"/>
    <mergeCell ref="A57:A59"/>
    <mergeCell ref="A60:A62"/>
    <mergeCell ref="A63:A65"/>
    <mergeCell ref="A66:A68"/>
    <mergeCell ref="A70:A72"/>
    <mergeCell ref="A73:A75"/>
    <mergeCell ref="A76:A78"/>
    <mergeCell ref="A79:A81"/>
    <mergeCell ref="A82:A84"/>
    <mergeCell ref="A2:A4"/>
    <mergeCell ref="A5:A7"/>
    <mergeCell ref="A8:A10"/>
    <mergeCell ref="A11:A13"/>
    <mergeCell ref="A48:A50"/>
    <mergeCell ref="A14:A16"/>
    <mergeCell ref="A17:A19"/>
    <mergeCell ref="A20:A22"/>
    <mergeCell ref="A23:A25"/>
    <mergeCell ref="A26:A28"/>
    <mergeCell ref="A29:A31"/>
    <mergeCell ref="A32:A34"/>
    <mergeCell ref="A36:A38"/>
    <mergeCell ref="A39:A41"/>
    <mergeCell ref="A42:A44"/>
    <mergeCell ref="A45:A47"/>
  </mergeCells>
  <pageMargins left="0.70866141732283472" right="0.70866141732283472" top="0.74803149606299213" bottom="0.74803149606299213" header="0.31496062992125984" footer="0.31496062992125984"/>
  <pageSetup paperSize="9" scale="65" fitToHeight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11"/>
  <sheetViews>
    <sheetView topLeftCell="A85" zoomScale="90" zoomScaleNormal="90" workbookViewId="0">
      <selection activeCell="M53" sqref="M53:M54"/>
    </sheetView>
  </sheetViews>
  <sheetFormatPr defaultRowHeight="15" x14ac:dyDescent="0.25"/>
  <cols>
    <col min="1" max="2" width="6.5703125" style="7" customWidth="1"/>
    <col min="3" max="3" width="45.85546875" style="7" customWidth="1"/>
    <col min="4" max="4" width="6.140625" style="21" customWidth="1"/>
    <col min="5" max="5" width="5.42578125" style="75" customWidth="1"/>
    <col min="6" max="6" width="82.140625" style="7" customWidth="1"/>
    <col min="7" max="7" width="13.85546875" style="21" customWidth="1"/>
    <col min="8" max="9" width="17.28515625" style="7" customWidth="1"/>
    <col min="10" max="10" width="52.5703125" style="62" customWidth="1"/>
    <col min="11" max="11" width="4.5703125" customWidth="1"/>
    <col min="12" max="12" width="6.85546875" customWidth="1"/>
    <col min="13" max="14" width="9.140625" customWidth="1"/>
    <col min="16" max="16" width="11.7109375" customWidth="1"/>
  </cols>
  <sheetData>
    <row r="1" spans="1:17" ht="68.25" customHeight="1" x14ac:dyDescent="0.3">
      <c r="A1" s="1" t="s">
        <v>0</v>
      </c>
      <c r="B1" s="2" t="s">
        <v>1</v>
      </c>
      <c r="C1" s="101" t="s">
        <v>6</v>
      </c>
      <c r="D1" s="2" t="s">
        <v>2</v>
      </c>
      <c r="E1" s="2" t="s">
        <v>152</v>
      </c>
      <c r="F1" s="2" t="s">
        <v>3</v>
      </c>
      <c r="G1" s="1" t="s">
        <v>4</v>
      </c>
      <c r="H1" s="1" t="s">
        <v>150</v>
      </c>
      <c r="I1" s="1" t="s">
        <v>151</v>
      </c>
      <c r="J1" s="13" t="s">
        <v>5</v>
      </c>
      <c r="K1" s="57" t="s">
        <v>597</v>
      </c>
      <c r="L1" s="22" t="s">
        <v>603</v>
      </c>
      <c r="M1" s="22" t="s">
        <v>595</v>
      </c>
      <c r="N1" s="15"/>
      <c r="O1" s="22" t="s">
        <v>586</v>
      </c>
      <c r="P1" s="22" t="s">
        <v>587</v>
      </c>
      <c r="Q1" s="69" t="s">
        <v>696</v>
      </c>
    </row>
    <row r="2" spans="1:17" ht="68.25" customHeight="1" x14ac:dyDescent="0.3">
      <c r="A2" s="1"/>
      <c r="B2" s="2"/>
      <c r="C2" s="101"/>
      <c r="D2" s="2"/>
      <c r="E2" s="2"/>
      <c r="F2" s="2"/>
      <c r="G2" s="1"/>
      <c r="H2" s="1"/>
      <c r="I2" s="1"/>
      <c r="J2" s="13"/>
      <c r="K2" s="145"/>
      <c r="L2" s="145"/>
      <c r="M2" s="145"/>
      <c r="N2" s="15"/>
      <c r="O2" s="22"/>
      <c r="P2" s="22"/>
      <c r="Q2" s="69"/>
    </row>
    <row r="3" spans="1:17" ht="18.75" x14ac:dyDescent="0.3">
      <c r="A3" s="253">
        <v>301</v>
      </c>
      <c r="B3" s="6">
        <v>1</v>
      </c>
      <c r="C3" s="58" t="s">
        <v>772</v>
      </c>
      <c r="D3" s="6">
        <v>320</v>
      </c>
      <c r="E3" s="14" t="s">
        <v>154</v>
      </c>
      <c r="F3" s="19" t="s">
        <v>579</v>
      </c>
      <c r="G3" s="17">
        <v>37646</v>
      </c>
      <c r="H3" s="13">
        <v>89393347942</v>
      </c>
      <c r="I3" s="13">
        <v>89172469727</v>
      </c>
      <c r="J3" s="13"/>
      <c r="K3">
        <f t="shared" ref="K3:K34" si="0">IF((C3&lt;&gt;""),IF(E3="б",1,0),0)</f>
        <v>1</v>
      </c>
      <c r="L3">
        <f t="shared" ref="L3:L34" si="1">IF((C3&lt;&gt;""),IF(E3="к",1,0),0)</f>
        <v>0</v>
      </c>
      <c r="M3">
        <f t="shared" ref="M3:M34" si="2">IF(C3&lt;&gt;"",1,0)</f>
        <v>1</v>
      </c>
      <c r="N3" s="77" t="s">
        <v>694</v>
      </c>
      <c r="O3" s="76">
        <f>COUNTIF(J3:J104,"*многодет*СТ")</f>
        <v>6</v>
      </c>
      <c r="P3" s="76">
        <f>COUNTIF(J3:J104,"*малоимущ*СТ")</f>
        <v>0</v>
      </c>
      <c r="Q3" s="69">
        <f>COUNTIF(J3:J104,"*сирота*СТ")</f>
        <v>0</v>
      </c>
    </row>
    <row r="4" spans="1:17" ht="18.75" x14ac:dyDescent="0.3">
      <c r="A4" s="253"/>
      <c r="B4" s="6">
        <v>2</v>
      </c>
      <c r="C4" s="58" t="s">
        <v>153</v>
      </c>
      <c r="D4" s="6">
        <v>111</v>
      </c>
      <c r="E4" s="14" t="s">
        <v>154</v>
      </c>
      <c r="F4" s="13" t="s">
        <v>155</v>
      </c>
      <c r="G4" s="17">
        <v>37621</v>
      </c>
      <c r="H4" s="13">
        <v>89083342363</v>
      </c>
      <c r="I4" s="13">
        <v>89872856297</v>
      </c>
      <c r="J4" s="13"/>
      <c r="K4">
        <f t="shared" si="0"/>
        <v>1</v>
      </c>
      <c r="L4">
        <f t="shared" si="1"/>
        <v>0</v>
      </c>
      <c r="M4">
        <f t="shared" si="2"/>
        <v>1</v>
      </c>
      <c r="N4" s="77" t="s">
        <v>693</v>
      </c>
      <c r="O4" s="76">
        <f>COUNTIF(J3:J104,"*многодет*ИТ")</f>
        <v>4</v>
      </c>
      <c r="P4" s="76">
        <f>COUNTIF(J3:J104,"*малоимущ*ИТ")</f>
        <v>1</v>
      </c>
      <c r="Q4" s="69">
        <f>COUNTIF(J3:J104,"*сирота*ИТ")</f>
        <v>0</v>
      </c>
    </row>
    <row r="5" spans="1:17" ht="18.75" x14ac:dyDescent="0.3">
      <c r="A5" s="253"/>
      <c r="B5" s="6">
        <v>3</v>
      </c>
      <c r="C5" s="58" t="s">
        <v>732</v>
      </c>
      <c r="D5" s="6">
        <v>111</v>
      </c>
      <c r="E5" s="14" t="s">
        <v>154</v>
      </c>
      <c r="F5" s="13" t="s">
        <v>113</v>
      </c>
      <c r="G5" s="17">
        <v>38167</v>
      </c>
      <c r="H5" s="13">
        <v>89506669645</v>
      </c>
      <c r="I5" s="13">
        <v>89586258758</v>
      </c>
      <c r="J5" s="13" t="s">
        <v>707</v>
      </c>
      <c r="K5">
        <f t="shared" si="0"/>
        <v>1</v>
      </c>
      <c r="L5">
        <f t="shared" si="1"/>
        <v>0</v>
      </c>
      <c r="M5">
        <f t="shared" si="2"/>
        <v>1</v>
      </c>
      <c r="N5" s="77" t="s">
        <v>695</v>
      </c>
      <c r="O5" s="76">
        <f>COUNTIF(J3:J104,"*многодет*ИКТ")</f>
        <v>4</v>
      </c>
      <c r="P5" s="76">
        <f>COUNTIF(J3:J104,"*малоимущ*ИКТ")</f>
        <v>2</v>
      </c>
      <c r="Q5" s="69">
        <f>COUNTIF(J3:J104,"*сирота*ИКТ")</f>
        <v>0</v>
      </c>
    </row>
    <row r="6" spans="1:17" ht="18.75" x14ac:dyDescent="0.3">
      <c r="A6" s="253">
        <v>302</v>
      </c>
      <c r="B6" s="6">
        <v>4</v>
      </c>
      <c r="C6" s="58" t="s">
        <v>156</v>
      </c>
      <c r="D6" s="6">
        <v>111</v>
      </c>
      <c r="E6" s="14" t="s">
        <v>154</v>
      </c>
      <c r="F6" s="13" t="s">
        <v>157</v>
      </c>
      <c r="G6" s="17">
        <v>38160</v>
      </c>
      <c r="H6" s="13">
        <v>79600691336</v>
      </c>
      <c r="I6" s="13">
        <v>79061225398</v>
      </c>
      <c r="J6" s="13"/>
      <c r="K6">
        <f t="shared" si="0"/>
        <v>1</v>
      </c>
      <c r="L6">
        <f t="shared" si="1"/>
        <v>0</v>
      </c>
      <c r="M6">
        <f t="shared" si="2"/>
        <v>1</v>
      </c>
      <c r="O6">
        <f>SUM(O3:O5)</f>
        <v>14</v>
      </c>
      <c r="P6">
        <f>SUM(P3:P5)</f>
        <v>3</v>
      </c>
      <c r="Q6">
        <f>SUM(Q3:Q5)</f>
        <v>0</v>
      </c>
    </row>
    <row r="7" spans="1:17" ht="18.75" x14ac:dyDescent="0.3">
      <c r="A7" s="253"/>
      <c r="B7" s="6">
        <v>5</v>
      </c>
      <c r="C7" s="58" t="s">
        <v>733</v>
      </c>
      <c r="D7" s="6">
        <v>103</v>
      </c>
      <c r="E7" s="14" t="s">
        <v>154</v>
      </c>
      <c r="F7" s="13" t="s">
        <v>158</v>
      </c>
      <c r="G7" s="17">
        <v>37643</v>
      </c>
      <c r="H7" s="13">
        <v>89996096829</v>
      </c>
      <c r="I7" s="13">
        <v>89021086159</v>
      </c>
      <c r="J7" s="13" t="s">
        <v>661</v>
      </c>
      <c r="K7">
        <f t="shared" si="0"/>
        <v>1</v>
      </c>
      <c r="L7">
        <f t="shared" si="1"/>
        <v>0</v>
      </c>
      <c r="M7">
        <f t="shared" si="2"/>
        <v>1</v>
      </c>
    </row>
    <row r="8" spans="1:17" ht="18.75" x14ac:dyDescent="0.3">
      <c r="A8" s="253"/>
      <c r="B8" s="6">
        <v>6</v>
      </c>
      <c r="C8" s="58" t="s">
        <v>159</v>
      </c>
      <c r="D8" s="6">
        <v>103</v>
      </c>
      <c r="E8" s="14" t="s">
        <v>154</v>
      </c>
      <c r="F8" s="13" t="s">
        <v>160</v>
      </c>
      <c r="G8" s="17">
        <v>38185</v>
      </c>
      <c r="H8" s="13">
        <v>89274057989</v>
      </c>
      <c r="I8" s="13">
        <v>89274034748</v>
      </c>
      <c r="J8" s="13"/>
      <c r="K8">
        <f t="shared" si="0"/>
        <v>1</v>
      </c>
      <c r="L8">
        <f t="shared" si="1"/>
        <v>0</v>
      </c>
      <c r="M8">
        <f t="shared" si="2"/>
        <v>1</v>
      </c>
    </row>
    <row r="9" spans="1:17" ht="18.75" x14ac:dyDescent="0.3">
      <c r="A9" s="253">
        <v>303</v>
      </c>
      <c r="B9" s="6">
        <v>7</v>
      </c>
      <c r="C9" s="58" t="s">
        <v>161</v>
      </c>
      <c r="D9" s="6">
        <v>103</v>
      </c>
      <c r="E9" s="14" t="s">
        <v>154</v>
      </c>
      <c r="F9" s="13" t="s">
        <v>162</v>
      </c>
      <c r="G9" s="17">
        <v>37920</v>
      </c>
      <c r="H9" s="13">
        <v>89871868007</v>
      </c>
      <c r="I9" s="13">
        <v>79127081879</v>
      </c>
      <c r="J9" s="13"/>
      <c r="K9">
        <f t="shared" si="0"/>
        <v>1</v>
      </c>
      <c r="L9">
        <f t="shared" si="1"/>
        <v>0</v>
      </c>
      <c r="M9">
        <f t="shared" si="2"/>
        <v>1</v>
      </c>
      <c r="O9" s="18"/>
      <c r="P9" s="18" t="s">
        <v>714</v>
      </c>
    </row>
    <row r="10" spans="1:17" ht="18.75" x14ac:dyDescent="0.3">
      <c r="A10" s="253"/>
      <c r="B10" s="6">
        <v>8</v>
      </c>
      <c r="C10" s="153" t="s">
        <v>655</v>
      </c>
      <c r="D10" s="6">
        <v>103</v>
      </c>
      <c r="E10" s="14" t="s">
        <v>154</v>
      </c>
      <c r="F10" s="13" t="s">
        <v>773</v>
      </c>
      <c r="G10" s="17">
        <v>38332</v>
      </c>
      <c r="H10" s="13">
        <v>89510640295</v>
      </c>
      <c r="I10" s="13">
        <v>89871746433</v>
      </c>
      <c r="J10" s="13"/>
      <c r="K10">
        <f t="shared" si="0"/>
        <v>1</v>
      </c>
      <c r="L10">
        <f t="shared" si="1"/>
        <v>0</v>
      </c>
      <c r="M10">
        <f t="shared" si="2"/>
        <v>1</v>
      </c>
      <c r="O10" s="18" t="s">
        <v>684</v>
      </c>
      <c r="P10" s="18">
        <f>COUNTIF(J3:J104,"*воспитывает 1 род СТ*")</f>
        <v>3</v>
      </c>
    </row>
    <row r="11" spans="1:17" ht="18.75" x14ac:dyDescent="0.3">
      <c r="A11" s="253"/>
      <c r="B11" s="6">
        <v>9</v>
      </c>
      <c r="C11" s="58" t="s">
        <v>163</v>
      </c>
      <c r="D11" s="6">
        <v>103</v>
      </c>
      <c r="E11" s="14" t="s">
        <v>154</v>
      </c>
      <c r="F11" s="13" t="s">
        <v>164</v>
      </c>
      <c r="G11" s="17">
        <v>37262</v>
      </c>
      <c r="H11" s="13">
        <v>89127647644</v>
      </c>
      <c r="I11" s="13">
        <v>89124470447</v>
      </c>
      <c r="J11" s="13"/>
      <c r="K11">
        <f t="shared" si="0"/>
        <v>1</v>
      </c>
      <c r="L11">
        <f t="shared" si="1"/>
        <v>0</v>
      </c>
      <c r="M11">
        <f t="shared" si="2"/>
        <v>1</v>
      </c>
      <c r="O11" s="18" t="s">
        <v>682</v>
      </c>
      <c r="P11" s="18">
        <f>COUNTIF(J3:J104,"*воспитывает 1 род ИТ*")</f>
        <v>5</v>
      </c>
    </row>
    <row r="12" spans="1:17" ht="18.75" x14ac:dyDescent="0.3">
      <c r="A12" s="253">
        <v>304</v>
      </c>
      <c r="B12" s="6">
        <v>10</v>
      </c>
      <c r="C12" s="58" t="s">
        <v>739</v>
      </c>
      <c r="D12" s="6">
        <v>103</v>
      </c>
      <c r="E12" s="14" t="s">
        <v>154</v>
      </c>
      <c r="F12" s="13" t="s">
        <v>165</v>
      </c>
      <c r="G12" s="17">
        <v>37951</v>
      </c>
      <c r="H12" s="13">
        <v>89872104234</v>
      </c>
      <c r="I12" s="13">
        <v>89872103556</v>
      </c>
      <c r="J12" s="13" t="s">
        <v>662</v>
      </c>
      <c r="K12">
        <f t="shared" si="0"/>
        <v>1</v>
      </c>
      <c r="L12">
        <f t="shared" si="1"/>
        <v>0</v>
      </c>
      <c r="M12">
        <f t="shared" si="2"/>
        <v>1</v>
      </c>
      <c r="O12" s="18" t="s">
        <v>683</v>
      </c>
      <c r="P12" s="18">
        <f>COUNTIF(J3:J104,"*воспитывает 1 род ИКТ*")</f>
        <v>0</v>
      </c>
    </row>
    <row r="13" spans="1:17" ht="18.75" x14ac:dyDescent="0.3">
      <c r="A13" s="253"/>
      <c r="B13" s="6">
        <v>11</v>
      </c>
      <c r="C13" s="58" t="s">
        <v>166</v>
      </c>
      <c r="D13" s="6">
        <v>102</v>
      </c>
      <c r="E13" s="14" t="s">
        <v>154</v>
      </c>
      <c r="F13" s="13" t="s">
        <v>167</v>
      </c>
      <c r="G13" s="17">
        <v>37991</v>
      </c>
      <c r="H13" s="13">
        <v>89003203249</v>
      </c>
      <c r="I13" s="13">
        <v>89393052076</v>
      </c>
      <c r="J13" s="13"/>
      <c r="K13">
        <f t="shared" si="0"/>
        <v>1</v>
      </c>
      <c r="L13">
        <f t="shared" si="1"/>
        <v>0</v>
      </c>
      <c r="M13">
        <f t="shared" si="2"/>
        <v>1</v>
      </c>
    </row>
    <row r="14" spans="1:17" ht="18.75" x14ac:dyDescent="0.3">
      <c r="A14" s="253"/>
      <c r="B14" s="6">
        <v>12</v>
      </c>
      <c r="C14" s="58" t="s">
        <v>168</v>
      </c>
      <c r="D14" s="6">
        <v>103</v>
      </c>
      <c r="E14" s="14" t="s">
        <v>154</v>
      </c>
      <c r="F14" s="13" t="s">
        <v>169</v>
      </c>
      <c r="G14" s="17">
        <v>38413</v>
      </c>
      <c r="H14" s="13">
        <v>89871887896</v>
      </c>
      <c r="I14" s="13">
        <v>89179046063</v>
      </c>
      <c r="J14" s="13"/>
      <c r="K14">
        <f t="shared" si="0"/>
        <v>1</v>
      </c>
      <c r="L14">
        <f t="shared" si="1"/>
        <v>0</v>
      </c>
      <c r="M14">
        <f t="shared" si="2"/>
        <v>1</v>
      </c>
    </row>
    <row r="15" spans="1:17" ht="18.75" x14ac:dyDescent="0.3">
      <c r="A15" s="253">
        <v>305</v>
      </c>
      <c r="B15" s="6">
        <v>13</v>
      </c>
      <c r="C15" s="154" t="s">
        <v>738</v>
      </c>
      <c r="D15" s="37">
        <v>435</v>
      </c>
      <c r="E15" s="14" t="s">
        <v>154</v>
      </c>
      <c r="F15" s="20" t="s">
        <v>122</v>
      </c>
      <c r="G15" s="40">
        <v>37167</v>
      </c>
      <c r="H15" s="20">
        <v>89371659666</v>
      </c>
      <c r="I15" s="20">
        <v>89373073434</v>
      </c>
      <c r="J15" s="13"/>
      <c r="K15">
        <f t="shared" si="0"/>
        <v>1</v>
      </c>
      <c r="L15">
        <f t="shared" si="1"/>
        <v>0</v>
      </c>
      <c r="M15">
        <f t="shared" si="2"/>
        <v>1</v>
      </c>
    </row>
    <row r="16" spans="1:17" ht="18.75" x14ac:dyDescent="0.3">
      <c r="A16" s="253"/>
      <c r="B16" s="6">
        <v>14</v>
      </c>
      <c r="C16" s="58" t="s">
        <v>172</v>
      </c>
      <c r="D16" s="6">
        <v>102</v>
      </c>
      <c r="E16" s="14" t="s">
        <v>154</v>
      </c>
      <c r="F16" s="13" t="s">
        <v>173</v>
      </c>
      <c r="G16" s="17">
        <v>38274</v>
      </c>
      <c r="H16" s="13">
        <v>89586277618</v>
      </c>
      <c r="I16" s="13">
        <v>89503280971</v>
      </c>
      <c r="J16" s="13"/>
      <c r="K16">
        <f t="shared" si="0"/>
        <v>1</v>
      </c>
      <c r="L16">
        <f t="shared" si="1"/>
        <v>0</v>
      </c>
      <c r="M16">
        <f t="shared" si="2"/>
        <v>1</v>
      </c>
    </row>
    <row r="17" spans="1:51" ht="18.75" x14ac:dyDescent="0.3">
      <c r="A17" s="253"/>
      <c r="B17" s="6">
        <v>15</v>
      </c>
      <c r="C17" s="58" t="s">
        <v>174</v>
      </c>
      <c r="D17" s="6">
        <v>102</v>
      </c>
      <c r="E17" s="14" t="s">
        <v>154</v>
      </c>
      <c r="F17" s="13" t="s">
        <v>175</v>
      </c>
      <c r="G17" s="17">
        <v>37193</v>
      </c>
      <c r="H17" s="13">
        <v>89991626906</v>
      </c>
      <c r="I17" s="13">
        <v>89376227240</v>
      </c>
      <c r="J17" s="13"/>
      <c r="K17">
        <f t="shared" si="0"/>
        <v>1</v>
      </c>
      <c r="L17">
        <f t="shared" si="1"/>
        <v>0</v>
      </c>
      <c r="M17">
        <f t="shared" si="2"/>
        <v>1</v>
      </c>
    </row>
    <row r="18" spans="1:51" ht="18.75" x14ac:dyDescent="0.3">
      <c r="A18" s="253">
        <v>306</v>
      </c>
      <c r="B18" s="6">
        <v>16</v>
      </c>
      <c r="C18" s="61" t="s">
        <v>176</v>
      </c>
      <c r="D18" s="6">
        <v>102</v>
      </c>
      <c r="E18" s="14" t="s">
        <v>154</v>
      </c>
      <c r="F18" s="13" t="s">
        <v>177</v>
      </c>
      <c r="G18" s="17">
        <v>38035</v>
      </c>
      <c r="H18" s="13">
        <v>89625522644</v>
      </c>
      <c r="I18" s="13">
        <v>89600442244</v>
      </c>
      <c r="J18" s="13"/>
      <c r="K18">
        <f t="shared" si="0"/>
        <v>1</v>
      </c>
      <c r="L18">
        <f t="shared" si="1"/>
        <v>0</v>
      </c>
      <c r="M18">
        <f t="shared" si="2"/>
        <v>1</v>
      </c>
    </row>
    <row r="19" spans="1:51" ht="18.75" x14ac:dyDescent="0.3">
      <c r="A19" s="253"/>
      <c r="B19" s="6">
        <v>17</v>
      </c>
      <c r="C19" s="61" t="s">
        <v>580</v>
      </c>
      <c r="D19" s="14">
        <v>216</v>
      </c>
      <c r="E19" s="14" t="s">
        <v>154</v>
      </c>
      <c r="F19" s="13" t="s">
        <v>581</v>
      </c>
      <c r="G19" s="17">
        <v>37818</v>
      </c>
      <c r="H19" s="13">
        <v>89393770723</v>
      </c>
      <c r="I19" s="13">
        <v>89600374771</v>
      </c>
      <c r="J19" s="13" t="s">
        <v>707</v>
      </c>
      <c r="K19">
        <f t="shared" si="0"/>
        <v>1</v>
      </c>
      <c r="L19">
        <f t="shared" si="1"/>
        <v>0</v>
      </c>
      <c r="M19">
        <f t="shared" si="2"/>
        <v>1</v>
      </c>
    </row>
    <row r="20" spans="1:51" ht="18.75" x14ac:dyDescent="0.3">
      <c r="A20" s="253"/>
      <c r="B20" s="6">
        <v>18</v>
      </c>
      <c r="C20" s="58" t="s">
        <v>582</v>
      </c>
      <c r="D20" s="14">
        <v>216</v>
      </c>
      <c r="E20" s="14" t="s">
        <v>154</v>
      </c>
      <c r="F20" s="13" t="s">
        <v>367</v>
      </c>
      <c r="G20" s="17">
        <v>37823</v>
      </c>
      <c r="H20" s="13">
        <v>89274089983</v>
      </c>
      <c r="I20" s="148">
        <v>89172905158</v>
      </c>
      <c r="J20" s="13" t="s">
        <v>663</v>
      </c>
      <c r="K20">
        <f t="shared" si="0"/>
        <v>1</v>
      </c>
      <c r="L20">
        <f t="shared" si="1"/>
        <v>0</v>
      </c>
      <c r="M20">
        <f t="shared" si="2"/>
        <v>1</v>
      </c>
    </row>
    <row r="21" spans="1:51" ht="18.75" x14ac:dyDescent="0.3">
      <c r="A21" s="253">
        <v>307</v>
      </c>
      <c r="B21" s="6">
        <v>19</v>
      </c>
      <c r="C21" s="58" t="s">
        <v>178</v>
      </c>
      <c r="D21" s="6">
        <v>115</v>
      </c>
      <c r="E21" s="14" t="s">
        <v>154</v>
      </c>
      <c r="F21" s="13" t="s">
        <v>179</v>
      </c>
      <c r="G21" s="17">
        <v>38272</v>
      </c>
      <c r="H21" s="13">
        <v>89047133635</v>
      </c>
      <c r="I21" s="13">
        <v>89655804734</v>
      </c>
      <c r="J21" s="13"/>
      <c r="K21">
        <f t="shared" si="0"/>
        <v>1</v>
      </c>
      <c r="L21">
        <f t="shared" si="1"/>
        <v>0</v>
      </c>
      <c r="M21">
        <f t="shared" si="2"/>
        <v>1</v>
      </c>
    </row>
    <row r="22" spans="1:51" ht="18.75" x14ac:dyDescent="0.3">
      <c r="A22" s="253"/>
      <c r="B22" s="6">
        <v>20</v>
      </c>
      <c r="C22" s="58" t="s">
        <v>180</v>
      </c>
      <c r="D22" s="6">
        <v>115</v>
      </c>
      <c r="E22" s="14" t="s">
        <v>154</v>
      </c>
      <c r="F22" s="13" t="s">
        <v>181</v>
      </c>
      <c r="G22" s="17">
        <v>38190</v>
      </c>
      <c r="H22" s="13">
        <v>89393604669</v>
      </c>
      <c r="I22" s="13">
        <v>89600456172</v>
      </c>
      <c r="J22" s="13"/>
      <c r="K22">
        <f t="shared" si="0"/>
        <v>1</v>
      </c>
      <c r="L22">
        <f t="shared" si="1"/>
        <v>0</v>
      </c>
      <c r="M22">
        <f t="shared" si="2"/>
        <v>1</v>
      </c>
    </row>
    <row r="23" spans="1:51" ht="18.75" x14ac:dyDescent="0.3">
      <c r="A23" s="253"/>
      <c r="B23" s="6">
        <v>21</v>
      </c>
      <c r="C23" s="58" t="s">
        <v>190</v>
      </c>
      <c r="D23" s="6">
        <v>115</v>
      </c>
      <c r="E23" s="14" t="s">
        <v>154</v>
      </c>
      <c r="F23" s="13" t="s">
        <v>191</v>
      </c>
      <c r="G23" s="17">
        <v>37498</v>
      </c>
      <c r="H23" s="13">
        <v>89297346872</v>
      </c>
      <c r="I23" s="13">
        <v>89024348967</v>
      </c>
      <c r="J23" s="13" t="s">
        <v>664</v>
      </c>
      <c r="K23">
        <f t="shared" si="0"/>
        <v>1</v>
      </c>
      <c r="L23">
        <f t="shared" si="1"/>
        <v>0</v>
      </c>
      <c r="M23">
        <f t="shared" si="2"/>
        <v>1</v>
      </c>
    </row>
    <row r="24" spans="1:51" ht="18.75" x14ac:dyDescent="0.3">
      <c r="A24" s="253">
        <v>308</v>
      </c>
      <c r="B24" s="6">
        <v>22</v>
      </c>
      <c r="C24" s="58" t="s">
        <v>183</v>
      </c>
      <c r="D24" s="6">
        <v>115</v>
      </c>
      <c r="E24" s="14" t="s">
        <v>154</v>
      </c>
      <c r="F24" s="13" t="s">
        <v>184</v>
      </c>
      <c r="G24" s="17">
        <v>38014</v>
      </c>
      <c r="H24" s="13">
        <v>89024307752</v>
      </c>
      <c r="I24" s="13">
        <v>89276835941</v>
      </c>
      <c r="J24" s="13"/>
      <c r="K24">
        <f t="shared" si="0"/>
        <v>1</v>
      </c>
      <c r="L24">
        <f t="shared" si="1"/>
        <v>0</v>
      </c>
      <c r="M24">
        <f t="shared" si="2"/>
        <v>1</v>
      </c>
    </row>
    <row r="25" spans="1:51" ht="18.75" x14ac:dyDescent="0.3">
      <c r="A25" s="253"/>
      <c r="B25" s="6">
        <v>23</v>
      </c>
      <c r="C25" s="153" t="s">
        <v>741</v>
      </c>
      <c r="D25" s="14">
        <v>202</v>
      </c>
      <c r="E25" s="38" t="s">
        <v>154</v>
      </c>
      <c r="F25" s="19" t="s">
        <v>122</v>
      </c>
      <c r="G25" s="17">
        <v>37838</v>
      </c>
      <c r="H25" s="13">
        <v>89656154555</v>
      </c>
      <c r="I25" s="13">
        <v>89613591936</v>
      </c>
      <c r="J25" s="13"/>
      <c r="K25">
        <f t="shared" si="0"/>
        <v>1</v>
      </c>
      <c r="L25">
        <f t="shared" si="1"/>
        <v>0</v>
      </c>
      <c r="M25">
        <f t="shared" si="2"/>
        <v>1</v>
      </c>
    </row>
    <row r="26" spans="1:51" ht="18.75" x14ac:dyDescent="0.3">
      <c r="A26" s="253"/>
      <c r="B26" s="6">
        <v>24</v>
      </c>
      <c r="C26" s="58" t="s">
        <v>187</v>
      </c>
      <c r="D26" s="6">
        <v>115</v>
      </c>
      <c r="E26" s="14" t="s">
        <v>154</v>
      </c>
      <c r="F26" s="13" t="s">
        <v>188</v>
      </c>
      <c r="G26" s="17">
        <v>38324</v>
      </c>
      <c r="H26" s="13">
        <v>89393911476</v>
      </c>
      <c r="I26" s="13">
        <v>89274017730</v>
      </c>
      <c r="J26" s="13"/>
      <c r="K26">
        <f t="shared" si="0"/>
        <v>1</v>
      </c>
      <c r="L26">
        <f t="shared" si="1"/>
        <v>0</v>
      </c>
      <c r="M26">
        <f t="shared" si="2"/>
        <v>1</v>
      </c>
    </row>
    <row r="27" spans="1:51" ht="18.75" x14ac:dyDescent="0.3">
      <c r="A27" s="253">
        <v>309</v>
      </c>
      <c r="B27" s="6">
        <v>25</v>
      </c>
      <c r="C27" s="226" t="s">
        <v>818</v>
      </c>
      <c r="D27" s="6">
        <v>203</v>
      </c>
      <c r="E27" s="14" t="s">
        <v>154</v>
      </c>
      <c r="F27" s="13" t="s">
        <v>819</v>
      </c>
      <c r="G27" s="17">
        <v>37688</v>
      </c>
      <c r="H27" s="13">
        <v>89196237839</v>
      </c>
      <c r="I27" s="13">
        <v>89179176658</v>
      </c>
      <c r="J27" s="209" t="s">
        <v>820</v>
      </c>
      <c r="K27">
        <f t="shared" si="0"/>
        <v>1</v>
      </c>
      <c r="L27">
        <f t="shared" si="1"/>
        <v>0</v>
      </c>
      <c r="M27">
        <f t="shared" si="2"/>
        <v>1</v>
      </c>
    </row>
    <row r="28" spans="1:51" ht="18.75" x14ac:dyDescent="0.25">
      <c r="A28" s="253"/>
      <c r="B28" s="6">
        <v>26</v>
      </c>
      <c r="C28" s="176"/>
      <c r="K28">
        <f t="shared" si="0"/>
        <v>0</v>
      </c>
      <c r="L28">
        <f t="shared" si="1"/>
        <v>0</v>
      </c>
      <c r="M28">
        <f t="shared" si="2"/>
        <v>0</v>
      </c>
    </row>
    <row r="29" spans="1:51" ht="18.75" x14ac:dyDescent="0.3">
      <c r="A29" s="253"/>
      <c r="B29" s="6">
        <v>27</v>
      </c>
      <c r="C29" s="58" t="s">
        <v>192</v>
      </c>
      <c r="D29" s="6">
        <v>115</v>
      </c>
      <c r="E29" s="14" t="s">
        <v>154</v>
      </c>
      <c r="F29" s="13" t="s">
        <v>193</v>
      </c>
      <c r="G29" s="17">
        <v>37991</v>
      </c>
      <c r="H29" s="13">
        <v>89274361053</v>
      </c>
      <c r="I29" s="13">
        <v>89274209174</v>
      </c>
      <c r="J29" s="13"/>
      <c r="K29">
        <f t="shared" si="0"/>
        <v>1</v>
      </c>
      <c r="L29">
        <f t="shared" si="1"/>
        <v>0</v>
      </c>
      <c r="M29">
        <f t="shared" si="2"/>
        <v>1</v>
      </c>
    </row>
    <row r="30" spans="1:51" ht="18.75" x14ac:dyDescent="0.3">
      <c r="A30" s="253">
        <v>311</v>
      </c>
      <c r="B30" s="6">
        <v>28</v>
      </c>
      <c r="C30" s="58" t="s">
        <v>194</v>
      </c>
      <c r="D30" s="6">
        <v>130</v>
      </c>
      <c r="E30" s="14" t="s">
        <v>154</v>
      </c>
      <c r="F30" s="13" t="s">
        <v>195</v>
      </c>
      <c r="G30" s="17">
        <v>38343</v>
      </c>
      <c r="H30" s="13">
        <v>89093660344</v>
      </c>
      <c r="I30" s="13">
        <v>89600904844</v>
      </c>
      <c r="J30" s="13"/>
      <c r="K30">
        <f t="shared" si="0"/>
        <v>1</v>
      </c>
      <c r="L30">
        <f t="shared" si="1"/>
        <v>0</v>
      </c>
      <c r="M30">
        <f t="shared" si="2"/>
        <v>1</v>
      </c>
    </row>
    <row r="31" spans="1:51" ht="18.75" x14ac:dyDescent="0.3">
      <c r="A31" s="253"/>
      <c r="B31" s="6">
        <v>29</v>
      </c>
      <c r="C31" s="58" t="s">
        <v>196</v>
      </c>
      <c r="D31" s="6">
        <v>121</v>
      </c>
      <c r="E31" s="14" t="s">
        <v>154</v>
      </c>
      <c r="F31" s="13" t="s">
        <v>197</v>
      </c>
      <c r="G31" s="17">
        <v>38226</v>
      </c>
      <c r="H31" s="13">
        <v>89393878471</v>
      </c>
      <c r="I31" s="13">
        <v>89274510807</v>
      </c>
      <c r="J31" s="13"/>
      <c r="K31">
        <f t="shared" si="0"/>
        <v>1</v>
      </c>
      <c r="L31">
        <f t="shared" si="1"/>
        <v>0</v>
      </c>
      <c r="M31">
        <f t="shared" si="2"/>
        <v>1</v>
      </c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</row>
    <row r="32" spans="1:51" ht="18.75" x14ac:dyDescent="0.3">
      <c r="A32" s="253"/>
      <c r="B32" s="6">
        <v>30</v>
      </c>
      <c r="C32" s="58" t="s">
        <v>198</v>
      </c>
      <c r="D32" s="6">
        <v>130</v>
      </c>
      <c r="E32" s="14" t="s">
        <v>154</v>
      </c>
      <c r="F32" s="13" t="s">
        <v>199</v>
      </c>
      <c r="G32" s="17">
        <v>38126</v>
      </c>
      <c r="H32" s="13">
        <v>89120121120</v>
      </c>
      <c r="I32" s="13">
        <v>89199033200</v>
      </c>
      <c r="J32" s="13" t="s">
        <v>662</v>
      </c>
      <c r="K32">
        <f t="shared" si="0"/>
        <v>1</v>
      </c>
      <c r="L32">
        <f t="shared" si="1"/>
        <v>0</v>
      </c>
      <c r="M32">
        <f t="shared" si="2"/>
        <v>1</v>
      </c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</row>
    <row r="33" spans="1:51" s="39" customFormat="1" ht="18.75" x14ac:dyDescent="0.3">
      <c r="A33" s="253">
        <v>312</v>
      </c>
      <c r="B33" s="37">
        <v>31</v>
      </c>
      <c r="C33" s="106" t="s">
        <v>635</v>
      </c>
      <c r="D33" s="38">
        <v>225</v>
      </c>
      <c r="E33" s="38" t="s">
        <v>314</v>
      </c>
      <c r="F33" s="160" t="s">
        <v>794</v>
      </c>
      <c r="G33" s="40">
        <v>37583</v>
      </c>
      <c r="H33" s="20">
        <v>89199138323</v>
      </c>
      <c r="I33" s="20">
        <v>89829923609</v>
      </c>
      <c r="J33" s="13"/>
      <c r="K33">
        <f t="shared" si="0"/>
        <v>0</v>
      </c>
      <c r="L33">
        <f t="shared" si="1"/>
        <v>1</v>
      </c>
      <c r="M33">
        <f t="shared" si="2"/>
        <v>1</v>
      </c>
      <c r="N33"/>
      <c r="O33"/>
      <c r="P33"/>
      <c r="Q33"/>
      <c r="R33"/>
      <c r="S33"/>
      <c r="T33"/>
      <c r="U33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</row>
    <row r="34" spans="1:51" ht="18.75" x14ac:dyDescent="0.3">
      <c r="A34" s="253"/>
      <c r="B34" s="6">
        <v>32</v>
      </c>
      <c r="C34" s="58" t="s">
        <v>202</v>
      </c>
      <c r="D34" s="6">
        <v>115</v>
      </c>
      <c r="E34" s="14" t="s">
        <v>154</v>
      </c>
      <c r="F34" s="13" t="s">
        <v>203</v>
      </c>
      <c r="G34" s="17">
        <v>38284</v>
      </c>
      <c r="H34" s="13">
        <v>89375947211</v>
      </c>
      <c r="I34" s="13">
        <v>89270364907</v>
      </c>
      <c r="J34" s="13" t="s">
        <v>663</v>
      </c>
      <c r="K34">
        <f t="shared" si="0"/>
        <v>1</v>
      </c>
      <c r="L34">
        <f t="shared" si="1"/>
        <v>0</v>
      </c>
      <c r="M34">
        <f t="shared" si="2"/>
        <v>1</v>
      </c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</row>
    <row r="35" spans="1:51" ht="18.75" x14ac:dyDescent="0.3">
      <c r="A35" s="253"/>
      <c r="B35" s="6">
        <v>33</v>
      </c>
      <c r="C35" s="58" t="s">
        <v>204</v>
      </c>
      <c r="D35" s="6">
        <v>115</v>
      </c>
      <c r="E35" s="14" t="s">
        <v>154</v>
      </c>
      <c r="F35" s="13" t="s">
        <v>205</v>
      </c>
      <c r="G35" s="17">
        <v>38123</v>
      </c>
      <c r="H35" s="13">
        <v>89278774631</v>
      </c>
      <c r="I35" s="13">
        <v>89371108247</v>
      </c>
      <c r="J35" s="13"/>
      <c r="K35">
        <f t="shared" ref="K35:K66" si="3">IF((C35&lt;&gt;""),IF(E35="б",1,0),0)</f>
        <v>1</v>
      </c>
      <c r="L35">
        <f t="shared" ref="L35:L66" si="4">IF((C35&lt;&gt;""),IF(E35="к",1,0),0)</f>
        <v>0</v>
      </c>
      <c r="M35">
        <f t="shared" ref="M35:M62" si="5">IF(C35&lt;&gt;"",1,0)</f>
        <v>1</v>
      </c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</row>
    <row r="36" spans="1:51" s="33" customFormat="1" ht="18.75" x14ac:dyDescent="0.3">
      <c r="A36" s="253">
        <v>313</v>
      </c>
      <c r="B36" s="88">
        <v>34</v>
      </c>
      <c r="C36" s="64" t="s">
        <v>206</v>
      </c>
      <c r="D36" s="37">
        <v>135</v>
      </c>
      <c r="E36" s="14" t="s">
        <v>154</v>
      </c>
      <c r="F36" s="20" t="s">
        <v>207</v>
      </c>
      <c r="G36" s="40">
        <v>38267</v>
      </c>
      <c r="H36" s="20">
        <v>89372870433</v>
      </c>
      <c r="I36" s="20">
        <v>89272405762</v>
      </c>
      <c r="J36" s="13"/>
      <c r="K36">
        <f t="shared" si="3"/>
        <v>1</v>
      </c>
      <c r="L36">
        <f t="shared" si="4"/>
        <v>0</v>
      </c>
      <c r="M36">
        <f t="shared" si="5"/>
        <v>1</v>
      </c>
      <c r="N36"/>
      <c r="O36"/>
      <c r="P36"/>
      <c r="Q36"/>
      <c r="R36"/>
      <c r="S36"/>
      <c r="T36"/>
      <c r="U36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</row>
    <row r="37" spans="1:51" s="33" customFormat="1" ht="18.75" x14ac:dyDescent="0.3">
      <c r="A37" s="253"/>
      <c r="B37" s="88">
        <v>35</v>
      </c>
      <c r="C37" s="64" t="s">
        <v>816</v>
      </c>
      <c r="D37" s="37">
        <v>135</v>
      </c>
      <c r="E37" s="14" t="s">
        <v>154</v>
      </c>
      <c r="F37" s="20" t="s">
        <v>209</v>
      </c>
      <c r="G37" s="40">
        <v>38174</v>
      </c>
      <c r="H37" s="20">
        <v>89297253962</v>
      </c>
      <c r="I37" s="20">
        <v>89297253935</v>
      </c>
      <c r="J37" s="13"/>
      <c r="K37">
        <f t="shared" si="3"/>
        <v>1</v>
      </c>
      <c r="L37">
        <f t="shared" si="4"/>
        <v>0</v>
      </c>
      <c r="M37">
        <f t="shared" si="5"/>
        <v>1</v>
      </c>
      <c r="N37"/>
      <c r="O37"/>
      <c r="P37"/>
      <c r="Q37"/>
      <c r="R37"/>
      <c r="S37"/>
      <c r="T37"/>
      <c r="U37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</row>
    <row r="38" spans="1:51" s="33" customFormat="1" ht="18.75" x14ac:dyDescent="0.3">
      <c r="A38" s="253"/>
      <c r="B38" s="88">
        <v>36</v>
      </c>
      <c r="C38" s="64" t="s">
        <v>210</v>
      </c>
      <c r="D38" s="37">
        <v>135</v>
      </c>
      <c r="E38" s="14" t="s">
        <v>154</v>
      </c>
      <c r="F38" s="20" t="s">
        <v>211</v>
      </c>
      <c r="G38" s="40">
        <v>38122</v>
      </c>
      <c r="H38" s="20">
        <v>89375700557</v>
      </c>
      <c r="I38" s="20">
        <v>89272878542</v>
      </c>
      <c r="J38" s="13"/>
      <c r="K38">
        <f t="shared" si="3"/>
        <v>1</v>
      </c>
      <c r="L38">
        <f t="shared" si="4"/>
        <v>0</v>
      </c>
      <c r="M38">
        <f t="shared" si="5"/>
        <v>1</v>
      </c>
      <c r="N38"/>
      <c r="O38"/>
      <c r="P38"/>
      <c r="Q38"/>
      <c r="R38"/>
      <c r="S38"/>
      <c r="T38"/>
      <c r="U38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</row>
    <row r="39" spans="1:51" s="33" customFormat="1" ht="18.75" x14ac:dyDescent="0.3">
      <c r="A39" s="254">
        <v>314</v>
      </c>
      <c r="B39" s="88">
        <v>37</v>
      </c>
      <c r="C39" s="64" t="s">
        <v>212</v>
      </c>
      <c r="D39" s="37">
        <v>135</v>
      </c>
      <c r="E39" s="14" t="s">
        <v>154</v>
      </c>
      <c r="F39" s="103" t="s">
        <v>213</v>
      </c>
      <c r="G39" s="40">
        <v>38338</v>
      </c>
      <c r="H39" s="20">
        <v>89393651648</v>
      </c>
      <c r="I39" s="61">
        <v>89172429413</v>
      </c>
      <c r="J39" s="13"/>
      <c r="K39">
        <f t="shared" si="3"/>
        <v>1</v>
      </c>
      <c r="L39">
        <f t="shared" si="4"/>
        <v>0</v>
      </c>
      <c r="M39">
        <f t="shared" si="5"/>
        <v>1</v>
      </c>
      <c r="N39"/>
      <c r="O39"/>
      <c r="P39"/>
      <c r="Q39"/>
      <c r="R39"/>
      <c r="S39"/>
      <c r="T39"/>
      <c r="U39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</row>
    <row r="40" spans="1:51" s="33" customFormat="1" ht="18.75" x14ac:dyDescent="0.3">
      <c r="A40" s="255"/>
      <c r="B40" s="88">
        <v>38</v>
      </c>
      <c r="C40" s="153" t="s">
        <v>775</v>
      </c>
      <c r="D40" s="37">
        <v>126</v>
      </c>
      <c r="E40" s="38" t="s">
        <v>154</v>
      </c>
      <c r="F40" s="103" t="s">
        <v>776</v>
      </c>
      <c r="G40" s="40">
        <v>38238</v>
      </c>
      <c r="H40" s="20">
        <v>89656007386</v>
      </c>
      <c r="I40" s="61">
        <v>89061114986</v>
      </c>
      <c r="J40" s="13"/>
      <c r="K40">
        <f t="shared" si="3"/>
        <v>1</v>
      </c>
      <c r="L40">
        <f t="shared" si="4"/>
        <v>0</v>
      </c>
      <c r="M40">
        <f t="shared" si="5"/>
        <v>1</v>
      </c>
      <c r="N40"/>
      <c r="O40"/>
      <c r="P40"/>
      <c r="Q40"/>
      <c r="R40"/>
      <c r="S40"/>
      <c r="T40"/>
      <c r="U40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</row>
    <row r="41" spans="1:51" s="33" customFormat="1" ht="18.75" x14ac:dyDescent="0.3">
      <c r="A41" s="256"/>
      <c r="B41" s="88">
        <v>39</v>
      </c>
      <c r="C41" s="64" t="s">
        <v>214</v>
      </c>
      <c r="D41" s="37">
        <v>135</v>
      </c>
      <c r="E41" s="14" t="s">
        <v>154</v>
      </c>
      <c r="F41" s="103" t="s">
        <v>215</v>
      </c>
      <c r="G41" s="40">
        <v>44081</v>
      </c>
      <c r="H41" s="20">
        <v>89024382097</v>
      </c>
      <c r="I41" s="149">
        <v>89371115595</v>
      </c>
      <c r="J41" s="13" t="s">
        <v>707</v>
      </c>
      <c r="K41">
        <f t="shared" si="3"/>
        <v>1</v>
      </c>
      <c r="L41">
        <f t="shared" si="4"/>
        <v>0</v>
      </c>
      <c r="M41">
        <f t="shared" si="5"/>
        <v>1</v>
      </c>
      <c r="N41"/>
      <c r="O41"/>
      <c r="P41"/>
      <c r="Q41"/>
      <c r="R41"/>
      <c r="S41"/>
      <c r="T41"/>
      <c r="U41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</row>
    <row r="42" spans="1:51" s="33" customFormat="1" ht="18.75" x14ac:dyDescent="0.3">
      <c r="A42" s="254">
        <v>315</v>
      </c>
      <c r="B42" s="88">
        <v>40</v>
      </c>
      <c r="C42" s="64" t="s">
        <v>216</v>
      </c>
      <c r="D42" s="37">
        <v>130</v>
      </c>
      <c r="E42" s="14" t="s">
        <v>154</v>
      </c>
      <c r="F42" s="103" t="s">
        <v>217</v>
      </c>
      <c r="G42" s="40">
        <v>37991</v>
      </c>
      <c r="H42" s="20">
        <v>89393351554</v>
      </c>
      <c r="I42" s="61">
        <v>89586253410</v>
      </c>
      <c r="J42" s="13" t="s">
        <v>663</v>
      </c>
      <c r="K42">
        <f t="shared" si="3"/>
        <v>1</v>
      </c>
      <c r="L42">
        <f t="shared" si="4"/>
        <v>0</v>
      </c>
      <c r="M42">
        <f t="shared" si="5"/>
        <v>1</v>
      </c>
      <c r="N42"/>
      <c r="O42"/>
      <c r="P42"/>
      <c r="Q42"/>
      <c r="R42"/>
      <c r="S42"/>
      <c r="T42"/>
      <c r="U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</row>
    <row r="43" spans="1:51" s="33" customFormat="1" ht="18.75" x14ac:dyDescent="0.3">
      <c r="A43" s="255"/>
      <c r="B43" s="88">
        <v>41</v>
      </c>
      <c r="C43" s="64" t="s">
        <v>218</v>
      </c>
      <c r="D43" s="37">
        <v>130</v>
      </c>
      <c r="E43" s="14" t="s">
        <v>154</v>
      </c>
      <c r="F43" s="103" t="s">
        <v>219</v>
      </c>
      <c r="G43" s="40">
        <v>38071</v>
      </c>
      <c r="H43" s="20">
        <v>89673663250</v>
      </c>
      <c r="I43" s="61">
        <v>89673663280</v>
      </c>
      <c r="J43" s="13"/>
      <c r="K43">
        <f t="shared" si="3"/>
        <v>1</v>
      </c>
      <c r="L43">
        <f t="shared" si="4"/>
        <v>0</v>
      </c>
      <c r="M43">
        <f t="shared" si="5"/>
        <v>1</v>
      </c>
      <c r="N43"/>
      <c r="O43"/>
      <c r="P43"/>
      <c r="Q43"/>
      <c r="R43"/>
      <c r="S43"/>
      <c r="T43"/>
      <c r="U43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</row>
    <row r="44" spans="1:51" s="33" customFormat="1" ht="18.75" x14ac:dyDescent="0.3">
      <c r="A44" s="256"/>
      <c r="B44" s="88">
        <v>42</v>
      </c>
      <c r="C44" s="64" t="s">
        <v>220</v>
      </c>
      <c r="D44" s="37">
        <v>135</v>
      </c>
      <c r="E44" s="14" t="s">
        <v>154</v>
      </c>
      <c r="F44" s="103" t="s">
        <v>221</v>
      </c>
      <c r="G44" s="40">
        <v>38372</v>
      </c>
      <c r="H44" s="20">
        <v>89586218068</v>
      </c>
      <c r="I44" s="61">
        <v>89397425612</v>
      </c>
      <c r="J44" s="13"/>
      <c r="K44">
        <f t="shared" si="3"/>
        <v>1</v>
      </c>
      <c r="L44">
        <f t="shared" si="4"/>
        <v>0</v>
      </c>
      <c r="M44">
        <f t="shared" si="5"/>
        <v>1</v>
      </c>
      <c r="N44"/>
      <c r="O44"/>
      <c r="P44"/>
      <c r="Q44"/>
      <c r="R44"/>
      <c r="S44"/>
      <c r="T44"/>
      <c r="U44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</row>
    <row r="45" spans="1:51" ht="18.75" x14ac:dyDescent="0.3">
      <c r="A45" s="254">
        <v>317</v>
      </c>
      <c r="B45" s="6">
        <v>43</v>
      </c>
      <c r="C45" s="58" t="s">
        <v>222</v>
      </c>
      <c r="D45" s="6">
        <v>130</v>
      </c>
      <c r="E45" s="14" t="s">
        <v>154</v>
      </c>
      <c r="F45" s="102" t="s">
        <v>223</v>
      </c>
      <c r="G45" s="17">
        <v>38278</v>
      </c>
      <c r="H45" s="13">
        <v>89625794967</v>
      </c>
      <c r="I45" s="58">
        <v>89600580342</v>
      </c>
      <c r="J45" s="13"/>
      <c r="K45">
        <f t="shared" si="3"/>
        <v>1</v>
      </c>
      <c r="L45">
        <f t="shared" si="4"/>
        <v>0</v>
      </c>
      <c r="M45">
        <f t="shared" si="5"/>
        <v>1</v>
      </c>
    </row>
    <row r="46" spans="1:51" ht="18.75" x14ac:dyDescent="0.3">
      <c r="A46" s="255"/>
      <c r="B46" s="6">
        <v>44</v>
      </c>
      <c r="C46" s="58" t="s">
        <v>224</v>
      </c>
      <c r="D46" s="6">
        <v>130</v>
      </c>
      <c r="E46" s="14" t="s">
        <v>154</v>
      </c>
      <c r="F46" s="102" t="s">
        <v>225</v>
      </c>
      <c r="G46" s="17">
        <v>38335</v>
      </c>
      <c r="H46" s="13">
        <v>89655941255</v>
      </c>
      <c r="I46" s="58">
        <v>89063251707</v>
      </c>
      <c r="J46" s="13"/>
      <c r="K46">
        <f t="shared" si="3"/>
        <v>1</v>
      </c>
      <c r="L46">
        <f t="shared" si="4"/>
        <v>0</v>
      </c>
      <c r="M46">
        <f t="shared" si="5"/>
        <v>1</v>
      </c>
    </row>
    <row r="47" spans="1:51" ht="18.75" x14ac:dyDescent="0.3">
      <c r="A47" s="256"/>
      <c r="B47" s="6">
        <v>45</v>
      </c>
      <c r="C47" s="58" t="s">
        <v>226</v>
      </c>
      <c r="D47" s="6">
        <v>130</v>
      </c>
      <c r="E47" s="14" t="s">
        <v>154</v>
      </c>
      <c r="F47" s="102" t="s">
        <v>227</v>
      </c>
      <c r="G47" s="17">
        <v>38156</v>
      </c>
      <c r="H47" s="13">
        <v>89600872803</v>
      </c>
      <c r="I47" s="149">
        <v>89063304856</v>
      </c>
      <c r="J47" s="13"/>
      <c r="K47">
        <f t="shared" si="3"/>
        <v>1</v>
      </c>
      <c r="L47">
        <f t="shared" si="4"/>
        <v>0</v>
      </c>
      <c r="M47">
        <f t="shared" si="5"/>
        <v>1</v>
      </c>
    </row>
    <row r="48" spans="1:51" ht="18.75" x14ac:dyDescent="0.3">
      <c r="A48" s="254">
        <v>318</v>
      </c>
      <c r="B48" s="6">
        <v>46</v>
      </c>
      <c r="C48" s="58" t="s">
        <v>228</v>
      </c>
      <c r="D48" s="6">
        <v>130</v>
      </c>
      <c r="E48" s="14" t="s">
        <v>154</v>
      </c>
      <c r="F48" s="102" t="s">
        <v>229</v>
      </c>
      <c r="G48" s="17">
        <v>38146</v>
      </c>
      <c r="H48" s="13">
        <v>89324165605</v>
      </c>
      <c r="I48" s="58">
        <v>89224138314</v>
      </c>
      <c r="J48" s="13"/>
      <c r="K48">
        <f t="shared" si="3"/>
        <v>1</v>
      </c>
      <c r="L48">
        <f t="shared" si="4"/>
        <v>0</v>
      </c>
      <c r="M48">
        <f t="shared" si="5"/>
        <v>1</v>
      </c>
    </row>
    <row r="49" spans="1:13" ht="18.75" x14ac:dyDescent="0.3">
      <c r="A49" s="255"/>
      <c r="B49" s="6">
        <v>47</v>
      </c>
      <c r="C49" s="58" t="s">
        <v>230</v>
      </c>
      <c r="D49" s="6">
        <v>131</v>
      </c>
      <c r="E49" s="14" t="s">
        <v>154</v>
      </c>
      <c r="F49" s="102" t="s">
        <v>231</v>
      </c>
      <c r="G49" s="17" t="s">
        <v>232</v>
      </c>
      <c r="H49" s="13">
        <v>89063810118</v>
      </c>
      <c r="I49" s="149">
        <v>89030652505</v>
      </c>
      <c r="J49" s="13"/>
      <c r="K49">
        <f t="shared" si="3"/>
        <v>1</v>
      </c>
      <c r="L49">
        <f t="shared" si="4"/>
        <v>0</v>
      </c>
      <c r="M49">
        <f t="shared" si="5"/>
        <v>1</v>
      </c>
    </row>
    <row r="50" spans="1:13" ht="18.75" x14ac:dyDescent="0.3">
      <c r="A50" s="256"/>
      <c r="B50" s="6">
        <v>48</v>
      </c>
      <c r="C50" s="58" t="s">
        <v>233</v>
      </c>
      <c r="D50" s="6">
        <v>131</v>
      </c>
      <c r="E50" s="14" t="s">
        <v>154</v>
      </c>
      <c r="F50" s="102" t="s">
        <v>234</v>
      </c>
      <c r="G50" s="17">
        <v>38459</v>
      </c>
      <c r="H50" s="13">
        <v>89393330530</v>
      </c>
      <c r="I50" s="58">
        <v>89196341988</v>
      </c>
      <c r="J50" s="13"/>
      <c r="K50">
        <f t="shared" si="3"/>
        <v>1</v>
      </c>
      <c r="L50">
        <f t="shared" si="4"/>
        <v>0</v>
      </c>
      <c r="M50">
        <f t="shared" si="5"/>
        <v>1</v>
      </c>
    </row>
    <row r="51" spans="1:13" ht="18.75" x14ac:dyDescent="0.3">
      <c r="A51" s="254">
        <v>319</v>
      </c>
      <c r="B51" s="6">
        <v>49</v>
      </c>
      <c r="C51" s="58" t="s">
        <v>235</v>
      </c>
      <c r="D51" s="6">
        <v>120</v>
      </c>
      <c r="E51" s="14" t="s">
        <v>154</v>
      </c>
      <c r="F51" s="102" t="s">
        <v>236</v>
      </c>
      <c r="G51" s="17">
        <v>38156</v>
      </c>
      <c r="H51" s="13">
        <v>89173775340</v>
      </c>
      <c r="I51" s="58">
        <v>89373065130</v>
      </c>
      <c r="J51" s="13"/>
      <c r="K51">
        <f t="shared" si="3"/>
        <v>1</v>
      </c>
      <c r="L51">
        <f t="shared" si="4"/>
        <v>0</v>
      </c>
      <c r="M51">
        <f t="shared" si="5"/>
        <v>1</v>
      </c>
    </row>
    <row r="52" spans="1:13" ht="18.75" x14ac:dyDescent="0.3">
      <c r="A52" s="255"/>
      <c r="B52" s="6">
        <v>50</v>
      </c>
      <c r="C52" s="58" t="s">
        <v>237</v>
      </c>
      <c r="D52" s="6">
        <v>120</v>
      </c>
      <c r="E52" s="14" t="s">
        <v>154</v>
      </c>
      <c r="F52" s="102" t="s">
        <v>238</v>
      </c>
      <c r="G52" s="17">
        <v>38293</v>
      </c>
      <c r="H52" s="13">
        <v>89196718349</v>
      </c>
      <c r="I52" s="58">
        <v>89196555696</v>
      </c>
      <c r="J52" s="13"/>
      <c r="K52">
        <f t="shared" si="3"/>
        <v>1</v>
      </c>
      <c r="L52">
        <f t="shared" si="4"/>
        <v>0</v>
      </c>
      <c r="M52">
        <f t="shared" si="5"/>
        <v>1</v>
      </c>
    </row>
    <row r="53" spans="1:13" ht="18.75" x14ac:dyDescent="0.3">
      <c r="A53" s="256"/>
      <c r="B53" s="6">
        <v>51</v>
      </c>
      <c r="C53" s="58" t="s">
        <v>239</v>
      </c>
      <c r="D53" s="6">
        <v>131</v>
      </c>
      <c r="E53" s="14" t="s">
        <v>154</v>
      </c>
      <c r="F53" s="102" t="s">
        <v>240</v>
      </c>
      <c r="G53" s="17">
        <v>38171</v>
      </c>
      <c r="H53" s="13">
        <v>89872435603</v>
      </c>
      <c r="I53" s="58">
        <v>89177420887</v>
      </c>
      <c r="J53" s="13" t="s">
        <v>661</v>
      </c>
      <c r="K53">
        <f t="shared" si="3"/>
        <v>1</v>
      </c>
      <c r="L53">
        <f t="shared" si="4"/>
        <v>0</v>
      </c>
      <c r="M53">
        <f t="shared" si="5"/>
        <v>1</v>
      </c>
    </row>
    <row r="54" spans="1:13" ht="18.75" x14ac:dyDescent="0.3">
      <c r="A54" s="254">
        <v>320</v>
      </c>
      <c r="B54" s="146">
        <v>52</v>
      </c>
      <c r="C54" s="176"/>
      <c r="J54" s="13"/>
      <c r="K54">
        <f t="shared" si="3"/>
        <v>0</v>
      </c>
      <c r="L54">
        <f t="shared" si="4"/>
        <v>0</v>
      </c>
      <c r="M54">
        <f t="shared" si="5"/>
        <v>0</v>
      </c>
    </row>
    <row r="55" spans="1:13" ht="18.75" x14ac:dyDescent="0.3">
      <c r="A55" s="255"/>
      <c r="B55" s="146">
        <v>53</v>
      </c>
      <c r="C55" s="169" t="s">
        <v>412</v>
      </c>
      <c r="D55" s="89">
        <v>231</v>
      </c>
      <c r="E55" s="14" t="s">
        <v>154</v>
      </c>
      <c r="F55" s="104" t="s">
        <v>413</v>
      </c>
      <c r="G55" s="8">
        <v>37693</v>
      </c>
      <c r="H55" s="89">
        <v>89603642789</v>
      </c>
      <c r="I55" s="59">
        <v>89626361797</v>
      </c>
      <c r="J55" s="13"/>
      <c r="K55">
        <f t="shared" si="3"/>
        <v>1</v>
      </c>
      <c r="L55">
        <f t="shared" si="4"/>
        <v>0</v>
      </c>
      <c r="M55">
        <f t="shared" si="5"/>
        <v>1</v>
      </c>
    </row>
    <row r="56" spans="1:13" ht="18.75" x14ac:dyDescent="0.3">
      <c r="A56" s="256"/>
      <c r="B56" s="146">
        <v>54</v>
      </c>
      <c r="C56" s="153" t="s">
        <v>718</v>
      </c>
      <c r="D56" s="6">
        <v>330</v>
      </c>
      <c r="E56" s="14" t="s">
        <v>154</v>
      </c>
      <c r="F56" s="102" t="s">
        <v>719</v>
      </c>
      <c r="G56" s="17">
        <v>37489</v>
      </c>
      <c r="H56" s="13">
        <v>89673647142</v>
      </c>
      <c r="I56" s="58">
        <v>89033449027</v>
      </c>
      <c r="J56" s="13"/>
      <c r="K56">
        <f t="shared" si="3"/>
        <v>1</v>
      </c>
      <c r="L56">
        <f t="shared" si="4"/>
        <v>0</v>
      </c>
      <c r="M56">
        <f t="shared" si="5"/>
        <v>1</v>
      </c>
    </row>
    <row r="57" spans="1:13" ht="18.75" x14ac:dyDescent="0.3">
      <c r="A57" s="254">
        <v>321</v>
      </c>
      <c r="B57" s="146">
        <v>55</v>
      </c>
      <c r="C57" s="58" t="s">
        <v>241</v>
      </c>
      <c r="D57" s="6">
        <v>120</v>
      </c>
      <c r="E57" s="14" t="s">
        <v>154</v>
      </c>
      <c r="F57" s="102" t="s">
        <v>242</v>
      </c>
      <c r="G57" s="17">
        <v>38061</v>
      </c>
      <c r="H57" s="13">
        <v>89991695842</v>
      </c>
      <c r="I57" s="58">
        <v>89274682404</v>
      </c>
      <c r="J57" s="13" t="s">
        <v>665</v>
      </c>
      <c r="K57">
        <f t="shared" si="3"/>
        <v>1</v>
      </c>
      <c r="L57">
        <f t="shared" si="4"/>
        <v>0</v>
      </c>
      <c r="M57">
        <f t="shared" si="5"/>
        <v>1</v>
      </c>
    </row>
    <row r="58" spans="1:13" ht="18.75" x14ac:dyDescent="0.3">
      <c r="A58" s="255"/>
      <c r="B58" s="146">
        <v>56</v>
      </c>
      <c r="C58" s="58" t="s">
        <v>243</v>
      </c>
      <c r="D58" s="6">
        <v>120</v>
      </c>
      <c r="E58" s="14" t="s">
        <v>154</v>
      </c>
      <c r="F58" s="102" t="s">
        <v>244</v>
      </c>
      <c r="G58" s="17">
        <v>38294</v>
      </c>
      <c r="H58" s="13">
        <v>89870081068</v>
      </c>
      <c r="I58" s="58">
        <v>89172800773</v>
      </c>
      <c r="J58" s="13"/>
      <c r="K58">
        <f t="shared" si="3"/>
        <v>1</v>
      </c>
      <c r="L58">
        <f t="shared" si="4"/>
        <v>0</v>
      </c>
      <c r="M58">
        <f t="shared" si="5"/>
        <v>1</v>
      </c>
    </row>
    <row r="59" spans="1:13" ht="18.75" x14ac:dyDescent="0.3">
      <c r="A59" s="256"/>
      <c r="B59" s="146">
        <v>57</v>
      </c>
      <c r="C59" s="58" t="s">
        <v>245</v>
      </c>
      <c r="D59" s="6">
        <v>120</v>
      </c>
      <c r="E59" s="14" t="s">
        <v>154</v>
      </c>
      <c r="F59" s="102" t="s">
        <v>246</v>
      </c>
      <c r="G59" s="17">
        <v>38201</v>
      </c>
      <c r="H59" s="13">
        <v>89191472292</v>
      </c>
      <c r="I59" s="58">
        <v>89871402884</v>
      </c>
      <c r="J59" s="13"/>
      <c r="K59">
        <f t="shared" si="3"/>
        <v>1</v>
      </c>
      <c r="L59">
        <f t="shared" si="4"/>
        <v>0</v>
      </c>
      <c r="M59">
        <f t="shared" si="5"/>
        <v>1</v>
      </c>
    </row>
    <row r="60" spans="1:13" ht="18.75" x14ac:dyDescent="0.3">
      <c r="A60" s="254">
        <v>322</v>
      </c>
      <c r="B60" s="146">
        <v>58</v>
      </c>
      <c r="C60" s="58" t="s">
        <v>247</v>
      </c>
      <c r="D60" s="6">
        <v>120</v>
      </c>
      <c r="E60" s="14" t="s">
        <v>154</v>
      </c>
      <c r="F60" s="102" t="s">
        <v>248</v>
      </c>
      <c r="G60" s="17">
        <v>38054</v>
      </c>
      <c r="H60" s="13">
        <v>89968508410</v>
      </c>
      <c r="I60" s="58">
        <v>89656874685</v>
      </c>
      <c r="J60" s="13"/>
      <c r="K60">
        <f t="shared" si="3"/>
        <v>1</v>
      </c>
      <c r="L60">
        <f t="shared" si="4"/>
        <v>0</v>
      </c>
      <c r="M60">
        <f t="shared" si="5"/>
        <v>1</v>
      </c>
    </row>
    <row r="61" spans="1:13" ht="18.75" x14ac:dyDescent="0.3">
      <c r="A61" s="255"/>
      <c r="B61" s="146">
        <v>59</v>
      </c>
      <c r="C61" s="58" t="s">
        <v>249</v>
      </c>
      <c r="D61" s="6">
        <v>120</v>
      </c>
      <c r="E61" s="14" t="s">
        <v>154</v>
      </c>
      <c r="F61" s="102" t="s">
        <v>250</v>
      </c>
      <c r="G61" s="17">
        <v>38075</v>
      </c>
      <c r="H61" s="13">
        <v>79393915623</v>
      </c>
      <c r="I61" s="58">
        <v>89393911487</v>
      </c>
      <c r="J61" s="13"/>
      <c r="K61">
        <f t="shared" si="3"/>
        <v>1</v>
      </c>
      <c r="L61">
        <f t="shared" si="4"/>
        <v>0</v>
      </c>
      <c r="M61">
        <f t="shared" si="5"/>
        <v>1</v>
      </c>
    </row>
    <row r="62" spans="1:13" ht="18.75" x14ac:dyDescent="0.3">
      <c r="A62" s="256"/>
      <c r="B62" s="146">
        <v>60</v>
      </c>
      <c r="C62" s="58" t="s">
        <v>251</v>
      </c>
      <c r="D62" s="6">
        <v>120</v>
      </c>
      <c r="E62" s="14" t="s">
        <v>154</v>
      </c>
      <c r="F62" s="102" t="s">
        <v>252</v>
      </c>
      <c r="G62" s="17">
        <v>38237</v>
      </c>
      <c r="H62" s="13">
        <v>79586202887</v>
      </c>
      <c r="I62" s="149">
        <v>79871852242</v>
      </c>
      <c r="J62" s="13"/>
      <c r="K62">
        <f t="shared" si="3"/>
        <v>1</v>
      </c>
      <c r="L62">
        <f t="shared" si="4"/>
        <v>0</v>
      </c>
      <c r="M62">
        <f t="shared" si="5"/>
        <v>1</v>
      </c>
    </row>
    <row r="63" spans="1:13" ht="18.75" x14ac:dyDescent="0.3">
      <c r="A63" s="254">
        <v>323</v>
      </c>
      <c r="B63" s="146">
        <v>61</v>
      </c>
      <c r="C63" s="58" t="s">
        <v>253</v>
      </c>
      <c r="D63" s="6">
        <v>120</v>
      </c>
      <c r="E63" s="14" t="s">
        <v>154</v>
      </c>
      <c r="F63" s="102" t="s">
        <v>254</v>
      </c>
      <c r="G63" s="17">
        <v>38274</v>
      </c>
      <c r="H63" s="13">
        <v>89509489454</v>
      </c>
      <c r="I63" s="58">
        <v>89050242881</v>
      </c>
      <c r="J63" s="13"/>
      <c r="K63">
        <f t="shared" si="3"/>
        <v>1</v>
      </c>
      <c r="L63">
        <f t="shared" si="4"/>
        <v>0</v>
      </c>
      <c r="M63">
        <f t="shared" ref="M63:M70" si="6">IF(C63&lt;&gt;"",1,0)</f>
        <v>1</v>
      </c>
    </row>
    <row r="64" spans="1:13" ht="18.75" x14ac:dyDescent="0.3">
      <c r="A64" s="255"/>
      <c r="B64" s="146">
        <v>62</v>
      </c>
      <c r="C64" s="58" t="s">
        <v>255</v>
      </c>
      <c r="D64" s="6">
        <v>120</v>
      </c>
      <c r="E64" s="14" t="s">
        <v>154</v>
      </c>
      <c r="F64" s="102" t="s">
        <v>256</v>
      </c>
      <c r="G64" s="17">
        <v>38239</v>
      </c>
      <c r="H64" s="13">
        <v>89047140547</v>
      </c>
      <c r="I64" s="58">
        <v>89050399309</v>
      </c>
      <c r="J64" s="13"/>
      <c r="K64">
        <f t="shared" si="3"/>
        <v>1</v>
      </c>
      <c r="L64">
        <f t="shared" si="4"/>
        <v>0</v>
      </c>
      <c r="M64">
        <f t="shared" si="6"/>
        <v>1</v>
      </c>
    </row>
    <row r="65" spans="1:13" ht="18.75" x14ac:dyDescent="0.3">
      <c r="A65" s="256"/>
      <c r="B65" s="146">
        <v>63</v>
      </c>
      <c r="C65" s="58" t="s">
        <v>257</v>
      </c>
      <c r="D65" s="6">
        <v>120</v>
      </c>
      <c r="E65" s="14" t="s">
        <v>154</v>
      </c>
      <c r="F65" s="102" t="s">
        <v>258</v>
      </c>
      <c r="G65" s="17">
        <v>38450</v>
      </c>
      <c r="H65" s="13">
        <v>89377719147</v>
      </c>
      <c r="I65" s="58">
        <v>89274420673</v>
      </c>
      <c r="J65" s="13"/>
      <c r="K65">
        <f t="shared" si="3"/>
        <v>1</v>
      </c>
      <c r="L65">
        <f t="shared" si="4"/>
        <v>0</v>
      </c>
      <c r="M65">
        <f t="shared" si="6"/>
        <v>1</v>
      </c>
    </row>
    <row r="66" spans="1:13" ht="18.75" x14ac:dyDescent="0.3">
      <c r="A66" s="254">
        <v>324</v>
      </c>
      <c r="B66" s="146">
        <v>64</v>
      </c>
      <c r="C66" s="58" t="s">
        <v>259</v>
      </c>
      <c r="D66" s="6">
        <v>120</v>
      </c>
      <c r="E66" s="14" t="s">
        <v>154</v>
      </c>
      <c r="F66" s="102" t="s">
        <v>260</v>
      </c>
      <c r="G66" s="17">
        <v>38090</v>
      </c>
      <c r="H66" s="13">
        <v>79046788939</v>
      </c>
      <c r="I66" s="58">
        <v>89274427273</v>
      </c>
      <c r="J66" s="13"/>
      <c r="K66">
        <f t="shared" si="3"/>
        <v>1</v>
      </c>
      <c r="L66">
        <f t="shared" si="4"/>
        <v>0</v>
      </c>
      <c r="M66">
        <f t="shared" si="6"/>
        <v>1</v>
      </c>
    </row>
    <row r="67" spans="1:13" ht="18.75" x14ac:dyDescent="0.3">
      <c r="A67" s="255"/>
      <c r="B67" s="146">
        <v>65</v>
      </c>
      <c r="C67" s="155" t="s">
        <v>771</v>
      </c>
      <c r="D67" s="6">
        <v>330</v>
      </c>
      <c r="E67" s="14" t="s">
        <v>154</v>
      </c>
      <c r="F67" s="102" t="s">
        <v>774</v>
      </c>
      <c r="G67" s="150">
        <v>37215</v>
      </c>
      <c r="H67" s="13">
        <v>89674676187</v>
      </c>
      <c r="I67" s="23">
        <v>89053199796</v>
      </c>
      <c r="J67" s="13"/>
      <c r="K67">
        <f t="shared" ref="K67:K107" si="7">IF((C67&lt;&gt;""),IF(E67="б",1,0),0)</f>
        <v>1</v>
      </c>
      <c r="L67">
        <f t="shared" ref="L67:L107" si="8">IF((C67&lt;&gt;""),IF(E67="к",1,0),0)</f>
        <v>0</v>
      </c>
      <c r="M67">
        <f t="shared" si="6"/>
        <v>1</v>
      </c>
    </row>
    <row r="68" spans="1:13" ht="18.75" x14ac:dyDescent="0.3">
      <c r="A68" s="256"/>
      <c r="B68" s="146">
        <v>66</v>
      </c>
      <c r="C68" s="58" t="s">
        <v>263</v>
      </c>
      <c r="D68" s="6">
        <v>120</v>
      </c>
      <c r="E68" s="14" t="s">
        <v>154</v>
      </c>
      <c r="F68" s="102" t="s">
        <v>264</v>
      </c>
      <c r="G68" s="17">
        <v>38135</v>
      </c>
      <c r="H68" s="13">
        <v>89631572787</v>
      </c>
      <c r="I68" s="58">
        <v>89274441723</v>
      </c>
      <c r="J68" s="13" t="s">
        <v>712</v>
      </c>
      <c r="K68">
        <f>IF((C68&lt;&gt;""),IF(E68="б",1,0),0)</f>
        <v>1</v>
      </c>
      <c r="L68">
        <f t="shared" si="8"/>
        <v>0</v>
      </c>
      <c r="M68">
        <f t="shared" si="6"/>
        <v>1</v>
      </c>
    </row>
    <row r="69" spans="1:13" ht="18.75" x14ac:dyDescent="0.3">
      <c r="A69" s="254">
        <v>325</v>
      </c>
      <c r="B69" s="146">
        <v>67</v>
      </c>
      <c r="C69" s="58" t="s">
        <v>265</v>
      </c>
      <c r="D69" s="6">
        <v>124</v>
      </c>
      <c r="E69" s="14" t="s">
        <v>154</v>
      </c>
      <c r="F69" s="102" t="s">
        <v>777</v>
      </c>
      <c r="G69" s="17">
        <v>38120</v>
      </c>
      <c r="H69" s="13">
        <v>89393776718</v>
      </c>
      <c r="I69" s="58">
        <v>89177778164</v>
      </c>
      <c r="J69" s="13"/>
      <c r="K69">
        <f t="shared" ref="K69:K81" si="9">IF((C69&lt;&gt;""),IF(E69="б",1,0),0)</f>
        <v>1</v>
      </c>
      <c r="L69">
        <f t="shared" si="8"/>
        <v>0</v>
      </c>
      <c r="M69">
        <f t="shared" si="6"/>
        <v>1</v>
      </c>
    </row>
    <row r="70" spans="1:13" ht="18.75" x14ac:dyDescent="0.3">
      <c r="A70" s="255"/>
      <c r="B70" s="146">
        <v>68</v>
      </c>
      <c r="C70" s="58" t="s">
        <v>266</v>
      </c>
      <c r="D70" s="6">
        <v>124</v>
      </c>
      <c r="E70" s="14" t="s">
        <v>154</v>
      </c>
      <c r="F70" s="102" t="s">
        <v>778</v>
      </c>
      <c r="G70" s="17">
        <v>38242</v>
      </c>
      <c r="H70" s="13">
        <v>89867893510</v>
      </c>
      <c r="I70" s="58">
        <v>89873469913</v>
      </c>
      <c r="J70" s="13"/>
      <c r="K70">
        <f t="shared" si="9"/>
        <v>1</v>
      </c>
      <c r="L70">
        <f t="shared" si="8"/>
        <v>0</v>
      </c>
      <c r="M70">
        <f t="shared" si="6"/>
        <v>1</v>
      </c>
    </row>
    <row r="71" spans="1:13" ht="18.75" x14ac:dyDescent="0.3">
      <c r="A71" s="256"/>
      <c r="B71" s="146">
        <v>69</v>
      </c>
      <c r="C71" s="58" t="s">
        <v>267</v>
      </c>
      <c r="D71" s="6">
        <v>124</v>
      </c>
      <c r="E71" s="14" t="s">
        <v>154</v>
      </c>
      <c r="F71" s="102" t="s">
        <v>779</v>
      </c>
      <c r="G71" s="17">
        <v>38433</v>
      </c>
      <c r="H71" s="13">
        <v>89376208564</v>
      </c>
      <c r="I71" s="58">
        <v>89083331524</v>
      </c>
      <c r="J71" s="13"/>
      <c r="K71">
        <f t="shared" si="9"/>
        <v>1</v>
      </c>
      <c r="L71">
        <f t="shared" si="8"/>
        <v>0</v>
      </c>
      <c r="M71">
        <f t="shared" ref="M71:M100" si="10">IF(C71&lt;&gt;"",1,0)</f>
        <v>1</v>
      </c>
    </row>
    <row r="72" spans="1:13" ht="18.75" x14ac:dyDescent="0.3">
      <c r="A72" s="254">
        <v>326</v>
      </c>
      <c r="B72" s="146">
        <v>70</v>
      </c>
      <c r="C72" s="58" t="s">
        <v>268</v>
      </c>
      <c r="D72" s="6">
        <v>123</v>
      </c>
      <c r="E72" s="14" t="s">
        <v>154</v>
      </c>
      <c r="F72" s="102" t="s">
        <v>269</v>
      </c>
      <c r="G72" s="17">
        <v>37949</v>
      </c>
      <c r="H72" s="13">
        <v>89272413062</v>
      </c>
      <c r="I72" s="58">
        <v>89274261483</v>
      </c>
      <c r="J72" s="13"/>
      <c r="K72">
        <f t="shared" si="9"/>
        <v>1</v>
      </c>
      <c r="L72">
        <f t="shared" si="8"/>
        <v>0</v>
      </c>
      <c r="M72">
        <f t="shared" si="10"/>
        <v>1</v>
      </c>
    </row>
    <row r="73" spans="1:13" ht="18.75" x14ac:dyDescent="0.3">
      <c r="A73" s="255"/>
      <c r="B73" s="146">
        <v>71</v>
      </c>
      <c r="C73" s="58" t="s">
        <v>796</v>
      </c>
      <c r="D73" s="6">
        <v>123</v>
      </c>
      <c r="E73" s="14" t="s">
        <v>154</v>
      </c>
      <c r="F73" s="102" t="s">
        <v>270</v>
      </c>
      <c r="G73" s="17">
        <v>38342</v>
      </c>
      <c r="H73" s="13">
        <v>89600407495</v>
      </c>
      <c r="I73" s="58">
        <v>89274187559</v>
      </c>
      <c r="J73" s="13"/>
      <c r="K73">
        <f t="shared" si="9"/>
        <v>1</v>
      </c>
      <c r="L73">
        <f t="shared" si="8"/>
        <v>0</v>
      </c>
      <c r="M73">
        <f t="shared" si="10"/>
        <v>1</v>
      </c>
    </row>
    <row r="74" spans="1:13" ht="18.75" x14ac:dyDescent="0.3">
      <c r="A74" s="256"/>
      <c r="B74" s="146">
        <v>72</v>
      </c>
      <c r="C74" s="58" t="s">
        <v>271</v>
      </c>
      <c r="D74" s="6">
        <v>124</v>
      </c>
      <c r="E74" s="14" t="s">
        <v>154</v>
      </c>
      <c r="F74" s="102" t="s">
        <v>272</v>
      </c>
      <c r="G74" s="17">
        <v>37825</v>
      </c>
      <c r="H74" s="13">
        <v>89053111912</v>
      </c>
      <c r="I74" s="58">
        <v>89673713196</v>
      </c>
      <c r="J74" s="13"/>
      <c r="K74">
        <f t="shared" si="9"/>
        <v>1</v>
      </c>
      <c r="L74">
        <f t="shared" si="8"/>
        <v>0</v>
      </c>
      <c r="M74">
        <f t="shared" si="10"/>
        <v>1</v>
      </c>
    </row>
    <row r="75" spans="1:13" ht="18.75" x14ac:dyDescent="0.3">
      <c r="A75" s="254">
        <v>327</v>
      </c>
      <c r="B75" s="146">
        <v>73</v>
      </c>
      <c r="C75" s="58" t="s">
        <v>273</v>
      </c>
      <c r="D75" s="6">
        <v>123</v>
      </c>
      <c r="E75" s="14" t="s">
        <v>154</v>
      </c>
      <c r="F75" s="102" t="s">
        <v>274</v>
      </c>
      <c r="G75" s="17">
        <v>38009</v>
      </c>
      <c r="H75" s="13">
        <v>89586210123</v>
      </c>
      <c r="I75" s="58">
        <v>89600586720</v>
      </c>
      <c r="J75" s="13"/>
      <c r="K75">
        <f t="shared" si="9"/>
        <v>1</v>
      </c>
      <c r="L75">
        <f t="shared" si="8"/>
        <v>0</v>
      </c>
      <c r="M75">
        <f t="shared" si="10"/>
        <v>1</v>
      </c>
    </row>
    <row r="76" spans="1:13" ht="18.75" x14ac:dyDescent="0.3">
      <c r="A76" s="255"/>
      <c r="B76" s="146">
        <v>74</v>
      </c>
      <c r="C76" s="58" t="s">
        <v>275</v>
      </c>
      <c r="D76" s="6">
        <v>123</v>
      </c>
      <c r="E76" s="14" t="s">
        <v>154</v>
      </c>
      <c r="F76" s="102" t="s">
        <v>276</v>
      </c>
      <c r="G76" s="17">
        <v>38198</v>
      </c>
      <c r="H76" s="13">
        <v>89393157379</v>
      </c>
      <c r="I76" s="58">
        <v>89196401771</v>
      </c>
      <c r="J76" s="13"/>
      <c r="K76">
        <f t="shared" si="9"/>
        <v>1</v>
      </c>
      <c r="L76">
        <f t="shared" si="8"/>
        <v>0</v>
      </c>
      <c r="M76">
        <f t="shared" si="10"/>
        <v>1</v>
      </c>
    </row>
    <row r="77" spans="1:13" ht="18.75" x14ac:dyDescent="0.3">
      <c r="A77" s="256"/>
      <c r="B77" s="146">
        <v>75</v>
      </c>
      <c r="C77" s="58" t="s">
        <v>277</v>
      </c>
      <c r="D77" s="6">
        <v>123</v>
      </c>
      <c r="E77" s="14" t="s">
        <v>154</v>
      </c>
      <c r="F77" s="102" t="s">
        <v>278</v>
      </c>
      <c r="G77" s="17">
        <v>38107</v>
      </c>
      <c r="H77" s="13">
        <v>89393920988</v>
      </c>
      <c r="I77" s="61">
        <v>89393920811</v>
      </c>
      <c r="J77" s="13"/>
      <c r="K77">
        <f t="shared" si="9"/>
        <v>1</v>
      </c>
      <c r="L77">
        <f t="shared" si="8"/>
        <v>0</v>
      </c>
      <c r="M77">
        <f t="shared" si="10"/>
        <v>1</v>
      </c>
    </row>
    <row r="78" spans="1:13" ht="18.75" x14ac:dyDescent="0.3">
      <c r="A78" s="254">
        <v>328</v>
      </c>
      <c r="B78" s="146">
        <v>76</v>
      </c>
      <c r="C78" s="58" t="s">
        <v>279</v>
      </c>
      <c r="D78" s="6">
        <v>123</v>
      </c>
      <c r="E78" s="14" t="s">
        <v>154</v>
      </c>
      <c r="F78" s="102" t="s">
        <v>280</v>
      </c>
      <c r="G78" s="17">
        <v>38454</v>
      </c>
      <c r="H78" s="13">
        <v>89196935127</v>
      </c>
      <c r="I78" s="58">
        <v>89196310540</v>
      </c>
      <c r="J78" s="13"/>
      <c r="K78">
        <f t="shared" si="9"/>
        <v>1</v>
      </c>
      <c r="L78">
        <f t="shared" si="8"/>
        <v>0</v>
      </c>
      <c r="M78">
        <f t="shared" si="10"/>
        <v>1</v>
      </c>
    </row>
    <row r="79" spans="1:13" ht="18.75" x14ac:dyDescent="0.3">
      <c r="A79" s="255"/>
      <c r="B79" s="146">
        <v>77</v>
      </c>
      <c r="C79" s="61" t="s">
        <v>281</v>
      </c>
      <c r="D79" s="6">
        <v>123</v>
      </c>
      <c r="E79" s="14" t="s">
        <v>154</v>
      </c>
      <c r="F79" s="102" t="s">
        <v>282</v>
      </c>
      <c r="G79" s="17">
        <v>38236</v>
      </c>
      <c r="H79" s="13">
        <v>89083361420</v>
      </c>
      <c r="I79" s="58">
        <v>89196477884</v>
      </c>
      <c r="J79" s="13" t="s">
        <v>712</v>
      </c>
      <c r="K79">
        <f t="shared" si="9"/>
        <v>1</v>
      </c>
      <c r="L79">
        <f t="shared" si="8"/>
        <v>0</v>
      </c>
      <c r="M79">
        <f t="shared" si="10"/>
        <v>1</v>
      </c>
    </row>
    <row r="80" spans="1:13" ht="18.75" x14ac:dyDescent="0.3">
      <c r="A80" s="256"/>
      <c r="B80" s="146">
        <v>78</v>
      </c>
      <c r="C80" s="58" t="s">
        <v>283</v>
      </c>
      <c r="D80" s="6">
        <v>123</v>
      </c>
      <c r="E80" s="14" t="s">
        <v>154</v>
      </c>
      <c r="F80" s="102" t="s">
        <v>284</v>
      </c>
      <c r="G80" s="17">
        <v>38582</v>
      </c>
      <c r="H80" s="13">
        <v>89869083091</v>
      </c>
      <c r="I80" s="58">
        <v>89178677670</v>
      </c>
      <c r="J80" s="13" t="s">
        <v>712</v>
      </c>
      <c r="K80">
        <f t="shared" si="9"/>
        <v>1</v>
      </c>
      <c r="L80">
        <f t="shared" si="8"/>
        <v>0</v>
      </c>
      <c r="M80">
        <f t="shared" si="10"/>
        <v>1</v>
      </c>
    </row>
    <row r="81" spans="1:13" ht="18.75" x14ac:dyDescent="0.3">
      <c r="A81" s="254">
        <v>329</v>
      </c>
      <c r="B81" s="146">
        <v>79</v>
      </c>
      <c r="C81" s="58" t="s">
        <v>285</v>
      </c>
      <c r="D81" s="6">
        <v>102</v>
      </c>
      <c r="E81" s="14" t="s">
        <v>154</v>
      </c>
      <c r="F81" s="102" t="s">
        <v>286</v>
      </c>
      <c r="G81" s="17" t="s">
        <v>770</v>
      </c>
      <c r="H81" s="13">
        <v>89393429761</v>
      </c>
      <c r="I81" s="58">
        <v>89276773563</v>
      </c>
      <c r="J81" s="13"/>
      <c r="K81">
        <f t="shared" si="9"/>
        <v>1</v>
      </c>
      <c r="L81">
        <f t="shared" si="8"/>
        <v>0</v>
      </c>
      <c r="M81">
        <f t="shared" si="10"/>
        <v>1</v>
      </c>
    </row>
    <row r="82" spans="1:13" ht="18.75" x14ac:dyDescent="0.3">
      <c r="A82" s="255"/>
      <c r="B82" s="146">
        <v>80</v>
      </c>
      <c r="C82" s="58" t="s">
        <v>287</v>
      </c>
      <c r="D82" s="6">
        <v>136</v>
      </c>
      <c r="E82" s="14" t="s">
        <v>118</v>
      </c>
      <c r="F82" s="102" t="s">
        <v>288</v>
      </c>
      <c r="G82" s="17">
        <v>38043</v>
      </c>
      <c r="H82" s="13">
        <v>89872131869</v>
      </c>
      <c r="I82" s="58">
        <v>89172829009</v>
      </c>
      <c r="J82" s="13"/>
      <c r="K82">
        <f t="shared" si="7"/>
        <v>0</v>
      </c>
      <c r="L82">
        <f t="shared" si="8"/>
        <v>1</v>
      </c>
      <c r="M82">
        <f t="shared" si="10"/>
        <v>1</v>
      </c>
    </row>
    <row r="83" spans="1:13" ht="18.75" x14ac:dyDescent="0.3">
      <c r="A83" s="256"/>
      <c r="B83" s="146">
        <v>81</v>
      </c>
      <c r="C83" s="58" t="s">
        <v>657</v>
      </c>
      <c r="D83" s="6">
        <v>136</v>
      </c>
      <c r="E83" s="14" t="s">
        <v>118</v>
      </c>
      <c r="F83" s="102" t="s">
        <v>129</v>
      </c>
      <c r="G83" s="17">
        <v>38160</v>
      </c>
      <c r="H83" s="13">
        <v>89874222744</v>
      </c>
      <c r="I83" s="58">
        <v>89179005006</v>
      </c>
      <c r="J83" s="13" t="s">
        <v>666</v>
      </c>
      <c r="K83">
        <f t="shared" si="7"/>
        <v>0</v>
      </c>
      <c r="L83">
        <f t="shared" si="8"/>
        <v>1</v>
      </c>
      <c r="M83">
        <f t="shared" si="10"/>
        <v>1</v>
      </c>
    </row>
    <row r="84" spans="1:13" ht="18.75" x14ac:dyDescent="0.3">
      <c r="A84" s="254">
        <v>332</v>
      </c>
      <c r="B84" s="146">
        <v>82</v>
      </c>
      <c r="C84" s="58" t="s">
        <v>583</v>
      </c>
      <c r="D84" s="6">
        <v>136</v>
      </c>
      <c r="E84" s="14" t="s">
        <v>118</v>
      </c>
      <c r="F84" s="102" t="s">
        <v>742</v>
      </c>
      <c r="G84" s="17">
        <v>38328</v>
      </c>
      <c r="H84" s="13">
        <v>89083318085</v>
      </c>
      <c r="I84" s="58">
        <v>89375831146</v>
      </c>
      <c r="J84" s="13" t="s">
        <v>663</v>
      </c>
      <c r="K84">
        <f t="shared" si="7"/>
        <v>0</v>
      </c>
      <c r="L84">
        <f t="shared" si="8"/>
        <v>1</v>
      </c>
      <c r="M84">
        <f t="shared" si="10"/>
        <v>1</v>
      </c>
    </row>
    <row r="85" spans="1:13" ht="18.75" x14ac:dyDescent="0.3">
      <c r="A85" s="255"/>
      <c r="B85" s="146">
        <v>83</v>
      </c>
      <c r="C85" s="58" t="s">
        <v>634</v>
      </c>
      <c r="D85" s="6">
        <v>136</v>
      </c>
      <c r="E85" s="14" t="s">
        <v>118</v>
      </c>
      <c r="F85" s="102" t="s">
        <v>137</v>
      </c>
      <c r="G85" s="17">
        <v>37895</v>
      </c>
      <c r="H85" s="13">
        <v>89503245486</v>
      </c>
      <c r="I85" s="58">
        <v>89534833043</v>
      </c>
      <c r="J85" s="13"/>
      <c r="K85">
        <f t="shared" si="7"/>
        <v>0</v>
      </c>
      <c r="L85">
        <f t="shared" si="8"/>
        <v>1</v>
      </c>
      <c r="M85">
        <f t="shared" si="10"/>
        <v>1</v>
      </c>
    </row>
    <row r="86" spans="1:13" ht="18.75" x14ac:dyDescent="0.3">
      <c r="A86" s="256"/>
      <c r="B86" s="146">
        <v>84</v>
      </c>
      <c r="C86" s="58" t="s">
        <v>289</v>
      </c>
      <c r="D86" s="6">
        <v>136</v>
      </c>
      <c r="E86" s="14" t="s">
        <v>118</v>
      </c>
      <c r="F86" s="102" t="s">
        <v>290</v>
      </c>
      <c r="G86" s="17">
        <v>38176</v>
      </c>
      <c r="H86" s="13">
        <v>89172669297</v>
      </c>
      <c r="I86" s="58">
        <v>89874052841</v>
      </c>
      <c r="J86" s="13"/>
      <c r="K86">
        <f t="shared" si="7"/>
        <v>0</v>
      </c>
      <c r="L86">
        <f t="shared" si="8"/>
        <v>1</v>
      </c>
      <c r="M86">
        <f t="shared" si="10"/>
        <v>1</v>
      </c>
    </row>
    <row r="87" spans="1:13" ht="18.75" x14ac:dyDescent="0.3">
      <c r="A87" s="254">
        <v>333</v>
      </c>
      <c r="B87" s="146">
        <v>85</v>
      </c>
      <c r="C87" s="153" t="s">
        <v>584</v>
      </c>
      <c r="D87" s="6">
        <v>119</v>
      </c>
      <c r="E87" s="14" t="s">
        <v>118</v>
      </c>
      <c r="F87" s="102" t="s">
        <v>743</v>
      </c>
      <c r="G87" s="17">
        <v>38246</v>
      </c>
      <c r="H87" s="13">
        <v>89872124449</v>
      </c>
      <c r="I87" s="58">
        <v>87779293319</v>
      </c>
      <c r="J87" s="13"/>
      <c r="K87">
        <f t="shared" si="7"/>
        <v>0</v>
      </c>
      <c r="L87">
        <f t="shared" si="8"/>
        <v>1</v>
      </c>
      <c r="M87">
        <f t="shared" si="10"/>
        <v>1</v>
      </c>
    </row>
    <row r="88" spans="1:13" ht="18.75" x14ac:dyDescent="0.3">
      <c r="A88" s="255"/>
      <c r="B88" s="146">
        <v>86</v>
      </c>
      <c r="C88" s="58" t="s">
        <v>291</v>
      </c>
      <c r="D88" s="6">
        <v>126</v>
      </c>
      <c r="E88" s="14" t="s">
        <v>118</v>
      </c>
      <c r="F88" s="102" t="s">
        <v>292</v>
      </c>
      <c r="G88" s="17">
        <v>38256</v>
      </c>
      <c r="H88" s="13">
        <v>89027359381</v>
      </c>
      <c r="I88" s="58">
        <v>89379313331</v>
      </c>
      <c r="J88" s="13"/>
      <c r="K88">
        <f t="shared" si="7"/>
        <v>0</v>
      </c>
      <c r="L88">
        <f t="shared" si="8"/>
        <v>1</v>
      </c>
      <c r="M88">
        <f t="shared" si="10"/>
        <v>1</v>
      </c>
    </row>
    <row r="89" spans="1:13" ht="18.75" x14ac:dyDescent="0.3">
      <c r="A89" s="256"/>
      <c r="B89" s="146">
        <v>87</v>
      </c>
      <c r="C89" s="58" t="s">
        <v>293</v>
      </c>
      <c r="D89" s="6">
        <v>126</v>
      </c>
      <c r="E89" s="14" t="s">
        <v>118</v>
      </c>
      <c r="F89" s="102" t="s">
        <v>294</v>
      </c>
      <c r="G89" s="17">
        <v>38266</v>
      </c>
      <c r="H89" s="13">
        <v>89879697487</v>
      </c>
      <c r="I89" s="58">
        <v>89874574348</v>
      </c>
      <c r="J89" s="13"/>
      <c r="K89">
        <f t="shared" si="7"/>
        <v>0</v>
      </c>
      <c r="L89">
        <f t="shared" si="8"/>
        <v>1</v>
      </c>
      <c r="M89">
        <f t="shared" si="10"/>
        <v>1</v>
      </c>
    </row>
    <row r="90" spans="1:13" ht="18.75" x14ac:dyDescent="0.3">
      <c r="A90" s="254">
        <v>334</v>
      </c>
      <c r="B90" s="146">
        <v>88</v>
      </c>
      <c r="C90" s="58" t="s">
        <v>295</v>
      </c>
      <c r="D90" s="6">
        <v>126</v>
      </c>
      <c r="E90" s="14" t="s">
        <v>118</v>
      </c>
      <c r="F90" s="102" t="s">
        <v>780</v>
      </c>
      <c r="G90" s="17">
        <v>38593</v>
      </c>
      <c r="H90" s="13">
        <v>89328482639</v>
      </c>
      <c r="I90" s="58">
        <v>89328654694</v>
      </c>
      <c r="J90" s="13" t="s">
        <v>713</v>
      </c>
      <c r="K90">
        <f t="shared" si="7"/>
        <v>0</v>
      </c>
      <c r="L90">
        <f t="shared" si="8"/>
        <v>1</v>
      </c>
      <c r="M90">
        <f t="shared" si="10"/>
        <v>1</v>
      </c>
    </row>
    <row r="91" spans="1:13" ht="18.75" x14ac:dyDescent="0.3">
      <c r="A91" s="255"/>
      <c r="B91" s="146">
        <v>89</v>
      </c>
      <c r="C91" s="58" t="s">
        <v>296</v>
      </c>
      <c r="D91" s="6">
        <v>105</v>
      </c>
      <c r="E91" s="14" t="s">
        <v>118</v>
      </c>
      <c r="F91" s="102" t="s">
        <v>781</v>
      </c>
      <c r="G91" s="17">
        <v>38258</v>
      </c>
      <c r="H91" s="13">
        <v>89121179686</v>
      </c>
      <c r="I91" s="58">
        <v>89129411539</v>
      </c>
      <c r="J91" s="13"/>
      <c r="K91">
        <f t="shared" si="7"/>
        <v>0</v>
      </c>
      <c r="L91">
        <f t="shared" si="8"/>
        <v>1</v>
      </c>
      <c r="M91">
        <f t="shared" si="10"/>
        <v>1</v>
      </c>
    </row>
    <row r="92" spans="1:13" ht="18.75" x14ac:dyDescent="0.3">
      <c r="A92" s="256"/>
      <c r="B92" s="146">
        <v>90</v>
      </c>
      <c r="C92" s="58" t="s">
        <v>297</v>
      </c>
      <c r="D92" s="6">
        <v>126</v>
      </c>
      <c r="E92" s="14" t="s">
        <v>118</v>
      </c>
      <c r="F92" s="102" t="s">
        <v>782</v>
      </c>
      <c r="G92" s="17">
        <v>38250</v>
      </c>
      <c r="H92" s="13">
        <v>89375246331</v>
      </c>
      <c r="I92" s="58">
        <v>89375243091</v>
      </c>
      <c r="J92" s="13"/>
      <c r="K92">
        <f t="shared" si="7"/>
        <v>0</v>
      </c>
      <c r="L92">
        <f t="shared" si="8"/>
        <v>1</v>
      </c>
      <c r="M92">
        <f t="shared" si="10"/>
        <v>1</v>
      </c>
    </row>
    <row r="93" spans="1:13" ht="18.75" x14ac:dyDescent="0.3">
      <c r="A93" s="254">
        <v>335</v>
      </c>
      <c r="B93" s="146">
        <v>91</v>
      </c>
      <c r="C93" s="58" t="s">
        <v>298</v>
      </c>
      <c r="D93" s="6">
        <v>121</v>
      </c>
      <c r="E93" s="14" t="s">
        <v>118</v>
      </c>
      <c r="F93" s="102" t="s">
        <v>783</v>
      </c>
      <c r="G93" s="17">
        <v>38512</v>
      </c>
      <c r="H93" s="13">
        <v>89503245047</v>
      </c>
      <c r="I93" s="58">
        <v>89503245038</v>
      </c>
      <c r="J93" s="13"/>
      <c r="K93">
        <f t="shared" si="7"/>
        <v>0</v>
      </c>
      <c r="L93">
        <f t="shared" si="8"/>
        <v>1</v>
      </c>
      <c r="M93">
        <f t="shared" si="10"/>
        <v>1</v>
      </c>
    </row>
    <row r="94" spans="1:13" ht="18.75" x14ac:dyDescent="0.3">
      <c r="A94" s="255"/>
      <c r="B94" s="146">
        <v>92</v>
      </c>
      <c r="C94" s="58" t="s">
        <v>299</v>
      </c>
      <c r="D94" s="6">
        <v>121</v>
      </c>
      <c r="E94" s="14" t="s">
        <v>118</v>
      </c>
      <c r="F94" s="102" t="s">
        <v>784</v>
      </c>
      <c r="G94" s="17">
        <v>38106</v>
      </c>
      <c r="H94" s="13">
        <v>89124888128</v>
      </c>
      <c r="I94" s="58">
        <v>89824468817</v>
      </c>
      <c r="J94" s="13" t="s">
        <v>667</v>
      </c>
      <c r="K94">
        <f t="shared" si="7"/>
        <v>0</v>
      </c>
      <c r="L94">
        <f t="shared" si="8"/>
        <v>1</v>
      </c>
      <c r="M94">
        <f t="shared" si="10"/>
        <v>1</v>
      </c>
    </row>
    <row r="95" spans="1:13" ht="18.75" x14ac:dyDescent="0.3">
      <c r="A95" s="256"/>
      <c r="B95" s="146">
        <v>93</v>
      </c>
      <c r="C95" s="58" t="s">
        <v>300</v>
      </c>
      <c r="D95" s="6">
        <v>126</v>
      </c>
      <c r="E95" s="14" t="s">
        <v>118</v>
      </c>
      <c r="F95" s="102" t="s">
        <v>301</v>
      </c>
      <c r="G95" s="17">
        <v>38277</v>
      </c>
      <c r="H95" s="13">
        <v>89874144760</v>
      </c>
      <c r="I95" s="58">
        <v>89375852488</v>
      </c>
      <c r="J95" s="13" t="s">
        <v>712</v>
      </c>
      <c r="K95">
        <f t="shared" si="7"/>
        <v>0</v>
      </c>
      <c r="L95">
        <f t="shared" si="8"/>
        <v>1</v>
      </c>
      <c r="M95">
        <f t="shared" si="10"/>
        <v>1</v>
      </c>
    </row>
    <row r="96" spans="1:13" ht="18.75" x14ac:dyDescent="0.3">
      <c r="A96" s="254">
        <v>336</v>
      </c>
      <c r="B96" s="146">
        <v>94</v>
      </c>
      <c r="C96" s="58" t="s">
        <v>302</v>
      </c>
      <c r="D96" s="6">
        <v>121</v>
      </c>
      <c r="E96" s="14" t="s">
        <v>118</v>
      </c>
      <c r="F96" s="102" t="s">
        <v>303</v>
      </c>
      <c r="G96" s="17">
        <v>38247</v>
      </c>
      <c r="H96" s="13">
        <v>89961217930</v>
      </c>
      <c r="I96" s="58">
        <v>89272484371</v>
      </c>
      <c r="J96" s="13"/>
      <c r="K96">
        <f t="shared" si="7"/>
        <v>0</v>
      </c>
      <c r="L96">
        <f t="shared" si="8"/>
        <v>1</v>
      </c>
      <c r="M96">
        <f t="shared" si="10"/>
        <v>1</v>
      </c>
    </row>
    <row r="97" spans="1:13" ht="18.75" x14ac:dyDescent="0.3">
      <c r="A97" s="255"/>
      <c r="B97" s="146">
        <v>95</v>
      </c>
      <c r="C97" s="155" t="s">
        <v>727</v>
      </c>
      <c r="D97" s="14">
        <v>416</v>
      </c>
      <c r="E97" s="14" t="s">
        <v>154</v>
      </c>
      <c r="F97" s="23" t="s">
        <v>817</v>
      </c>
      <c r="G97" s="14" t="s">
        <v>729</v>
      </c>
      <c r="H97" s="13">
        <v>89003260098</v>
      </c>
      <c r="I97" s="13">
        <v>89600930272</v>
      </c>
      <c r="J97" s="13"/>
      <c r="K97">
        <f t="shared" si="7"/>
        <v>1</v>
      </c>
      <c r="L97">
        <f t="shared" si="8"/>
        <v>0</v>
      </c>
      <c r="M97">
        <f t="shared" si="10"/>
        <v>1</v>
      </c>
    </row>
    <row r="98" spans="1:13" ht="18.75" x14ac:dyDescent="0.3">
      <c r="A98" s="256"/>
      <c r="B98" s="146">
        <v>96</v>
      </c>
      <c r="C98" s="170" t="s">
        <v>658</v>
      </c>
      <c r="D98" s="14">
        <v>205</v>
      </c>
      <c r="E98" s="14" t="s">
        <v>314</v>
      </c>
      <c r="F98" s="102" t="s">
        <v>585</v>
      </c>
      <c r="G98" s="17">
        <v>37824</v>
      </c>
      <c r="H98" s="13">
        <v>89046654274</v>
      </c>
      <c r="I98" s="58">
        <v>89124854024</v>
      </c>
      <c r="J98" s="13"/>
      <c r="K98">
        <f t="shared" si="7"/>
        <v>0</v>
      </c>
      <c r="L98">
        <f t="shared" si="8"/>
        <v>1</v>
      </c>
      <c r="M98">
        <f t="shared" si="10"/>
        <v>1</v>
      </c>
    </row>
    <row r="99" spans="1:13" ht="18.75" x14ac:dyDescent="0.3">
      <c r="A99" s="254">
        <v>337</v>
      </c>
      <c r="B99" s="146">
        <v>97</v>
      </c>
      <c r="C99" s="58" t="s">
        <v>306</v>
      </c>
      <c r="D99" s="6">
        <v>121</v>
      </c>
      <c r="E99" s="14" t="s">
        <v>118</v>
      </c>
      <c r="F99" s="102" t="s">
        <v>307</v>
      </c>
      <c r="G99" s="17">
        <v>38284</v>
      </c>
      <c r="H99" s="13">
        <v>89276335505</v>
      </c>
      <c r="I99" s="58">
        <v>89374566111</v>
      </c>
      <c r="J99" s="13" t="s">
        <v>667</v>
      </c>
      <c r="K99">
        <f t="shared" si="7"/>
        <v>0</v>
      </c>
      <c r="L99">
        <f t="shared" si="8"/>
        <v>1</v>
      </c>
      <c r="M99">
        <f t="shared" si="10"/>
        <v>1</v>
      </c>
    </row>
    <row r="100" spans="1:13" ht="18.75" x14ac:dyDescent="0.3">
      <c r="A100" s="255"/>
      <c r="B100" s="146">
        <v>98</v>
      </c>
      <c r="C100" s="20" t="s">
        <v>795</v>
      </c>
      <c r="D100" s="14">
        <v>315</v>
      </c>
      <c r="E100" s="177" t="s">
        <v>154</v>
      </c>
      <c r="F100" s="20" t="s">
        <v>799</v>
      </c>
      <c r="G100" s="17">
        <v>37219</v>
      </c>
      <c r="H100" s="13">
        <v>89586253484</v>
      </c>
      <c r="I100" s="13">
        <v>89874081255</v>
      </c>
      <c r="J100" s="13"/>
      <c r="K100">
        <f t="shared" si="7"/>
        <v>1</v>
      </c>
      <c r="L100">
        <f t="shared" si="8"/>
        <v>0</v>
      </c>
      <c r="M100">
        <f t="shared" si="10"/>
        <v>1</v>
      </c>
    </row>
    <row r="101" spans="1:13" ht="18.75" x14ac:dyDescent="0.3">
      <c r="A101" s="256"/>
      <c r="B101" s="146">
        <v>99</v>
      </c>
      <c r="C101" s="58" t="s">
        <v>310</v>
      </c>
      <c r="D101" s="6">
        <v>121</v>
      </c>
      <c r="E101" s="14" t="s">
        <v>118</v>
      </c>
      <c r="F101" s="102" t="s">
        <v>311</v>
      </c>
      <c r="G101" s="17" t="s">
        <v>312</v>
      </c>
      <c r="H101" s="13">
        <v>89191423399</v>
      </c>
      <c r="I101" s="58">
        <v>89177438643</v>
      </c>
      <c r="J101" s="13"/>
      <c r="K101">
        <f t="shared" si="7"/>
        <v>0</v>
      </c>
      <c r="L101">
        <f t="shared" si="8"/>
        <v>1</v>
      </c>
      <c r="M101">
        <f t="shared" ref="M101:M107" si="11">IF(C101&lt;&gt;"",1,0)</f>
        <v>1</v>
      </c>
    </row>
    <row r="102" spans="1:13" ht="18.75" x14ac:dyDescent="0.3">
      <c r="A102" s="254">
        <v>338</v>
      </c>
      <c r="B102" s="146">
        <v>100</v>
      </c>
      <c r="C102" s="58" t="s">
        <v>744</v>
      </c>
      <c r="D102" s="6">
        <v>202</v>
      </c>
      <c r="E102" s="14" t="s">
        <v>154</v>
      </c>
      <c r="F102" s="102" t="s">
        <v>745</v>
      </c>
      <c r="G102" s="17">
        <v>37693</v>
      </c>
      <c r="H102" s="13">
        <v>89047190422</v>
      </c>
      <c r="I102" s="58">
        <v>89274245016</v>
      </c>
      <c r="J102" s="13"/>
      <c r="K102">
        <f t="shared" si="7"/>
        <v>1</v>
      </c>
      <c r="L102">
        <f t="shared" si="8"/>
        <v>0</v>
      </c>
      <c r="M102">
        <f t="shared" si="11"/>
        <v>1</v>
      </c>
    </row>
    <row r="103" spans="1:13" ht="18.75" x14ac:dyDescent="0.3">
      <c r="A103" s="255"/>
      <c r="B103" s="146">
        <v>101</v>
      </c>
      <c r="C103" s="58" t="s">
        <v>746</v>
      </c>
      <c r="D103" s="14">
        <v>125</v>
      </c>
      <c r="E103" s="14" t="s">
        <v>154</v>
      </c>
      <c r="F103" s="102" t="s">
        <v>747</v>
      </c>
      <c r="G103" s="17">
        <v>38021</v>
      </c>
      <c r="H103" s="13">
        <v>89534997373</v>
      </c>
      <c r="I103" s="58">
        <v>89534949123</v>
      </c>
      <c r="J103" s="13"/>
      <c r="K103">
        <f t="shared" si="7"/>
        <v>1</v>
      </c>
      <c r="L103">
        <f t="shared" si="8"/>
        <v>0</v>
      </c>
      <c r="M103">
        <f t="shared" si="11"/>
        <v>1</v>
      </c>
    </row>
    <row r="104" spans="1:13" ht="18.75" x14ac:dyDescent="0.3">
      <c r="A104" s="256"/>
      <c r="B104" s="146">
        <v>102</v>
      </c>
      <c r="C104" s="170" t="s">
        <v>471</v>
      </c>
      <c r="D104" s="14">
        <v>127</v>
      </c>
      <c r="E104" s="14" t="s">
        <v>314</v>
      </c>
      <c r="F104" s="105" t="s">
        <v>472</v>
      </c>
      <c r="G104" s="17">
        <v>38019</v>
      </c>
      <c r="H104" s="14">
        <v>89083426941</v>
      </c>
      <c r="I104" s="60">
        <v>89871749514</v>
      </c>
      <c r="J104" s="13" t="s">
        <v>668</v>
      </c>
      <c r="K104">
        <f t="shared" si="7"/>
        <v>0</v>
      </c>
      <c r="L104">
        <f t="shared" si="8"/>
        <v>1</v>
      </c>
      <c r="M104">
        <f t="shared" si="11"/>
        <v>1</v>
      </c>
    </row>
    <row r="105" spans="1:13" ht="18.75" x14ac:dyDescent="0.3">
      <c r="A105" s="254">
        <v>339</v>
      </c>
      <c r="B105" s="146">
        <v>103</v>
      </c>
      <c r="C105" s="58" t="s">
        <v>313</v>
      </c>
      <c r="D105" s="6">
        <v>125</v>
      </c>
      <c r="E105" s="14" t="s">
        <v>314</v>
      </c>
      <c r="F105" s="102" t="s">
        <v>315</v>
      </c>
      <c r="G105" s="17">
        <v>38070</v>
      </c>
      <c r="H105" s="13">
        <v>89297283625</v>
      </c>
      <c r="I105" s="58">
        <v>89273411224</v>
      </c>
      <c r="J105" s="13" t="s">
        <v>669</v>
      </c>
      <c r="K105">
        <f t="shared" si="7"/>
        <v>0</v>
      </c>
      <c r="L105">
        <f t="shared" si="8"/>
        <v>1</v>
      </c>
      <c r="M105">
        <f t="shared" si="11"/>
        <v>1</v>
      </c>
    </row>
    <row r="106" spans="1:13" ht="18.75" x14ac:dyDescent="0.3">
      <c r="A106" s="255"/>
      <c r="B106" s="146">
        <v>104</v>
      </c>
      <c r="C106" s="58" t="s">
        <v>316</v>
      </c>
      <c r="D106" s="6">
        <v>215</v>
      </c>
      <c r="E106" s="14" t="s">
        <v>154</v>
      </c>
      <c r="F106" s="102" t="s">
        <v>317</v>
      </c>
      <c r="G106" s="17">
        <v>37631</v>
      </c>
      <c r="H106" s="13">
        <v>89083430400</v>
      </c>
      <c r="I106" s="58">
        <v>89172327317</v>
      </c>
      <c r="J106" s="13"/>
      <c r="K106">
        <f t="shared" si="7"/>
        <v>1</v>
      </c>
      <c r="L106">
        <f t="shared" si="8"/>
        <v>0</v>
      </c>
      <c r="M106">
        <f t="shared" si="11"/>
        <v>1</v>
      </c>
    </row>
    <row r="107" spans="1:13" ht="18.75" x14ac:dyDescent="0.3">
      <c r="A107" s="256"/>
      <c r="B107" s="146">
        <v>105</v>
      </c>
      <c r="C107" s="58" t="s">
        <v>318</v>
      </c>
      <c r="D107" s="6">
        <v>127</v>
      </c>
      <c r="E107" s="14" t="s">
        <v>118</v>
      </c>
      <c r="F107" s="102" t="s">
        <v>319</v>
      </c>
      <c r="G107" s="17">
        <v>38469</v>
      </c>
      <c r="H107" s="13">
        <v>89867175187</v>
      </c>
      <c r="I107" s="58">
        <v>89274748408</v>
      </c>
      <c r="J107" s="13"/>
      <c r="K107">
        <f t="shared" si="7"/>
        <v>0</v>
      </c>
      <c r="L107">
        <f t="shared" si="8"/>
        <v>1</v>
      </c>
      <c r="M107">
        <f t="shared" si="11"/>
        <v>1</v>
      </c>
    </row>
    <row r="109" spans="1:13" ht="18.75" x14ac:dyDescent="0.3">
      <c r="C109" s="15" t="s">
        <v>438</v>
      </c>
      <c r="D109" s="80">
        <f>B107</f>
        <v>105</v>
      </c>
    </row>
    <row r="110" spans="1:13" ht="18.75" x14ac:dyDescent="0.3">
      <c r="C110" s="15"/>
      <c r="D110" s="80"/>
    </row>
    <row r="111" spans="1:13" ht="18.75" x14ac:dyDescent="0.3">
      <c r="C111" s="15" t="s">
        <v>439</v>
      </c>
      <c r="D111" s="80">
        <f>D109-COUNTIF(C3:C107,"")</f>
        <v>103</v>
      </c>
    </row>
  </sheetData>
  <autoFilter ref="A2:AY107" xr:uid="{74B23101-B82B-4528-9AB3-791CD89B9031}"/>
  <mergeCells count="35">
    <mergeCell ref="A90:A92"/>
    <mergeCell ref="A105:A107"/>
    <mergeCell ref="A102:A104"/>
    <mergeCell ref="A99:A101"/>
    <mergeCell ref="A96:A98"/>
    <mergeCell ref="A93:A95"/>
    <mergeCell ref="A54:A56"/>
    <mergeCell ref="A87:A89"/>
    <mergeCell ref="A84:A86"/>
    <mergeCell ref="A81:A83"/>
    <mergeCell ref="A78:A80"/>
    <mergeCell ref="A75:A77"/>
    <mergeCell ref="A72:A74"/>
    <mergeCell ref="A69:A71"/>
    <mergeCell ref="A66:A68"/>
    <mergeCell ref="A63:A65"/>
    <mergeCell ref="A60:A62"/>
    <mergeCell ref="A57:A59"/>
    <mergeCell ref="A18:A20"/>
    <mergeCell ref="A51:A53"/>
    <mergeCell ref="A48:A50"/>
    <mergeCell ref="A45:A47"/>
    <mergeCell ref="A42:A44"/>
    <mergeCell ref="A39:A41"/>
    <mergeCell ref="A36:A38"/>
    <mergeCell ref="A33:A35"/>
    <mergeCell ref="A30:A32"/>
    <mergeCell ref="A27:A29"/>
    <mergeCell ref="A24:A26"/>
    <mergeCell ref="A21:A23"/>
    <mergeCell ref="A15:A17"/>
    <mergeCell ref="A12:A14"/>
    <mergeCell ref="A9:A11"/>
    <mergeCell ref="A6:A8"/>
    <mergeCell ref="A3:A5"/>
  </mergeCells>
  <conditionalFormatting sqref="S56">
    <cfRule type="containsText" dxfId="65" priority="5" operator="containsText" text="многодет* СТ">
      <formula>NOT(ISERROR(SEARCH("многодет* СТ",S56)))</formula>
    </cfRule>
  </conditionalFormatting>
  <conditionalFormatting sqref="J108">
    <cfRule type="containsText" dxfId="64" priority="2" operator="containsText" text="многодет* ИКТ">
      <formula>NOT(ISERROR(SEARCH("многодет* ИКТ",J108)))</formula>
    </cfRule>
  </conditionalFormatting>
  <pageMargins left="0" right="0" top="0" bottom="0" header="0" footer="0"/>
  <pageSetup paperSize="9" scale="7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'E:\Users\Admin\Desktop\Список общежития и рейтинг2019-2020\[2020 РАБОЧИЙ СПИСОК Общежития .xlsx]Статистика'!#REF!</xm:f>
          </x14:formula1>
          <xm:sqref>F3 F19:F20 F98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1"/>
  <sheetViews>
    <sheetView topLeftCell="A91" workbookViewId="0">
      <selection activeCell="C23" sqref="C23"/>
    </sheetView>
  </sheetViews>
  <sheetFormatPr defaultRowHeight="18.75" x14ac:dyDescent="0.3"/>
  <cols>
    <col min="1" max="1" width="5.42578125" customWidth="1"/>
    <col min="2" max="2" width="7.85546875" customWidth="1"/>
    <col min="3" max="3" width="43.28515625" customWidth="1"/>
    <col min="4" max="4" width="6.5703125" style="52" customWidth="1"/>
    <col min="5" max="5" width="5" style="52" customWidth="1"/>
    <col min="6" max="6" width="24.7109375" customWidth="1"/>
    <col min="7" max="7" width="15.85546875" style="52" customWidth="1"/>
    <col min="8" max="8" width="19.140625" style="52" customWidth="1"/>
    <col min="9" max="9" width="19.42578125" style="52" customWidth="1"/>
    <col min="10" max="10" width="36.7109375" style="65" customWidth="1"/>
    <col min="11" max="11" width="4.140625" customWidth="1"/>
    <col min="12" max="12" width="3.28515625" customWidth="1"/>
    <col min="13" max="13" width="11.140625" customWidth="1"/>
    <col min="14" max="14" width="28.42578125" customWidth="1"/>
  </cols>
  <sheetData>
    <row r="1" spans="1:17" ht="69" customHeight="1" x14ac:dyDescent="0.3">
      <c r="A1" s="5" t="s">
        <v>0</v>
      </c>
      <c r="B1" s="43" t="s">
        <v>1</v>
      </c>
      <c r="C1" s="43" t="s">
        <v>6</v>
      </c>
      <c r="D1" s="43" t="s">
        <v>2</v>
      </c>
      <c r="E1" s="43" t="s">
        <v>152</v>
      </c>
      <c r="F1" s="43" t="s">
        <v>3</v>
      </c>
      <c r="G1" s="5" t="s">
        <v>4</v>
      </c>
      <c r="H1" s="5" t="s">
        <v>150</v>
      </c>
      <c r="I1" s="5" t="s">
        <v>151</v>
      </c>
      <c r="J1" s="13" t="s">
        <v>5</v>
      </c>
      <c r="K1" s="57" t="s">
        <v>604</v>
      </c>
      <c r="L1" s="22" t="s">
        <v>605</v>
      </c>
      <c r="M1" s="22" t="s">
        <v>595</v>
      </c>
      <c r="N1" s="68"/>
      <c r="O1" s="5" t="s">
        <v>685</v>
      </c>
      <c r="P1" s="5" t="s">
        <v>686</v>
      </c>
      <c r="Q1" s="1" t="s">
        <v>696</v>
      </c>
    </row>
    <row r="2" spans="1:17" ht="69" customHeight="1" x14ac:dyDescent="0.3">
      <c r="A2" s="5"/>
      <c r="B2" s="43"/>
      <c r="C2" s="43"/>
      <c r="D2" s="43"/>
      <c r="E2" s="43"/>
      <c r="F2" s="43"/>
      <c r="G2" s="5"/>
      <c r="H2" s="5"/>
      <c r="I2" s="5"/>
      <c r="J2" s="13"/>
      <c r="K2" s="145"/>
      <c r="L2" s="145"/>
      <c r="M2" s="145"/>
      <c r="N2" s="68"/>
      <c r="O2" s="5"/>
      <c r="P2" s="5"/>
      <c r="Q2" s="1"/>
    </row>
    <row r="3" spans="1:17" x14ac:dyDescent="0.3">
      <c r="A3" s="253">
        <v>401</v>
      </c>
      <c r="B3" s="35">
        <v>1</v>
      </c>
      <c r="C3" s="156" t="s">
        <v>440</v>
      </c>
      <c r="D3" s="35">
        <v>127</v>
      </c>
      <c r="E3" s="35" t="s">
        <v>314</v>
      </c>
      <c r="F3" s="44" t="s">
        <v>441</v>
      </c>
      <c r="G3" s="45">
        <v>38192</v>
      </c>
      <c r="H3" s="35">
        <v>89278332911</v>
      </c>
      <c r="I3" s="35">
        <v>89272715685</v>
      </c>
      <c r="J3" s="13"/>
      <c r="K3">
        <f t="shared" ref="K3:K34" si="0">IF((C3&lt;&gt;""),IF(E3="б",1,0),0)</f>
        <v>0</v>
      </c>
      <c r="L3">
        <f t="shared" ref="L3:L34" si="1">IF((C3&lt;&gt;""),IF(E3="к",1,0),0)</f>
        <v>1</v>
      </c>
      <c r="M3">
        <f>IF(C3&lt;&gt;"",1,0)</f>
        <v>1</v>
      </c>
      <c r="N3" s="1" t="s">
        <v>684</v>
      </c>
      <c r="O3" s="1">
        <f>COUNTIF(J3:J104,"*многодет*СТ")</f>
        <v>3</v>
      </c>
      <c r="P3" s="1">
        <f>COUNTIF(J3:J104,"*малоимущ*СТ")</f>
        <v>2</v>
      </c>
      <c r="Q3" s="1">
        <f>COUNTIF(J3:J104,"*сирота*СТ")</f>
        <v>3</v>
      </c>
    </row>
    <row r="4" spans="1:17" x14ac:dyDescent="0.3">
      <c r="A4" s="253"/>
      <c r="B4" s="35">
        <v>2</v>
      </c>
      <c r="C4" s="157" t="s">
        <v>736</v>
      </c>
      <c r="D4" s="109">
        <v>331</v>
      </c>
      <c r="E4" s="107" t="s">
        <v>118</v>
      </c>
      <c r="F4" s="81" t="s">
        <v>122</v>
      </c>
      <c r="G4" s="108">
        <v>37038</v>
      </c>
      <c r="H4" s="152">
        <v>89377702737</v>
      </c>
      <c r="I4" s="152">
        <v>89174312366</v>
      </c>
      <c r="J4" s="13"/>
      <c r="K4">
        <f t="shared" si="0"/>
        <v>0</v>
      </c>
      <c r="L4">
        <f t="shared" si="1"/>
        <v>1</v>
      </c>
      <c r="M4">
        <f t="shared" ref="M4:M17" si="2">IF(C4&lt;&gt;"",1,0)</f>
        <v>1</v>
      </c>
      <c r="N4" s="1" t="s">
        <v>682</v>
      </c>
      <c r="O4" s="1">
        <f>COUNTIF(J3:J104,"*многодет*ИТ")</f>
        <v>1</v>
      </c>
      <c r="P4" s="1">
        <f>COUNTIF(J3:J104,"*малоимущ*ИТ")</f>
        <v>0</v>
      </c>
      <c r="Q4" s="1">
        <f>COUNTIF(J3:J104,"*сирота*ИТ")</f>
        <v>0</v>
      </c>
    </row>
    <row r="5" spans="1:17" x14ac:dyDescent="0.3">
      <c r="A5" s="253"/>
      <c r="B5" s="35">
        <v>3</v>
      </c>
      <c r="C5" s="156" t="s">
        <v>443</v>
      </c>
      <c r="D5" s="35">
        <v>131</v>
      </c>
      <c r="E5" s="35" t="s">
        <v>314</v>
      </c>
      <c r="F5" s="44" t="s">
        <v>749</v>
      </c>
      <c r="G5" s="36">
        <v>38127</v>
      </c>
      <c r="H5" s="35">
        <v>89063264447</v>
      </c>
      <c r="I5" s="35">
        <v>89625646532</v>
      </c>
      <c r="J5" s="13"/>
      <c r="K5">
        <f t="shared" si="0"/>
        <v>0</v>
      </c>
      <c r="L5">
        <f t="shared" si="1"/>
        <v>1</v>
      </c>
      <c r="M5">
        <f t="shared" si="2"/>
        <v>1</v>
      </c>
      <c r="N5" s="1" t="s">
        <v>683</v>
      </c>
      <c r="O5" s="1">
        <f>COUNTIF(J3:J104,"*многодет*ИКТ")</f>
        <v>0</v>
      </c>
      <c r="P5" s="1">
        <f>COUNTIF(J3:J104,"*малоимущ*ИКТ")</f>
        <v>2</v>
      </c>
      <c r="Q5" s="1">
        <f>COUNTIF(J3:J104,"*сирота*ИКТ")</f>
        <v>0</v>
      </c>
    </row>
    <row r="6" spans="1:17" ht="18" customHeight="1" x14ac:dyDescent="0.3">
      <c r="A6" s="253">
        <v>402</v>
      </c>
      <c r="B6" s="35">
        <v>4</v>
      </c>
      <c r="C6" s="156" t="s">
        <v>748</v>
      </c>
      <c r="D6" s="35">
        <v>216</v>
      </c>
      <c r="E6" s="35" t="s">
        <v>154</v>
      </c>
      <c r="F6" s="44" t="s">
        <v>99</v>
      </c>
      <c r="G6" s="36">
        <v>37872</v>
      </c>
      <c r="H6" s="35">
        <v>89991557245</v>
      </c>
      <c r="I6" s="35">
        <v>89370022864</v>
      </c>
      <c r="J6" s="13"/>
      <c r="K6">
        <f t="shared" si="0"/>
        <v>1</v>
      </c>
      <c r="L6">
        <f t="shared" si="1"/>
        <v>0</v>
      </c>
      <c r="M6">
        <f t="shared" si="2"/>
        <v>1</v>
      </c>
      <c r="O6">
        <f>SUM(O3:O5)</f>
        <v>4</v>
      </c>
      <c r="P6">
        <f>SUM(P3:P5)</f>
        <v>4</v>
      </c>
      <c r="Q6">
        <f>SUM(Q3:Q5)</f>
        <v>3</v>
      </c>
    </row>
    <row r="7" spans="1:17" x14ac:dyDescent="0.3">
      <c r="A7" s="253"/>
      <c r="B7" s="35">
        <v>5</v>
      </c>
      <c r="C7" s="9" t="s">
        <v>444</v>
      </c>
      <c r="D7" s="35">
        <v>132</v>
      </c>
      <c r="E7" s="35" t="s">
        <v>314</v>
      </c>
      <c r="F7" s="44" t="s">
        <v>445</v>
      </c>
      <c r="G7" s="36">
        <v>38484</v>
      </c>
      <c r="H7" s="35">
        <v>89393827449</v>
      </c>
      <c r="I7" s="151">
        <v>89397448297</v>
      </c>
      <c r="J7" s="13"/>
      <c r="K7">
        <f t="shared" si="0"/>
        <v>0</v>
      </c>
      <c r="L7">
        <f t="shared" si="1"/>
        <v>1</v>
      </c>
      <c r="M7">
        <f t="shared" si="2"/>
        <v>1</v>
      </c>
    </row>
    <row r="8" spans="1:17" x14ac:dyDescent="0.3">
      <c r="A8" s="253"/>
      <c r="B8" s="35">
        <v>6</v>
      </c>
      <c r="C8" s="156" t="s">
        <v>446</v>
      </c>
      <c r="D8" s="35">
        <v>132</v>
      </c>
      <c r="E8" s="35" t="s">
        <v>314</v>
      </c>
      <c r="F8" s="44" t="s">
        <v>447</v>
      </c>
      <c r="G8" s="36">
        <v>38309</v>
      </c>
      <c r="H8" s="35">
        <v>89276656965</v>
      </c>
      <c r="I8" s="35">
        <v>89276656605</v>
      </c>
      <c r="J8" s="13"/>
      <c r="K8">
        <f t="shared" si="0"/>
        <v>0</v>
      </c>
      <c r="L8">
        <f t="shared" si="1"/>
        <v>1</v>
      </c>
      <c r="M8">
        <f t="shared" si="2"/>
        <v>1</v>
      </c>
      <c r="P8" t="s">
        <v>714</v>
      </c>
    </row>
    <row r="9" spans="1:17" x14ac:dyDescent="0.3">
      <c r="A9" s="253">
        <v>403</v>
      </c>
      <c r="B9" s="35">
        <v>7</v>
      </c>
      <c r="C9" s="9" t="s">
        <v>785</v>
      </c>
      <c r="D9" s="35">
        <v>132</v>
      </c>
      <c r="E9" s="35" t="s">
        <v>314</v>
      </c>
      <c r="F9" s="44" t="s">
        <v>750</v>
      </c>
      <c r="G9" s="36">
        <v>38212</v>
      </c>
      <c r="H9" s="35">
        <v>89520469180</v>
      </c>
      <c r="I9" s="35">
        <v>89861245348</v>
      </c>
      <c r="J9" s="13"/>
      <c r="K9">
        <f t="shared" si="0"/>
        <v>0</v>
      </c>
      <c r="L9">
        <f t="shared" si="1"/>
        <v>1</v>
      </c>
      <c r="M9">
        <f t="shared" si="2"/>
        <v>1</v>
      </c>
      <c r="O9" s="18" t="s">
        <v>684</v>
      </c>
      <c r="P9" s="18">
        <f>COUNTIF(J1:J103,"*воспитывает 1 род СТ*")</f>
        <v>0</v>
      </c>
    </row>
    <row r="10" spans="1:17" x14ac:dyDescent="0.3">
      <c r="A10" s="253"/>
      <c r="B10" s="35">
        <v>8</v>
      </c>
      <c r="C10" s="156" t="s">
        <v>442</v>
      </c>
      <c r="D10" s="35">
        <v>132</v>
      </c>
      <c r="E10" s="35" t="s">
        <v>314</v>
      </c>
      <c r="F10" s="44" t="s">
        <v>751</v>
      </c>
      <c r="G10" s="36">
        <v>38124</v>
      </c>
      <c r="H10" s="35">
        <v>89625662963</v>
      </c>
      <c r="I10" s="35">
        <v>89030629190</v>
      </c>
      <c r="J10" s="13"/>
      <c r="K10">
        <f t="shared" si="0"/>
        <v>0</v>
      </c>
      <c r="L10">
        <f t="shared" si="1"/>
        <v>1</v>
      </c>
      <c r="M10">
        <f t="shared" si="2"/>
        <v>1</v>
      </c>
      <c r="O10" s="18" t="s">
        <v>682</v>
      </c>
      <c r="P10" s="18">
        <f>COUNTIF(J1:J103,"*воспитывает 1 род ИТ*")</f>
        <v>2</v>
      </c>
    </row>
    <row r="11" spans="1:17" x14ac:dyDescent="0.3">
      <c r="A11" s="253"/>
      <c r="B11" s="35">
        <v>9</v>
      </c>
      <c r="C11" s="9" t="s">
        <v>450</v>
      </c>
      <c r="D11" s="35">
        <v>132</v>
      </c>
      <c r="E11" s="35" t="s">
        <v>314</v>
      </c>
      <c r="F11" s="44" t="s">
        <v>451</v>
      </c>
      <c r="G11" s="36">
        <v>38052</v>
      </c>
      <c r="H11" s="35">
        <v>89083480680</v>
      </c>
      <c r="I11" s="35">
        <v>89093099013</v>
      </c>
      <c r="J11" s="13"/>
      <c r="K11">
        <f t="shared" si="0"/>
        <v>0</v>
      </c>
      <c r="L11">
        <f t="shared" si="1"/>
        <v>1</v>
      </c>
      <c r="M11">
        <f t="shared" si="2"/>
        <v>1</v>
      </c>
      <c r="O11" s="18" t="s">
        <v>683</v>
      </c>
      <c r="P11" s="18">
        <f>COUNTIF(J1:J103,"*воспитывает 1 род ИКТ*")</f>
        <v>0</v>
      </c>
    </row>
    <row r="12" spans="1:17" x14ac:dyDescent="0.3">
      <c r="A12" s="253">
        <v>404</v>
      </c>
      <c r="B12" s="35">
        <v>10</v>
      </c>
      <c r="C12" s="9" t="s">
        <v>452</v>
      </c>
      <c r="D12" s="35">
        <v>105</v>
      </c>
      <c r="E12" s="35" t="s">
        <v>314</v>
      </c>
      <c r="F12" s="44" t="s">
        <v>453</v>
      </c>
      <c r="G12" s="36">
        <v>38392</v>
      </c>
      <c r="H12" s="35">
        <v>89501515017</v>
      </c>
      <c r="I12" s="35">
        <v>89041367620</v>
      </c>
      <c r="J12" s="13"/>
      <c r="K12">
        <f t="shared" si="0"/>
        <v>0</v>
      </c>
      <c r="L12">
        <f t="shared" si="1"/>
        <v>1</v>
      </c>
      <c r="M12">
        <f t="shared" si="2"/>
        <v>1</v>
      </c>
    </row>
    <row r="13" spans="1:17" x14ac:dyDescent="0.3">
      <c r="A13" s="253"/>
      <c r="B13" s="35">
        <v>11</v>
      </c>
      <c r="C13" s="9" t="s">
        <v>454</v>
      </c>
      <c r="D13" s="35">
        <v>105</v>
      </c>
      <c r="E13" s="35" t="s">
        <v>314</v>
      </c>
      <c r="F13" s="44" t="s">
        <v>447</v>
      </c>
      <c r="G13" s="36">
        <v>38329</v>
      </c>
      <c r="H13" s="35">
        <v>89196500030</v>
      </c>
      <c r="I13" s="35">
        <v>89196668155</v>
      </c>
      <c r="J13" s="13"/>
      <c r="K13">
        <f t="shared" si="0"/>
        <v>0</v>
      </c>
      <c r="L13">
        <f t="shared" si="1"/>
        <v>1</v>
      </c>
      <c r="M13">
        <f t="shared" si="2"/>
        <v>1</v>
      </c>
    </row>
    <row r="14" spans="1:17" x14ac:dyDescent="0.3">
      <c r="A14" s="253"/>
      <c r="B14" s="35">
        <v>12</v>
      </c>
      <c r="C14" s="156" t="s">
        <v>455</v>
      </c>
      <c r="D14" s="35">
        <v>105</v>
      </c>
      <c r="E14" s="35" t="s">
        <v>314</v>
      </c>
      <c r="F14" s="44" t="s">
        <v>752</v>
      </c>
      <c r="G14" s="36">
        <v>38289</v>
      </c>
      <c r="H14" s="35">
        <v>89510622585</v>
      </c>
      <c r="I14" s="35">
        <v>89613379895</v>
      </c>
      <c r="J14" s="13"/>
      <c r="K14">
        <f t="shared" si="0"/>
        <v>0</v>
      </c>
      <c r="L14">
        <f t="shared" si="1"/>
        <v>1</v>
      </c>
      <c r="M14">
        <f t="shared" si="2"/>
        <v>1</v>
      </c>
    </row>
    <row r="15" spans="1:17" x14ac:dyDescent="0.3">
      <c r="A15" s="253">
        <v>405</v>
      </c>
      <c r="B15" s="35">
        <v>13</v>
      </c>
      <c r="C15" s="9" t="s">
        <v>456</v>
      </c>
      <c r="D15" s="35">
        <v>105</v>
      </c>
      <c r="E15" s="35" t="s">
        <v>314</v>
      </c>
      <c r="F15" s="44" t="s">
        <v>457</v>
      </c>
      <c r="G15" s="36">
        <v>37950</v>
      </c>
      <c r="H15" s="35">
        <v>89867190343</v>
      </c>
      <c r="I15" s="35">
        <v>89173976458</v>
      </c>
      <c r="J15" s="13"/>
      <c r="K15">
        <f t="shared" si="0"/>
        <v>0</v>
      </c>
      <c r="L15">
        <f t="shared" si="1"/>
        <v>1</v>
      </c>
      <c r="M15">
        <f t="shared" si="2"/>
        <v>1</v>
      </c>
    </row>
    <row r="16" spans="1:17" x14ac:dyDescent="0.3">
      <c r="A16" s="253"/>
      <c r="B16" s="35">
        <v>14</v>
      </c>
      <c r="C16" s="9" t="s">
        <v>458</v>
      </c>
      <c r="D16" s="35">
        <v>105</v>
      </c>
      <c r="E16" s="35" t="s">
        <v>314</v>
      </c>
      <c r="F16" s="44" t="s">
        <v>459</v>
      </c>
      <c r="G16" s="36">
        <v>38177</v>
      </c>
      <c r="H16" s="35">
        <v>89539487036</v>
      </c>
      <c r="I16" s="35">
        <v>89127215966</v>
      </c>
      <c r="J16" s="13"/>
      <c r="K16">
        <f t="shared" si="0"/>
        <v>0</v>
      </c>
      <c r="L16">
        <f t="shared" si="1"/>
        <v>1</v>
      </c>
      <c r="M16">
        <f t="shared" si="2"/>
        <v>1</v>
      </c>
    </row>
    <row r="17" spans="1:13" x14ac:dyDescent="0.3">
      <c r="A17" s="253"/>
      <c r="B17" s="35">
        <v>15</v>
      </c>
      <c r="C17" s="156" t="s">
        <v>460</v>
      </c>
      <c r="D17" s="35">
        <v>105</v>
      </c>
      <c r="E17" s="35" t="s">
        <v>314</v>
      </c>
      <c r="F17" s="44" t="s">
        <v>461</v>
      </c>
      <c r="G17" s="36">
        <v>37340</v>
      </c>
      <c r="H17" s="35">
        <v>89393368117</v>
      </c>
      <c r="I17" s="35">
        <v>89050261713</v>
      </c>
      <c r="J17" s="13"/>
      <c r="K17">
        <f t="shared" si="0"/>
        <v>0</v>
      </c>
      <c r="L17">
        <f t="shared" si="1"/>
        <v>1</v>
      </c>
      <c r="M17">
        <f t="shared" si="2"/>
        <v>1</v>
      </c>
    </row>
    <row r="18" spans="1:13" x14ac:dyDescent="0.3">
      <c r="A18" s="253">
        <v>406</v>
      </c>
      <c r="B18" s="35">
        <v>16</v>
      </c>
      <c r="C18" s="9" t="s">
        <v>462</v>
      </c>
      <c r="D18" s="35">
        <v>121</v>
      </c>
      <c r="E18" s="35" t="s">
        <v>314</v>
      </c>
      <c r="F18" s="44" t="s">
        <v>753</v>
      </c>
      <c r="G18" s="36">
        <v>38114</v>
      </c>
      <c r="H18" s="35">
        <v>89093080613</v>
      </c>
      <c r="I18" s="151">
        <v>89063275319</v>
      </c>
      <c r="J18" s="13"/>
      <c r="K18">
        <f t="shared" si="0"/>
        <v>0</v>
      </c>
      <c r="L18">
        <f t="shared" si="1"/>
        <v>1</v>
      </c>
      <c r="M18">
        <f t="shared" ref="M18:M49" si="3">IF(C18&lt;&gt;"",1,0)</f>
        <v>1</v>
      </c>
    </row>
    <row r="19" spans="1:13" x14ac:dyDescent="0.3">
      <c r="A19" s="253"/>
      <c r="B19" s="35">
        <v>17</v>
      </c>
      <c r="C19" s="9" t="s">
        <v>463</v>
      </c>
      <c r="D19" s="35">
        <v>125</v>
      </c>
      <c r="E19" s="35" t="s">
        <v>314</v>
      </c>
      <c r="F19" s="44" t="s">
        <v>353</v>
      </c>
      <c r="G19" s="36">
        <v>38131</v>
      </c>
      <c r="H19" s="35">
        <v>89003258119</v>
      </c>
      <c r="I19" s="35">
        <v>89586215587</v>
      </c>
      <c r="J19" s="13" t="s">
        <v>712</v>
      </c>
      <c r="K19">
        <f t="shared" si="0"/>
        <v>0</v>
      </c>
      <c r="L19">
        <f t="shared" si="1"/>
        <v>1</v>
      </c>
      <c r="M19">
        <f t="shared" si="3"/>
        <v>1</v>
      </c>
    </row>
    <row r="20" spans="1:13" x14ac:dyDescent="0.3">
      <c r="A20" s="253"/>
      <c r="B20" s="35">
        <v>18</v>
      </c>
      <c r="C20" s="9" t="s">
        <v>464</v>
      </c>
      <c r="D20" s="35">
        <v>123</v>
      </c>
      <c r="E20" s="35" t="s">
        <v>314</v>
      </c>
      <c r="F20" s="44" t="s">
        <v>465</v>
      </c>
      <c r="G20" s="36">
        <v>38141</v>
      </c>
      <c r="H20" s="35">
        <v>89172796625</v>
      </c>
      <c r="I20" s="35">
        <v>89869305227</v>
      </c>
      <c r="J20" s="13"/>
      <c r="K20">
        <f t="shared" si="0"/>
        <v>0</v>
      </c>
      <c r="L20">
        <f t="shared" si="1"/>
        <v>1</v>
      </c>
      <c r="M20">
        <f t="shared" si="3"/>
        <v>1</v>
      </c>
    </row>
    <row r="21" spans="1:13" x14ac:dyDescent="0.3">
      <c r="A21" s="253">
        <v>407</v>
      </c>
      <c r="B21" s="35">
        <v>19</v>
      </c>
      <c r="C21" s="9" t="s">
        <v>466</v>
      </c>
      <c r="D21" s="35">
        <v>125</v>
      </c>
      <c r="E21" s="35" t="s">
        <v>314</v>
      </c>
      <c r="F21" s="44" t="s">
        <v>467</v>
      </c>
      <c r="G21" s="36">
        <v>38177</v>
      </c>
      <c r="H21" s="35">
        <v>89274252673</v>
      </c>
      <c r="I21" s="35">
        <v>89196442979</v>
      </c>
      <c r="J21" s="13"/>
      <c r="K21">
        <f t="shared" si="0"/>
        <v>0</v>
      </c>
      <c r="L21">
        <f t="shared" si="1"/>
        <v>1</v>
      </c>
      <c r="M21">
        <f t="shared" si="3"/>
        <v>1</v>
      </c>
    </row>
    <row r="22" spans="1:13" x14ac:dyDescent="0.3">
      <c r="A22" s="253"/>
      <c r="B22" s="35">
        <v>20</v>
      </c>
      <c r="C22" s="9" t="s">
        <v>468</v>
      </c>
      <c r="D22" s="35">
        <v>105</v>
      </c>
      <c r="E22" s="35" t="s">
        <v>314</v>
      </c>
      <c r="F22" s="44" t="s">
        <v>469</v>
      </c>
      <c r="G22" s="36">
        <v>38092</v>
      </c>
      <c r="H22" s="35">
        <v>89869299150</v>
      </c>
      <c r="I22" s="35">
        <v>89297239341</v>
      </c>
      <c r="J22" s="13"/>
      <c r="K22">
        <f t="shared" si="0"/>
        <v>0</v>
      </c>
      <c r="L22">
        <f t="shared" si="1"/>
        <v>1</v>
      </c>
      <c r="M22">
        <f t="shared" si="3"/>
        <v>1</v>
      </c>
    </row>
    <row r="23" spans="1:13" x14ac:dyDescent="0.3">
      <c r="A23" s="253"/>
      <c r="B23" s="35">
        <v>21</v>
      </c>
      <c r="C23" s="9" t="s">
        <v>768</v>
      </c>
      <c r="D23" s="35">
        <v>120</v>
      </c>
      <c r="E23" s="35" t="s">
        <v>154</v>
      </c>
      <c r="F23" s="44" t="s">
        <v>769</v>
      </c>
      <c r="G23" s="36">
        <v>37981</v>
      </c>
      <c r="H23" s="35">
        <v>89503230527</v>
      </c>
      <c r="I23" s="35">
        <v>89047641020</v>
      </c>
      <c r="J23" s="13"/>
      <c r="K23">
        <f t="shared" si="0"/>
        <v>1</v>
      </c>
      <c r="L23">
        <f t="shared" si="1"/>
        <v>0</v>
      </c>
      <c r="M23">
        <f t="shared" si="3"/>
        <v>1</v>
      </c>
    </row>
    <row r="24" spans="1:13" x14ac:dyDescent="0.3">
      <c r="A24" s="253">
        <v>408</v>
      </c>
      <c r="B24" s="35">
        <v>22</v>
      </c>
      <c r="C24" s="158" t="s">
        <v>691</v>
      </c>
      <c r="D24" s="14">
        <v>436</v>
      </c>
      <c r="E24" s="14" t="s">
        <v>314</v>
      </c>
      <c r="F24" s="19" t="s">
        <v>692</v>
      </c>
      <c r="G24" s="17">
        <v>37279</v>
      </c>
      <c r="H24" s="35">
        <v>89625683243</v>
      </c>
      <c r="I24" s="35">
        <v>89033281608</v>
      </c>
      <c r="J24" s="13" t="s">
        <v>709</v>
      </c>
      <c r="K24">
        <f t="shared" si="0"/>
        <v>0</v>
      </c>
      <c r="L24">
        <f t="shared" si="1"/>
        <v>1</v>
      </c>
      <c r="M24">
        <f t="shared" si="3"/>
        <v>1</v>
      </c>
    </row>
    <row r="25" spans="1:13" x14ac:dyDescent="0.3">
      <c r="A25" s="253"/>
      <c r="B25" s="35">
        <v>23</v>
      </c>
      <c r="C25" s="9" t="s">
        <v>644</v>
      </c>
      <c r="D25" s="35">
        <v>125</v>
      </c>
      <c r="E25" s="35" t="s">
        <v>314</v>
      </c>
      <c r="F25" s="9" t="s">
        <v>641</v>
      </c>
      <c r="G25" s="36">
        <v>36109</v>
      </c>
      <c r="H25" s="35">
        <v>89655805158</v>
      </c>
      <c r="I25" s="35"/>
      <c r="J25" s="13" t="s">
        <v>672</v>
      </c>
      <c r="K25">
        <f t="shared" si="0"/>
        <v>0</v>
      </c>
      <c r="L25">
        <f t="shared" si="1"/>
        <v>1</v>
      </c>
      <c r="M25">
        <f t="shared" si="3"/>
        <v>1</v>
      </c>
    </row>
    <row r="26" spans="1:13" x14ac:dyDescent="0.3">
      <c r="A26" s="253"/>
      <c r="B26" s="35">
        <v>24</v>
      </c>
      <c r="C26" s="211" t="s">
        <v>701</v>
      </c>
      <c r="D26" s="72">
        <v>322</v>
      </c>
      <c r="E26" s="14" t="s">
        <v>314</v>
      </c>
      <c r="F26" s="19" t="s">
        <v>702</v>
      </c>
      <c r="G26" s="17">
        <v>37176</v>
      </c>
      <c r="H26" s="14">
        <v>89393997227</v>
      </c>
      <c r="I26" s="14">
        <v>89376130282</v>
      </c>
      <c r="J26" s="13"/>
      <c r="K26">
        <f t="shared" si="0"/>
        <v>0</v>
      </c>
      <c r="L26">
        <f t="shared" si="1"/>
        <v>1</v>
      </c>
      <c r="M26">
        <f t="shared" si="3"/>
        <v>1</v>
      </c>
    </row>
    <row r="27" spans="1:13" x14ac:dyDescent="0.3">
      <c r="A27" s="253">
        <v>409</v>
      </c>
      <c r="B27" s="35">
        <v>25</v>
      </c>
      <c r="C27" s="9" t="s">
        <v>475</v>
      </c>
      <c r="D27" s="35">
        <v>215</v>
      </c>
      <c r="E27" s="35" t="s">
        <v>154</v>
      </c>
      <c r="F27" s="44" t="s">
        <v>476</v>
      </c>
      <c r="G27" s="36">
        <v>37913</v>
      </c>
      <c r="H27" s="35">
        <v>89393364379</v>
      </c>
      <c r="I27" s="35">
        <v>89179293132</v>
      </c>
      <c r="J27" s="13"/>
      <c r="K27">
        <f t="shared" si="0"/>
        <v>1</v>
      </c>
      <c r="L27">
        <f t="shared" si="1"/>
        <v>0</v>
      </c>
      <c r="M27">
        <f t="shared" si="3"/>
        <v>1</v>
      </c>
    </row>
    <row r="28" spans="1:13" x14ac:dyDescent="0.3">
      <c r="A28" s="253"/>
      <c r="B28" s="35">
        <v>26</v>
      </c>
      <c r="C28" s="20" t="s">
        <v>477</v>
      </c>
      <c r="D28" s="35">
        <v>203</v>
      </c>
      <c r="E28" s="35" t="s">
        <v>154</v>
      </c>
      <c r="F28" s="44" t="s">
        <v>478</v>
      </c>
      <c r="G28" s="36">
        <v>37868</v>
      </c>
      <c r="H28" s="35">
        <v>89274160372</v>
      </c>
      <c r="I28" s="35">
        <v>89656033123</v>
      </c>
      <c r="J28" s="13" t="s">
        <v>671</v>
      </c>
      <c r="K28">
        <f t="shared" si="0"/>
        <v>1</v>
      </c>
      <c r="L28">
        <f t="shared" si="1"/>
        <v>0</v>
      </c>
      <c r="M28">
        <f t="shared" si="3"/>
        <v>1</v>
      </c>
    </row>
    <row r="29" spans="1:13" x14ac:dyDescent="0.3">
      <c r="A29" s="253"/>
      <c r="B29" s="35">
        <v>27</v>
      </c>
      <c r="C29" s="9" t="s">
        <v>479</v>
      </c>
      <c r="D29" s="35">
        <v>331</v>
      </c>
      <c r="E29" s="35" t="s">
        <v>314</v>
      </c>
      <c r="F29" s="44" t="s">
        <v>474</v>
      </c>
      <c r="G29" s="36">
        <v>37565</v>
      </c>
      <c r="H29" s="35">
        <v>89274824935</v>
      </c>
      <c r="I29" s="35">
        <v>89274421196</v>
      </c>
      <c r="J29" s="13"/>
      <c r="K29">
        <f t="shared" si="0"/>
        <v>0</v>
      </c>
      <c r="L29">
        <f t="shared" si="1"/>
        <v>1</v>
      </c>
      <c r="M29">
        <f t="shared" si="3"/>
        <v>1</v>
      </c>
    </row>
    <row r="30" spans="1:13" x14ac:dyDescent="0.3">
      <c r="A30" s="253">
        <v>411</v>
      </c>
      <c r="B30" s="35">
        <v>28</v>
      </c>
      <c r="C30" s="156" t="s">
        <v>480</v>
      </c>
      <c r="D30" s="35">
        <v>232</v>
      </c>
      <c r="E30" s="35" t="s">
        <v>314</v>
      </c>
      <c r="F30" s="44" t="s">
        <v>481</v>
      </c>
      <c r="G30" s="36">
        <v>37950</v>
      </c>
      <c r="H30" s="35">
        <v>89503121842</v>
      </c>
      <c r="I30" s="35">
        <v>89172371347</v>
      </c>
      <c r="J30" s="13"/>
      <c r="K30">
        <f t="shared" si="0"/>
        <v>0</v>
      </c>
      <c r="L30">
        <f t="shared" si="1"/>
        <v>1</v>
      </c>
      <c r="M30">
        <f t="shared" si="3"/>
        <v>1</v>
      </c>
    </row>
    <row r="31" spans="1:13" x14ac:dyDescent="0.3">
      <c r="A31" s="253"/>
      <c r="B31" s="35">
        <v>29</v>
      </c>
      <c r="C31" s="156" t="s">
        <v>786</v>
      </c>
      <c r="D31" s="107">
        <v>135</v>
      </c>
      <c r="E31" s="107" t="s">
        <v>154</v>
      </c>
      <c r="F31" s="44" t="s">
        <v>613</v>
      </c>
      <c r="G31" s="161">
        <v>37965</v>
      </c>
      <c r="H31" s="107">
        <v>89874043612</v>
      </c>
      <c r="I31" s="152">
        <v>89172520973</v>
      </c>
      <c r="J31" s="13"/>
      <c r="K31">
        <f t="shared" si="0"/>
        <v>1</v>
      </c>
      <c r="L31">
        <f t="shared" si="1"/>
        <v>0</v>
      </c>
      <c r="M31">
        <f t="shared" si="3"/>
        <v>1</v>
      </c>
    </row>
    <row r="32" spans="1:13" x14ac:dyDescent="0.3">
      <c r="A32" s="253"/>
      <c r="B32" s="35">
        <v>30</v>
      </c>
      <c r="C32" s="156" t="s">
        <v>483</v>
      </c>
      <c r="D32" s="35">
        <v>235</v>
      </c>
      <c r="E32" s="147" t="s">
        <v>154</v>
      </c>
      <c r="F32" s="44" t="s">
        <v>613</v>
      </c>
      <c r="G32" s="36">
        <v>37971</v>
      </c>
      <c r="H32" s="35">
        <v>89869338134</v>
      </c>
      <c r="I32" s="35">
        <v>89274656342</v>
      </c>
      <c r="J32" s="13"/>
      <c r="K32">
        <f t="shared" si="0"/>
        <v>1</v>
      </c>
      <c r="L32">
        <f t="shared" si="1"/>
        <v>0</v>
      </c>
      <c r="M32">
        <f t="shared" si="3"/>
        <v>1</v>
      </c>
    </row>
    <row r="33" spans="1:13" x14ac:dyDescent="0.3">
      <c r="A33" s="253">
        <v>412</v>
      </c>
      <c r="B33" s="35">
        <v>31</v>
      </c>
      <c r="C33" s="9" t="s">
        <v>484</v>
      </c>
      <c r="D33" s="35">
        <v>211</v>
      </c>
      <c r="E33" s="35" t="s">
        <v>154</v>
      </c>
      <c r="F33" s="44" t="s">
        <v>445</v>
      </c>
      <c r="G33" s="36">
        <v>37593</v>
      </c>
      <c r="H33" s="35">
        <v>89393346578</v>
      </c>
      <c r="I33" s="35">
        <v>89377711549</v>
      </c>
      <c r="J33" s="13" t="s">
        <v>672</v>
      </c>
      <c r="K33">
        <f t="shared" si="0"/>
        <v>1</v>
      </c>
      <c r="L33">
        <f t="shared" si="1"/>
        <v>0</v>
      </c>
      <c r="M33">
        <f t="shared" si="3"/>
        <v>1</v>
      </c>
    </row>
    <row r="34" spans="1:13" x14ac:dyDescent="0.3">
      <c r="A34" s="253"/>
      <c r="B34" s="35">
        <v>32</v>
      </c>
      <c r="C34" s="9" t="s">
        <v>485</v>
      </c>
      <c r="D34" s="35">
        <v>215</v>
      </c>
      <c r="E34" s="35" t="s">
        <v>154</v>
      </c>
      <c r="F34" s="44" t="s">
        <v>486</v>
      </c>
      <c r="G34" s="36">
        <v>37746</v>
      </c>
      <c r="H34" s="35">
        <v>89177937987</v>
      </c>
      <c r="I34" s="35">
        <v>89378353786</v>
      </c>
      <c r="J34" s="13"/>
      <c r="K34">
        <f t="shared" si="0"/>
        <v>1</v>
      </c>
      <c r="L34">
        <f t="shared" si="1"/>
        <v>0</v>
      </c>
      <c r="M34">
        <f t="shared" si="3"/>
        <v>1</v>
      </c>
    </row>
    <row r="35" spans="1:13" x14ac:dyDescent="0.3">
      <c r="A35" s="253"/>
      <c r="B35" s="35">
        <v>33</v>
      </c>
      <c r="C35" s="156" t="s">
        <v>487</v>
      </c>
      <c r="D35" s="35">
        <v>125</v>
      </c>
      <c r="E35" s="35" t="s">
        <v>314</v>
      </c>
      <c r="F35" s="44" t="s">
        <v>457</v>
      </c>
      <c r="G35" s="36">
        <v>38129</v>
      </c>
      <c r="H35" s="35">
        <v>89872827062</v>
      </c>
      <c r="I35" s="35">
        <v>89173719116</v>
      </c>
      <c r="J35" s="13"/>
      <c r="K35">
        <f t="shared" ref="K35:K66" si="4">IF((C35&lt;&gt;""),IF(E35="б",1,0),0)</f>
        <v>0</v>
      </c>
      <c r="L35">
        <f t="shared" ref="L35:L66" si="5">IF((C35&lt;&gt;""),IF(E35="к",1,0),0)</f>
        <v>1</v>
      </c>
      <c r="M35">
        <f t="shared" si="3"/>
        <v>1</v>
      </c>
    </row>
    <row r="36" spans="1:13" x14ac:dyDescent="0.3">
      <c r="A36" s="253">
        <v>413</v>
      </c>
      <c r="B36" s="35">
        <v>34</v>
      </c>
      <c r="C36" s="172" t="s">
        <v>365</v>
      </c>
      <c r="D36" s="92">
        <v>221</v>
      </c>
      <c r="E36" s="92" t="s">
        <v>118</v>
      </c>
      <c r="F36" s="12" t="s">
        <v>323</v>
      </c>
      <c r="G36" s="8">
        <v>37834</v>
      </c>
      <c r="H36" s="92">
        <v>89083375922</v>
      </c>
      <c r="I36" s="92">
        <v>89172929804</v>
      </c>
      <c r="J36" s="13"/>
      <c r="K36">
        <f t="shared" si="4"/>
        <v>0</v>
      </c>
      <c r="L36">
        <f t="shared" si="5"/>
        <v>1</v>
      </c>
      <c r="M36">
        <f t="shared" si="3"/>
        <v>1</v>
      </c>
    </row>
    <row r="37" spans="1:13" x14ac:dyDescent="0.3">
      <c r="A37" s="253"/>
      <c r="B37" s="35">
        <v>35</v>
      </c>
      <c r="C37" s="156" t="s">
        <v>642</v>
      </c>
      <c r="D37" s="35">
        <v>205</v>
      </c>
      <c r="E37" s="35" t="s">
        <v>314</v>
      </c>
      <c r="F37" s="44" t="s">
        <v>489</v>
      </c>
      <c r="G37" s="36">
        <v>37728</v>
      </c>
      <c r="H37" s="35">
        <v>89270473795</v>
      </c>
      <c r="I37" s="35">
        <v>89655884453</v>
      </c>
      <c r="J37" s="13"/>
      <c r="K37">
        <f t="shared" si="4"/>
        <v>0</v>
      </c>
      <c r="L37">
        <f t="shared" si="5"/>
        <v>1</v>
      </c>
      <c r="M37">
        <f t="shared" si="3"/>
        <v>1</v>
      </c>
    </row>
    <row r="38" spans="1:13" x14ac:dyDescent="0.3">
      <c r="A38" s="253"/>
      <c r="B38" s="35">
        <v>36</v>
      </c>
      <c r="C38" s="9" t="s">
        <v>787</v>
      </c>
      <c r="D38" s="35">
        <v>221</v>
      </c>
      <c r="E38" s="35" t="s">
        <v>314</v>
      </c>
      <c r="F38" s="44" t="s">
        <v>490</v>
      </c>
      <c r="G38" s="36">
        <v>38043</v>
      </c>
      <c r="H38" s="35">
        <v>89042055696</v>
      </c>
      <c r="I38" s="35">
        <v>89635582503</v>
      </c>
      <c r="J38" s="13"/>
      <c r="K38">
        <f t="shared" si="4"/>
        <v>0</v>
      </c>
      <c r="L38">
        <f t="shared" si="5"/>
        <v>1</v>
      </c>
      <c r="M38">
        <f t="shared" si="3"/>
        <v>1</v>
      </c>
    </row>
    <row r="39" spans="1:13" x14ac:dyDescent="0.3">
      <c r="A39" s="253">
        <v>414</v>
      </c>
      <c r="B39" s="35">
        <v>37</v>
      </c>
      <c r="C39" s="156" t="s">
        <v>491</v>
      </c>
      <c r="D39" s="35">
        <v>205</v>
      </c>
      <c r="E39" s="35" t="s">
        <v>314</v>
      </c>
      <c r="F39" s="44" t="s">
        <v>481</v>
      </c>
      <c r="G39" s="36">
        <v>37694</v>
      </c>
      <c r="H39" s="35">
        <v>89534002660</v>
      </c>
      <c r="I39" s="35">
        <v>89172415180</v>
      </c>
      <c r="J39" s="13"/>
      <c r="K39">
        <f t="shared" si="4"/>
        <v>0</v>
      </c>
      <c r="L39">
        <f t="shared" si="5"/>
        <v>1</v>
      </c>
      <c r="M39">
        <f t="shared" si="3"/>
        <v>1</v>
      </c>
    </row>
    <row r="40" spans="1:13" x14ac:dyDescent="0.3">
      <c r="A40" s="253"/>
      <c r="B40" s="35">
        <v>38</v>
      </c>
      <c r="C40" s="9" t="s">
        <v>492</v>
      </c>
      <c r="D40" s="35">
        <v>215</v>
      </c>
      <c r="E40" s="35" t="s">
        <v>154</v>
      </c>
      <c r="F40" s="44" t="s">
        <v>493</v>
      </c>
      <c r="G40" s="36">
        <v>37784</v>
      </c>
      <c r="H40" s="35">
        <v>89178689875</v>
      </c>
      <c r="I40" s="35">
        <v>89172248871</v>
      </c>
      <c r="J40" s="13"/>
      <c r="K40">
        <f t="shared" si="4"/>
        <v>1</v>
      </c>
      <c r="L40">
        <f t="shared" si="5"/>
        <v>0</v>
      </c>
      <c r="M40">
        <f t="shared" si="3"/>
        <v>1</v>
      </c>
    </row>
    <row r="41" spans="1:13" x14ac:dyDescent="0.3">
      <c r="A41" s="253"/>
      <c r="B41" s="35">
        <v>39</v>
      </c>
      <c r="C41" s="9" t="s">
        <v>494</v>
      </c>
      <c r="D41" s="35">
        <v>320</v>
      </c>
      <c r="E41" s="35" t="s">
        <v>154</v>
      </c>
      <c r="F41" s="44" t="s">
        <v>788</v>
      </c>
      <c r="G41" s="36">
        <v>37244</v>
      </c>
      <c r="H41" s="35">
        <v>89393363320</v>
      </c>
      <c r="I41" s="35">
        <v>89656203266</v>
      </c>
      <c r="J41" s="13"/>
      <c r="K41">
        <f t="shared" si="4"/>
        <v>1</v>
      </c>
      <c r="L41">
        <f t="shared" si="5"/>
        <v>0</v>
      </c>
      <c r="M41">
        <f t="shared" si="3"/>
        <v>1</v>
      </c>
    </row>
    <row r="42" spans="1:13" x14ac:dyDescent="0.3">
      <c r="A42" s="253">
        <v>415</v>
      </c>
      <c r="B42" s="35">
        <v>40</v>
      </c>
      <c r="C42" s="156" t="s">
        <v>495</v>
      </c>
      <c r="D42" s="35">
        <v>323</v>
      </c>
      <c r="E42" s="35" t="s">
        <v>154</v>
      </c>
      <c r="F42" s="44" t="s">
        <v>134</v>
      </c>
      <c r="G42" s="36">
        <v>37519</v>
      </c>
      <c r="H42" s="35">
        <v>89586288172</v>
      </c>
      <c r="I42" s="35">
        <v>89179321087</v>
      </c>
      <c r="J42" s="13"/>
      <c r="K42">
        <f t="shared" si="4"/>
        <v>1</v>
      </c>
      <c r="L42">
        <f t="shared" si="5"/>
        <v>0</v>
      </c>
      <c r="M42">
        <f t="shared" si="3"/>
        <v>1</v>
      </c>
    </row>
    <row r="43" spans="1:13" x14ac:dyDescent="0.3">
      <c r="A43" s="253"/>
      <c r="B43" s="35">
        <v>41</v>
      </c>
      <c r="C43" s="156" t="s">
        <v>496</v>
      </c>
      <c r="D43" s="35">
        <v>232</v>
      </c>
      <c r="E43" s="35" t="s">
        <v>314</v>
      </c>
      <c r="F43" s="44" t="s">
        <v>497</v>
      </c>
      <c r="G43" s="36">
        <v>37697</v>
      </c>
      <c r="H43" s="35">
        <v>89874209890</v>
      </c>
      <c r="I43" s="35">
        <v>89393611401</v>
      </c>
      <c r="J43" s="13" t="s">
        <v>717</v>
      </c>
      <c r="K43">
        <f t="shared" si="4"/>
        <v>0</v>
      </c>
      <c r="L43">
        <f t="shared" si="5"/>
        <v>1</v>
      </c>
      <c r="M43">
        <f t="shared" si="3"/>
        <v>1</v>
      </c>
    </row>
    <row r="44" spans="1:13" x14ac:dyDescent="0.3">
      <c r="A44" s="253"/>
      <c r="B44" s="35">
        <v>42</v>
      </c>
      <c r="C44" s="156" t="s">
        <v>498</v>
      </c>
      <c r="D44" s="35">
        <v>215</v>
      </c>
      <c r="E44" s="35" t="s">
        <v>154</v>
      </c>
      <c r="F44" s="44" t="s">
        <v>754</v>
      </c>
      <c r="G44" s="36">
        <v>37642</v>
      </c>
      <c r="H44" s="35">
        <v>89677582934</v>
      </c>
      <c r="I44" s="35">
        <v>89623369932</v>
      </c>
      <c r="J44" s="13" t="s">
        <v>663</v>
      </c>
      <c r="K44">
        <f t="shared" si="4"/>
        <v>1</v>
      </c>
      <c r="L44">
        <f t="shared" si="5"/>
        <v>0</v>
      </c>
      <c r="M44">
        <f t="shared" si="3"/>
        <v>1</v>
      </c>
    </row>
    <row r="45" spans="1:13" x14ac:dyDescent="0.3">
      <c r="A45" s="253">
        <v>416</v>
      </c>
      <c r="B45" s="35">
        <v>43</v>
      </c>
      <c r="C45" s="156" t="s">
        <v>499</v>
      </c>
      <c r="D45" s="35">
        <v>232</v>
      </c>
      <c r="E45" s="35" t="s">
        <v>314</v>
      </c>
      <c r="F45" s="44" t="s">
        <v>500</v>
      </c>
      <c r="G45" s="36">
        <v>37894</v>
      </c>
      <c r="H45" s="35">
        <v>89393395755</v>
      </c>
      <c r="I45" s="35">
        <v>89175237997</v>
      </c>
      <c r="J45" s="13"/>
      <c r="K45">
        <f t="shared" si="4"/>
        <v>0</v>
      </c>
      <c r="L45">
        <f t="shared" si="5"/>
        <v>1</v>
      </c>
      <c r="M45">
        <f t="shared" si="3"/>
        <v>1</v>
      </c>
    </row>
    <row r="46" spans="1:13" x14ac:dyDescent="0.3">
      <c r="A46" s="253"/>
      <c r="B46" s="35">
        <v>44</v>
      </c>
      <c r="C46" s="156" t="s">
        <v>501</v>
      </c>
      <c r="D46" s="35">
        <v>216</v>
      </c>
      <c r="E46" s="35" t="s">
        <v>154</v>
      </c>
      <c r="F46" s="44" t="s">
        <v>755</v>
      </c>
      <c r="G46" s="36">
        <v>37793</v>
      </c>
      <c r="H46" s="35">
        <v>89027442196</v>
      </c>
      <c r="I46" s="35">
        <v>89063356776</v>
      </c>
      <c r="J46" s="13"/>
      <c r="K46">
        <f t="shared" si="4"/>
        <v>1</v>
      </c>
      <c r="L46">
        <f t="shared" si="5"/>
        <v>0</v>
      </c>
      <c r="M46">
        <f t="shared" si="3"/>
        <v>1</v>
      </c>
    </row>
    <row r="47" spans="1:13" x14ac:dyDescent="0.3">
      <c r="A47" s="253"/>
      <c r="B47" s="35">
        <v>45</v>
      </c>
      <c r="C47" s="20" t="s">
        <v>502</v>
      </c>
      <c r="D47" s="35">
        <v>205</v>
      </c>
      <c r="E47" s="35" t="s">
        <v>314</v>
      </c>
      <c r="F47" s="44" t="s">
        <v>447</v>
      </c>
      <c r="G47" s="36">
        <v>37824</v>
      </c>
      <c r="H47" s="35">
        <v>89274657151</v>
      </c>
      <c r="I47" s="35">
        <v>89373820001</v>
      </c>
      <c r="J47" s="13"/>
      <c r="K47">
        <f t="shared" si="4"/>
        <v>0</v>
      </c>
      <c r="L47">
        <f t="shared" si="5"/>
        <v>1</v>
      </c>
      <c r="M47">
        <f t="shared" si="3"/>
        <v>1</v>
      </c>
    </row>
    <row r="48" spans="1:13" x14ac:dyDescent="0.3">
      <c r="A48" s="253">
        <v>417</v>
      </c>
      <c r="B48" s="35">
        <v>46</v>
      </c>
      <c r="C48" s="156" t="s">
        <v>503</v>
      </c>
      <c r="D48" s="35">
        <v>205</v>
      </c>
      <c r="E48" s="35" t="s">
        <v>314</v>
      </c>
      <c r="F48" s="44" t="s">
        <v>465</v>
      </c>
      <c r="G48" s="36">
        <v>37750</v>
      </c>
      <c r="H48" s="35">
        <v>89178837983</v>
      </c>
      <c r="I48" s="35">
        <v>89178623062</v>
      </c>
      <c r="J48" s="13" t="s">
        <v>663</v>
      </c>
      <c r="K48">
        <f t="shared" si="4"/>
        <v>0</v>
      </c>
      <c r="L48">
        <f t="shared" si="5"/>
        <v>1</v>
      </c>
      <c r="M48">
        <f t="shared" si="3"/>
        <v>1</v>
      </c>
    </row>
    <row r="49" spans="1:14" x14ac:dyDescent="0.3">
      <c r="A49" s="253"/>
      <c r="B49" s="35">
        <v>47</v>
      </c>
      <c r="C49" s="156" t="s">
        <v>504</v>
      </c>
      <c r="D49" s="35">
        <v>215</v>
      </c>
      <c r="E49" s="35" t="s">
        <v>154</v>
      </c>
      <c r="F49" s="44" t="s">
        <v>756</v>
      </c>
      <c r="G49" s="36">
        <v>37779</v>
      </c>
      <c r="H49" s="35">
        <v>89673600071</v>
      </c>
      <c r="I49" s="35">
        <v>89370069091</v>
      </c>
      <c r="J49" s="13"/>
      <c r="K49">
        <f t="shared" si="4"/>
        <v>1</v>
      </c>
      <c r="L49">
        <f t="shared" si="5"/>
        <v>0</v>
      </c>
      <c r="M49">
        <f t="shared" si="3"/>
        <v>1</v>
      </c>
    </row>
    <row r="50" spans="1:14" x14ac:dyDescent="0.3">
      <c r="A50" s="253"/>
      <c r="B50" s="35">
        <v>48</v>
      </c>
      <c r="C50" s="9" t="s">
        <v>510</v>
      </c>
      <c r="D50" s="35">
        <v>205</v>
      </c>
      <c r="E50" s="35" t="s">
        <v>314</v>
      </c>
      <c r="F50" s="44" t="s">
        <v>511</v>
      </c>
      <c r="G50" s="36">
        <v>38046</v>
      </c>
      <c r="H50" s="35">
        <v>89063202414</v>
      </c>
      <c r="I50" s="35">
        <v>89656068138</v>
      </c>
      <c r="J50" s="13" t="s">
        <v>663</v>
      </c>
      <c r="K50">
        <f t="shared" si="4"/>
        <v>0</v>
      </c>
      <c r="L50">
        <f t="shared" si="5"/>
        <v>1</v>
      </c>
      <c r="M50">
        <f>IF(C54&lt;&gt;"",1,0)</f>
        <v>1</v>
      </c>
    </row>
    <row r="51" spans="1:14" x14ac:dyDescent="0.3">
      <c r="A51" s="253">
        <v>419</v>
      </c>
      <c r="B51" s="35">
        <v>49</v>
      </c>
      <c r="C51" s="9" t="s">
        <v>526</v>
      </c>
      <c r="D51" s="35">
        <v>323</v>
      </c>
      <c r="E51" s="35" t="s">
        <v>154</v>
      </c>
      <c r="F51" s="44" t="s">
        <v>489</v>
      </c>
      <c r="G51" s="36">
        <v>37378</v>
      </c>
      <c r="H51" s="35">
        <v>89083372307</v>
      </c>
      <c r="I51" s="35">
        <v>89274026281</v>
      </c>
      <c r="J51" s="13"/>
      <c r="K51">
        <f t="shared" si="4"/>
        <v>1</v>
      </c>
      <c r="L51">
        <f t="shared" si="5"/>
        <v>0</v>
      </c>
      <c r="M51">
        <f>IF(C70&lt;&gt;"",1,0)</f>
        <v>1</v>
      </c>
    </row>
    <row r="52" spans="1:14" x14ac:dyDescent="0.3">
      <c r="A52" s="253"/>
      <c r="B52" s="35">
        <v>50</v>
      </c>
      <c r="C52" s="9" t="s">
        <v>508</v>
      </c>
      <c r="D52" s="35">
        <v>323</v>
      </c>
      <c r="E52" s="35" t="s">
        <v>154</v>
      </c>
      <c r="F52" s="44" t="s">
        <v>465</v>
      </c>
      <c r="G52" s="36">
        <v>37178</v>
      </c>
      <c r="H52" s="35">
        <v>89393986936</v>
      </c>
      <c r="I52" s="35">
        <v>89872270743</v>
      </c>
      <c r="J52" s="13"/>
      <c r="K52">
        <f t="shared" si="4"/>
        <v>1</v>
      </c>
      <c r="L52">
        <f t="shared" si="5"/>
        <v>0</v>
      </c>
      <c r="M52">
        <f>IF(C52&lt;&gt;"",1,0)</f>
        <v>1</v>
      </c>
    </row>
    <row r="53" spans="1:14" x14ac:dyDescent="0.3">
      <c r="A53" s="253"/>
      <c r="B53" s="35">
        <v>51</v>
      </c>
      <c r="C53" s="9" t="s">
        <v>509</v>
      </c>
      <c r="D53" s="35">
        <v>336</v>
      </c>
      <c r="E53" s="35" t="s">
        <v>154</v>
      </c>
      <c r="F53" s="44" t="s">
        <v>445</v>
      </c>
      <c r="G53" s="36">
        <v>37400</v>
      </c>
      <c r="H53" s="35">
        <v>89393730316</v>
      </c>
      <c r="I53" s="35">
        <v>89375242553</v>
      </c>
      <c r="J53" s="13" t="s">
        <v>687</v>
      </c>
      <c r="K53">
        <f t="shared" si="4"/>
        <v>1</v>
      </c>
      <c r="L53">
        <f t="shared" si="5"/>
        <v>0</v>
      </c>
      <c r="M53">
        <f>IF(C53&lt;&gt;"",1,0)</f>
        <v>1</v>
      </c>
    </row>
    <row r="54" spans="1:14" x14ac:dyDescent="0.3">
      <c r="A54" s="253">
        <v>420</v>
      </c>
      <c r="B54" s="35">
        <v>52</v>
      </c>
      <c r="C54" s="9" t="s">
        <v>505</v>
      </c>
      <c r="D54" s="35">
        <v>224</v>
      </c>
      <c r="E54" s="35" t="s">
        <v>154</v>
      </c>
      <c r="F54" s="44" t="s">
        <v>469</v>
      </c>
      <c r="G54" s="36">
        <v>37914</v>
      </c>
      <c r="H54" s="35">
        <v>89027187582</v>
      </c>
      <c r="I54" s="35">
        <v>89179105970</v>
      </c>
      <c r="J54" s="13"/>
      <c r="K54">
        <f t="shared" si="4"/>
        <v>1</v>
      </c>
      <c r="L54">
        <f t="shared" si="5"/>
        <v>0</v>
      </c>
      <c r="M54">
        <f>IF(C50&lt;&gt;"",1,0)</f>
        <v>1</v>
      </c>
    </row>
    <row r="55" spans="1:14" x14ac:dyDescent="0.3">
      <c r="A55" s="253"/>
      <c r="B55" s="35">
        <v>53</v>
      </c>
      <c r="C55" s="9" t="s">
        <v>512</v>
      </c>
      <c r="D55" s="35">
        <v>225</v>
      </c>
      <c r="E55" s="35" t="s">
        <v>154</v>
      </c>
      <c r="F55" s="44" t="s">
        <v>474</v>
      </c>
      <c r="G55" s="36">
        <v>37745</v>
      </c>
      <c r="H55" s="35">
        <v>89274480542</v>
      </c>
      <c r="I55" s="35">
        <v>89372927851</v>
      </c>
      <c r="J55" s="13"/>
      <c r="K55">
        <f t="shared" si="4"/>
        <v>1</v>
      </c>
      <c r="L55">
        <f t="shared" si="5"/>
        <v>0</v>
      </c>
      <c r="M55">
        <f t="shared" ref="M55:M69" si="6">IF(C55&lt;&gt;"",1,0)</f>
        <v>1</v>
      </c>
    </row>
    <row r="56" spans="1:14" x14ac:dyDescent="0.3">
      <c r="A56" s="253"/>
      <c r="B56" s="35">
        <v>54</v>
      </c>
      <c r="C56" s="9" t="s">
        <v>789</v>
      </c>
      <c r="D56" s="35">
        <v>225</v>
      </c>
      <c r="E56" s="35" t="s">
        <v>314</v>
      </c>
      <c r="F56" s="44" t="s">
        <v>472</v>
      </c>
      <c r="G56" s="36">
        <v>37900</v>
      </c>
      <c r="H56" s="35">
        <v>89178650092</v>
      </c>
      <c r="I56" s="35">
        <v>89172526553</v>
      </c>
      <c r="J56" s="13"/>
      <c r="K56">
        <f t="shared" si="4"/>
        <v>0</v>
      </c>
      <c r="L56">
        <f t="shared" si="5"/>
        <v>1</v>
      </c>
      <c r="M56">
        <f t="shared" si="6"/>
        <v>1</v>
      </c>
    </row>
    <row r="57" spans="1:14" x14ac:dyDescent="0.3">
      <c r="A57" s="253">
        <v>421</v>
      </c>
      <c r="B57" s="35">
        <v>55</v>
      </c>
      <c r="C57" s="156" t="s">
        <v>790</v>
      </c>
      <c r="D57" s="107">
        <v>323</v>
      </c>
      <c r="E57" s="107" t="s">
        <v>154</v>
      </c>
      <c r="F57" s="44" t="s">
        <v>507</v>
      </c>
      <c r="G57" s="161">
        <v>37335</v>
      </c>
      <c r="H57" s="152">
        <v>89503101104</v>
      </c>
      <c r="I57" s="107">
        <v>89520473419</v>
      </c>
      <c r="J57" s="13"/>
      <c r="K57">
        <f t="shared" si="4"/>
        <v>1</v>
      </c>
      <c r="L57">
        <f t="shared" si="5"/>
        <v>0</v>
      </c>
      <c r="M57">
        <f t="shared" si="6"/>
        <v>1</v>
      </c>
      <c r="N57" s="11"/>
    </row>
    <row r="58" spans="1:14" x14ac:dyDescent="0.3">
      <c r="A58" s="253"/>
      <c r="B58" s="35">
        <v>56</v>
      </c>
      <c r="C58" s="9" t="s">
        <v>513</v>
      </c>
      <c r="D58" s="35">
        <v>224</v>
      </c>
      <c r="E58" s="35" t="s">
        <v>154</v>
      </c>
      <c r="F58" s="44" t="s">
        <v>451</v>
      </c>
      <c r="G58" s="36">
        <v>37626</v>
      </c>
      <c r="H58" s="35">
        <v>89393362340</v>
      </c>
      <c r="I58" s="35">
        <v>89600515672</v>
      </c>
      <c r="J58" s="13"/>
      <c r="K58">
        <f t="shared" si="4"/>
        <v>1</v>
      </c>
      <c r="L58">
        <f t="shared" si="5"/>
        <v>0</v>
      </c>
      <c r="M58">
        <f t="shared" si="6"/>
        <v>1</v>
      </c>
    </row>
    <row r="59" spans="1:14" x14ac:dyDescent="0.3">
      <c r="A59" s="253"/>
      <c r="B59" s="35">
        <v>57</v>
      </c>
      <c r="C59" s="9" t="s">
        <v>514</v>
      </c>
      <c r="D59" s="35">
        <v>321</v>
      </c>
      <c r="E59" s="35" t="s">
        <v>314</v>
      </c>
      <c r="F59" s="44" t="s">
        <v>757</v>
      </c>
      <c r="G59" s="36">
        <v>37516</v>
      </c>
      <c r="H59" s="35">
        <v>89600543685</v>
      </c>
      <c r="I59" s="35">
        <v>89033439373</v>
      </c>
      <c r="J59" s="13"/>
      <c r="K59">
        <f t="shared" si="4"/>
        <v>0</v>
      </c>
      <c r="L59">
        <f t="shared" si="5"/>
        <v>1</v>
      </c>
      <c r="M59">
        <f t="shared" si="6"/>
        <v>1</v>
      </c>
    </row>
    <row r="60" spans="1:14" x14ac:dyDescent="0.3">
      <c r="A60" s="253">
        <v>422</v>
      </c>
      <c r="B60" s="35">
        <v>58</v>
      </c>
      <c r="C60" s="9" t="s">
        <v>515</v>
      </c>
      <c r="D60" s="35">
        <v>223</v>
      </c>
      <c r="E60" s="35" t="s">
        <v>314</v>
      </c>
      <c r="F60" s="48" t="s">
        <v>588</v>
      </c>
      <c r="G60" s="36">
        <v>37876</v>
      </c>
      <c r="H60" s="35">
        <v>89376155901</v>
      </c>
      <c r="I60" s="35">
        <v>89625685696</v>
      </c>
      <c r="J60" s="13"/>
      <c r="K60">
        <f t="shared" si="4"/>
        <v>0</v>
      </c>
      <c r="L60">
        <f t="shared" si="5"/>
        <v>1</v>
      </c>
      <c r="M60">
        <f t="shared" si="6"/>
        <v>1</v>
      </c>
    </row>
    <row r="61" spans="1:14" x14ac:dyDescent="0.3">
      <c r="A61" s="253"/>
      <c r="B61" s="35">
        <v>59</v>
      </c>
      <c r="C61" s="9" t="s">
        <v>516</v>
      </c>
      <c r="D61" s="35">
        <v>215</v>
      </c>
      <c r="E61" s="35" t="s">
        <v>154</v>
      </c>
      <c r="F61" s="44" t="s">
        <v>474</v>
      </c>
      <c r="G61" s="36">
        <v>38035</v>
      </c>
      <c r="H61" s="35">
        <v>89586253903</v>
      </c>
      <c r="I61" s="35">
        <v>89586291004</v>
      </c>
      <c r="J61" s="13"/>
      <c r="K61">
        <f t="shared" si="4"/>
        <v>1</v>
      </c>
      <c r="L61">
        <f t="shared" si="5"/>
        <v>0</v>
      </c>
      <c r="M61">
        <f t="shared" si="6"/>
        <v>1</v>
      </c>
    </row>
    <row r="62" spans="1:14" x14ac:dyDescent="0.3">
      <c r="A62" s="253"/>
      <c r="B62" s="35">
        <v>60</v>
      </c>
      <c r="C62" s="9" t="s">
        <v>517</v>
      </c>
      <c r="D62" s="35">
        <v>303</v>
      </c>
      <c r="E62" s="35" t="s">
        <v>154</v>
      </c>
      <c r="F62" s="44" t="s">
        <v>791</v>
      </c>
      <c r="G62" s="36">
        <v>37330</v>
      </c>
      <c r="H62" s="35">
        <v>89274926733</v>
      </c>
      <c r="I62" s="35">
        <v>89274207389</v>
      </c>
      <c r="J62" s="13"/>
      <c r="K62">
        <f t="shared" si="4"/>
        <v>1</v>
      </c>
      <c r="L62">
        <f t="shared" si="5"/>
        <v>0</v>
      </c>
      <c r="M62">
        <f t="shared" si="6"/>
        <v>1</v>
      </c>
    </row>
    <row r="63" spans="1:14" x14ac:dyDescent="0.3">
      <c r="A63" s="253">
        <v>423</v>
      </c>
      <c r="B63" s="35">
        <v>61</v>
      </c>
      <c r="C63" s="210" t="s">
        <v>518</v>
      </c>
      <c r="D63" s="35">
        <v>232</v>
      </c>
      <c r="E63" s="35" t="s">
        <v>314</v>
      </c>
      <c r="F63" s="44" t="s">
        <v>489</v>
      </c>
      <c r="G63" s="36">
        <v>37655</v>
      </c>
      <c r="H63" s="35">
        <v>89586236048</v>
      </c>
      <c r="I63" s="35">
        <v>89510686447</v>
      </c>
      <c r="J63" s="209" t="s">
        <v>814</v>
      </c>
      <c r="K63">
        <f t="shared" si="4"/>
        <v>0</v>
      </c>
      <c r="L63">
        <f t="shared" si="5"/>
        <v>1</v>
      </c>
      <c r="M63">
        <f t="shared" si="6"/>
        <v>1</v>
      </c>
    </row>
    <row r="64" spans="1:14" x14ac:dyDescent="0.3">
      <c r="A64" s="253"/>
      <c r="B64" s="35">
        <v>62</v>
      </c>
      <c r="C64" s="9" t="s">
        <v>519</v>
      </c>
      <c r="D64" s="35">
        <v>415</v>
      </c>
      <c r="E64" s="35" t="s">
        <v>154</v>
      </c>
      <c r="F64" s="44" t="s">
        <v>520</v>
      </c>
      <c r="G64" s="36">
        <v>37009</v>
      </c>
      <c r="H64" s="35">
        <v>89375796585</v>
      </c>
      <c r="I64" s="35">
        <v>89534953207</v>
      </c>
      <c r="J64" s="13" t="s">
        <v>709</v>
      </c>
      <c r="K64">
        <f t="shared" si="4"/>
        <v>1</v>
      </c>
      <c r="L64">
        <f t="shared" si="5"/>
        <v>0</v>
      </c>
      <c r="M64">
        <f t="shared" si="6"/>
        <v>1</v>
      </c>
    </row>
    <row r="65" spans="1:13" x14ac:dyDescent="0.3">
      <c r="A65" s="253"/>
      <c r="B65" s="35">
        <v>63</v>
      </c>
      <c r="C65" s="9" t="s">
        <v>521</v>
      </c>
      <c r="D65" s="35">
        <v>203</v>
      </c>
      <c r="E65" s="35" t="s">
        <v>154</v>
      </c>
      <c r="F65" s="44" t="s">
        <v>489</v>
      </c>
      <c r="G65" s="36">
        <v>37265</v>
      </c>
      <c r="H65" s="35">
        <v>89179142184</v>
      </c>
      <c r="I65" s="35">
        <v>89179359418</v>
      </c>
      <c r="J65" s="13"/>
      <c r="K65">
        <f t="shared" si="4"/>
        <v>1</v>
      </c>
      <c r="L65">
        <f t="shared" si="5"/>
        <v>0</v>
      </c>
      <c r="M65">
        <f t="shared" si="6"/>
        <v>1</v>
      </c>
    </row>
    <row r="66" spans="1:13" x14ac:dyDescent="0.3">
      <c r="A66" s="253">
        <v>424</v>
      </c>
      <c r="B66" s="35">
        <v>64</v>
      </c>
      <c r="C66" s="9" t="s">
        <v>522</v>
      </c>
      <c r="D66" s="35">
        <v>324</v>
      </c>
      <c r="E66" s="35" t="s">
        <v>314</v>
      </c>
      <c r="F66" s="44" t="s">
        <v>523</v>
      </c>
      <c r="G66" s="36">
        <v>37496</v>
      </c>
      <c r="H66" s="35">
        <v>89963369497</v>
      </c>
      <c r="I66" s="151">
        <v>89634777822</v>
      </c>
      <c r="J66" s="13"/>
      <c r="K66">
        <f t="shared" si="4"/>
        <v>0</v>
      </c>
      <c r="L66">
        <f t="shared" si="5"/>
        <v>1</v>
      </c>
      <c r="M66">
        <f t="shared" si="6"/>
        <v>1</v>
      </c>
    </row>
    <row r="67" spans="1:13" x14ac:dyDescent="0.3">
      <c r="A67" s="253"/>
      <c r="B67" s="35">
        <v>65</v>
      </c>
      <c r="C67" s="9" t="s">
        <v>524</v>
      </c>
      <c r="D67" s="35">
        <v>232</v>
      </c>
      <c r="E67" s="35" t="s">
        <v>314</v>
      </c>
      <c r="F67" s="44" t="s">
        <v>465</v>
      </c>
      <c r="G67" s="36">
        <v>37667</v>
      </c>
      <c r="H67" s="35">
        <v>89003272273</v>
      </c>
      <c r="I67" s="35">
        <v>89274255775</v>
      </c>
      <c r="J67" s="13"/>
      <c r="K67">
        <f t="shared" ref="K67:K99" si="7">IF((C67&lt;&gt;""),IF(E67="б",1,0),0)</f>
        <v>0</v>
      </c>
      <c r="L67">
        <f t="shared" ref="L67:L98" si="8">IF((C67&lt;&gt;""),IF(E67="к",1,0),0)</f>
        <v>1</v>
      </c>
      <c r="M67">
        <f t="shared" si="6"/>
        <v>1</v>
      </c>
    </row>
    <row r="68" spans="1:13" x14ac:dyDescent="0.3">
      <c r="A68" s="253"/>
      <c r="B68" s="35">
        <v>66</v>
      </c>
      <c r="C68" s="172" t="s">
        <v>408</v>
      </c>
      <c r="D68" s="92">
        <v>202</v>
      </c>
      <c r="E68" s="92" t="s">
        <v>98</v>
      </c>
      <c r="F68" s="12" t="s">
        <v>409</v>
      </c>
      <c r="G68" s="8">
        <v>37931</v>
      </c>
      <c r="H68" s="92">
        <v>89968543464</v>
      </c>
      <c r="I68" s="92">
        <v>89053423859</v>
      </c>
      <c r="J68" s="13" t="s">
        <v>671</v>
      </c>
      <c r="K68">
        <f t="shared" si="7"/>
        <v>1</v>
      </c>
      <c r="L68">
        <f t="shared" si="8"/>
        <v>0</v>
      </c>
      <c r="M68">
        <f t="shared" si="6"/>
        <v>1</v>
      </c>
    </row>
    <row r="69" spans="1:13" x14ac:dyDescent="0.3">
      <c r="A69" s="253">
        <v>425</v>
      </c>
      <c r="B69" s="35">
        <v>67</v>
      </c>
      <c r="C69" s="9" t="s">
        <v>525</v>
      </c>
      <c r="D69" s="35">
        <v>223</v>
      </c>
      <c r="E69" s="35" t="s">
        <v>314</v>
      </c>
      <c r="F69" s="44" t="s">
        <v>441</v>
      </c>
      <c r="G69" s="36">
        <v>37945</v>
      </c>
      <c r="H69" s="35">
        <v>89278024535</v>
      </c>
      <c r="I69" s="35">
        <v>89372713077</v>
      </c>
      <c r="J69" s="13"/>
      <c r="K69">
        <f t="shared" si="7"/>
        <v>0</v>
      </c>
      <c r="L69">
        <f t="shared" si="8"/>
        <v>1</v>
      </c>
      <c r="M69">
        <f t="shared" si="6"/>
        <v>1</v>
      </c>
    </row>
    <row r="70" spans="1:13" x14ac:dyDescent="0.3">
      <c r="A70" s="253"/>
      <c r="B70" s="35">
        <v>68</v>
      </c>
      <c r="C70" s="171" t="s">
        <v>366</v>
      </c>
      <c r="D70" s="92">
        <v>221</v>
      </c>
      <c r="E70" s="35" t="s">
        <v>314</v>
      </c>
      <c r="F70" s="12" t="s">
        <v>367</v>
      </c>
      <c r="G70" s="8">
        <v>37869</v>
      </c>
      <c r="H70" s="92">
        <v>89083493454</v>
      </c>
      <c r="I70" s="92">
        <v>89393402113</v>
      </c>
      <c r="J70" s="13"/>
      <c r="K70">
        <f t="shared" si="7"/>
        <v>0</v>
      </c>
      <c r="L70">
        <f t="shared" si="8"/>
        <v>1</v>
      </c>
      <c r="M70">
        <f>IF(C51&lt;&gt;"",1,0)</f>
        <v>1</v>
      </c>
    </row>
    <row r="71" spans="1:13" x14ac:dyDescent="0.3">
      <c r="A71" s="253"/>
      <c r="B71" s="35">
        <v>69</v>
      </c>
      <c r="C71" s="9" t="s">
        <v>527</v>
      </c>
      <c r="D71" s="35">
        <v>221</v>
      </c>
      <c r="E71" s="35" t="s">
        <v>314</v>
      </c>
      <c r="F71" s="44" t="s">
        <v>486</v>
      </c>
      <c r="G71" s="36">
        <v>37655</v>
      </c>
      <c r="H71" s="35">
        <v>89196149473</v>
      </c>
      <c r="I71" s="35">
        <v>89196019723</v>
      </c>
      <c r="J71" s="13"/>
      <c r="K71">
        <f t="shared" si="7"/>
        <v>0</v>
      </c>
      <c r="L71">
        <f t="shared" si="8"/>
        <v>1</v>
      </c>
      <c r="M71">
        <f t="shared" ref="M71:M99" si="9">IF(C71&lt;&gt;"",1,0)</f>
        <v>1</v>
      </c>
    </row>
    <row r="72" spans="1:13" x14ac:dyDescent="0.3">
      <c r="A72" s="253">
        <v>426</v>
      </c>
      <c r="B72" s="35">
        <v>70</v>
      </c>
      <c r="C72" s="9" t="s">
        <v>528</v>
      </c>
      <c r="D72" s="35">
        <v>205</v>
      </c>
      <c r="E72" s="35" t="s">
        <v>314</v>
      </c>
      <c r="F72" s="44" t="s">
        <v>758</v>
      </c>
      <c r="G72" s="36">
        <v>38006</v>
      </c>
      <c r="H72" s="35">
        <v>89997588194</v>
      </c>
      <c r="I72" s="35">
        <v>89997588193</v>
      </c>
      <c r="J72" s="13"/>
      <c r="K72">
        <f t="shared" si="7"/>
        <v>0</v>
      </c>
      <c r="L72">
        <f t="shared" si="8"/>
        <v>1</v>
      </c>
      <c r="M72">
        <f t="shared" si="9"/>
        <v>1</v>
      </c>
    </row>
    <row r="73" spans="1:13" x14ac:dyDescent="0.3">
      <c r="A73" s="253"/>
      <c r="B73" s="35">
        <v>71</v>
      </c>
      <c r="C73" s="9" t="s">
        <v>529</v>
      </c>
      <c r="D73" s="35">
        <v>305</v>
      </c>
      <c r="E73" s="35" t="s">
        <v>314</v>
      </c>
      <c r="F73" s="44" t="s">
        <v>726</v>
      </c>
      <c r="G73" s="36">
        <v>37491</v>
      </c>
      <c r="H73" s="35">
        <v>89274981636</v>
      </c>
      <c r="I73" s="35">
        <v>89172883135</v>
      </c>
      <c r="J73" s="13"/>
      <c r="K73">
        <f t="shared" si="7"/>
        <v>0</v>
      </c>
      <c r="L73">
        <f t="shared" si="8"/>
        <v>1</v>
      </c>
      <c r="M73">
        <f t="shared" si="9"/>
        <v>1</v>
      </c>
    </row>
    <row r="74" spans="1:13" x14ac:dyDescent="0.3">
      <c r="A74" s="253"/>
      <c r="B74" s="35">
        <v>72</v>
      </c>
      <c r="C74" s="9" t="s">
        <v>530</v>
      </c>
      <c r="D74" s="35">
        <v>320</v>
      </c>
      <c r="E74" s="35" t="s">
        <v>154</v>
      </c>
      <c r="F74" s="44" t="s">
        <v>445</v>
      </c>
      <c r="G74" s="36">
        <v>37597</v>
      </c>
      <c r="H74" s="35">
        <v>89397349630</v>
      </c>
      <c r="I74" s="35">
        <v>89377723488</v>
      </c>
      <c r="J74" s="13"/>
      <c r="K74">
        <f t="shared" si="7"/>
        <v>1</v>
      </c>
      <c r="L74">
        <f t="shared" si="8"/>
        <v>0</v>
      </c>
      <c r="M74">
        <f t="shared" si="9"/>
        <v>1</v>
      </c>
    </row>
    <row r="75" spans="1:13" x14ac:dyDescent="0.3">
      <c r="A75" s="253">
        <v>427</v>
      </c>
      <c r="B75" s="35">
        <v>73</v>
      </c>
      <c r="C75" s="9" t="s">
        <v>531</v>
      </c>
      <c r="D75" s="35">
        <v>216</v>
      </c>
      <c r="E75" s="35" t="s">
        <v>154</v>
      </c>
      <c r="F75" s="44" t="s">
        <v>451</v>
      </c>
      <c r="G75" s="36">
        <v>37705</v>
      </c>
      <c r="H75" s="35">
        <v>89655824270</v>
      </c>
      <c r="I75" s="35">
        <v>89600728037</v>
      </c>
      <c r="J75" s="13"/>
      <c r="K75">
        <f t="shared" si="7"/>
        <v>1</v>
      </c>
      <c r="L75">
        <f t="shared" si="8"/>
        <v>0</v>
      </c>
      <c r="M75">
        <f t="shared" si="9"/>
        <v>1</v>
      </c>
    </row>
    <row r="76" spans="1:13" x14ac:dyDescent="0.3">
      <c r="A76" s="253"/>
      <c r="B76" s="35">
        <v>74</v>
      </c>
      <c r="C76" s="9" t="s">
        <v>532</v>
      </c>
      <c r="D76" s="35">
        <v>302</v>
      </c>
      <c r="E76" s="35" t="s">
        <v>154</v>
      </c>
      <c r="F76" s="44" t="s">
        <v>489</v>
      </c>
      <c r="G76" s="36">
        <v>37530</v>
      </c>
      <c r="H76" s="35">
        <v>89625481957</v>
      </c>
      <c r="I76" s="35">
        <v>89061142597</v>
      </c>
      <c r="J76" s="13"/>
      <c r="K76">
        <f t="shared" si="7"/>
        <v>1</v>
      </c>
      <c r="L76">
        <f t="shared" si="8"/>
        <v>0</v>
      </c>
      <c r="M76">
        <f t="shared" si="9"/>
        <v>1</v>
      </c>
    </row>
    <row r="77" spans="1:13" x14ac:dyDescent="0.3">
      <c r="A77" s="253"/>
      <c r="B77" s="35">
        <v>75</v>
      </c>
      <c r="C77" s="9" t="s">
        <v>533</v>
      </c>
      <c r="D77" s="35">
        <v>337</v>
      </c>
      <c r="E77" s="35" t="s">
        <v>314</v>
      </c>
      <c r="F77" s="44" t="s">
        <v>465</v>
      </c>
      <c r="G77" s="36">
        <v>37521</v>
      </c>
      <c r="H77" s="35">
        <v>89872312058</v>
      </c>
      <c r="I77" s="35">
        <v>89196855103</v>
      </c>
      <c r="J77" s="13" t="s">
        <v>677</v>
      </c>
      <c r="K77">
        <f t="shared" si="7"/>
        <v>0</v>
      </c>
      <c r="L77">
        <f t="shared" si="8"/>
        <v>1</v>
      </c>
      <c r="M77">
        <f t="shared" si="9"/>
        <v>1</v>
      </c>
    </row>
    <row r="78" spans="1:13" x14ac:dyDescent="0.3">
      <c r="A78" s="253">
        <v>428</v>
      </c>
      <c r="B78" s="35">
        <v>76</v>
      </c>
      <c r="C78" s="9" t="s">
        <v>534</v>
      </c>
      <c r="D78" s="35">
        <v>323</v>
      </c>
      <c r="E78" s="35" t="s">
        <v>154</v>
      </c>
      <c r="F78" s="44" t="s">
        <v>759</v>
      </c>
      <c r="G78" s="36">
        <v>37145</v>
      </c>
      <c r="H78" s="35">
        <v>89508101746</v>
      </c>
      <c r="I78" s="35">
        <v>89501735892</v>
      </c>
      <c r="J78" s="13"/>
      <c r="K78">
        <f t="shared" si="7"/>
        <v>1</v>
      </c>
      <c r="L78">
        <f t="shared" si="8"/>
        <v>0</v>
      </c>
      <c r="M78">
        <f t="shared" si="9"/>
        <v>1</v>
      </c>
    </row>
    <row r="79" spans="1:13" x14ac:dyDescent="0.3">
      <c r="A79" s="253"/>
      <c r="B79" s="35">
        <v>77</v>
      </c>
      <c r="C79" s="9" t="s">
        <v>535</v>
      </c>
      <c r="D79" s="35">
        <v>230</v>
      </c>
      <c r="E79" s="35" t="s">
        <v>154</v>
      </c>
      <c r="F79" s="44" t="s">
        <v>536</v>
      </c>
      <c r="G79" s="36">
        <v>37971</v>
      </c>
      <c r="H79" s="35">
        <v>89393987615</v>
      </c>
      <c r="I79" s="35">
        <v>89274343447</v>
      </c>
      <c r="J79" s="13"/>
      <c r="K79">
        <f t="shared" si="7"/>
        <v>1</v>
      </c>
      <c r="L79">
        <f t="shared" si="8"/>
        <v>0</v>
      </c>
      <c r="M79">
        <f t="shared" si="9"/>
        <v>1</v>
      </c>
    </row>
    <row r="80" spans="1:13" x14ac:dyDescent="0.3">
      <c r="A80" s="253"/>
      <c r="B80" s="35">
        <v>78</v>
      </c>
      <c r="C80" s="9" t="s">
        <v>593</v>
      </c>
      <c r="D80" s="35">
        <v>236</v>
      </c>
      <c r="E80" s="35" t="s">
        <v>118</v>
      </c>
      <c r="F80" s="44" t="s">
        <v>594</v>
      </c>
      <c r="G80" s="36">
        <v>37978</v>
      </c>
      <c r="H80" s="35">
        <v>89303077441</v>
      </c>
      <c r="I80" s="35">
        <v>89534075047</v>
      </c>
      <c r="J80" s="13"/>
      <c r="K80">
        <f t="shared" si="7"/>
        <v>0</v>
      </c>
      <c r="L80">
        <f t="shared" si="8"/>
        <v>1</v>
      </c>
      <c r="M80">
        <f t="shared" si="9"/>
        <v>1</v>
      </c>
    </row>
    <row r="81" spans="1:13" x14ac:dyDescent="0.3">
      <c r="A81" s="253">
        <v>429</v>
      </c>
      <c r="B81" s="35">
        <v>79</v>
      </c>
      <c r="C81" s="9" t="s">
        <v>537</v>
      </c>
      <c r="D81" s="35">
        <v>224</v>
      </c>
      <c r="E81" s="35" t="s">
        <v>154</v>
      </c>
      <c r="F81" s="44" t="s">
        <v>760</v>
      </c>
      <c r="G81" s="36">
        <v>37652</v>
      </c>
      <c r="H81" s="35">
        <v>89083472394</v>
      </c>
      <c r="I81" s="35">
        <v>89375712411</v>
      </c>
      <c r="J81" s="13" t="s">
        <v>688</v>
      </c>
      <c r="K81">
        <f t="shared" si="7"/>
        <v>1</v>
      </c>
      <c r="L81">
        <f t="shared" si="8"/>
        <v>0</v>
      </c>
      <c r="M81">
        <f t="shared" si="9"/>
        <v>1</v>
      </c>
    </row>
    <row r="82" spans="1:13" x14ac:dyDescent="0.3">
      <c r="A82" s="253"/>
      <c r="B82" s="35">
        <v>80</v>
      </c>
      <c r="C82" s="9" t="s">
        <v>538</v>
      </c>
      <c r="D82" s="35">
        <v>205</v>
      </c>
      <c r="E82" s="35" t="s">
        <v>314</v>
      </c>
      <c r="F82" s="44" t="s">
        <v>539</v>
      </c>
      <c r="G82" s="36">
        <v>37559</v>
      </c>
      <c r="H82" s="35">
        <v>89503155928</v>
      </c>
      <c r="I82" s="35">
        <v>89179304857</v>
      </c>
      <c r="J82" s="13"/>
      <c r="K82">
        <f t="shared" si="7"/>
        <v>0</v>
      </c>
      <c r="L82">
        <f t="shared" si="8"/>
        <v>1</v>
      </c>
      <c r="M82">
        <f t="shared" si="9"/>
        <v>1</v>
      </c>
    </row>
    <row r="83" spans="1:13" x14ac:dyDescent="0.3">
      <c r="A83" s="253"/>
      <c r="B83" s="35">
        <v>81</v>
      </c>
      <c r="C83" s="9" t="s">
        <v>540</v>
      </c>
      <c r="D83" s="35">
        <v>232</v>
      </c>
      <c r="E83" s="35" t="s">
        <v>314</v>
      </c>
      <c r="F83" s="44" t="s">
        <v>541</v>
      </c>
      <c r="G83" s="36">
        <v>37810</v>
      </c>
      <c r="H83" s="35">
        <v>89393191200</v>
      </c>
      <c r="I83" s="35">
        <v>89656155667</v>
      </c>
      <c r="J83" s="13"/>
      <c r="K83">
        <f t="shared" si="7"/>
        <v>0</v>
      </c>
      <c r="L83">
        <f t="shared" si="8"/>
        <v>1</v>
      </c>
      <c r="M83">
        <f t="shared" si="9"/>
        <v>1</v>
      </c>
    </row>
    <row r="84" spans="1:13" x14ac:dyDescent="0.3">
      <c r="A84" s="253">
        <v>432</v>
      </c>
      <c r="B84" s="35">
        <v>82</v>
      </c>
      <c r="C84" s="9" t="s">
        <v>542</v>
      </c>
      <c r="D84" s="35">
        <v>336</v>
      </c>
      <c r="E84" s="35" t="s">
        <v>154</v>
      </c>
      <c r="F84" s="44" t="s">
        <v>543</v>
      </c>
      <c r="G84" s="36">
        <v>37760</v>
      </c>
      <c r="H84" s="35">
        <v>89503172229</v>
      </c>
      <c r="I84" s="35">
        <v>89274653087</v>
      </c>
      <c r="J84" s="13" t="s">
        <v>673</v>
      </c>
      <c r="K84">
        <f t="shared" si="7"/>
        <v>1</v>
      </c>
      <c r="L84">
        <f t="shared" si="8"/>
        <v>0</v>
      </c>
      <c r="M84">
        <f t="shared" si="9"/>
        <v>1</v>
      </c>
    </row>
    <row r="85" spans="1:13" x14ac:dyDescent="0.3">
      <c r="A85" s="253"/>
      <c r="B85" s="35">
        <v>83</v>
      </c>
      <c r="C85" s="9" t="s">
        <v>544</v>
      </c>
      <c r="D85" s="35">
        <v>216</v>
      </c>
      <c r="E85" s="35" t="s">
        <v>154</v>
      </c>
      <c r="F85" s="44" t="s">
        <v>451</v>
      </c>
      <c r="G85" s="36">
        <v>37838</v>
      </c>
      <c r="H85" s="35">
        <v>89586262425</v>
      </c>
      <c r="I85" s="35">
        <v>89872249145</v>
      </c>
      <c r="J85" s="13" t="s">
        <v>709</v>
      </c>
      <c r="K85">
        <f t="shared" si="7"/>
        <v>1</v>
      </c>
      <c r="L85">
        <f t="shared" si="8"/>
        <v>0</v>
      </c>
      <c r="M85">
        <f t="shared" si="9"/>
        <v>1</v>
      </c>
    </row>
    <row r="86" spans="1:13" x14ac:dyDescent="0.3">
      <c r="A86" s="253"/>
      <c r="B86" s="35">
        <v>84</v>
      </c>
      <c r="C86" s="9" t="s">
        <v>545</v>
      </c>
      <c r="D86" s="35">
        <v>205</v>
      </c>
      <c r="E86" s="35" t="s">
        <v>314</v>
      </c>
      <c r="F86" s="44" t="s">
        <v>546</v>
      </c>
      <c r="G86" s="36">
        <v>37767</v>
      </c>
      <c r="H86" s="35">
        <v>89534027516</v>
      </c>
      <c r="I86" s="35">
        <v>89372902651</v>
      </c>
      <c r="J86" s="13"/>
      <c r="K86">
        <f t="shared" si="7"/>
        <v>0</v>
      </c>
      <c r="L86">
        <f t="shared" si="8"/>
        <v>1</v>
      </c>
      <c r="M86">
        <f t="shared" si="9"/>
        <v>1</v>
      </c>
    </row>
    <row r="87" spans="1:13" x14ac:dyDescent="0.3">
      <c r="A87" s="253">
        <v>433</v>
      </c>
      <c r="B87" s="35">
        <v>85</v>
      </c>
      <c r="C87" s="9" t="s">
        <v>547</v>
      </c>
      <c r="D87" s="35">
        <v>220</v>
      </c>
      <c r="E87" s="35" t="s">
        <v>154</v>
      </c>
      <c r="F87" s="44" t="s">
        <v>548</v>
      </c>
      <c r="G87" s="36">
        <v>37762</v>
      </c>
      <c r="H87" s="35">
        <v>89272433552</v>
      </c>
      <c r="I87" s="151">
        <v>89376104969</v>
      </c>
      <c r="J87" s="13"/>
      <c r="K87">
        <f t="shared" si="7"/>
        <v>1</v>
      </c>
      <c r="L87">
        <f t="shared" si="8"/>
        <v>0</v>
      </c>
      <c r="M87">
        <f t="shared" si="9"/>
        <v>1</v>
      </c>
    </row>
    <row r="88" spans="1:13" x14ac:dyDescent="0.3">
      <c r="A88" s="253"/>
      <c r="B88" s="35">
        <v>86</v>
      </c>
      <c r="C88" s="9" t="s">
        <v>549</v>
      </c>
      <c r="D88" s="35">
        <v>225</v>
      </c>
      <c r="E88" s="35" t="s">
        <v>314</v>
      </c>
      <c r="F88" s="44" t="s">
        <v>550</v>
      </c>
      <c r="G88" s="36">
        <v>37860</v>
      </c>
      <c r="H88" s="35">
        <v>89377787846</v>
      </c>
      <c r="I88" s="35">
        <v>89534071273</v>
      </c>
      <c r="J88" s="13"/>
      <c r="K88">
        <f t="shared" si="7"/>
        <v>0</v>
      </c>
      <c r="L88">
        <f t="shared" si="8"/>
        <v>1</v>
      </c>
      <c r="M88">
        <f t="shared" si="9"/>
        <v>1</v>
      </c>
    </row>
    <row r="89" spans="1:13" x14ac:dyDescent="0.3">
      <c r="A89" s="253"/>
      <c r="B89" s="35">
        <v>87</v>
      </c>
      <c r="C89" s="9" t="s">
        <v>551</v>
      </c>
      <c r="D89" s="35">
        <v>231</v>
      </c>
      <c r="E89" s="35" t="s">
        <v>154</v>
      </c>
      <c r="F89" s="44" t="s">
        <v>552</v>
      </c>
      <c r="G89" s="36">
        <v>37839</v>
      </c>
      <c r="H89" s="35">
        <v>89003217824</v>
      </c>
      <c r="I89" s="35">
        <v>89520309625</v>
      </c>
      <c r="J89" s="13"/>
      <c r="K89">
        <f t="shared" si="7"/>
        <v>1</v>
      </c>
      <c r="L89">
        <f t="shared" si="8"/>
        <v>0</v>
      </c>
      <c r="M89">
        <f t="shared" si="9"/>
        <v>1</v>
      </c>
    </row>
    <row r="90" spans="1:13" x14ac:dyDescent="0.3">
      <c r="A90" s="253">
        <v>434</v>
      </c>
      <c r="B90" s="35">
        <v>88</v>
      </c>
      <c r="C90" s="9" t="s">
        <v>737</v>
      </c>
      <c r="D90" s="35">
        <v>203</v>
      </c>
      <c r="E90" s="35" t="s">
        <v>154</v>
      </c>
      <c r="F90" s="44" t="s">
        <v>326</v>
      </c>
      <c r="G90" s="36">
        <v>37766</v>
      </c>
      <c r="H90" s="35">
        <v>89393138090</v>
      </c>
      <c r="I90" s="35">
        <v>89061150202</v>
      </c>
      <c r="J90" s="13"/>
      <c r="K90">
        <f t="shared" si="7"/>
        <v>1</v>
      </c>
      <c r="L90">
        <f t="shared" si="8"/>
        <v>0</v>
      </c>
      <c r="M90">
        <f t="shared" si="9"/>
        <v>1</v>
      </c>
    </row>
    <row r="91" spans="1:13" x14ac:dyDescent="0.3">
      <c r="A91" s="253"/>
      <c r="B91" s="35">
        <v>89</v>
      </c>
      <c r="C91" s="9" t="s">
        <v>553</v>
      </c>
      <c r="D91" s="35">
        <v>202</v>
      </c>
      <c r="E91" s="35" t="s">
        <v>154</v>
      </c>
      <c r="F91" s="44" t="s">
        <v>761</v>
      </c>
      <c r="G91" s="36">
        <v>37647</v>
      </c>
      <c r="H91" s="35">
        <v>89393894992</v>
      </c>
      <c r="I91" s="151">
        <v>89030628183</v>
      </c>
      <c r="J91" s="13"/>
      <c r="K91">
        <f t="shared" si="7"/>
        <v>1</v>
      </c>
      <c r="L91">
        <f t="shared" si="8"/>
        <v>0</v>
      </c>
      <c r="M91">
        <f t="shared" si="9"/>
        <v>1</v>
      </c>
    </row>
    <row r="92" spans="1:13" x14ac:dyDescent="0.3">
      <c r="A92" s="253"/>
      <c r="B92" s="35">
        <v>90</v>
      </c>
      <c r="C92" s="9" t="s">
        <v>554</v>
      </c>
      <c r="D92" s="35">
        <v>235</v>
      </c>
      <c r="E92" s="35" t="s">
        <v>154</v>
      </c>
      <c r="F92" s="44" t="s">
        <v>762</v>
      </c>
      <c r="G92" s="36">
        <v>37829</v>
      </c>
      <c r="H92" s="35">
        <v>89393893345</v>
      </c>
      <c r="I92" s="35">
        <v>89083385012</v>
      </c>
      <c r="J92" s="13"/>
      <c r="K92">
        <f t="shared" si="7"/>
        <v>1</v>
      </c>
      <c r="L92">
        <f t="shared" si="8"/>
        <v>0</v>
      </c>
      <c r="M92">
        <f t="shared" si="9"/>
        <v>1</v>
      </c>
    </row>
    <row r="93" spans="1:13" x14ac:dyDescent="0.3">
      <c r="A93" s="253">
        <v>435</v>
      </c>
      <c r="B93" s="35">
        <v>91</v>
      </c>
      <c r="C93" s="9" t="s">
        <v>555</v>
      </c>
      <c r="D93" s="35">
        <v>230</v>
      </c>
      <c r="E93" s="35" t="s">
        <v>154</v>
      </c>
      <c r="F93" s="44" t="s">
        <v>134</v>
      </c>
      <c r="G93" s="36">
        <v>37952</v>
      </c>
      <c r="H93" s="35">
        <v>89393351399</v>
      </c>
      <c r="I93" s="35">
        <v>89393351359</v>
      </c>
      <c r="J93" s="13"/>
      <c r="K93">
        <f t="shared" si="7"/>
        <v>1</v>
      </c>
      <c r="L93">
        <f t="shared" si="8"/>
        <v>0</v>
      </c>
      <c r="M93">
        <f t="shared" si="9"/>
        <v>1</v>
      </c>
    </row>
    <row r="94" spans="1:13" x14ac:dyDescent="0.3">
      <c r="A94" s="253"/>
      <c r="B94" s="35">
        <v>92</v>
      </c>
      <c r="C94" s="9" t="s">
        <v>556</v>
      </c>
      <c r="D94" s="35">
        <v>232</v>
      </c>
      <c r="E94" s="35" t="s">
        <v>314</v>
      </c>
      <c r="F94" s="44" t="s">
        <v>792</v>
      </c>
      <c r="G94" s="36">
        <v>37809</v>
      </c>
      <c r="H94" s="151">
        <v>89963361388</v>
      </c>
      <c r="I94" s="35">
        <v>89178500093</v>
      </c>
      <c r="J94" s="13"/>
      <c r="K94">
        <f t="shared" si="7"/>
        <v>0</v>
      </c>
      <c r="L94">
        <f t="shared" si="8"/>
        <v>1</v>
      </c>
      <c r="M94">
        <f t="shared" si="9"/>
        <v>1</v>
      </c>
    </row>
    <row r="95" spans="1:13" x14ac:dyDescent="0.3">
      <c r="A95" s="253"/>
      <c r="B95" s="35">
        <v>93</v>
      </c>
      <c r="C95" s="9" t="s">
        <v>557</v>
      </c>
      <c r="D95" s="35">
        <v>202</v>
      </c>
      <c r="E95" s="35" t="s">
        <v>154</v>
      </c>
      <c r="F95" s="44" t="s">
        <v>763</v>
      </c>
      <c r="G95" s="36">
        <v>37773</v>
      </c>
      <c r="H95" s="35">
        <v>89393178116</v>
      </c>
      <c r="I95" s="151">
        <v>89872681986</v>
      </c>
      <c r="J95" s="13"/>
      <c r="K95">
        <f t="shared" si="7"/>
        <v>1</v>
      </c>
      <c r="L95">
        <f t="shared" si="8"/>
        <v>0</v>
      </c>
      <c r="M95">
        <f t="shared" si="9"/>
        <v>1</v>
      </c>
    </row>
    <row r="96" spans="1:13" x14ac:dyDescent="0.3">
      <c r="A96" s="253">
        <v>436</v>
      </c>
      <c r="B96" s="35">
        <v>94</v>
      </c>
      <c r="C96" s="9" t="s">
        <v>558</v>
      </c>
      <c r="D96" s="35">
        <v>221</v>
      </c>
      <c r="E96" s="35" t="s">
        <v>314</v>
      </c>
      <c r="F96" s="44" t="s">
        <v>764</v>
      </c>
      <c r="G96" s="36">
        <v>37772</v>
      </c>
      <c r="H96" s="35">
        <v>89199068776</v>
      </c>
      <c r="I96" s="35">
        <v>89127448101</v>
      </c>
      <c r="J96" s="13"/>
      <c r="K96">
        <f t="shared" si="7"/>
        <v>0</v>
      </c>
      <c r="L96">
        <f t="shared" si="8"/>
        <v>1</v>
      </c>
      <c r="M96">
        <f t="shared" si="9"/>
        <v>1</v>
      </c>
    </row>
    <row r="97" spans="1:13" x14ac:dyDescent="0.3">
      <c r="A97" s="253"/>
      <c r="B97" s="35">
        <v>95</v>
      </c>
      <c r="C97" s="9" t="s">
        <v>559</v>
      </c>
      <c r="D97" s="151"/>
      <c r="E97" s="35" t="s">
        <v>314</v>
      </c>
      <c r="F97" s="44" t="s">
        <v>382</v>
      </c>
      <c r="G97" s="36">
        <v>36962</v>
      </c>
      <c r="H97" s="35">
        <v>89178932756</v>
      </c>
      <c r="I97" s="35">
        <v>89600340354</v>
      </c>
      <c r="J97" s="13" t="s">
        <v>712</v>
      </c>
      <c r="K97">
        <f t="shared" si="7"/>
        <v>0</v>
      </c>
      <c r="L97">
        <f t="shared" si="8"/>
        <v>1</v>
      </c>
      <c r="M97">
        <f t="shared" si="9"/>
        <v>1</v>
      </c>
    </row>
    <row r="98" spans="1:13" x14ac:dyDescent="0.3">
      <c r="A98" s="253"/>
      <c r="B98" s="35">
        <v>96</v>
      </c>
      <c r="C98" s="9" t="s">
        <v>560</v>
      </c>
      <c r="D98" s="35">
        <v>224</v>
      </c>
      <c r="E98" s="35" t="s">
        <v>154</v>
      </c>
      <c r="F98" s="44" t="s">
        <v>765</v>
      </c>
      <c r="G98" s="36">
        <v>37635</v>
      </c>
      <c r="H98" s="35">
        <v>89393842824</v>
      </c>
      <c r="I98" s="38">
        <v>89172259794</v>
      </c>
      <c r="J98" s="13"/>
      <c r="K98">
        <f t="shared" si="7"/>
        <v>1</v>
      </c>
      <c r="L98">
        <f t="shared" si="8"/>
        <v>0</v>
      </c>
      <c r="M98">
        <f t="shared" si="9"/>
        <v>1</v>
      </c>
    </row>
    <row r="99" spans="1:13" x14ac:dyDescent="0.3">
      <c r="A99" s="253">
        <v>437</v>
      </c>
      <c r="B99" s="35">
        <v>97</v>
      </c>
      <c r="C99" s="9" t="s">
        <v>561</v>
      </c>
      <c r="D99" s="35">
        <v>323</v>
      </c>
      <c r="E99" s="35" t="s">
        <v>154</v>
      </c>
      <c r="F99" s="44" t="s">
        <v>562</v>
      </c>
      <c r="G99" s="36">
        <v>37420</v>
      </c>
      <c r="H99" s="35">
        <v>89393826478</v>
      </c>
      <c r="I99" s="35">
        <v>89093076275</v>
      </c>
      <c r="J99" s="13"/>
      <c r="K99">
        <f t="shared" si="7"/>
        <v>1</v>
      </c>
      <c r="L99">
        <f t="shared" ref="L99:L107" si="10">IF((C99&lt;&gt;""),IF(E99="к",1,0),0)</f>
        <v>0</v>
      </c>
      <c r="M99">
        <f t="shared" si="9"/>
        <v>1</v>
      </c>
    </row>
    <row r="100" spans="1:13" x14ac:dyDescent="0.3">
      <c r="A100" s="253"/>
      <c r="B100" s="35">
        <v>98</v>
      </c>
      <c r="C100" s="56" t="s">
        <v>617</v>
      </c>
      <c r="D100" s="34">
        <v>332</v>
      </c>
      <c r="E100" s="34" t="s">
        <v>118</v>
      </c>
      <c r="F100" s="34" t="s">
        <v>798</v>
      </c>
      <c r="G100" s="224">
        <v>37540</v>
      </c>
      <c r="H100" s="34">
        <v>89534941342</v>
      </c>
      <c r="I100" s="34">
        <v>89274314042</v>
      </c>
      <c r="K100">
        <f t="shared" ref="K100:K101" si="11">IF((C100&lt;&gt;""),IF(E100="б",1,0),0)</f>
        <v>0</v>
      </c>
      <c r="L100">
        <f t="shared" si="10"/>
        <v>1</v>
      </c>
      <c r="M100">
        <f t="shared" ref="M100:M102" si="12">IF(C100&lt;&gt;"",1,0)</f>
        <v>1</v>
      </c>
    </row>
    <row r="101" spans="1:13" x14ac:dyDescent="0.3">
      <c r="A101" s="253"/>
      <c r="B101" s="35">
        <v>99</v>
      </c>
      <c r="C101" s="9" t="s">
        <v>564</v>
      </c>
      <c r="D101" s="35">
        <v>335</v>
      </c>
      <c r="E101" s="35" t="s">
        <v>154</v>
      </c>
      <c r="F101" s="44" t="s">
        <v>489</v>
      </c>
      <c r="G101" s="36">
        <v>37412</v>
      </c>
      <c r="H101" s="35">
        <v>89274802629</v>
      </c>
      <c r="I101" s="35">
        <v>89375280540</v>
      </c>
      <c r="J101" s="13"/>
      <c r="K101">
        <f t="shared" si="11"/>
        <v>1</v>
      </c>
      <c r="L101">
        <f t="shared" si="10"/>
        <v>0</v>
      </c>
      <c r="M101">
        <f t="shared" si="12"/>
        <v>1</v>
      </c>
    </row>
    <row r="102" spans="1:13" x14ac:dyDescent="0.3">
      <c r="A102" s="253">
        <v>438</v>
      </c>
      <c r="B102" s="35">
        <v>100</v>
      </c>
      <c r="C102" s="9" t="s">
        <v>565</v>
      </c>
      <c r="D102" s="35">
        <v>230</v>
      </c>
      <c r="E102" s="35" t="s">
        <v>154</v>
      </c>
      <c r="F102" s="44" t="s">
        <v>472</v>
      </c>
      <c r="G102" s="36">
        <v>37622</v>
      </c>
      <c r="H102" s="35">
        <v>89179329465</v>
      </c>
      <c r="I102" s="35">
        <v>89172691063</v>
      </c>
      <c r="J102" s="13"/>
      <c r="K102">
        <f t="shared" ref="K102:K107" si="13">IF((C102&lt;&gt;""),IF(E102="б",1,0),0)</f>
        <v>1</v>
      </c>
      <c r="L102">
        <f t="shared" si="10"/>
        <v>0</v>
      </c>
      <c r="M102">
        <f t="shared" si="12"/>
        <v>1</v>
      </c>
    </row>
    <row r="103" spans="1:13" x14ac:dyDescent="0.3">
      <c r="A103" s="253"/>
      <c r="B103" s="35">
        <v>101</v>
      </c>
      <c r="C103" s="9" t="s">
        <v>793</v>
      </c>
      <c r="D103" s="35">
        <v>330</v>
      </c>
      <c r="E103" s="35" t="s">
        <v>154</v>
      </c>
      <c r="F103" s="44" t="s">
        <v>719</v>
      </c>
      <c r="G103" s="36">
        <v>37593</v>
      </c>
      <c r="H103" s="35">
        <v>89033065394</v>
      </c>
      <c r="I103" s="35">
        <v>89276769465</v>
      </c>
      <c r="J103" s="13"/>
      <c r="K103">
        <f t="shared" si="13"/>
        <v>1</v>
      </c>
      <c r="L103">
        <f t="shared" si="10"/>
        <v>0</v>
      </c>
      <c r="M103">
        <f>IF(C103&lt;&gt;"",1,0)</f>
        <v>1</v>
      </c>
    </row>
    <row r="104" spans="1:13" x14ac:dyDescent="0.3">
      <c r="A104" s="253"/>
      <c r="B104" s="35">
        <v>102</v>
      </c>
      <c r="C104" s="20" t="s">
        <v>722</v>
      </c>
      <c r="D104" s="35">
        <v>223</v>
      </c>
      <c r="E104" s="35" t="s">
        <v>314</v>
      </c>
      <c r="F104" s="9" t="s">
        <v>723</v>
      </c>
      <c r="G104" s="36">
        <v>37905</v>
      </c>
      <c r="H104" s="35">
        <v>89053195035</v>
      </c>
      <c r="I104" s="35">
        <v>89061108069</v>
      </c>
      <c r="J104" s="13"/>
      <c r="K104">
        <f t="shared" si="13"/>
        <v>0</v>
      </c>
      <c r="L104">
        <f t="shared" si="10"/>
        <v>1</v>
      </c>
      <c r="M104">
        <f>IF(C104&lt;&gt;"",1,0)</f>
        <v>1</v>
      </c>
    </row>
    <row r="105" spans="1:13" x14ac:dyDescent="0.3">
      <c r="A105" s="253">
        <v>439</v>
      </c>
      <c r="B105" s="35">
        <v>103</v>
      </c>
      <c r="C105" s="13" t="s">
        <v>734</v>
      </c>
      <c r="D105" s="14">
        <v>315</v>
      </c>
      <c r="E105" s="107" t="s">
        <v>154</v>
      </c>
      <c r="F105" s="86" t="s">
        <v>723</v>
      </c>
      <c r="G105" s="17">
        <v>37596</v>
      </c>
      <c r="H105" s="14">
        <v>89274142274</v>
      </c>
      <c r="I105" s="14">
        <v>89397439581</v>
      </c>
      <c r="J105" s="13"/>
      <c r="K105">
        <f t="shared" si="13"/>
        <v>1</v>
      </c>
      <c r="L105">
        <f t="shared" si="10"/>
        <v>0</v>
      </c>
      <c r="M105">
        <f>IF(C105&lt;&gt;"",1,0)</f>
        <v>1</v>
      </c>
    </row>
    <row r="106" spans="1:13" x14ac:dyDescent="0.3">
      <c r="A106" s="253"/>
      <c r="B106" s="35">
        <v>104</v>
      </c>
      <c r="C106" s="9" t="s">
        <v>567</v>
      </c>
      <c r="D106" s="35">
        <v>223</v>
      </c>
      <c r="E106" s="35" t="s">
        <v>314</v>
      </c>
      <c r="F106" s="44" t="s">
        <v>469</v>
      </c>
      <c r="G106" s="36">
        <v>37403</v>
      </c>
      <c r="H106" s="35">
        <v>89375950599</v>
      </c>
      <c r="I106" s="35">
        <v>89656263173</v>
      </c>
      <c r="J106" s="13"/>
      <c r="K106">
        <f t="shared" si="13"/>
        <v>0</v>
      </c>
      <c r="L106">
        <f t="shared" si="10"/>
        <v>1</v>
      </c>
      <c r="M106">
        <f>IF(C106&lt;&gt;"",1,0)</f>
        <v>1</v>
      </c>
    </row>
    <row r="107" spans="1:13" x14ac:dyDescent="0.3">
      <c r="A107" s="253"/>
      <c r="B107" s="35">
        <v>105</v>
      </c>
      <c r="C107" s="9" t="s">
        <v>568</v>
      </c>
      <c r="D107" s="35">
        <v>220</v>
      </c>
      <c r="E107" s="35" t="s">
        <v>154</v>
      </c>
      <c r="F107" s="44" t="s">
        <v>482</v>
      </c>
      <c r="G107" s="36">
        <v>37647</v>
      </c>
      <c r="H107" s="35">
        <v>89272414785</v>
      </c>
      <c r="I107" s="63">
        <v>89083333742</v>
      </c>
      <c r="J107" s="13"/>
      <c r="K107">
        <f t="shared" si="13"/>
        <v>1</v>
      </c>
      <c r="L107">
        <f t="shared" si="10"/>
        <v>0</v>
      </c>
      <c r="M107">
        <f>IF(C107&lt;&gt;"",1,0)</f>
        <v>1</v>
      </c>
    </row>
    <row r="108" spans="1:13" x14ac:dyDescent="0.3">
      <c r="A108" s="47"/>
      <c r="B108" s="47"/>
      <c r="C108" s="47"/>
      <c r="D108" s="51"/>
      <c r="E108" s="51"/>
      <c r="F108" s="47"/>
      <c r="G108" s="51"/>
      <c r="H108" s="51"/>
      <c r="I108" s="51"/>
    </row>
    <row r="109" spans="1:13" x14ac:dyDescent="0.3">
      <c r="A109" s="7"/>
      <c r="B109" s="7"/>
      <c r="C109" s="15" t="s">
        <v>438</v>
      </c>
      <c r="D109" s="80">
        <f>B107</f>
        <v>105</v>
      </c>
      <c r="E109" s="75"/>
      <c r="F109" s="7"/>
      <c r="G109" s="21"/>
      <c r="H109" s="7"/>
      <c r="I109" s="7"/>
      <c r="J109" s="62"/>
    </row>
    <row r="110" spans="1:13" x14ac:dyDescent="0.3">
      <c r="A110" s="7"/>
      <c r="B110" s="7"/>
      <c r="C110" s="15"/>
      <c r="D110" s="80"/>
      <c r="E110" s="75"/>
      <c r="F110" s="7"/>
      <c r="G110" s="21"/>
      <c r="H110" s="7"/>
      <c r="I110" s="7"/>
      <c r="J110" s="62"/>
    </row>
    <row r="111" spans="1:13" x14ac:dyDescent="0.3">
      <c r="A111" s="7"/>
      <c r="B111" s="7"/>
      <c r="C111" s="15" t="s">
        <v>439</v>
      </c>
      <c r="D111" s="80">
        <f>D109-COUNTIF(C14:C107,"")</f>
        <v>105</v>
      </c>
      <c r="E111" s="75"/>
      <c r="F111" s="7"/>
      <c r="G111" s="21"/>
      <c r="H111" s="7"/>
      <c r="I111" s="7"/>
      <c r="J111" s="62"/>
    </row>
  </sheetData>
  <autoFilter ref="A2:Q107" xr:uid="{912E7F71-3A9C-4DC5-9237-E3578135CD7F}"/>
  <mergeCells count="35">
    <mergeCell ref="A18:A20"/>
    <mergeCell ref="A3:A5"/>
    <mergeCell ref="A6:A8"/>
    <mergeCell ref="A9:A11"/>
    <mergeCell ref="A12:A14"/>
    <mergeCell ref="A15:A17"/>
    <mergeCell ref="A54:A56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90:A92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3:A95"/>
    <mergeCell ref="A96:A98"/>
    <mergeCell ref="A99:A101"/>
    <mergeCell ref="A102:A104"/>
    <mergeCell ref="A105:A107"/>
  </mergeCells>
  <conditionalFormatting sqref="J3:J30 J32:J56 J58:J99 J101:J107">
    <cfRule type="containsText" dxfId="63" priority="4" operator="containsText" text="малоимущ* ИКТ">
      <formula>NOT(ISERROR(SEARCH("малоимущ* ИКТ",J3)))</formula>
    </cfRule>
    <cfRule type="containsText" dxfId="62" priority="6" operator="containsText" text="сирота СТ">
      <formula>NOT(ISERROR(SEARCH("сирота СТ",J3)))</formula>
    </cfRule>
    <cfRule type="containsText" dxfId="61" priority="7" operator="containsText" text="многодет* ИТ">
      <formula>NOT(ISERROR(SEARCH("многодет* ИТ",J3)))</formula>
    </cfRule>
  </conditionalFormatting>
  <conditionalFormatting sqref="J32:J56 J58:J99 J1:J30 J101:J107">
    <cfRule type="containsText" dxfId="60" priority="5" operator="containsText" text="многодет* СТ">
      <formula>NOT(ISERROR(SEARCH("многодет* СТ",J1)))</formula>
    </cfRule>
  </conditionalFormatting>
  <conditionalFormatting sqref="J16:J30 J32:J56 J58:J99 J101:J107">
    <cfRule type="containsText" dxfId="59" priority="3" operator="containsText" text="многодет* СТ">
      <formula>NOT(ISERROR(SEARCH("многодет* СТ",J16)))</formula>
    </cfRule>
  </conditionalFormatting>
  <conditionalFormatting sqref="J23">
    <cfRule type="containsText" dxfId="58" priority="2" operator="containsText" text="многодетный ИТ">
      <formula>NOT(ISERROR(SEARCH("многодетный ИТ",J23)))</formula>
    </cfRule>
  </conditionalFormatting>
  <conditionalFormatting sqref="J81">
    <cfRule type="containsText" dxfId="57" priority="1" operator="containsText" text="многодетная ИТ">
      <formula>NOT(ISERROR(SEARCH("многодетная ИТ",J81)))</formula>
    </cfRule>
  </conditionalFormatting>
  <pageMargins left="0.7" right="0.7" top="0.75" bottom="0.75" header="0.3" footer="0.3"/>
  <pageSetup paperSize="9" orientation="landscape" r:id="rId1"/>
  <ignoredErrors>
    <ignoredError sqref="M70 M54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'E:\Users\Admin\Desktop\Список общежития и рейтинг2019-2020\[2020 РАБОЧИЙ СПИСОК Общежития .xlsx]Статистика'!#REF!</xm:f>
          </x14:formula1>
          <xm:sqref>F24 F60 F26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11"/>
  <sheetViews>
    <sheetView topLeftCell="A94" workbookViewId="0">
      <selection activeCell="J72" sqref="J72:J73"/>
    </sheetView>
  </sheetViews>
  <sheetFormatPr defaultRowHeight="15" x14ac:dyDescent="0.25"/>
  <cols>
    <col min="1" max="1" width="5.140625" style="10" customWidth="1"/>
    <col min="2" max="2" width="8.28515625" style="10" customWidth="1"/>
    <col min="3" max="3" width="42.42578125" style="123" customWidth="1"/>
    <col min="4" max="4" width="12.42578125" style="53" customWidth="1"/>
    <col min="5" max="5" width="4.42578125" style="10" customWidth="1"/>
    <col min="6" max="6" width="3.5703125" style="10" customWidth="1"/>
    <col min="7" max="7" width="25.5703125" style="120" customWidth="1"/>
    <col min="8" max="8" width="12.85546875" style="10" customWidth="1"/>
    <col min="9" max="9" width="17.5703125" style="10" customWidth="1"/>
    <col min="10" max="10" width="14" style="10" customWidth="1"/>
    <col min="11" max="11" width="50.7109375" style="11" customWidth="1"/>
    <col min="12" max="12" width="3" customWidth="1"/>
    <col min="13" max="13" width="3.140625" customWidth="1"/>
    <col min="14" max="14" width="3.28515625" customWidth="1"/>
    <col min="15" max="15" width="4.140625" customWidth="1"/>
    <col min="16" max="16" width="16.28515625" customWidth="1"/>
    <col min="17" max="17" width="9.140625" customWidth="1"/>
    <col min="18" max="18" width="11" customWidth="1"/>
    <col min="19" max="20" width="9.140625" customWidth="1"/>
  </cols>
  <sheetData>
    <row r="1" spans="1:19" ht="105" customHeight="1" x14ac:dyDescent="0.25">
      <c r="A1" s="3" t="s">
        <v>0</v>
      </c>
      <c r="B1" s="4" t="s">
        <v>1</v>
      </c>
      <c r="C1" s="85" t="s">
        <v>6</v>
      </c>
      <c r="D1" s="4" t="s">
        <v>2</v>
      </c>
      <c r="E1" s="30" t="s">
        <v>608</v>
      </c>
      <c r="F1" s="30" t="s">
        <v>152</v>
      </c>
      <c r="G1" s="124" t="s">
        <v>3</v>
      </c>
      <c r="H1" s="29" t="s">
        <v>4</v>
      </c>
      <c r="I1" s="29" t="s">
        <v>150</v>
      </c>
      <c r="J1" s="3" t="s">
        <v>151</v>
      </c>
      <c r="K1" s="125" t="s">
        <v>5</v>
      </c>
      <c r="L1" s="24" t="s">
        <v>604</v>
      </c>
      <c r="M1" s="24" t="s">
        <v>605</v>
      </c>
      <c r="N1" s="4" t="s">
        <v>611</v>
      </c>
      <c r="O1" s="3" t="s">
        <v>610</v>
      </c>
      <c r="P1" s="18"/>
      <c r="Q1" s="5" t="s">
        <v>685</v>
      </c>
      <c r="R1" s="5" t="s">
        <v>686</v>
      </c>
      <c r="S1" s="1" t="s">
        <v>696</v>
      </c>
    </row>
    <row r="2" spans="1:19" ht="105" customHeight="1" x14ac:dyDescent="0.25">
      <c r="A2" s="3"/>
      <c r="B2" s="4"/>
      <c r="C2" s="85"/>
      <c r="D2" s="4"/>
      <c r="E2" s="30"/>
      <c r="F2" s="30"/>
      <c r="G2" s="124"/>
      <c r="H2" s="29"/>
      <c r="I2" s="29"/>
      <c r="J2" s="3"/>
      <c r="K2" s="125"/>
      <c r="L2" s="173"/>
      <c r="M2" s="173"/>
      <c r="N2" s="174"/>
      <c r="O2" s="173"/>
      <c r="P2" s="18"/>
      <c r="Q2" s="5"/>
      <c r="R2" s="5"/>
      <c r="S2" s="1"/>
    </row>
    <row r="3" spans="1:19" ht="18.75" x14ac:dyDescent="0.3">
      <c r="A3" s="257">
        <v>501</v>
      </c>
      <c r="B3" s="34">
        <v>1</v>
      </c>
      <c r="C3" s="56" t="s">
        <v>320</v>
      </c>
      <c r="D3" s="34">
        <v>331</v>
      </c>
      <c r="E3" s="34" t="s">
        <v>609</v>
      </c>
      <c r="F3" s="34" t="s">
        <v>118</v>
      </c>
      <c r="G3" s="117" t="s">
        <v>321</v>
      </c>
      <c r="H3" s="100">
        <v>37319</v>
      </c>
      <c r="I3" s="110">
        <v>89586287044</v>
      </c>
      <c r="J3" s="110">
        <v>89172808520</v>
      </c>
      <c r="K3" s="54"/>
      <c r="L3">
        <f t="shared" ref="L3:L26" si="0">IF((C3&lt;&gt;""),IF(F3="б",1,0),0)</f>
        <v>0</v>
      </c>
      <c r="M3">
        <f t="shared" ref="M3:M26" si="1">IF((C3&lt;&gt;""),IF(F3="к",1,0),0)</f>
        <v>1</v>
      </c>
      <c r="N3">
        <f t="shared" ref="N3:N17" si="2">IF(E3="М",1,0)</f>
        <v>1</v>
      </c>
      <c r="O3">
        <f t="shared" ref="O3:O17" si="3">IF(E3="Д",1,0)</f>
        <v>0</v>
      </c>
      <c r="P3" s="18" t="s">
        <v>684</v>
      </c>
      <c r="Q3" s="18">
        <f>COUNTIF(K3:K104,"*многодет*СТ")</f>
        <v>1</v>
      </c>
      <c r="R3" s="18">
        <f>COUNTIF(K3:K104,"*малоимущ*СТ")</f>
        <v>2</v>
      </c>
      <c r="S3" s="18">
        <f>COUNTIF(K3:K104,"*сирота*СТ")</f>
        <v>1</v>
      </c>
    </row>
    <row r="4" spans="1:19" ht="18.75" x14ac:dyDescent="0.3">
      <c r="A4" s="257"/>
      <c r="B4" s="162">
        <v>2</v>
      </c>
      <c r="C4" s="56" t="s">
        <v>322</v>
      </c>
      <c r="D4" s="34">
        <v>235</v>
      </c>
      <c r="E4" s="34" t="s">
        <v>609</v>
      </c>
      <c r="F4" s="34" t="s">
        <v>98</v>
      </c>
      <c r="G4" s="117" t="s">
        <v>323</v>
      </c>
      <c r="H4" s="100">
        <v>38012</v>
      </c>
      <c r="I4" s="34">
        <v>89046723306</v>
      </c>
      <c r="J4" s="34">
        <v>89172685897</v>
      </c>
      <c r="K4" s="54"/>
      <c r="L4">
        <f t="shared" si="0"/>
        <v>1</v>
      </c>
      <c r="M4">
        <f t="shared" si="1"/>
        <v>0</v>
      </c>
      <c r="N4">
        <f t="shared" si="2"/>
        <v>1</v>
      </c>
      <c r="O4">
        <f t="shared" si="3"/>
        <v>0</v>
      </c>
      <c r="P4" s="18" t="s">
        <v>682</v>
      </c>
      <c r="Q4" s="18">
        <f>COUNTIF(K3:K104,"*многодет*ИТ")</f>
        <v>3</v>
      </c>
      <c r="R4" s="18">
        <f>COUNTIF(K3:K104,"*малоимущ*ИТ")</f>
        <v>0</v>
      </c>
      <c r="S4" s="18">
        <f>COUNTIF(K3:K104,"*сирота*ИТ")</f>
        <v>0</v>
      </c>
    </row>
    <row r="5" spans="1:19" ht="18.75" x14ac:dyDescent="0.3">
      <c r="A5" s="257"/>
      <c r="B5" s="162">
        <v>3</v>
      </c>
      <c r="C5" s="56" t="s">
        <v>324</v>
      </c>
      <c r="D5" s="34">
        <v>236</v>
      </c>
      <c r="E5" s="34" t="s">
        <v>609</v>
      </c>
      <c r="F5" s="34" t="s">
        <v>118</v>
      </c>
      <c r="G5" s="117" t="s">
        <v>323</v>
      </c>
      <c r="H5" s="100">
        <v>38023</v>
      </c>
      <c r="I5" s="34">
        <v>89625790364</v>
      </c>
      <c r="J5" s="34">
        <v>89600588426</v>
      </c>
      <c r="K5" s="54"/>
      <c r="L5">
        <f t="shared" si="0"/>
        <v>0</v>
      </c>
      <c r="M5">
        <f t="shared" si="1"/>
        <v>1</v>
      </c>
      <c r="N5">
        <f t="shared" si="2"/>
        <v>1</v>
      </c>
      <c r="O5">
        <f t="shared" si="3"/>
        <v>0</v>
      </c>
      <c r="P5" s="18" t="s">
        <v>683</v>
      </c>
      <c r="Q5" s="18">
        <f>COUNTIF(K3:K104,"*многодет*ИКТ")</f>
        <v>3</v>
      </c>
      <c r="R5" s="18">
        <f>COUNTIF(K3:K104,"*малоимущ*ИКТ")</f>
        <v>0</v>
      </c>
      <c r="S5" s="75">
        <f>COUNTIF(K3:K104,"*сирота*ИКТ")</f>
        <v>2</v>
      </c>
    </row>
    <row r="6" spans="1:19" ht="18.75" x14ac:dyDescent="0.3">
      <c r="A6" s="257">
        <v>502</v>
      </c>
      <c r="B6" s="162">
        <v>4</v>
      </c>
      <c r="C6" s="56" t="s">
        <v>325</v>
      </c>
      <c r="D6" s="34">
        <v>320</v>
      </c>
      <c r="E6" s="34" t="s">
        <v>609</v>
      </c>
      <c r="F6" s="34" t="s">
        <v>98</v>
      </c>
      <c r="G6" s="117" t="s">
        <v>326</v>
      </c>
      <c r="H6" s="100">
        <v>37615</v>
      </c>
      <c r="I6" s="34">
        <v>89196495697</v>
      </c>
      <c r="J6" s="34">
        <v>89196279152</v>
      </c>
      <c r="K6" s="54"/>
      <c r="L6">
        <f t="shared" si="0"/>
        <v>1</v>
      </c>
      <c r="M6">
        <f t="shared" si="1"/>
        <v>0</v>
      </c>
      <c r="N6">
        <f t="shared" si="2"/>
        <v>1</v>
      </c>
      <c r="O6">
        <f t="shared" si="3"/>
        <v>0</v>
      </c>
      <c r="Q6">
        <f>SUM(Q3:Q5)</f>
        <v>7</v>
      </c>
      <c r="R6">
        <f>SUM(R3:R5)</f>
        <v>2</v>
      </c>
      <c r="S6">
        <f>SUM(S3:S5)</f>
        <v>3</v>
      </c>
    </row>
    <row r="7" spans="1:19" ht="18.75" x14ac:dyDescent="0.3">
      <c r="A7" s="257"/>
      <c r="B7" s="162">
        <v>5</v>
      </c>
      <c r="C7" s="56" t="s">
        <v>327</v>
      </c>
      <c r="D7" s="34">
        <v>336</v>
      </c>
      <c r="E7" s="34" t="s">
        <v>609</v>
      </c>
      <c r="F7" s="34" t="s">
        <v>98</v>
      </c>
      <c r="G7" s="117" t="s">
        <v>323</v>
      </c>
      <c r="H7" s="100">
        <v>37510</v>
      </c>
      <c r="I7" s="34">
        <v>89625754782</v>
      </c>
      <c r="J7" s="34">
        <v>89600744449</v>
      </c>
      <c r="K7" s="54"/>
      <c r="L7">
        <f t="shared" si="0"/>
        <v>1</v>
      </c>
      <c r="M7">
        <f t="shared" si="1"/>
        <v>0</v>
      </c>
      <c r="N7">
        <f t="shared" si="2"/>
        <v>1</v>
      </c>
      <c r="O7">
        <f t="shared" si="3"/>
        <v>0</v>
      </c>
    </row>
    <row r="8" spans="1:19" ht="18.75" x14ac:dyDescent="0.3">
      <c r="A8" s="257"/>
      <c r="B8" s="162">
        <v>6</v>
      </c>
      <c r="C8" s="56" t="s">
        <v>614</v>
      </c>
      <c r="D8" s="34">
        <v>202</v>
      </c>
      <c r="E8" s="34" t="s">
        <v>609</v>
      </c>
      <c r="F8" s="34" t="s">
        <v>98</v>
      </c>
      <c r="G8" s="117" t="s">
        <v>615</v>
      </c>
      <c r="H8" s="100">
        <v>37426</v>
      </c>
      <c r="I8" s="34">
        <v>89534918738</v>
      </c>
      <c r="J8" s="34">
        <v>89372922524</v>
      </c>
      <c r="K8" s="54"/>
      <c r="L8">
        <f t="shared" si="0"/>
        <v>1</v>
      </c>
      <c r="M8">
        <f t="shared" si="1"/>
        <v>0</v>
      </c>
      <c r="N8">
        <f t="shared" si="2"/>
        <v>1</v>
      </c>
      <c r="O8">
        <f t="shared" si="3"/>
        <v>0</v>
      </c>
      <c r="R8" t="s">
        <v>714</v>
      </c>
    </row>
    <row r="9" spans="1:19" ht="18.75" x14ac:dyDescent="0.3">
      <c r="A9" s="257">
        <v>503</v>
      </c>
      <c r="B9" s="162">
        <v>7</v>
      </c>
      <c r="C9" s="56" t="s">
        <v>636</v>
      </c>
      <c r="D9" s="34">
        <v>305</v>
      </c>
      <c r="E9" s="34" t="s">
        <v>609</v>
      </c>
      <c r="F9" s="34" t="s">
        <v>118</v>
      </c>
      <c r="G9" s="117" t="s">
        <v>328</v>
      </c>
      <c r="H9" s="100">
        <v>37339</v>
      </c>
      <c r="I9" s="34">
        <v>89393728777</v>
      </c>
      <c r="J9" s="34">
        <v>89393728777</v>
      </c>
      <c r="K9" s="54"/>
      <c r="L9">
        <f t="shared" si="0"/>
        <v>0</v>
      </c>
      <c r="M9">
        <f t="shared" si="1"/>
        <v>1</v>
      </c>
      <c r="N9">
        <f t="shared" si="2"/>
        <v>1</v>
      </c>
      <c r="O9">
        <f t="shared" si="3"/>
        <v>0</v>
      </c>
      <c r="P9" s="66"/>
      <c r="Q9" s="18" t="s">
        <v>684</v>
      </c>
      <c r="R9" s="18">
        <f>COUNTIF(L1:L103,"*воспитывает 1 род СТ*")</f>
        <v>0</v>
      </c>
    </row>
    <row r="10" spans="1:19" ht="18.75" x14ac:dyDescent="0.3">
      <c r="A10" s="257"/>
      <c r="B10" s="162">
        <v>8</v>
      </c>
      <c r="C10" s="56" t="s">
        <v>637</v>
      </c>
      <c r="D10" s="34">
        <v>320</v>
      </c>
      <c r="E10" s="34" t="s">
        <v>609</v>
      </c>
      <c r="F10" s="34" t="s">
        <v>98</v>
      </c>
      <c r="G10" s="117" t="s">
        <v>329</v>
      </c>
      <c r="H10" s="100">
        <v>37633</v>
      </c>
      <c r="I10" s="34">
        <v>89172994894</v>
      </c>
      <c r="J10" s="34">
        <v>89788625055</v>
      </c>
      <c r="K10" s="54"/>
      <c r="L10">
        <f t="shared" si="0"/>
        <v>1</v>
      </c>
      <c r="M10">
        <f t="shared" si="1"/>
        <v>0</v>
      </c>
      <c r="N10">
        <f t="shared" si="2"/>
        <v>1</v>
      </c>
      <c r="O10">
        <f t="shared" si="3"/>
        <v>0</v>
      </c>
      <c r="P10" s="66"/>
      <c r="Q10" s="18" t="s">
        <v>682</v>
      </c>
      <c r="R10" s="18">
        <f>COUNTIF(K1:K103,"*воспитывает 1 род ИТ*")</f>
        <v>6</v>
      </c>
    </row>
    <row r="11" spans="1:19" ht="18.75" x14ac:dyDescent="0.3">
      <c r="A11" s="257"/>
      <c r="B11" s="162">
        <v>9</v>
      </c>
      <c r="C11" s="56" t="s">
        <v>330</v>
      </c>
      <c r="D11" s="34">
        <v>235</v>
      </c>
      <c r="E11" s="34" t="s">
        <v>609</v>
      </c>
      <c r="F11" s="34" t="s">
        <v>98</v>
      </c>
      <c r="G11" s="117" t="s">
        <v>639</v>
      </c>
      <c r="H11" s="100">
        <v>38044</v>
      </c>
      <c r="I11" s="34">
        <v>89509484427</v>
      </c>
      <c r="J11" s="34">
        <v>89387844999</v>
      </c>
      <c r="K11" s="54" t="s">
        <v>707</v>
      </c>
      <c r="L11">
        <f t="shared" si="0"/>
        <v>1</v>
      </c>
      <c r="M11">
        <f t="shared" si="1"/>
        <v>0</v>
      </c>
      <c r="N11">
        <f t="shared" si="2"/>
        <v>1</v>
      </c>
      <c r="O11">
        <f t="shared" si="3"/>
        <v>0</v>
      </c>
      <c r="P11" s="67"/>
      <c r="Q11" s="18" t="s">
        <v>683</v>
      </c>
      <c r="R11" s="18">
        <f>COUNTIF(L1:L103,"*воспитывает 1 род ИКТ*")</f>
        <v>0</v>
      </c>
    </row>
    <row r="12" spans="1:19" ht="18.75" x14ac:dyDescent="0.3">
      <c r="A12" s="257">
        <v>504</v>
      </c>
      <c r="B12" s="162">
        <v>10</v>
      </c>
      <c r="C12" s="56" t="s">
        <v>331</v>
      </c>
      <c r="D12" s="34">
        <v>203</v>
      </c>
      <c r="E12" s="34" t="s">
        <v>609</v>
      </c>
      <c r="F12" s="34" t="s">
        <v>98</v>
      </c>
      <c r="G12" s="117" t="s">
        <v>332</v>
      </c>
      <c r="H12" s="100">
        <v>37883</v>
      </c>
      <c r="I12" s="34">
        <v>89586230777</v>
      </c>
      <c r="J12" s="34">
        <v>89083476494</v>
      </c>
      <c r="K12" s="54"/>
      <c r="L12">
        <f t="shared" si="0"/>
        <v>1</v>
      </c>
      <c r="M12">
        <f t="shared" si="1"/>
        <v>0</v>
      </c>
      <c r="N12">
        <f t="shared" si="2"/>
        <v>1</v>
      </c>
      <c r="O12">
        <f t="shared" si="3"/>
        <v>0</v>
      </c>
    </row>
    <row r="13" spans="1:19" ht="18.75" x14ac:dyDescent="0.3">
      <c r="A13" s="257"/>
      <c r="B13" s="162">
        <v>11</v>
      </c>
      <c r="C13" s="56" t="s">
        <v>333</v>
      </c>
      <c r="D13" s="34">
        <v>302</v>
      </c>
      <c r="E13" s="34" t="s">
        <v>609</v>
      </c>
      <c r="F13" s="34" t="s">
        <v>98</v>
      </c>
      <c r="G13" s="117" t="s">
        <v>326</v>
      </c>
      <c r="H13" s="100">
        <v>37640</v>
      </c>
      <c r="I13" s="34">
        <v>89656125019</v>
      </c>
      <c r="J13" s="34">
        <v>89625524064</v>
      </c>
      <c r="K13" s="54"/>
      <c r="L13">
        <f t="shared" si="0"/>
        <v>1</v>
      </c>
      <c r="M13">
        <f t="shared" si="1"/>
        <v>0</v>
      </c>
      <c r="N13">
        <f t="shared" si="2"/>
        <v>1</v>
      </c>
      <c r="O13">
        <f t="shared" si="3"/>
        <v>0</v>
      </c>
    </row>
    <row r="14" spans="1:19" ht="18.75" x14ac:dyDescent="0.3">
      <c r="A14" s="257"/>
      <c r="B14" s="162">
        <v>12</v>
      </c>
      <c r="C14" s="56" t="s">
        <v>334</v>
      </c>
      <c r="D14" s="34">
        <v>221</v>
      </c>
      <c r="E14" s="34" t="s">
        <v>609</v>
      </c>
      <c r="F14" s="34" t="s">
        <v>118</v>
      </c>
      <c r="G14" s="117" t="s">
        <v>99</v>
      </c>
      <c r="H14" s="100">
        <v>37902</v>
      </c>
      <c r="I14" s="34">
        <v>89991574742</v>
      </c>
      <c r="J14" s="34">
        <v>89503199976</v>
      </c>
      <c r="K14" s="54"/>
      <c r="L14">
        <f t="shared" si="0"/>
        <v>0</v>
      </c>
      <c r="M14">
        <f t="shared" si="1"/>
        <v>1</v>
      </c>
      <c r="N14">
        <f t="shared" si="2"/>
        <v>1</v>
      </c>
      <c r="O14">
        <f t="shared" si="3"/>
        <v>0</v>
      </c>
    </row>
    <row r="15" spans="1:19" ht="18.75" x14ac:dyDescent="0.3">
      <c r="A15" s="257">
        <v>505</v>
      </c>
      <c r="B15" s="162">
        <v>13</v>
      </c>
      <c r="C15" s="56" t="s">
        <v>638</v>
      </c>
      <c r="D15" s="34">
        <v>323</v>
      </c>
      <c r="E15" s="34" t="s">
        <v>609</v>
      </c>
      <c r="F15" s="34" t="s">
        <v>98</v>
      </c>
      <c r="G15" s="117" t="s">
        <v>135</v>
      </c>
      <c r="H15" s="100">
        <v>37542</v>
      </c>
      <c r="I15" s="34">
        <v>89586247167</v>
      </c>
      <c r="J15" s="34">
        <v>89083353956</v>
      </c>
      <c r="K15" s="54"/>
      <c r="L15">
        <f t="shared" si="0"/>
        <v>1</v>
      </c>
      <c r="M15">
        <f t="shared" si="1"/>
        <v>0</v>
      </c>
      <c r="N15">
        <f t="shared" si="2"/>
        <v>1</v>
      </c>
      <c r="O15">
        <f t="shared" si="3"/>
        <v>0</v>
      </c>
    </row>
    <row r="16" spans="1:19" ht="18.75" x14ac:dyDescent="0.3">
      <c r="A16" s="257"/>
      <c r="B16" s="162">
        <v>14</v>
      </c>
      <c r="C16" s="56" t="s">
        <v>335</v>
      </c>
      <c r="D16" s="34">
        <v>305</v>
      </c>
      <c r="E16" s="34" t="s">
        <v>609</v>
      </c>
      <c r="F16" s="34" t="s">
        <v>118</v>
      </c>
      <c r="G16" s="117" t="s">
        <v>328</v>
      </c>
      <c r="H16" s="100">
        <v>37599</v>
      </c>
      <c r="I16" s="34">
        <v>89503090164</v>
      </c>
      <c r="J16" s="164">
        <v>99992747008</v>
      </c>
      <c r="K16" s="54"/>
      <c r="L16">
        <f t="shared" si="0"/>
        <v>0</v>
      </c>
      <c r="M16">
        <f t="shared" si="1"/>
        <v>1</v>
      </c>
      <c r="N16">
        <f t="shared" si="2"/>
        <v>1</v>
      </c>
      <c r="O16">
        <f t="shared" si="3"/>
        <v>0</v>
      </c>
    </row>
    <row r="17" spans="1:15" ht="18.75" x14ac:dyDescent="0.3">
      <c r="A17" s="257"/>
      <c r="B17" s="162">
        <v>15</v>
      </c>
      <c r="C17" s="56" t="s">
        <v>616</v>
      </c>
      <c r="D17" s="34">
        <v>330</v>
      </c>
      <c r="E17" s="34" t="s">
        <v>609</v>
      </c>
      <c r="F17" s="34" t="s">
        <v>98</v>
      </c>
      <c r="G17" s="117" t="s">
        <v>390</v>
      </c>
      <c r="H17" s="100">
        <v>37397</v>
      </c>
      <c r="I17" s="34">
        <v>89531321080</v>
      </c>
      <c r="J17" s="165">
        <v>89226670871</v>
      </c>
      <c r="K17" s="54"/>
      <c r="L17">
        <f t="shared" si="0"/>
        <v>1</v>
      </c>
      <c r="M17">
        <f t="shared" si="1"/>
        <v>0</v>
      </c>
      <c r="N17">
        <f t="shared" si="2"/>
        <v>1</v>
      </c>
      <c r="O17">
        <f t="shared" si="3"/>
        <v>0</v>
      </c>
    </row>
    <row r="18" spans="1:15" ht="30.75" x14ac:dyDescent="0.3">
      <c r="A18" s="257">
        <v>506</v>
      </c>
      <c r="B18" s="162">
        <v>16</v>
      </c>
      <c r="C18" s="233" t="s">
        <v>823</v>
      </c>
      <c r="D18" s="229">
        <v>415</v>
      </c>
      <c r="E18" s="230" t="s">
        <v>609</v>
      </c>
      <c r="F18" s="230" t="s">
        <v>154</v>
      </c>
      <c r="G18" s="231" t="s">
        <v>824</v>
      </c>
      <c r="H18" s="232">
        <v>37115</v>
      </c>
      <c r="I18" s="230">
        <v>89600546012</v>
      </c>
      <c r="J18" s="230">
        <v>89050203157</v>
      </c>
      <c r="K18" s="234" t="s">
        <v>825</v>
      </c>
      <c r="L18">
        <f t="shared" si="0"/>
        <v>1</v>
      </c>
      <c r="M18">
        <f t="shared" si="1"/>
        <v>0</v>
      </c>
      <c r="N18">
        <f t="shared" ref="N18:N19" si="4">IF(E18="М",1,0)</f>
        <v>1</v>
      </c>
      <c r="O18">
        <f t="shared" ref="O18:O19" si="5">IF(E18="Д",1,0)</f>
        <v>0</v>
      </c>
    </row>
    <row r="19" spans="1:15" ht="18.75" x14ac:dyDescent="0.3">
      <c r="A19" s="257"/>
      <c r="B19" s="162">
        <v>17</v>
      </c>
      <c r="C19" s="163" t="s">
        <v>618</v>
      </c>
      <c r="D19" s="34">
        <v>232</v>
      </c>
      <c r="E19" s="34" t="s">
        <v>609</v>
      </c>
      <c r="F19" s="34" t="s">
        <v>118</v>
      </c>
      <c r="G19" s="117" t="s">
        <v>619</v>
      </c>
      <c r="H19" s="100">
        <v>37895</v>
      </c>
      <c r="I19" s="34">
        <v>89991568577</v>
      </c>
      <c r="J19" s="34">
        <v>89272472655</v>
      </c>
      <c r="K19" s="54"/>
      <c r="L19">
        <f t="shared" si="0"/>
        <v>0</v>
      </c>
      <c r="M19">
        <f t="shared" si="1"/>
        <v>1</v>
      </c>
      <c r="N19">
        <f t="shared" si="4"/>
        <v>1</v>
      </c>
      <c r="O19">
        <f t="shared" si="5"/>
        <v>0</v>
      </c>
    </row>
    <row r="20" spans="1:15" ht="18.75" x14ac:dyDescent="0.3">
      <c r="A20" s="257"/>
      <c r="B20" s="162">
        <v>18</v>
      </c>
      <c r="C20" s="56" t="s">
        <v>640</v>
      </c>
      <c r="D20" s="34">
        <v>336</v>
      </c>
      <c r="E20" s="34" t="s">
        <v>609</v>
      </c>
      <c r="F20" s="34" t="s">
        <v>98</v>
      </c>
      <c r="G20" s="117" t="s">
        <v>620</v>
      </c>
      <c r="H20" s="100">
        <v>36555</v>
      </c>
      <c r="I20" s="34">
        <v>89270372927</v>
      </c>
      <c r="J20" s="34">
        <v>89024345503</v>
      </c>
      <c r="K20" s="54" t="s">
        <v>711</v>
      </c>
      <c r="L20">
        <f t="shared" si="0"/>
        <v>1</v>
      </c>
      <c r="M20">
        <f t="shared" si="1"/>
        <v>0</v>
      </c>
      <c r="N20">
        <f t="shared" ref="N20:N26" si="6">IF(E20="М",1,0)</f>
        <v>1</v>
      </c>
      <c r="O20">
        <f t="shared" ref="O20:O26" si="7">IF(E20="Д",1,0)</f>
        <v>0</v>
      </c>
    </row>
    <row r="21" spans="1:15" ht="18.75" x14ac:dyDescent="0.3">
      <c r="A21" s="257">
        <v>507</v>
      </c>
      <c r="B21" s="162">
        <v>19</v>
      </c>
      <c r="C21" s="163" t="s">
        <v>621</v>
      </c>
      <c r="D21" s="34">
        <v>202</v>
      </c>
      <c r="E21" s="34" t="s">
        <v>609</v>
      </c>
      <c r="F21" s="34" t="s">
        <v>98</v>
      </c>
      <c r="G21" s="117" t="s">
        <v>338</v>
      </c>
      <c r="H21" s="100">
        <v>37860</v>
      </c>
      <c r="I21" s="34">
        <v>89393124520</v>
      </c>
      <c r="J21" s="34">
        <v>89873041314</v>
      </c>
      <c r="K21" s="54"/>
      <c r="L21">
        <f t="shared" si="0"/>
        <v>1</v>
      </c>
      <c r="M21">
        <f t="shared" si="1"/>
        <v>0</v>
      </c>
      <c r="N21">
        <f t="shared" si="6"/>
        <v>1</v>
      </c>
      <c r="O21">
        <f t="shared" si="7"/>
        <v>0</v>
      </c>
    </row>
    <row r="22" spans="1:15" ht="18.75" x14ac:dyDescent="0.3">
      <c r="A22" s="257"/>
      <c r="B22" s="162">
        <v>20</v>
      </c>
      <c r="C22" s="56" t="s">
        <v>622</v>
      </c>
      <c r="D22" s="34">
        <v>336</v>
      </c>
      <c r="E22" s="34" t="s">
        <v>609</v>
      </c>
      <c r="F22" s="34" t="s">
        <v>98</v>
      </c>
      <c r="G22" s="117" t="s">
        <v>645</v>
      </c>
      <c r="H22" s="100">
        <v>37419</v>
      </c>
      <c r="I22" s="34">
        <v>89372713709</v>
      </c>
      <c r="J22" s="34">
        <v>89046788580</v>
      </c>
      <c r="K22" s="54" t="s">
        <v>711</v>
      </c>
      <c r="L22">
        <f t="shared" si="0"/>
        <v>1</v>
      </c>
      <c r="M22">
        <f t="shared" si="1"/>
        <v>0</v>
      </c>
      <c r="N22">
        <f t="shared" si="6"/>
        <v>1</v>
      </c>
      <c r="O22">
        <f t="shared" si="7"/>
        <v>0</v>
      </c>
    </row>
    <row r="23" spans="1:15" ht="18.75" x14ac:dyDescent="0.3">
      <c r="A23" s="257"/>
      <c r="B23" s="162">
        <v>21</v>
      </c>
      <c r="C23" s="56" t="s">
        <v>623</v>
      </c>
      <c r="D23" s="34">
        <v>230</v>
      </c>
      <c r="E23" s="34" t="s">
        <v>609</v>
      </c>
      <c r="F23" s="34" t="s">
        <v>98</v>
      </c>
      <c r="G23" s="117" t="s">
        <v>646</v>
      </c>
      <c r="H23" s="100">
        <v>36838</v>
      </c>
      <c r="I23" s="34">
        <v>89520415104</v>
      </c>
      <c r="J23" s="34">
        <v>89520355477</v>
      </c>
      <c r="K23" s="54"/>
      <c r="L23">
        <f t="shared" si="0"/>
        <v>1</v>
      </c>
      <c r="M23">
        <f t="shared" si="1"/>
        <v>0</v>
      </c>
      <c r="N23">
        <f t="shared" si="6"/>
        <v>1</v>
      </c>
      <c r="O23">
        <f t="shared" si="7"/>
        <v>0</v>
      </c>
    </row>
    <row r="24" spans="1:15" ht="18.75" x14ac:dyDescent="0.3">
      <c r="A24" s="257">
        <v>508</v>
      </c>
      <c r="B24" s="162">
        <v>22</v>
      </c>
      <c r="C24" s="56" t="s">
        <v>624</v>
      </c>
      <c r="D24" s="34">
        <v>230</v>
      </c>
      <c r="E24" s="34" t="s">
        <v>609</v>
      </c>
      <c r="F24" s="34" t="s">
        <v>98</v>
      </c>
      <c r="G24" s="117" t="s">
        <v>338</v>
      </c>
      <c r="H24" s="100">
        <v>37744</v>
      </c>
      <c r="I24" s="34">
        <v>89393657470</v>
      </c>
      <c r="J24" s="34">
        <v>89272421030</v>
      </c>
      <c r="K24" s="54"/>
      <c r="L24">
        <f t="shared" si="0"/>
        <v>1</v>
      </c>
      <c r="M24">
        <f t="shared" si="1"/>
        <v>0</v>
      </c>
      <c r="N24">
        <f t="shared" si="6"/>
        <v>1</v>
      </c>
      <c r="O24">
        <f t="shared" si="7"/>
        <v>0</v>
      </c>
    </row>
    <row r="25" spans="1:15" ht="18.75" x14ac:dyDescent="0.3">
      <c r="A25" s="257"/>
      <c r="B25" s="162">
        <v>23</v>
      </c>
      <c r="C25" s="111" t="s">
        <v>591</v>
      </c>
      <c r="D25" s="112">
        <v>223</v>
      </c>
      <c r="E25" s="34" t="s">
        <v>609</v>
      </c>
      <c r="F25" s="112" t="s">
        <v>118</v>
      </c>
      <c r="G25" s="113" t="s">
        <v>592</v>
      </c>
      <c r="H25" s="114">
        <v>37696</v>
      </c>
      <c r="I25" s="34">
        <v>89506667341</v>
      </c>
      <c r="J25" s="34">
        <v>89178992239</v>
      </c>
      <c r="K25" s="54"/>
      <c r="L25">
        <f t="shared" si="0"/>
        <v>0</v>
      </c>
      <c r="M25">
        <f t="shared" si="1"/>
        <v>1</v>
      </c>
      <c r="N25">
        <f t="shared" si="6"/>
        <v>1</v>
      </c>
      <c r="O25">
        <f t="shared" si="7"/>
        <v>0</v>
      </c>
    </row>
    <row r="26" spans="1:15" ht="18.75" x14ac:dyDescent="0.3">
      <c r="A26" s="257"/>
      <c r="B26" s="162">
        <v>24</v>
      </c>
      <c r="C26" s="56" t="s">
        <v>625</v>
      </c>
      <c r="D26" s="34">
        <v>336</v>
      </c>
      <c r="E26" s="34" t="s">
        <v>609</v>
      </c>
      <c r="F26" s="34" t="s">
        <v>98</v>
      </c>
      <c r="G26" s="117" t="s">
        <v>142</v>
      </c>
      <c r="H26" s="100">
        <v>37466</v>
      </c>
      <c r="I26" s="34">
        <v>89372805193</v>
      </c>
      <c r="J26" s="34">
        <v>89625487474</v>
      </c>
      <c r="K26" s="54"/>
      <c r="L26">
        <f t="shared" si="0"/>
        <v>1</v>
      </c>
      <c r="M26">
        <f t="shared" si="1"/>
        <v>0</v>
      </c>
      <c r="N26">
        <f t="shared" si="6"/>
        <v>1</v>
      </c>
      <c r="O26">
        <f t="shared" si="7"/>
        <v>0</v>
      </c>
    </row>
    <row r="27" spans="1:15" ht="18.75" x14ac:dyDescent="0.3">
      <c r="A27" s="257">
        <v>509</v>
      </c>
      <c r="B27" s="162">
        <v>25</v>
      </c>
      <c r="C27" s="50" t="s">
        <v>815</v>
      </c>
      <c r="D27" s="34">
        <v>220</v>
      </c>
      <c r="E27" s="34" t="s">
        <v>609</v>
      </c>
      <c r="F27" s="34" t="s">
        <v>98</v>
      </c>
      <c r="G27" s="117" t="s">
        <v>418</v>
      </c>
      <c r="H27" s="100">
        <v>37644</v>
      </c>
      <c r="I27" s="34">
        <v>89520428866</v>
      </c>
      <c r="J27" s="34">
        <v>89272415509</v>
      </c>
      <c r="K27" s="54"/>
      <c r="L27">
        <f t="shared" ref="L27:L28" si="8">IF((C27&lt;&gt;""),IF(F27="б",1,0),0)</f>
        <v>1</v>
      </c>
      <c r="M27">
        <f t="shared" ref="M27:M28" si="9">IF((C27&lt;&gt;""),IF(F27="к",1,0),0)</f>
        <v>0</v>
      </c>
      <c r="N27">
        <f t="shared" ref="N27:N29" si="10">IF(E27="М",1,0)</f>
        <v>1</v>
      </c>
      <c r="O27">
        <f t="shared" ref="O27:O29" si="11">IF(E27="Д",1,0)</f>
        <v>0</v>
      </c>
    </row>
    <row r="28" spans="1:15" ht="18.75" x14ac:dyDescent="0.3">
      <c r="A28" s="257"/>
      <c r="B28" s="162">
        <v>26</v>
      </c>
      <c r="C28" s="56" t="s">
        <v>337</v>
      </c>
      <c r="D28" s="34">
        <v>220</v>
      </c>
      <c r="E28" s="34" t="s">
        <v>609</v>
      </c>
      <c r="F28" s="34" t="s">
        <v>98</v>
      </c>
      <c r="G28" s="117" t="s">
        <v>338</v>
      </c>
      <c r="H28" s="100">
        <v>37801</v>
      </c>
      <c r="I28" s="34">
        <v>89270446062</v>
      </c>
      <c r="J28" s="34">
        <v>89274068779</v>
      </c>
      <c r="K28" s="54"/>
      <c r="L28">
        <f t="shared" si="8"/>
        <v>1</v>
      </c>
      <c r="M28">
        <f t="shared" si="9"/>
        <v>0</v>
      </c>
      <c r="N28">
        <f t="shared" si="10"/>
        <v>1</v>
      </c>
      <c r="O28">
        <f t="shared" si="11"/>
        <v>0</v>
      </c>
    </row>
    <row r="29" spans="1:15" ht="18.75" x14ac:dyDescent="0.3">
      <c r="A29" s="257"/>
      <c r="B29" s="162">
        <v>27</v>
      </c>
      <c r="C29" s="56" t="s">
        <v>339</v>
      </c>
      <c r="D29" s="34">
        <v>220</v>
      </c>
      <c r="E29" s="34" t="s">
        <v>609</v>
      </c>
      <c r="F29" s="34" t="s">
        <v>98</v>
      </c>
      <c r="G29" s="117" t="s">
        <v>340</v>
      </c>
      <c r="H29" s="100">
        <v>37901</v>
      </c>
      <c r="I29" s="34">
        <v>89376219293</v>
      </c>
      <c r="J29" s="34">
        <v>89270369177</v>
      </c>
      <c r="K29" s="54"/>
      <c r="L29">
        <f t="shared" ref="L29:L62" si="12">IF((C29&lt;&gt;""),IF(F29="б",1,0),0)</f>
        <v>1</v>
      </c>
      <c r="M29">
        <f t="shared" ref="M29:M62" si="13">IF((C29&lt;&gt;""),IF(F29="к",1,0),0)</f>
        <v>0</v>
      </c>
      <c r="N29">
        <f t="shared" si="10"/>
        <v>1</v>
      </c>
      <c r="O29">
        <f t="shared" si="11"/>
        <v>0</v>
      </c>
    </row>
    <row r="30" spans="1:15" ht="18.75" x14ac:dyDescent="0.3">
      <c r="A30" s="257">
        <v>511</v>
      </c>
      <c r="B30" s="162">
        <v>28</v>
      </c>
      <c r="C30" s="56" t="s">
        <v>341</v>
      </c>
      <c r="D30" s="34">
        <v>202</v>
      </c>
      <c r="E30" s="34" t="s">
        <v>609</v>
      </c>
      <c r="F30" s="34" t="s">
        <v>98</v>
      </c>
      <c r="G30" s="117" t="s">
        <v>137</v>
      </c>
      <c r="H30" s="100">
        <v>37967</v>
      </c>
      <c r="I30" s="34">
        <v>89050388451</v>
      </c>
      <c r="J30" s="34">
        <v>89033065474</v>
      </c>
      <c r="K30" s="54" t="s">
        <v>674</v>
      </c>
      <c r="L30">
        <f t="shared" si="12"/>
        <v>1</v>
      </c>
      <c r="M30">
        <f t="shared" si="13"/>
        <v>0</v>
      </c>
      <c r="N30">
        <f t="shared" ref="N30:N62" si="14">IF(E30="М",1,0)</f>
        <v>1</v>
      </c>
      <c r="O30">
        <f t="shared" ref="O30:O50" si="15">IF(E30="Д",1,0)</f>
        <v>0</v>
      </c>
    </row>
    <row r="31" spans="1:15" ht="18.75" x14ac:dyDescent="0.3">
      <c r="A31" s="257"/>
      <c r="B31" s="162">
        <v>29</v>
      </c>
      <c r="C31" s="56" t="s">
        <v>342</v>
      </c>
      <c r="D31" s="34">
        <v>221</v>
      </c>
      <c r="E31" s="34" t="s">
        <v>609</v>
      </c>
      <c r="F31" s="34" t="s">
        <v>118</v>
      </c>
      <c r="G31" s="117" t="s">
        <v>343</v>
      </c>
      <c r="H31" s="100">
        <v>37820</v>
      </c>
      <c r="I31" s="34">
        <v>89625712277</v>
      </c>
      <c r="J31" s="34">
        <v>89631276185</v>
      </c>
      <c r="K31" s="54"/>
      <c r="L31">
        <f t="shared" si="12"/>
        <v>0</v>
      </c>
      <c r="M31">
        <f t="shared" si="13"/>
        <v>1</v>
      </c>
      <c r="N31">
        <f t="shared" si="14"/>
        <v>1</v>
      </c>
      <c r="O31">
        <f t="shared" si="15"/>
        <v>0</v>
      </c>
    </row>
    <row r="32" spans="1:15" ht="18.75" x14ac:dyDescent="0.3">
      <c r="A32" s="257"/>
      <c r="B32" s="162">
        <v>30</v>
      </c>
      <c r="C32" s="56" t="s">
        <v>344</v>
      </c>
      <c r="D32" s="34">
        <v>202</v>
      </c>
      <c r="E32" s="34" t="s">
        <v>609</v>
      </c>
      <c r="F32" s="34" t="s">
        <v>98</v>
      </c>
      <c r="G32" s="117" t="s">
        <v>100</v>
      </c>
      <c r="H32" s="100">
        <v>37721</v>
      </c>
      <c r="I32" s="34">
        <v>89625787968</v>
      </c>
      <c r="J32" s="34">
        <v>89053131396</v>
      </c>
      <c r="K32" s="54"/>
      <c r="L32">
        <f t="shared" si="12"/>
        <v>1</v>
      </c>
      <c r="M32">
        <f t="shared" si="13"/>
        <v>0</v>
      </c>
      <c r="N32">
        <f t="shared" si="14"/>
        <v>1</v>
      </c>
      <c r="O32">
        <f t="shared" si="15"/>
        <v>0</v>
      </c>
    </row>
    <row r="33" spans="1:15" ht="18.75" x14ac:dyDescent="0.3">
      <c r="A33" s="257">
        <v>512</v>
      </c>
      <c r="B33" s="162">
        <v>31</v>
      </c>
      <c r="C33" s="56" t="s">
        <v>647</v>
      </c>
      <c r="D33" s="34">
        <v>416</v>
      </c>
      <c r="E33" s="34" t="s">
        <v>609</v>
      </c>
      <c r="F33" s="34" t="s">
        <v>98</v>
      </c>
      <c r="G33" s="117" t="s">
        <v>648</v>
      </c>
      <c r="H33" s="100">
        <v>36711</v>
      </c>
      <c r="I33" s="34">
        <v>89867776769</v>
      </c>
      <c r="J33" s="34">
        <v>89225499987</v>
      </c>
      <c r="K33" s="54"/>
      <c r="L33">
        <f t="shared" si="12"/>
        <v>1</v>
      </c>
      <c r="M33">
        <f t="shared" si="13"/>
        <v>0</v>
      </c>
      <c r="N33">
        <f t="shared" si="14"/>
        <v>1</v>
      </c>
      <c r="O33">
        <f t="shared" si="15"/>
        <v>0</v>
      </c>
    </row>
    <row r="34" spans="1:15" ht="18.75" x14ac:dyDescent="0.3">
      <c r="A34" s="257"/>
      <c r="B34" s="162">
        <v>32</v>
      </c>
      <c r="C34" s="56" t="s">
        <v>345</v>
      </c>
      <c r="D34" s="34">
        <v>225</v>
      </c>
      <c r="E34" s="34" t="s">
        <v>609</v>
      </c>
      <c r="F34" s="34" t="s">
        <v>118</v>
      </c>
      <c r="G34" s="117" t="s">
        <v>346</v>
      </c>
      <c r="H34" s="100">
        <v>37485</v>
      </c>
      <c r="I34" s="34">
        <v>89003240636</v>
      </c>
      <c r="J34" s="34">
        <v>89503240838</v>
      </c>
      <c r="K34" s="54"/>
      <c r="L34">
        <f t="shared" si="12"/>
        <v>0</v>
      </c>
      <c r="M34">
        <f t="shared" si="13"/>
        <v>1</v>
      </c>
      <c r="N34">
        <f t="shared" si="14"/>
        <v>1</v>
      </c>
      <c r="O34">
        <f t="shared" si="15"/>
        <v>0</v>
      </c>
    </row>
    <row r="35" spans="1:15" ht="18.75" x14ac:dyDescent="0.3">
      <c r="A35" s="257"/>
      <c r="B35" s="162">
        <v>33</v>
      </c>
      <c r="C35" s="56" t="s">
        <v>347</v>
      </c>
      <c r="D35" s="34">
        <v>401</v>
      </c>
      <c r="E35" s="34" t="s">
        <v>609</v>
      </c>
      <c r="F35" s="34" t="s">
        <v>98</v>
      </c>
      <c r="G35" s="117" t="s">
        <v>348</v>
      </c>
      <c r="H35" s="100">
        <v>37168</v>
      </c>
      <c r="I35" s="110">
        <v>89179103865</v>
      </c>
      <c r="J35" s="34">
        <v>89172507967</v>
      </c>
      <c r="K35" s="54" t="s">
        <v>675</v>
      </c>
      <c r="L35">
        <f t="shared" si="12"/>
        <v>1</v>
      </c>
      <c r="M35">
        <f t="shared" si="13"/>
        <v>0</v>
      </c>
      <c r="N35">
        <f t="shared" si="14"/>
        <v>1</v>
      </c>
      <c r="O35">
        <f t="shared" si="15"/>
        <v>0</v>
      </c>
    </row>
    <row r="36" spans="1:15" ht="18.75" x14ac:dyDescent="0.3">
      <c r="A36" s="257">
        <v>513</v>
      </c>
      <c r="B36" s="162">
        <v>34</v>
      </c>
      <c r="C36" s="56" t="s">
        <v>349</v>
      </c>
      <c r="D36" s="34">
        <v>220</v>
      </c>
      <c r="E36" s="34" t="s">
        <v>609</v>
      </c>
      <c r="F36" s="34" t="s">
        <v>98</v>
      </c>
      <c r="G36" s="117" t="s">
        <v>137</v>
      </c>
      <c r="H36" s="100">
        <v>37635</v>
      </c>
      <c r="I36" s="34">
        <v>89534963067</v>
      </c>
      <c r="J36" s="34">
        <v>89655866379</v>
      </c>
      <c r="K36" s="54" t="s">
        <v>712</v>
      </c>
      <c r="L36">
        <f t="shared" si="12"/>
        <v>1</v>
      </c>
      <c r="M36">
        <f t="shared" si="13"/>
        <v>0</v>
      </c>
      <c r="N36">
        <f t="shared" si="14"/>
        <v>1</v>
      </c>
      <c r="O36">
        <f t="shared" si="15"/>
        <v>0</v>
      </c>
    </row>
    <row r="37" spans="1:15" ht="18.75" x14ac:dyDescent="0.3">
      <c r="A37" s="257"/>
      <c r="B37" s="162">
        <v>35</v>
      </c>
      <c r="C37" s="56" t="s">
        <v>350</v>
      </c>
      <c r="D37" s="34">
        <v>220</v>
      </c>
      <c r="E37" s="34" t="s">
        <v>609</v>
      </c>
      <c r="F37" s="34" t="s">
        <v>98</v>
      </c>
      <c r="G37" s="117" t="s">
        <v>145</v>
      </c>
      <c r="H37" s="100">
        <v>37752</v>
      </c>
      <c r="I37" s="34">
        <v>89600405800</v>
      </c>
      <c r="J37" s="34">
        <v>89179307558</v>
      </c>
      <c r="K37" s="54" t="s">
        <v>669</v>
      </c>
      <c r="L37">
        <f t="shared" si="12"/>
        <v>1</v>
      </c>
      <c r="M37">
        <f t="shared" si="13"/>
        <v>0</v>
      </c>
      <c r="N37">
        <f t="shared" si="14"/>
        <v>1</v>
      </c>
      <c r="O37">
        <f t="shared" si="15"/>
        <v>0</v>
      </c>
    </row>
    <row r="38" spans="1:15" ht="18.75" x14ac:dyDescent="0.3">
      <c r="A38" s="257"/>
      <c r="B38" s="162">
        <v>36</v>
      </c>
      <c r="C38" s="56" t="s">
        <v>626</v>
      </c>
      <c r="D38" s="34">
        <v>223</v>
      </c>
      <c r="E38" s="34" t="s">
        <v>609</v>
      </c>
      <c r="F38" s="34" t="s">
        <v>118</v>
      </c>
      <c r="G38" s="117" t="s">
        <v>627</v>
      </c>
      <c r="H38" s="100">
        <v>37739</v>
      </c>
      <c r="I38" s="34">
        <v>89083354394</v>
      </c>
      <c r="J38" s="34">
        <v>89274197417</v>
      </c>
      <c r="K38" s="54"/>
      <c r="L38">
        <f t="shared" si="12"/>
        <v>0</v>
      </c>
      <c r="M38">
        <f t="shared" si="13"/>
        <v>1</v>
      </c>
      <c r="N38">
        <f t="shared" si="14"/>
        <v>1</v>
      </c>
      <c r="O38">
        <f t="shared" si="15"/>
        <v>0</v>
      </c>
    </row>
    <row r="39" spans="1:15" ht="18.75" x14ac:dyDescent="0.3">
      <c r="A39" s="257">
        <v>514</v>
      </c>
      <c r="B39" s="162">
        <v>37</v>
      </c>
      <c r="C39" s="56" t="s">
        <v>351</v>
      </c>
      <c r="D39" s="34">
        <v>235</v>
      </c>
      <c r="E39" s="34" t="s">
        <v>609</v>
      </c>
      <c r="F39" s="34" t="s">
        <v>98</v>
      </c>
      <c r="G39" s="117" t="s">
        <v>142</v>
      </c>
      <c r="H39" s="100">
        <v>37871</v>
      </c>
      <c r="I39" s="34">
        <v>89991578718</v>
      </c>
      <c r="J39" s="34">
        <v>89600314078</v>
      </c>
      <c r="K39" s="54"/>
      <c r="L39">
        <f t="shared" si="12"/>
        <v>1</v>
      </c>
      <c r="M39">
        <f t="shared" si="13"/>
        <v>0</v>
      </c>
      <c r="N39">
        <f t="shared" si="14"/>
        <v>1</v>
      </c>
      <c r="O39">
        <f t="shared" si="15"/>
        <v>0</v>
      </c>
    </row>
    <row r="40" spans="1:15" ht="18.75" x14ac:dyDescent="0.3">
      <c r="A40" s="257"/>
      <c r="B40" s="162">
        <v>38</v>
      </c>
      <c r="C40" s="56" t="s">
        <v>352</v>
      </c>
      <c r="D40" s="34">
        <v>336</v>
      </c>
      <c r="E40" s="34" t="s">
        <v>609</v>
      </c>
      <c r="F40" s="34" t="s">
        <v>98</v>
      </c>
      <c r="G40" s="117" t="s">
        <v>353</v>
      </c>
      <c r="H40" s="100">
        <v>37277</v>
      </c>
      <c r="I40" s="34">
        <v>89399124906</v>
      </c>
      <c r="J40" s="34">
        <v>89874087004</v>
      </c>
      <c r="K40" s="54"/>
      <c r="L40">
        <f t="shared" si="12"/>
        <v>1</v>
      </c>
      <c r="M40">
        <f t="shared" si="13"/>
        <v>0</v>
      </c>
      <c r="N40">
        <f t="shared" si="14"/>
        <v>1</v>
      </c>
      <c r="O40">
        <f t="shared" si="15"/>
        <v>0</v>
      </c>
    </row>
    <row r="41" spans="1:15" ht="18.75" x14ac:dyDescent="0.3">
      <c r="A41" s="257"/>
      <c r="B41" s="162">
        <v>39</v>
      </c>
      <c r="C41" s="56" t="s">
        <v>649</v>
      </c>
      <c r="D41" s="34">
        <v>203</v>
      </c>
      <c r="E41" s="34" t="s">
        <v>609</v>
      </c>
      <c r="F41" s="34" t="s">
        <v>98</v>
      </c>
      <c r="G41" s="117" t="s">
        <v>100</v>
      </c>
      <c r="H41" s="100">
        <v>37539</v>
      </c>
      <c r="I41" s="34">
        <v>89061132804</v>
      </c>
      <c r="J41" s="34">
        <v>89053135632</v>
      </c>
      <c r="K41" s="54"/>
      <c r="L41">
        <f t="shared" si="12"/>
        <v>1</v>
      </c>
      <c r="M41">
        <f t="shared" si="13"/>
        <v>0</v>
      </c>
      <c r="N41">
        <f t="shared" si="14"/>
        <v>1</v>
      </c>
      <c r="O41">
        <f t="shared" si="15"/>
        <v>0</v>
      </c>
    </row>
    <row r="42" spans="1:15" ht="18.75" x14ac:dyDescent="0.3">
      <c r="A42" s="257">
        <v>515</v>
      </c>
      <c r="B42" s="162">
        <v>40</v>
      </c>
      <c r="C42" s="56" t="s">
        <v>354</v>
      </c>
      <c r="D42" s="34">
        <v>416</v>
      </c>
      <c r="E42" s="34" t="s">
        <v>609</v>
      </c>
      <c r="F42" s="34" t="s">
        <v>98</v>
      </c>
      <c r="G42" s="117" t="s">
        <v>355</v>
      </c>
      <c r="H42" s="100">
        <v>36845</v>
      </c>
      <c r="I42" s="34">
        <v>89320333896</v>
      </c>
      <c r="J42" s="34">
        <v>89096698241</v>
      </c>
      <c r="K42" s="54"/>
      <c r="L42">
        <f t="shared" si="12"/>
        <v>1</v>
      </c>
      <c r="M42">
        <f t="shared" si="13"/>
        <v>0</v>
      </c>
      <c r="N42">
        <f t="shared" si="14"/>
        <v>1</v>
      </c>
      <c r="O42">
        <f t="shared" si="15"/>
        <v>0</v>
      </c>
    </row>
    <row r="43" spans="1:15" ht="18.75" x14ac:dyDescent="0.3">
      <c r="A43" s="257"/>
      <c r="B43" s="162">
        <v>41</v>
      </c>
      <c r="C43" s="175" t="s">
        <v>356</v>
      </c>
      <c r="D43" s="34">
        <v>336</v>
      </c>
      <c r="E43" s="34" t="s">
        <v>609</v>
      </c>
      <c r="F43" s="34" t="s">
        <v>98</v>
      </c>
      <c r="G43" s="117" t="s">
        <v>326</v>
      </c>
      <c r="H43" s="100">
        <v>37559</v>
      </c>
      <c r="I43" s="34">
        <v>89003252676</v>
      </c>
      <c r="J43" s="34">
        <v>89003258661</v>
      </c>
      <c r="K43" s="54"/>
      <c r="L43">
        <f t="shared" si="12"/>
        <v>1</v>
      </c>
      <c r="M43">
        <f t="shared" si="13"/>
        <v>0</v>
      </c>
      <c r="N43">
        <f t="shared" si="14"/>
        <v>1</v>
      </c>
      <c r="O43">
        <f t="shared" si="15"/>
        <v>0</v>
      </c>
    </row>
    <row r="44" spans="1:15" ht="18.75" x14ac:dyDescent="0.3">
      <c r="A44" s="257"/>
      <c r="B44" s="162">
        <v>42</v>
      </c>
      <c r="C44" s="56" t="s">
        <v>797</v>
      </c>
      <c r="D44" s="34">
        <v>320</v>
      </c>
      <c r="E44" s="34" t="s">
        <v>609</v>
      </c>
      <c r="F44" s="34" t="s">
        <v>98</v>
      </c>
      <c r="G44" s="117" t="s">
        <v>489</v>
      </c>
      <c r="H44" s="100">
        <v>37363</v>
      </c>
      <c r="I44" s="34">
        <v>89274009905</v>
      </c>
      <c r="J44" s="34">
        <v>89274162637</v>
      </c>
      <c r="K44" s="54"/>
      <c r="L44">
        <f t="shared" si="12"/>
        <v>1</v>
      </c>
      <c r="M44">
        <f t="shared" si="13"/>
        <v>0</v>
      </c>
      <c r="N44">
        <f t="shared" si="14"/>
        <v>1</v>
      </c>
      <c r="O44">
        <f t="shared" si="15"/>
        <v>0</v>
      </c>
    </row>
    <row r="45" spans="1:15" ht="18.75" x14ac:dyDescent="0.3">
      <c r="A45" s="257">
        <v>516</v>
      </c>
      <c r="B45" s="162">
        <v>43</v>
      </c>
      <c r="C45" s="56" t="s">
        <v>357</v>
      </c>
      <c r="D45" s="34">
        <v>225</v>
      </c>
      <c r="E45" s="34" t="s">
        <v>609</v>
      </c>
      <c r="F45" s="34" t="s">
        <v>118</v>
      </c>
      <c r="G45" s="117" t="s">
        <v>358</v>
      </c>
      <c r="H45" s="100">
        <v>37921</v>
      </c>
      <c r="I45" s="34">
        <v>89063319242</v>
      </c>
      <c r="J45" s="34">
        <v>89274517479</v>
      </c>
      <c r="K45" s="54" t="s">
        <v>669</v>
      </c>
      <c r="L45">
        <f t="shared" si="12"/>
        <v>0</v>
      </c>
      <c r="M45">
        <f t="shared" si="13"/>
        <v>1</v>
      </c>
      <c r="N45">
        <f t="shared" si="14"/>
        <v>1</v>
      </c>
      <c r="O45">
        <f t="shared" si="15"/>
        <v>0</v>
      </c>
    </row>
    <row r="46" spans="1:15" ht="18.75" x14ac:dyDescent="0.3">
      <c r="A46" s="257"/>
      <c r="B46" s="162">
        <v>44</v>
      </c>
      <c r="C46" s="56" t="s">
        <v>359</v>
      </c>
      <c r="D46" s="34">
        <v>223</v>
      </c>
      <c r="E46" s="34" t="s">
        <v>609</v>
      </c>
      <c r="F46" s="34" t="s">
        <v>118</v>
      </c>
      <c r="G46" s="117" t="s">
        <v>343</v>
      </c>
      <c r="H46" s="100">
        <v>38123</v>
      </c>
      <c r="I46" s="34">
        <v>89991458551</v>
      </c>
      <c r="J46" s="34">
        <v>89278721436</v>
      </c>
      <c r="K46" s="54"/>
      <c r="L46">
        <f t="shared" si="12"/>
        <v>0</v>
      </c>
      <c r="M46">
        <f t="shared" si="13"/>
        <v>1</v>
      </c>
      <c r="N46">
        <f t="shared" si="14"/>
        <v>1</v>
      </c>
      <c r="O46">
        <f t="shared" si="15"/>
        <v>0</v>
      </c>
    </row>
    <row r="47" spans="1:15" ht="18.75" x14ac:dyDescent="0.3">
      <c r="A47" s="257"/>
      <c r="B47" s="162">
        <v>45</v>
      </c>
      <c r="C47" s="56" t="s">
        <v>360</v>
      </c>
      <c r="D47" s="34">
        <v>220</v>
      </c>
      <c r="E47" s="34" t="s">
        <v>609</v>
      </c>
      <c r="F47" s="34" t="s">
        <v>98</v>
      </c>
      <c r="G47" s="117" t="s">
        <v>338</v>
      </c>
      <c r="H47" s="100">
        <v>37604</v>
      </c>
      <c r="I47" s="34">
        <v>89874058350</v>
      </c>
      <c r="J47" s="34">
        <v>89196245010</v>
      </c>
      <c r="K47" s="54"/>
      <c r="L47">
        <f t="shared" si="12"/>
        <v>1</v>
      </c>
      <c r="M47">
        <f t="shared" si="13"/>
        <v>0</v>
      </c>
      <c r="N47">
        <f t="shared" si="14"/>
        <v>1</v>
      </c>
      <c r="O47">
        <f t="shared" si="15"/>
        <v>0</v>
      </c>
    </row>
    <row r="48" spans="1:15" ht="18.75" x14ac:dyDescent="0.3">
      <c r="A48" s="257">
        <v>517</v>
      </c>
      <c r="B48" s="162">
        <v>46</v>
      </c>
      <c r="C48" s="56" t="s">
        <v>361</v>
      </c>
      <c r="D48" s="34">
        <v>203</v>
      </c>
      <c r="E48" s="34" t="s">
        <v>609</v>
      </c>
      <c r="F48" s="34" t="s">
        <v>98</v>
      </c>
      <c r="G48" s="117" t="s">
        <v>362</v>
      </c>
      <c r="H48" s="100">
        <v>37848</v>
      </c>
      <c r="I48" s="34">
        <v>89083497517</v>
      </c>
      <c r="J48" s="34">
        <v>89393323450</v>
      </c>
      <c r="K48" s="54"/>
      <c r="L48">
        <f t="shared" si="12"/>
        <v>1</v>
      </c>
      <c r="M48">
        <f t="shared" si="13"/>
        <v>0</v>
      </c>
      <c r="N48">
        <f t="shared" si="14"/>
        <v>1</v>
      </c>
      <c r="O48">
        <f t="shared" si="15"/>
        <v>0</v>
      </c>
    </row>
    <row r="49" spans="1:15" ht="18.75" x14ac:dyDescent="0.3">
      <c r="A49" s="257"/>
      <c r="B49" s="162">
        <v>47</v>
      </c>
      <c r="C49" s="56" t="s">
        <v>363</v>
      </c>
      <c r="D49" s="34">
        <v>216</v>
      </c>
      <c r="E49" s="34" t="s">
        <v>609</v>
      </c>
      <c r="F49" s="34" t="s">
        <v>98</v>
      </c>
      <c r="G49" s="117" t="s">
        <v>364</v>
      </c>
      <c r="H49" s="100">
        <v>37546</v>
      </c>
      <c r="I49" s="34">
        <v>89393980390</v>
      </c>
      <c r="J49" s="34">
        <v>89372818358</v>
      </c>
      <c r="K49" s="54" t="s">
        <v>710</v>
      </c>
      <c r="L49">
        <f t="shared" si="12"/>
        <v>1</v>
      </c>
      <c r="M49">
        <f t="shared" si="13"/>
        <v>0</v>
      </c>
      <c r="N49">
        <f t="shared" si="14"/>
        <v>1</v>
      </c>
      <c r="O49">
        <f t="shared" si="15"/>
        <v>0</v>
      </c>
    </row>
    <row r="50" spans="1:15" ht="18.75" x14ac:dyDescent="0.3">
      <c r="A50" s="257"/>
      <c r="B50" s="162">
        <v>48</v>
      </c>
      <c r="C50" s="58" t="s">
        <v>182</v>
      </c>
      <c r="D50" s="146">
        <v>102</v>
      </c>
      <c r="E50" s="14" t="s">
        <v>609</v>
      </c>
      <c r="F50" s="13" t="s">
        <v>154</v>
      </c>
      <c r="G50" s="17" t="s">
        <v>111</v>
      </c>
      <c r="H50" s="136">
        <v>38044</v>
      </c>
      <c r="I50" s="167">
        <v>89179276169</v>
      </c>
      <c r="J50" s="166">
        <v>89274541575</v>
      </c>
      <c r="K50"/>
      <c r="L50">
        <f t="shared" si="12"/>
        <v>1</v>
      </c>
      <c r="M50">
        <f t="shared" si="13"/>
        <v>0</v>
      </c>
      <c r="N50">
        <f t="shared" si="14"/>
        <v>1</v>
      </c>
      <c r="O50">
        <f t="shared" si="15"/>
        <v>0</v>
      </c>
    </row>
    <row r="51" spans="1:15" ht="18.75" x14ac:dyDescent="0.3">
      <c r="A51" s="257">
        <v>518</v>
      </c>
      <c r="B51" s="162">
        <v>49</v>
      </c>
      <c r="C51" s="56" t="s">
        <v>735</v>
      </c>
      <c r="D51" s="116">
        <v>315</v>
      </c>
      <c r="E51" s="34" t="s">
        <v>609</v>
      </c>
      <c r="F51" s="34" t="s">
        <v>154</v>
      </c>
      <c r="G51" s="118" t="s">
        <v>798</v>
      </c>
      <c r="H51" s="168">
        <v>37656</v>
      </c>
      <c r="I51" s="115">
        <v>79047189384</v>
      </c>
      <c r="J51" s="115">
        <v>89586248155</v>
      </c>
      <c r="K51" s="54"/>
      <c r="L51">
        <f t="shared" si="12"/>
        <v>1</v>
      </c>
      <c r="M51">
        <f t="shared" si="13"/>
        <v>0</v>
      </c>
      <c r="N51">
        <f t="shared" si="14"/>
        <v>1</v>
      </c>
      <c r="O51">
        <f t="shared" ref="O51:O69" si="16">IF(E51="Д",1,0)</f>
        <v>0</v>
      </c>
    </row>
    <row r="52" spans="1:15" ht="18.75" x14ac:dyDescent="0.3">
      <c r="A52" s="257"/>
      <c r="B52" s="162">
        <v>50</v>
      </c>
      <c r="C52" s="56" t="s">
        <v>368</v>
      </c>
      <c r="D52" s="34">
        <v>303</v>
      </c>
      <c r="E52" s="34" t="s">
        <v>609</v>
      </c>
      <c r="F52" s="34" t="s">
        <v>98</v>
      </c>
      <c r="G52" s="117" t="s">
        <v>369</v>
      </c>
      <c r="H52" s="100">
        <v>37454</v>
      </c>
      <c r="I52" s="34">
        <v>89377789843</v>
      </c>
      <c r="J52" s="34">
        <v>89297230415</v>
      </c>
      <c r="K52" s="54"/>
      <c r="L52">
        <f t="shared" si="12"/>
        <v>1</v>
      </c>
      <c r="M52">
        <f t="shared" si="13"/>
        <v>0</v>
      </c>
      <c r="N52">
        <f t="shared" si="14"/>
        <v>1</v>
      </c>
      <c r="O52">
        <f t="shared" si="16"/>
        <v>0</v>
      </c>
    </row>
    <row r="53" spans="1:15" ht="18.75" x14ac:dyDescent="0.3">
      <c r="A53" s="257"/>
      <c r="B53" s="162">
        <v>51</v>
      </c>
      <c r="C53" s="56" t="s">
        <v>370</v>
      </c>
      <c r="D53" s="34">
        <v>315</v>
      </c>
      <c r="E53" s="34" t="s">
        <v>609</v>
      </c>
      <c r="F53" s="34" t="s">
        <v>98</v>
      </c>
      <c r="G53" s="117" t="s">
        <v>371</v>
      </c>
      <c r="H53" s="100">
        <v>37434</v>
      </c>
      <c r="I53" s="34">
        <v>89325370076</v>
      </c>
      <c r="J53" s="34">
        <v>89328402385</v>
      </c>
      <c r="K53" s="54"/>
      <c r="L53">
        <f t="shared" si="12"/>
        <v>1</v>
      </c>
      <c r="M53">
        <f t="shared" si="13"/>
        <v>0</v>
      </c>
      <c r="N53">
        <f t="shared" si="14"/>
        <v>1</v>
      </c>
      <c r="O53">
        <f t="shared" si="16"/>
        <v>0</v>
      </c>
    </row>
    <row r="54" spans="1:15" ht="18.75" x14ac:dyDescent="0.3">
      <c r="A54" s="257">
        <v>519</v>
      </c>
      <c r="B54" s="162">
        <v>52</v>
      </c>
      <c r="C54" s="56" t="s">
        <v>372</v>
      </c>
      <c r="D54" s="34">
        <v>305</v>
      </c>
      <c r="E54" s="34" t="s">
        <v>609</v>
      </c>
      <c r="F54" s="34" t="s">
        <v>118</v>
      </c>
      <c r="G54" s="117" t="s">
        <v>373</v>
      </c>
      <c r="H54" s="100">
        <v>37172</v>
      </c>
      <c r="I54" s="34">
        <v>89272423056</v>
      </c>
      <c r="J54" s="34">
        <v>89274348304</v>
      </c>
      <c r="K54" s="54"/>
      <c r="L54">
        <f t="shared" si="12"/>
        <v>0</v>
      </c>
      <c r="M54">
        <f t="shared" si="13"/>
        <v>1</v>
      </c>
      <c r="N54">
        <f t="shared" si="14"/>
        <v>1</v>
      </c>
      <c r="O54">
        <f t="shared" si="16"/>
        <v>0</v>
      </c>
    </row>
    <row r="55" spans="1:15" ht="18.75" x14ac:dyDescent="0.3">
      <c r="A55" s="257"/>
      <c r="B55" s="162">
        <v>53</v>
      </c>
      <c r="C55" s="56" t="s">
        <v>374</v>
      </c>
      <c r="D55" s="34">
        <v>320</v>
      </c>
      <c r="E55" s="34" t="s">
        <v>609</v>
      </c>
      <c r="F55" s="34" t="s">
        <v>98</v>
      </c>
      <c r="G55" s="117" t="s">
        <v>125</v>
      </c>
      <c r="H55" s="100">
        <v>37265</v>
      </c>
      <c r="I55" s="34">
        <v>89278615953</v>
      </c>
      <c r="J55" s="34">
        <v>89278653035</v>
      </c>
      <c r="K55" s="54"/>
      <c r="L55">
        <f t="shared" si="12"/>
        <v>1</v>
      </c>
      <c r="M55">
        <f t="shared" si="13"/>
        <v>0</v>
      </c>
      <c r="N55">
        <f t="shared" si="14"/>
        <v>1</v>
      </c>
      <c r="O55">
        <f t="shared" si="16"/>
        <v>0</v>
      </c>
    </row>
    <row r="56" spans="1:15" ht="18.75" x14ac:dyDescent="0.3">
      <c r="A56" s="257"/>
      <c r="B56" s="162">
        <v>54</v>
      </c>
      <c r="C56" s="56" t="s">
        <v>375</v>
      </c>
      <c r="D56" s="34">
        <v>220</v>
      </c>
      <c r="E56" s="34" t="s">
        <v>609</v>
      </c>
      <c r="F56" s="34" t="s">
        <v>98</v>
      </c>
      <c r="G56" s="117" t="s">
        <v>367</v>
      </c>
      <c r="H56" s="100">
        <v>37681</v>
      </c>
      <c r="I56" s="34">
        <v>89874112790</v>
      </c>
      <c r="J56" s="34">
        <v>89179290093</v>
      </c>
      <c r="K56" s="54"/>
      <c r="L56">
        <f t="shared" si="12"/>
        <v>1</v>
      </c>
      <c r="M56">
        <f t="shared" si="13"/>
        <v>0</v>
      </c>
      <c r="N56">
        <f t="shared" si="14"/>
        <v>1</v>
      </c>
      <c r="O56">
        <f t="shared" si="16"/>
        <v>0</v>
      </c>
    </row>
    <row r="57" spans="1:15" ht="18.75" x14ac:dyDescent="0.3">
      <c r="A57" s="257">
        <v>521</v>
      </c>
      <c r="B57" s="162">
        <v>55</v>
      </c>
      <c r="C57" s="56" t="s">
        <v>376</v>
      </c>
      <c r="D57" s="34">
        <v>220</v>
      </c>
      <c r="E57" s="34" t="s">
        <v>609</v>
      </c>
      <c r="F57" s="34" t="s">
        <v>98</v>
      </c>
      <c r="G57" s="117" t="s">
        <v>123</v>
      </c>
      <c r="H57" s="100">
        <v>37931</v>
      </c>
      <c r="I57" s="34">
        <v>89501624645</v>
      </c>
      <c r="J57" s="164">
        <v>89050570262</v>
      </c>
      <c r="K57" s="54"/>
      <c r="L57">
        <f t="shared" si="12"/>
        <v>1</v>
      </c>
      <c r="M57">
        <f t="shared" si="13"/>
        <v>0</v>
      </c>
      <c r="N57">
        <f t="shared" si="14"/>
        <v>1</v>
      </c>
      <c r="O57">
        <f t="shared" si="16"/>
        <v>0</v>
      </c>
    </row>
    <row r="58" spans="1:15" ht="18.75" x14ac:dyDescent="0.3">
      <c r="A58" s="257"/>
      <c r="B58" s="162">
        <v>56</v>
      </c>
      <c r="C58" s="56" t="s">
        <v>377</v>
      </c>
      <c r="D58" s="34">
        <v>232</v>
      </c>
      <c r="E58" s="34" t="s">
        <v>609</v>
      </c>
      <c r="F58" s="34" t="s">
        <v>118</v>
      </c>
      <c r="G58" s="117" t="s">
        <v>122</v>
      </c>
      <c r="H58" s="100">
        <v>37903</v>
      </c>
      <c r="I58" s="110">
        <v>89961027721</v>
      </c>
      <c r="J58" s="164">
        <v>89191451146</v>
      </c>
      <c r="K58" s="54"/>
      <c r="L58">
        <f t="shared" si="12"/>
        <v>0</v>
      </c>
      <c r="M58">
        <f t="shared" si="13"/>
        <v>1</v>
      </c>
      <c r="N58">
        <f t="shared" si="14"/>
        <v>1</v>
      </c>
      <c r="O58">
        <f t="shared" si="16"/>
        <v>0</v>
      </c>
    </row>
    <row r="59" spans="1:15" ht="18.75" x14ac:dyDescent="0.3">
      <c r="A59" s="257"/>
      <c r="B59" s="162">
        <v>57</v>
      </c>
      <c r="C59" s="56" t="s">
        <v>378</v>
      </c>
      <c r="D59" s="34">
        <v>224</v>
      </c>
      <c r="E59" s="34" t="s">
        <v>609</v>
      </c>
      <c r="F59" s="34" t="s">
        <v>98</v>
      </c>
      <c r="G59" s="117" t="s">
        <v>379</v>
      </c>
      <c r="H59" s="100">
        <v>37981</v>
      </c>
      <c r="I59" s="110">
        <v>89276704510</v>
      </c>
      <c r="J59" s="34">
        <v>89377729148</v>
      </c>
      <c r="K59" s="54"/>
      <c r="L59">
        <f t="shared" si="12"/>
        <v>1</v>
      </c>
      <c r="M59">
        <f t="shared" si="13"/>
        <v>0</v>
      </c>
      <c r="N59">
        <f t="shared" si="14"/>
        <v>1</v>
      </c>
      <c r="O59">
        <f t="shared" si="16"/>
        <v>0</v>
      </c>
    </row>
    <row r="60" spans="1:15" ht="18.75" x14ac:dyDescent="0.3">
      <c r="A60" s="257">
        <v>522</v>
      </c>
      <c r="B60" s="162">
        <v>58</v>
      </c>
      <c r="C60" s="56" t="s">
        <v>380</v>
      </c>
      <c r="D60" s="34">
        <v>336</v>
      </c>
      <c r="E60" s="34" t="s">
        <v>609</v>
      </c>
      <c r="F60" s="34" t="s">
        <v>98</v>
      </c>
      <c r="G60" s="117" t="s">
        <v>326</v>
      </c>
      <c r="H60" s="100">
        <v>37371</v>
      </c>
      <c r="I60" s="34">
        <v>89509491902</v>
      </c>
      <c r="J60" s="34">
        <v>89503281802</v>
      </c>
      <c r="K60" s="54"/>
      <c r="L60">
        <f t="shared" si="12"/>
        <v>1</v>
      </c>
      <c r="M60">
        <f t="shared" si="13"/>
        <v>0</v>
      </c>
      <c r="N60">
        <f t="shared" si="14"/>
        <v>1</v>
      </c>
      <c r="O60">
        <f t="shared" si="16"/>
        <v>0</v>
      </c>
    </row>
    <row r="61" spans="1:15" ht="18.75" x14ac:dyDescent="0.3">
      <c r="A61" s="257"/>
      <c r="B61" s="162">
        <v>59</v>
      </c>
      <c r="C61" s="56" t="s">
        <v>381</v>
      </c>
      <c r="D61" s="34">
        <v>232</v>
      </c>
      <c r="E61" s="34" t="s">
        <v>609</v>
      </c>
      <c r="F61" s="34" t="s">
        <v>118</v>
      </c>
      <c r="G61" s="117" t="s">
        <v>382</v>
      </c>
      <c r="H61" s="100">
        <v>37929</v>
      </c>
      <c r="I61" s="34">
        <v>89393825963</v>
      </c>
      <c r="J61" s="34">
        <v>89586281817</v>
      </c>
      <c r="K61" s="54" t="s">
        <v>675</v>
      </c>
      <c r="L61">
        <f t="shared" si="12"/>
        <v>0</v>
      </c>
      <c r="M61">
        <f t="shared" si="13"/>
        <v>1</v>
      </c>
      <c r="N61">
        <f t="shared" si="14"/>
        <v>1</v>
      </c>
      <c r="O61">
        <f t="shared" si="16"/>
        <v>0</v>
      </c>
    </row>
    <row r="62" spans="1:15" ht="18.75" x14ac:dyDescent="0.3">
      <c r="A62" s="257"/>
      <c r="B62" s="162">
        <v>60</v>
      </c>
      <c r="C62" s="56" t="s">
        <v>383</v>
      </c>
      <c r="D62" s="34">
        <v>324</v>
      </c>
      <c r="E62" s="34" t="s">
        <v>609</v>
      </c>
      <c r="F62" s="34" t="s">
        <v>118</v>
      </c>
      <c r="G62" s="117" t="s">
        <v>358</v>
      </c>
      <c r="H62" s="100">
        <v>36800</v>
      </c>
      <c r="I62" s="34">
        <v>89534866617</v>
      </c>
      <c r="J62" s="34">
        <v>89375925203</v>
      </c>
      <c r="K62" s="54"/>
      <c r="L62">
        <f t="shared" si="12"/>
        <v>0</v>
      </c>
      <c r="M62">
        <f t="shared" si="13"/>
        <v>1</v>
      </c>
      <c r="N62">
        <f t="shared" si="14"/>
        <v>1</v>
      </c>
      <c r="O62">
        <f t="shared" si="16"/>
        <v>0</v>
      </c>
    </row>
    <row r="63" spans="1:15" ht="18.75" x14ac:dyDescent="0.3">
      <c r="A63" s="257">
        <v>523</v>
      </c>
      <c r="B63" s="162">
        <v>61</v>
      </c>
      <c r="C63" s="56" t="s">
        <v>384</v>
      </c>
      <c r="D63" s="34">
        <v>215</v>
      </c>
      <c r="E63" s="34" t="s">
        <v>609</v>
      </c>
      <c r="F63" s="34" t="s">
        <v>98</v>
      </c>
      <c r="G63" s="117" t="s">
        <v>353</v>
      </c>
      <c r="H63" s="100">
        <v>37625</v>
      </c>
      <c r="I63" s="34">
        <v>89173998582</v>
      </c>
      <c r="J63" s="34">
        <v>89874139288</v>
      </c>
      <c r="K63" s="54" t="s">
        <v>709</v>
      </c>
      <c r="L63">
        <f t="shared" ref="L63:L67" si="17">IF((C63&lt;&gt;""),IF(F63="б",1,0),0)</f>
        <v>1</v>
      </c>
      <c r="M63">
        <f t="shared" ref="M63:M69" si="18">IF((C63&lt;&gt;""),IF(F63="к",1,0),0)</f>
        <v>0</v>
      </c>
      <c r="N63">
        <f t="shared" ref="N63:N72" si="19">IF(E63="М",1,0)</f>
        <v>1</v>
      </c>
      <c r="O63">
        <f t="shared" si="16"/>
        <v>0</v>
      </c>
    </row>
    <row r="64" spans="1:15" ht="18.75" x14ac:dyDescent="0.3">
      <c r="A64" s="257"/>
      <c r="B64" s="162">
        <v>62</v>
      </c>
      <c r="C64" s="212" t="s">
        <v>336</v>
      </c>
      <c r="D64" s="34">
        <v>215</v>
      </c>
      <c r="E64" s="34" t="s">
        <v>609</v>
      </c>
      <c r="F64" s="34" t="s">
        <v>98</v>
      </c>
      <c r="G64" s="117" t="s">
        <v>135</v>
      </c>
      <c r="H64" s="100">
        <v>37705</v>
      </c>
      <c r="I64" s="34">
        <v>89093087045</v>
      </c>
      <c r="J64" s="34">
        <v>89874077455</v>
      </c>
      <c r="K64" s="54" t="s">
        <v>664</v>
      </c>
      <c r="L64">
        <f t="shared" si="17"/>
        <v>1</v>
      </c>
      <c r="M64">
        <f t="shared" si="18"/>
        <v>0</v>
      </c>
      <c r="N64">
        <f t="shared" si="19"/>
        <v>1</v>
      </c>
      <c r="O64">
        <f t="shared" si="16"/>
        <v>0</v>
      </c>
    </row>
    <row r="65" spans="1:15" ht="18.75" x14ac:dyDescent="0.3">
      <c r="A65" s="257"/>
      <c r="B65" s="162">
        <v>63</v>
      </c>
      <c r="C65" s="56" t="s">
        <v>628</v>
      </c>
      <c r="D65" s="34">
        <v>221</v>
      </c>
      <c r="E65" s="34" t="s">
        <v>609</v>
      </c>
      <c r="F65" s="34" t="s">
        <v>118</v>
      </c>
      <c r="G65" s="117" t="s">
        <v>629</v>
      </c>
      <c r="H65" s="100">
        <v>37764</v>
      </c>
      <c r="I65" s="34">
        <v>89047182402</v>
      </c>
      <c r="J65" s="34">
        <v>89047182403</v>
      </c>
      <c r="K65" s="54"/>
      <c r="L65">
        <f t="shared" si="17"/>
        <v>0</v>
      </c>
      <c r="M65">
        <f t="shared" si="18"/>
        <v>1</v>
      </c>
      <c r="N65">
        <f t="shared" si="19"/>
        <v>1</v>
      </c>
      <c r="O65">
        <f t="shared" si="16"/>
        <v>0</v>
      </c>
    </row>
    <row r="66" spans="1:15" ht="18.75" x14ac:dyDescent="0.3">
      <c r="A66" s="257">
        <v>524</v>
      </c>
      <c r="B66" s="162">
        <v>64</v>
      </c>
      <c r="C66" s="56" t="s">
        <v>385</v>
      </c>
      <c r="D66" s="34">
        <v>302</v>
      </c>
      <c r="E66" s="34" t="s">
        <v>609</v>
      </c>
      <c r="F66" s="34" t="s">
        <v>98</v>
      </c>
      <c r="G66" s="117" t="s">
        <v>386</v>
      </c>
      <c r="H66" s="100">
        <v>37490</v>
      </c>
      <c r="I66" s="34">
        <v>89518976027</v>
      </c>
      <c r="J66" s="34">
        <v>89196487941</v>
      </c>
      <c r="K66" s="54"/>
      <c r="L66">
        <f t="shared" si="17"/>
        <v>1</v>
      </c>
      <c r="M66">
        <f t="shared" si="18"/>
        <v>0</v>
      </c>
      <c r="N66">
        <f t="shared" si="19"/>
        <v>1</v>
      </c>
      <c r="O66">
        <f t="shared" si="16"/>
        <v>0</v>
      </c>
    </row>
    <row r="67" spans="1:15" ht="18.75" x14ac:dyDescent="0.3">
      <c r="A67" s="257"/>
      <c r="B67" s="162">
        <v>65</v>
      </c>
      <c r="C67" s="56" t="s">
        <v>387</v>
      </c>
      <c r="D67" s="34">
        <v>236</v>
      </c>
      <c r="E67" s="34" t="s">
        <v>609</v>
      </c>
      <c r="F67" s="34" t="s">
        <v>118</v>
      </c>
      <c r="G67" s="117" t="s">
        <v>122</v>
      </c>
      <c r="H67" s="100">
        <v>37730</v>
      </c>
      <c r="I67" s="34">
        <v>89093062929</v>
      </c>
      <c r="J67" s="34">
        <v>89174981920</v>
      </c>
      <c r="K67" s="54" t="s">
        <v>707</v>
      </c>
      <c r="L67">
        <f t="shared" si="17"/>
        <v>0</v>
      </c>
      <c r="M67">
        <f t="shared" si="18"/>
        <v>1</v>
      </c>
      <c r="N67">
        <f t="shared" si="19"/>
        <v>1</v>
      </c>
      <c r="O67">
        <f t="shared" si="16"/>
        <v>0</v>
      </c>
    </row>
    <row r="68" spans="1:15" ht="18.75" x14ac:dyDescent="0.3">
      <c r="A68" s="257"/>
      <c r="B68" s="162">
        <v>66</v>
      </c>
      <c r="C68" s="56" t="s">
        <v>388</v>
      </c>
      <c r="D68" s="34">
        <v>225</v>
      </c>
      <c r="E68" s="34" t="s">
        <v>609</v>
      </c>
      <c r="F68" s="34" t="s">
        <v>118</v>
      </c>
      <c r="G68" s="117" t="s">
        <v>348</v>
      </c>
      <c r="H68" s="100">
        <v>37831</v>
      </c>
      <c r="I68" s="34">
        <v>89393300865</v>
      </c>
      <c r="J68" s="34">
        <v>89534868033</v>
      </c>
      <c r="K68" s="54" t="s">
        <v>707</v>
      </c>
      <c r="L68">
        <f t="shared" ref="L68:L107" si="20">IF((C68&lt;&gt;""),IF(F68="б",1,0),0)</f>
        <v>0</v>
      </c>
      <c r="M68">
        <f t="shared" si="18"/>
        <v>1</v>
      </c>
      <c r="N68">
        <f t="shared" si="19"/>
        <v>1</v>
      </c>
      <c r="O68">
        <f t="shared" si="16"/>
        <v>0</v>
      </c>
    </row>
    <row r="69" spans="1:15" ht="18.75" x14ac:dyDescent="0.3">
      <c r="A69" s="257">
        <v>525</v>
      </c>
      <c r="B69" s="162">
        <v>67</v>
      </c>
      <c r="C69" s="56" t="s">
        <v>389</v>
      </c>
      <c r="D69" s="34">
        <v>223</v>
      </c>
      <c r="E69" s="34" t="s">
        <v>609</v>
      </c>
      <c r="F69" s="34" t="s">
        <v>118</v>
      </c>
      <c r="G69" s="117" t="s">
        <v>390</v>
      </c>
      <c r="H69" s="100">
        <v>37010</v>
      </c>
      <c r="I69" s="34">
        <v>89127084725</v>
      </c>
      <c r="J69" s="34">
        <v>89128291279</v>
      </c>
      <c r="K69" s="54"/>
      <c r="L69">
        <f t="shared" si="20"/>
        <v>0</v>
      </c>
      <c r="M69">
        <f t="shared" si="18"/>
        <v>1</v>
      </c>
      <c r="N69">
        <f t="shared" si="19"/>
        <v>1</v>
      </c>
      <c r="O69">
        <f t="shared" si="16"/>
        <v>0</v>
      </c>
    </row>
    <row r="70" spans="1:15" ht="18.75" x14ac:dyDescent="0.3">
      <c r="A70" s="257"/>
      <c r="B70" s="162">
        <v>68</v>
      </c>
      <c r="C70" s="56" t="s">
        <v>391</v>
      </c>
      <c r="D70" s="34">
        <v>203</v>
      </c>
      <c r="E70" s="34" t="s">
        <v>609</v>
      </c>
      <c r="F70" s="34" t="s">
        <v>98</v>
      </c>
      <c r="G70" s="117" t="s">
        <v>392</v>
      </c>
      <c r="H70" s="100">
        <v>37841</v>
      </c>
      <c r="I70" s="34">
        <v>89393303488</v>
      </c>
      <c r="J70" s="34">
        <v>89520309113</v>
      </c>
      <c r="K70" s="54"/>
      <c r="L70">
        <f t="shared" si="20"/>
        <v>1</v>
      </c>
      <c r="M70">
        <f t="shared" ref="M70:M107" si="21">IF((C70&lt;&gt;""),IF(F70="к",1,0),0)</f>
        <v>0</v>
      </c>
      <c r="N70">
        <f t="shared" si="19"/>
        <v>1</v>
      </c>
      <c r="O70">
        <f t="shared" ref="O70:O90" si="22">IF(E70="Д",1,0)</f>
        <v>0</v>
      </c>
    </row>
    <row r="71" spans="1:15" ht="18.75" x14ac:dyDescent="0.3">
      <c r="A71" s="257"/>
      <c r="B71" s="162">
        <v>69</v>
      </c>
      <c r="C71" s="56" t="s">
        <v>393</v>
      </c>
      <c r="D71" s="34">
        <v>203</v>
      </c>
      <c r="E71" s="34" t="s">
        <v>609</v>
      </c>
      <c r="F71" s="34" t="s">
        <v>98</v>
      </c>
      <c r="G71" s="117" t="s">
        <v>392</v>
      </c>
      <c r="H71" s="100">
        <v>38040</v>
      </c>
      <c r="I71" s="34">
        <v>89510647300</v>
      </c>
      <c r="J71" s="34">
        <v>89003249379</v>
      </c>
      <c r="K71" s="54"/>
      <c r="L71">
        <f t="shared" si="20"/>
        <v>1</v>
      </c>
      <c r="M71">
        <f t="shared" si="21"/>
        <v>0</v>
      </c>
      <c r="N71">
        <f t="shared" si="19"/>
        <v>1</v>
      </c>
      <c r="O71">
        <f t="shared" si="22"/>
        <v>0</v>
      </c>
    </row>
    <row r="72" spans="1:15" ht="18.75" x14ac:dyDescent="0.3">
      <c r="A72" s="257">
        <v>526</v>
      </c>
      <c r="B72" s="162">
        <v>70</v>
      </c>
      <c r="C72" s="56" t="s">
        <v>394</v>
      </c>
      <c r="D72" s="34">
        <v>320</v>
      </c>
      <c r="E72" s="34" t="s">
        <v>609</v>
      </c>
      <c r="F72" s="34" t="s">
        <v>98</v>
      </c>
      <c r="G72" s="117" t="s">
        <v>113</v>
      </c>
      <c r="H72" s="100">
        <v>37349</v>
      </c>
      <c r="I72" s="34">
        <v>89393902148</v>
      </c>
      <c r="J72" s="248">
        <v>89274360078</v>
      </c>
      <c r="K72" s="54" t="s">
        <v>669</v>
      </c>
      <c r="L72">
        <f t="shared" si="20"/>
        <v>1</v>
      </c>
      <c r="M72">
        <f t="shared" si="21"/>
        <v>0</v>
      </c>
      <c r="N72">
        <f t="shared" si="19"/>
        <v>1</v>
      </c>
      <c r="O72">
        <f t="shared" si="22"/>
        <v>0</v>
      </c>
    </row>
    <row r="73" spans="1:15" ht="18.75" x14ac:dyDescent="0.3">
      <c r="A73" s="257"/>
      <c r="B73" s="162">
        <v>71</v>
      </c>
      <c r="C73" s="56" t="s">
        <v>395</v>
      </c>
      <c r="D73" s="34">
        <v>224</v>
      </c>
      <c r="E73" s="34" t="s">
        <v>609</v>
      </c>
      <c r="F73" s="34" t="s">
        <v>98</v>
      </c>
      <c r="G73" s="117" t="s">
        <v>113</v>
      </c>
      <c r="H73" s="100">
        <v>37812</v>
      </c>
      <c r="I73" s="34">
        <v>89393182389</v>
      </c>
      <c r="J73" s="248">
        <v>89274360078</v>
      </c>
      <c r="K73" s="54"/>
      <c r="L73">
        <f t="shared" si="20"/>
        <v>1</v>
      </c>
      <c r="M73">
        <f t="shared" si="21"/>
        <v>0</v>
      </c>
      <c r="N73">
        <f t="shared" ref="N73:N83" si="23">IF(E73="М",1,0)</f>
        <v>1</v>
      </c>
      <c r="O73">
        <f t="shared" si="22"/>
        <v>0</v>
      </c>
    </row>
    <row r="74" spans="1:15" ht="18.75" x14ac:dyDescent="0.3">
      <c r="A74" s="257"/>
      <c r="B74" s="162">
        <v>72</v>
      </c>
      <c r="C74" s="56" t="s">
        <v>410</v>
      </c>
      <c r="D74" s="34">
        <v>215</v>
      </c>
      <c r="E74" s="34" t="s">
        <v>609</v>
      </c>
      <c r="F74" s="34" t="s">
        <v>98</v>
      </c>
      <c r="G74" s="117" t="s">
        <v>651</v>
      </c>
      <c r="H74" s="100">
        <v>37657</v>
      </c>
      <c r="I74" s="34">
        <v>89503281836</v>
      </c>
      <c r="J74" s="34">
        <v>89534939721</v>
      </c>
      <c r="K74" s="54"/>
      <c r="L74">
        <f t="shared" si="20"/>
        <v>1</v>
      </c>
      <c r="M74">
        <f t="shared" si="21"/>
        <v>0</v>
      </c>
      <c r="N74">
        <f t="shared" si="23"/>
        <v>1</v>
      </c>
      <c r="O74">
        <f t="shared" si="22"/>
        <v>0</v>
      </c>
    </row>
    <row r="75" spans="1:15" ht="18.75" x14ac:dyDescent="0.3">
      <c r="A75" s="257">
        <v>527</v>
      </c>
      <c r="B75" s="162">
        <v>73</v>
      </c>
      <c r="C75" s="56" t="s">
        <v>397</v>
      </c>
      <c r="D75" s="34">
        <v>235</v>
      </c>
      <c r="E75" s="34" t="s">
        <v>609</v>
      </c>
      <c r="F75" s="34" t="s">
        <v>98</v>
      </c>
      <c r="G75" s="117" t="s">
        <v>398</v>
      </c>
      <c r="H75" s="100">
        <v>37948</v>
      </c>
      <c r="I75" s="34">
        <v>89274024724</v>
      </c>
      <c r="J75" s="34">
        <v>89123310924</v>
      </c>
      <c r="K75" s="54" t="s">
        <v>710</v>
      </c>
      <c r="L75">
        <f t="shared" si="20"/>
        <v>1</v>
      </c>
      <c r="M75">
        <f t="shared" si="21"/>
        <v>0</v>
      </c>
      <c r="N75">
        <f t="shared" si="23"/>
        <v>1</v>
      </c>
      <c r="O75">
        <f t="shared" si="22"/>
        <v>0</v>
      </c>
    </row>
    <row r="76" spans="1:15" ht="18.75" x14ac:dyDescent="0.3">
      <c r="A76" s="257"/>
      <c r="B76" s="162">
        <v>74</v>
      </c>
      <c r="C76" s="56" t="s">
        <v>399</v>
      </c>
      <c r="D76" s="34">
        <v>303</v>
      </c>
      <c r="E76" s="34" t="s">
        <v>609</v>
      </c>
      <c r="F76" s="34" t="s">
        <v>98</v>
      </c>
      <c r="G76" s="117" t="s">
        <v>400</v>
      </c>
      <c r="H76" s="100">
        <v>37320</v>
      </c>
      <c r="I76" s="34">
        <v>89274440908</v>
      </c>
      <c r="J76" s="34">
        <v>89176646390</v>
      </c>
      <c r="K76" s="54"/>
      <c r="L76">
        <f t="shared" si="20"/>
        <v>1</v>
      </c>
      <c r="M76">
        <f t="shared" si="21"/>
        <v>0</v>
      </c>
      <c r="N76">
        <f t="shared" si="23"/>
        <v>1</v>
      </c>
      <c r="O76">
        <f t="shared" si="22"/>
        <v>0</v>
      </c>
    </row>
    <row r="77" spans="1:15" ht="18.75" x14ac:dyDescent="0.3">
      <c r="A77" s="257"/>
      <c r="B77" s="162">
        <v>75</v>
      </c>
      <c r="C77" s="56" t="s">
        <v>401</v>
      </c>
      <c r="D77" s="34">
        <v>336</v>
      </c>
      <c r="E77" s="34" t="s">
        <v>609</v>
      </c>
      <c r="F77" s="34" t="s">
        <v>98</v>
      </c>
      <c r="G77" s="117" t="s">
        <v>402</v>
      </c>
      <c r="H77" s="100">
        <v>37487</v>
      </c>
      <c r="I77" s="34">
        <v>89393129930</v>
      </c>
      <c r="J77" s="34">
        <v>89083381751</v>
      </c>
      <c r="K77" s="54"/>
      <c r="L77">
        <f t="shared" si="20"/>
        <v>1</v>
      </c>
      <c r="M77">
        <f t="shared" si="21"/>
        <v>0</v>
      </c>
      <c r="N77">
        <f t="shared" si="23"/>
        <v>1</v>
      </c>
      <c r="O77">
        <f t="shared" si="22"/>
        <v>0</v>
      </c>
    </row>
    <row r="78" spans="1:15" ht="18.75" x14ac:dyDescent="0.3">
      <c r="A78" s="257">
        <v>528</v>
      </c>
      <c r="B78" s="162">
        <v>76</v>
      </c>
      <c r="C78" s="56" t="s">
        <v>403</v>
      </c>
      <c r="D78" s="34">
        <v>235</v>
      </c>
      <c r="E78" s="34" t="s">
        <v>609</v>
      </c>
      <c r="F78" s="34" t="s">
        <v>98</v>
      </c>
      <c r="G78" s="117" t="s">
        <v>367</v>
      </c>
      <c r="H78" s="100">
        <v>37870</v>
      </c>
      <c r="I78" s="34">
        <v>89393320620</v>
      </c>
      <c r="J78" s="34">
        <v>89172350475</v>
      </c>
      <c r="K78" s="54"/>
      <c r="L78">
        <f t="shared" si="20"/>
        <v>1</v>
      </c>
      <c r="M78">
        <f t="shared" si="21"/>
        <v>0</v>
      </c>
      <c r="N78">
        <f t="shared" si="23"/>
        <v>1</v>
      </c>
      <c r="O78">
        <f t="shared" si="22"/>
        <v>0</v>
      </c>
    </row>
    <row r="79" spans="1:15" ht="18.75" x14ac:dyDescent="0.3">
      <c r="A79" s="257"/>
      <c r="B79" s="162">
        <v>77</v>
      </c>
      <c r="C79" s="56" t="s">
        <v>404</v>
      </c>
      <c r="D79" s="34">
        <v>202</v>
      </c>
      <c r="E79" s="34" t="s">
        <v>609</v>
      </c>
      <c r="F79" s="34" t="s">
        <v>98</v>
      </c>
      <c r="G79" s="117" t="s">
        <v>134</v>
      </c>
      <c r="H79" s="100">
        <v>37801</v>
      </c>
      <c r="I79" s="34">
        <v>89083310558</v>
      </c>
      <c r="J79" s="34">
        <v>89178611169</v>
      </c>
      <c r="K79" s="54" t="s">
        <v>716</v>
      </c>
      <c r="L79">
        <f t="shared" si="20"/>
        <v>1</v>
      </c>
      <c r="M79">
        <f t="shared" si="21"/>
        <v>0</v>
      </c>
      <c r="N79">
        <f t="shared" si="23"/>
        <v>1</v>
      </c>
      <c r="O79">
        <f t="shared" si="22"/>
        <v>0</v>
      </c>
    </row>
    <row r="80" spans="1:15" ht="18.75" x14ac:dyDescent="0.3">
      <c r="A80" s="257"/>
      <c r="B80" s="162">
        <v>78</v>
      </c>
      <c r="C80" s="56" t="s">
        <v>630</v>
      </c>
      <c r="D80" s="34">
        <v>320</v>
      </c>
      <c r="E80" s="34" t="s">
        <v>609</v>
      </c>
      <c r="F80" s="34" t="s">
        <v>98</v>
      </c>
      <c r="G80" s="117" t="s">
        <v>489</v>
      </c>
      <c r="H80" s="100">
        <v>37558</v>
      </c>
      <c r="I80" s="34">
        <v>89393937279</v>
      </c>
      <c r="J80" s="164">
        <v>89393937279</v>
      </c>
      <c r="K80" s="54"/>
      <c r="L80">
        <f t="shared" si="20"/>
        <v>1</v>
      </c>
      <c r="M80">
        <f t="shared" si="21"/>
        <v>0</v>
      </c>
      <c r="N80">
        <f t="shared" si="23"/>
        <v>1</v>
      </c>
      <c r="O80">
        <f t="shared" si="22"/>
        <v>0</v>
      </c>
    </row>
    <row r="81" spans="1:15" ht="18.75" x14ac:dyDescent="0.3">
      <c r="A81" s="257">
        <v>529</v>
      </c>
      <c r="B81" s="162">
        <v>79</v>
      </c>
      <c r="C81" s="56" t="s">
        <v>405</v>
      </c>
      <c r="D81" s="34">
        <v>311</v>
      </c>
      <c r="E81" s="34" t="s">
        <v>609</v>
      </c>
      <c r="F81" s="34" t="s">
        <v>98</v>
      </c>
      <c r="G81" s="117" t="s">
        <v>142</v>
      </c>
      <c r="H81" s="100">
        <v>37562</v>
      </c>
      <c r="I81" s="34">
        <v>89274451151</v>
      </c>
      <c r="J81" s="34">
        <v>89274101707</v>
      </c>
      <c r="K81" s="54" t="s">
        <v>707</v>
      </c>
      <c r="L81">
        <f t="shared" si="20"/>
        <v>1</v>
      </c>
      <c r="M81">
        <f t="shared" si="21"/>
        <v>0</v>
      </c>
      <c r="N81">
        <f t="shared" si="23"/>
        <v>1</v>
      </c>
      <c r="O81">
        <f t="shared" si="22"/>
        <v>0</v>
      </c>
    </row>
    <row r="82" spans="1:15" ht="18.75" x14ac:dyDescent="0.3">
      <c r="A82" s="257"/>
      <c r="B82" s="162">
        <v>80</v>
      </c>
      <c r="C82" s="56" t="s">
        <v>406</v>
      </c>
      <c r="D82" s="34">
        <v>335</v>
      </c>
      <c r="E82" s="34" t="s">
        <v>609</v>
      </c>
      <c r="F82" s="34" t="s">
        <v>98</v>
      </c>
      <c r="G82" s="117" t="s">
        <v>142</v>
      </c>
      <c r="H82" s="100">
        <v>37379</v>
      </c>
      <c r="I82" s="34">
        <v>89991634176</v>
      </c>
      <c r="J82" s="34">
        <v>89297234528</v>
      </c>
      <c r="K82" s="54"/>
      <c r="L82">
        <f t="shared" si="20"/>
        <v>1</v>
      </c>
      <c r="M82">
        <f t="shared" si="21"/>
        <v>0</v>
      </c>
      <c r="N82">
        <f t="shared" si="23"/>
        <v>1</v>
      </c>
      <c r="O82">
        <f t="shared" si="22"/>
        <v>0</v>
      </c>
    </row>
    <row r="83" spans="1:15" ht="18.75" x14ac:dyDescent="0.3">
      <c r="A83" s="257"/>
      <c r="B83" s="162">
        <v>81</v>
      </c>
      <c r="C83" s="56" t="s">
        <v>407</v>
      </c>
      <c r="D83" s="34">
        <v>225</v>
      </c>
      <c r="E83" s="34" t="s">
        <v>609</v>
      </c>
      <c r="F83" s="34" t="s">
        <v>98</v>
      </c>
      <c r="G83" s="117" t="s">
        <v>123</v>
      </c>
      <c r="H83" s="100">
        <v>37700</v>
      </c>
      <c r="I83" s="34">
        <v>89827922680</v>
      </c>
      <c r="J83" s="164">
        <v>89199147023</v>
      </c>
      <c r="K83" s="54" t="s">
        <v>712</v>
      </c>
      <c r="L83">
        <f t="shared" si="20"/>
        <v>1</v>
      </c>
      <c r="M83">
        <f t="shared" si="21"/>
        <v>0</v>
      </c>
      <c r="N83">
        <f t="shared" si="23"/>
        <v>1</v>
      </c>
      <c r="O83">
        <f t="shared" si="22"/>
        <v>0</v>
      </c>
    </row>
    <row r="84" spans="1:15" ht="15.75" x14ac:dyDescent="0.25">
      <c r="A84" s="257">
        <v>532</v>
      </c>
      <c r="B84" s="162">
        <v>82</v>
      </c>
      <c r="C84" s="111" t="s">
        <v>652</v>
      </c>
      <c r="D84" s="112">
        <v>203</v>
      </c>
      <c r="E84" s="112" t="s">
        <v>610</v>
      </c>
      <c r="F84" s="116" t="s">
        <v>98</v>
      </c>
      <c r="G84" s="113" t="s">
        <v>653</v>
      </c>
      <c r="H84" s="114">
        <v>37610</v>
      </c>
      <c r="I84" s="115">
        <v>89172955352</v>
      </c>
      <c r="J84" s="115">
        <v>89872380793</v>
      </c>
      <c r="K84" s="126"/>
      <c r="L84">
        <f t="shared" si="20"/>
        <v>1</v>
      </c>
      <c r="M84">
        <f t="shared" si="21"/>
        <v>0</v>
      </c>
      <c r="N84">
        <f t="shared" ref="N84:N107" si="24">IF(E84="М",1,0)</f>
        <v>0</v>
      </c>
      <c r="O84">
        <f t="shared" si="22"/>
        <v>1</v>
      </c>
    </row>
    <row r="85" spans="1:15" ht="18.75" x14ac:dyDescent="0.3">
      <c r="A85" s="257"/>
      <c r="B85" s="162">
        <v>83</v>
      </c>
      <c r="C85" s="56" t="s">
        <v>704</v>
      </c>
      <c r="D85" s="34">
        <v>211</v>
      </c>
      <c r="E85" s="112" t="s">
        <v>610</v>
      </c>
      <c r="F85" s="34" t="s">
        <v>98</v>
      </c>
      <c r="G85" s="117" t="s">
        <v>100</v>
      </c>
      <c r="H85" s="100">
        <v>37607</v>
      </c>
      <c r="I85" s="34">
        <v>89393362321</v>
      </c>
      <c r="J85" s="34">
        <v>89393894121</v>
      </c>
      <c r="K85" s="54"/>
      <c r="L85">
        <f t="shared" si="20"/>
        <v>1</v>
      </c>
      <c r="M85">
        <f t="shared" si="21"/>
        <v>0</v>
      </c>
      <c r="N85">
        <f t="shared" si="24"/>
        <v>0</v>
      </c>
      <c r="O85">
        <f t="shared" si="22"/>
        <v>1</v>
      </c>
    </row>
    <row r="86" spans="1:15" ht="18.75" x14ac:dyDescent="0.3">
      <c r="A86" s="257"/>
      <c r="B86" s="162">
        <v>84</v>
      </c>
      <c r="C86" s="121" t="s">
        <v>58</v>
      </c>
      <c r="D86" s="116">
        <v>127</v>
      </c>
      <c r="E86" s="112" t="s">
        <v>610</v>
      </c>
      <c r="F86" s="49" t="s">
        <v>118</v>
      </c>
      <c r="G86" s="118" t="s">
        <v>114</v>
      </c>
      <c r="H86" s="74">
        <v>37949</v>
      </c>
      <c r="I86" s="49">
        <v>89229708924</v>
      </c>
      <c r="J86" s="49">
        <v>89229408942</v>
      </c>
      <c r="K86" s="54"/>
      <c r="L86">
        <f t="shared" si="20"/>
        <v>0</v>
      </c>
      <c r="M86">
        <f t="shared" si="21"/>
        <v>1</v>
      </c>
      <c r="N86">
        <f t="shared" si="24"/>
        <v>0</v>
      </c>
      <c r="O86">
        <f t="shared" si="22"/>
        <v>1</v>
      </c>
    </row>
    <row r="87" spans="1:15" ht="31.5" x14ac:dyDescent="0.25">
      <c r="A87" s="257">
        <v>533</v>
      </c>
      <c r="B87" s="162">
        <v>85</v>
      </c>
      <c r="C87" s="227" t="s">
        <v>821</v>
      </c>
      <c r="D87" s="116">
        <v>435</v>
      </c>
      <c r="E87" s="115" t="s">
        <v>610</v>
      </c>
      <c r="F87" s="115" t="s">
        <v>154</v>
      </c>
      <c r="G87" s="228" t="s">
        <v>822</v>
      </c>
      <c r="H87" s="168">
        <v>37221</v>
      </c>
      <c r="I87" s="115">
        <v>89959818634</v>
      </c>
      <c r="J87" s="115">
        <v>89274254612</v>
      </c>
      <c r="L87">
        <f t="shared" si="20"/>
        <v>1</v>
      </c>
      <c r="M87">
        <f t="shared" si="21"/>
        <v>0</v>
      </c>
      <c r="N87">
        <f t="shared" si="24"/>
        <v>0</v>
      </c>
      <c r="O87">
        <f t="shared" si="22"/>
        <v>1</v>
      </c>
    </row>
    <row r="88" spans="1:15" ht="18.75" x14ac:dyDescent="0.3">
      <c r="A88" s="257"/>
      <c r="B88" s="162">
        <v>86</v>
      </c>
      <c r="C88" s="56" t="s">
        <v>415</v>
      </c>
      <c r="D88" s="34">
        <v>416</v>
      </c>
      <c r="E88" s="112" t="s">
        <v>610</v>
      </c>
      <c r="F88" s="34" t="s">
        <v>98</v>
      </c>
      <c r="G88" s="117" t="s">
        <v>364</v>
      </c>
      <c r="H88" s="100">
        <v>36714</v>
      </c>
      <c r="I88" s="34">
        <v>89600608283</v>
      </c>
      <c r="J88" s="34">
        <v>89656034036</v>
      </c>
      <c r="K88" s="54"/>
      <c r="L88">
        <f t="shared" si="20"/>
        <v>1</v>
      </c>
      <c r="M88">
        <f t="shared" si="21"/>
        <v>0</v>
      </c>
      <c r="N88">
        <f t="shared" si="24"/>
        <v>0</v>
      </c>
      <c r="O88">
        <f t="shared" si="22"/>
        <v>1</v>
      </c>
    </row>
    <row r="89" spans="1:15" ht="18.75" x14ac:dyDescent="0.3">
      <c r="A89" s="257"/>
      <c r="B89" s="162">
        <v>87</v>
      </c>
      <c r="C89" s="50" t="s">
        <v>74</v>
      </c>
      <c r="D89" s="49">
        <v>311</v>
      </c>
      <c r="E89" s="112" t="s">
        <v>610</v>
      </c>
      <c r="F89" s="49" t="s">
        <v>98</v>
      </c>
      <c r="G89" s="119" t="s">
        <v>137</v>
      </c>
      <c r="H89" s="96">
        <v>37275</v>
      </c>
      <c r="I89" s="49">
        <v>89600328870</v>
      </c>
      <c r="J89" s="49">
        <v>89872229735</v>
      </c>
      <c r="K89" s="54" t="s">
        <v>707</v>
      </c>
      <c r="L89">
        <f t="shared" si="20"/>
        <v>1</v>
      </c>
      <c r="M89">
        <f t="shared" si="21"/>
        <v>0</v>
      </c>
      <c r="N89">
        <f t="shared" si="24"/>
        <v>0</v>
      </c>
      <c r="O89">
        <f t="shared" si="22"/>
        <v>1</v>
      </c>
    </row>
    <row r="90" spans="1:15" ht="18.75" x14ac:dyDescent="0.3">
      <c r="A90" s="257">
        <v>534</v>
      </c>
      <c r="B90" s="162">
        <v>88</v>
      </c>
      <c r="C90" s="56" t="s">
        <v>417</v>
      </c>
      <c r="D90" s="34">
        <v>303</v>
      </c>
      <c r="E90" s="112" t="s">
        <v>610</v>
      </c>
      <c r="F90" s="34" t="s">
        <v>98</v>
      </c>
      <c r="G90" s="117" t="s">
        <v>418</v>
      </c>
      <c r="H90" s="100">
        <v>37448</v>
      </c>
      <c r="I90" s="34">
        <v>89083468652</v>
      </c>
      <c r="J90" s="34">
        <v>89050394292</v>
      </c>
      <c r="K90" s="54"/>
      <c r="L90">
        <f t="shared" si="20"/>
        <v>1</v>
      </c>
      <c r="M90">
        <f t="shared" si="21"/>
        <v>0</v>
      </c>
      <c r="N90">
        <f t="shared" si="24"/>
        <v>0</v>
      </c>
      <c r="O90">
        <f t="shared" si="22"/>
        <v>1</v>
      </c>
    </row>
    <row r="91" spans="1:15" ht="18.75" x14ac:dyDescent="0.3">
      <c r="A91" s="257"/>
      <c r="B91" s="162">
        <v>89</v>
      </c>
      <c r="C91" s="56" t="s">
        <v>419</v>
      </c>
      <c r="D91" s="34">
        <v>303</v>
      </c>
      <c r="E91" s="112" t="s">
        <v>610</v>
      </c>
      <c r="F91" s="34" t="s">
        <v>98</v>
      </c>
      <c r="G91" s="117" t="s">
        <v>382</v>
      </c>
      <c r="H91" s="100">
        <v>37385</v>
      </c>
      <c r="I91" s="34">
        <v>89393610605</v>
      </c>
      <c r="J91" s="34">
        <v>89600453472</v>
      </c>
      <c r="K91" s="54"/>
      <c r="L91">
        <f t="shared" si="20"/>
        <v>1</v>
      </c>
      <c r="M91">
        <f t="shared" si="21"/>
        <v>0</v>
      </c>
      <c r="N91">
        <f t="shared" si="24"/>
        <v>0</v>
      </c>
      <c r="O91">
        <f>IF(E91="Д",1,0)</f>
        <v>1</v>
      </c>
    </row>
    <row r="92" spans="1:15" ht="18.75" x14ac:dyDescent="0.3">
      <c r="A92" s="257"/>
      <c r="B92" s="162">
        <v>90</v>
      </c>
      <c r="C92" s="56" t="s">
        <v>414</v>
      </c>
      <c r="D92" s="34">
        <v>323</v>
      </c>
      <c r="E92" s="112" t="s">
        <v>610</v>
      </c>
      <c r="F92" s="34" t="s">
        <v>98</v>
      </c>
      <c r="G92" s="117" t="s">
        <v>135</v>
      </c>
      <c r="H92" s="100">
        <v>37353</v>
      </c>
      <c r="I92" s="34">
        <v>89586279677</v>
      </c>
      <c r="J92" s="34">
        <v>89033449035</v>
      </c>
      <c r="K92" s="54" t="s">
        <v>712</v>
      </c>
      <c r="L92">
        <f t="shared" si="20"/>
        <v>1</v>
      </c>
      <c r="M92">
        <f t="shared" si="21"/>
        <v>0</v>
      </c>
      <c r="N92">
        <f t="shared" si="24"/>
        <v>0</v>
      </c>
      <c r="O92">
        <f>IF(E92="Д",1,0)</f>
        <v>1</v>
      </c>
    </row>
    <row r="93" spans="1:15" ht="18.75" x14ac:dyDescent="0.3">
      <c r="A93" s="257">
        <v>535</v>
      </c>
      <c r="B93" s="162">
        <v>91</v>
      </c>
      <c r="C93" s="56" t="s">
        <v>422</v>
      </c>
      <c r="D93" s="34">
        <v>224</v>
      </c>
      <c r="E93" s="112" t="s">
        <v>610</v>
      </c>
      <c r="F93" s="34" t="s">
        <v>98</v>
      </c>
      <c r="G93" s="117" t="s">
        <v>423</v>
      </c>
      <c r="H93" s="100">
        <v>37644</v>
      </c>
      <c r="I93" s="34">
        <v>89960474361</v>
      </c>
      <c r="J93" s="34">
        <v>89536808334</v>
      </c>
      <c r="K93" s="54" t="s">
        <v>712</v>
      </c>
      <c r="L93">
        <f t="shared" si="20"/>
        <v>1</v>
      </c>
      <c r="M93">
        <f t="shared" si="21"/>
        <v>0</v>
      </c>
      <c r="N93">
        <f t="shared" si="24"/>
        <v>0</v>
      </c>
      <c r="O93">
        <f>IF(E93="Д",1,0)</f>
        <v>1</v>
      </c>
    </row>
    <row r="94" spans="1:15" ht="18.75" x14ac:dyDescent="0.3">
      <c r="A94" s="257"/>
      <c r="B94" s="162">
        <v>92</v>
      </c>
      <c r="C94" s="56" t="s">
        <v>424</v>
      </c>
      <c r="D94" s="34">
        <v>224</v>
      </c>
      <c r="E94" s="112" t="s">
        <v>610</v>
      </c>
      <c r="F94" s="34" t="s">
        <v>98</v>
      </c>
      <c r="G94" s="117" t="s">
        <v>323</v>
      </c>
      <c r="H94" s="100">
        <v>37882</v>
      </c>
      <c r="I94" s="34">
        <v>89656186559</v>
      </c>
      <c r="J94" s="34">
        <v>89631248363</v>
      </c>
      <c r="K94" s="54"/>
      <c r="L94">
        <f t="shared" si="20"/>
        <v>1</v>
      </c>
      <c r="M94">
        <f t="shared" si="21"/>
        <v>0</v>
      </c>
      <c r="N94">
        <f t="shared" si="24"/>
        <v>0</v>
      </c>
      <c r="O94">
        <f t="shared" ref="O94:O107" si="25">IF(E94="Д",1,0)</f>
        <v>1</v>
      </c>
    </row>
    <row r="95" spans="1:15" ht="18.75" x14ac:dyDescent="0.3">
      <c r="A95" s="257"/>
      <c r="B95" s="162">
        <v>93</v>
      </c>
      <c r="C95" s="56" t="s">
        <v>425</v>
      </c>
      <c r="D95" s="34">
        <v>220</v>
      </c>
      <c r="E95" s="112" t="s">
        <v>610</v>
      </c>
      <c r="F95" s="34" t="s">
        <v>98</v>
      </c>
      <c r="G95" s="117" t="s">
        <v>367</v>
      </c>
      <c r="H95" s="100">
        <v>37817</v>
      </c>
      <c r="I95" s="34">
        <v>89274338631</v>
      </c>
      <c r="J95" s="34">
        <v>89061137950</v>
      </c>
      <c r="K95" s="54"/>
      <c r="L95">
        <f t="shared" si="20"/>
        <v>1</v>
      </c>
      <c r="M95">
        <f t="shared" si="21"/>
        <v>0</v>
      </c>
      <c r="N95">
        <f t="shared" si="24"/>
        <v>0</v>
      </c>
      <c r="O95">
        <f t="shared" si="25"/>
        <v>1</v>
      </c>
    </row>
    <row r="96" spans="1:15" ht="18.75" x14ac:dyDescent="0.3">
      <c r="A96" s="257">
        <v>536</v>
      </c>
      <c r="B96" s="162">
        <v>94</v>
      </c>
      <c r="C96" s="56" t="s">
        <v>426</v>
      </c>
      <c r="D96" s="34">
        <v>331</v>
      </c>
      <c r="E96" s="112" t="s">
        <v>610</v>
      </c>
      <c r="F96" s="34" t="s">
        <v>98</v>
      </c>
      <c r="G96" s="117" t="s">
        <v>112</v>
      </c>
      <c r="H96" s="100">
        <v>37243</v>
      </c>
      <c r="I96" s="34">
        <v>89393118350</v>
      </c>
      <c r="J96" s="34">
        <v>89375770951</v>
      </c>
      <c r="K96" s="54" t="s">
        <v>676</v>
      </c>
      <c r="L96">
        <f t="shared" si="20"/>
        <v>1</v>
      </c>
      <c r="M96">
        <f t="shared" si="21"/>
        <v>0</v>
      </c>
      <c r="N96">
        <f t="shared" si="24"/>
        <v>0</v>
      </c>
      <c r="O96">
        <f t="shared" si="25"/>
        <v>1</v>
      </c>
    </row>
    <row r="97" spans="1:15" ht="18.75" x14ac:dyDescent="0.3">
      <c r="A97" s="257"/>
      <c r="B97" s="162">
        <v>95</v>
      </c>
      <c r="C97" s="56" t="s">
        <v>427</v>
      </c>
      <c r="D97" s="34">
        <v>224</v>
      </c>
      <c r="E97" s="112" t="s">
        <v>610</v>
      </c>
      <c r="F97" s="34" t="s">
        <v>98</v>
      </c>
      <c r="G97" s="117" t="s">
        <v>145</v>
      </c>
      <c r="H97" s="100">
        <v>37820</v>
      </c>
      <c r="I97" s="34">
        <v>89393498692</v>
      </c>
      <c r="J97" s="34">
        <v>89997586805</v>
      </c>
      <c r="K97" s="54" t="s">
        <v>712</v>
      </c>
      <c r="L97">
        <f t="shared" si="20"/>
        <v>1</v>
      </c>
      <c r="M97">
        <f t="shared" si="21"/>
        <v>0</v>
      </c>
      <c r="N97">
        <f t="shared" si="24"/>
        <v>0</v>
      </c>
      <c r="O97">
        <f t="shared" si="25"/>
        <v>1</v>
      </c>
    </row>
    <row r="98" spans="1:15" ht="18.75" x14ac:dyDescent="0.3">
      <c r="A98" s="257"/>
      <c r="B98" s="162">
        <v>96</v>
      </c>
      <c r="C98" s="56" t="s">
        <v>428</v>
      </c>
      <c r="D98" s="34">
        <v>224</v>
      </c>
      <c r="E98" s="112" t="s">
        <v>610</v>
      </c>
      <c r="F98" s="34" t="s">
        <v>98</v>
      </c>
      <c r="G98" s="117" t="s">
        <v>122</v>
      </c>
      <c r="H98" s="100">
        <v>37651</v>
      </c>
      <c r="I98" s="34">
        <v>89871496947</v>
      </c>
      <c r="J98" s="34">
        <v>8974556471</v>
      </c>
      <c r="K98" s="54" t="s">
        <v>712</v>
      </c>
      <c r="L98">
        <f t="shared" si="20"/>
        <v>1</v>
      </c>
      <c r="M98">
        <f t="shared" si="21"/>
        <v>0</v>
      </c>
      <c r="N98">
        <f t="shared" si="24"/>
        <v>0</v>
      </c>
      <c r="O98">
        <f t="shared" si="25"/>
        <v>1</v>
      </c>
    </row>
    <row r="99" spans="1:15" ht="18.75" x14ac:dyDescent="0.3">
      <c r="A99" s="257">
        <v>537</v>
      </c>
      <c r="B99" s="162">
        <v>97</v>
      </c>
      <c r="C99" s="56" t="s">
        <v>429</v>
      </c>
      <c r="D99" s="34">
        <v>203</v>
      </c>
      <c r="E99" s="112" t="s">
        <v>610</v>
      </c>
      <c r="F99" s="34" t="s">
        <v>98</v>
      </c>
      <c r="G99" s="117" t="s">
        <v>338</v>
      </c>
      <c r="H99" s="100">
        <v>37930</v>
      </c>
      <c r="I99" s="34">
        <v>89272418704</v>
      </c>
      <c r="J99" s="34">
        <v>89274872527</v>
      </c>
      <c r="K99" s="54"/>
      <c r="L99">
        <f t="shared" si="20"/>
        <v>1</v>
      </c>
      <c r="M99">
        <f t="shared" si="21"/>
        <v>0</v>
      </c>
      <c r="N99">
        <f t="shared" si="24"/>
        <v>0</v>
      </c>
      <c r="O99">
        <f t="shared" si="25"/>
        <v>1</v>
      </c>
    </row>
    <row r="100" spans="1:15" ht="18.75" x14ac:dyDescent="0.3">
      <c r="A100" s="257"/>
      <c r="B100" s="162">
        <v>98</v>
      </c>
      <c r="C100" s="56" t="s">
        <v>430</v>
      </c>
      <c r="D100" s="34">
        <v>330</v>
      </c>
      <c r="E100" s="112" t="s">
        <v>610</v>
      </c>
      <c r="F100" s="34" t="s">
        <v>98</v>
      </c>
      <c r="G100" s="117" t="s">
        <v>431</v>
      </c>
      <c r="H100" s="100">
        <v>37349</v>
      </c>
      <c r="I100" s="34">
        <v>89393084760</v>
      </c>
      <c r="J100" s="34">
        <v>89393954303</v>
      </c>
      <c r="K100" s="54" t="s">
        <v>676</v>
      </c>
      <c r="L100">
        <f t="shared" si="20"/>
        <v>1</v>
      </c>
      <c r="M100">
        <f t="shared" si="21"/>
        <v>0</v>
      </c>
      <c r="N100">
        <f t="shared" si="24"/>
        <v>0</v>
      </c>
      <c r="O100">
        <f t="shared" si="25"/>
        <v>1</v>
      </c>
    </row>
    <row r="101" spans="1:15" ht="18.75" x14ac:dyDescent="0.3">
      <c r="A101" s="257"/>
      <c r="B101" s="162">
        <v>99</v>
      </c>
      <c r="C101" s="56" t="s">
        <v>432</v>
      </c>
      <c r="D101" s="34">
        <v>416</v>
      </c>
      <c r="E101" s="112" t="s">
        <v>610</v>
      </c>
      <c r="F101" s="34" t="s">
        <v>98</v>
      </c>
      <c r="G101" s="117" t="s">
        <v>643</v>
      </c>
      <c r="H101" s="100">
        <v>37035</v>
      </c>
      <c r="I101" s="34">
        <v>89228956199</v>
      </c>
      <c r="J101" s="34">
        <v>89225371560</v>
      </c>
      <c r="K101" s="54"/>
      <c r="L101">
        <f t="shared" si="20"/>
        <v>1</v>
      </c>
      <c r="M101">
        <f t="shared" si="21"/>
        <v>0</v>
      </c>
      <c r="N101">
        <f t="shared" si="24"/>
        <v>0</v>
      </c>
      <c r="O101">
        <f t="shared" si="25"/>
        <v>1</v>
      </c>
    </row>
    <row r="102" spans="1:15" ht="18.75" x14ac:dyDescent="0.3">
      <c r="A102" s="257">
        <v>538</v>
      </c>
      <c r="B102" s="162">
        <v>100</v>
      </c>
      <c r="C102" s="56" t="s">
        <v>433</v>
      </c>
      <c r="D102" s="34">
        <v>320</v>
      </c>
      <c r="E102" s="112" t="s">
        <v>610</v>
      </c>
      <c r="F102" s="34" t="s">
        <v>98</v>
      </c>
      <c r="G102" s="117" t="s">
        <v>390</v>
      </c>
      <c r="H102" s="100">
        <v>37588</v>
      </c>
      <c r="I102" s="34">
        <v>89531319164</v>
      </c>
      <c r="J102" s="34">
        <v>89536714447</v>
      </c>
      <c r="K102" s="54"/>
      <c r="L102">
        <f t="shared" si="20"/>
        <v>1</v>
      </c>
      <c r="M102">
        <f t="shared" si="21"/>
        <v>0</v>
      </c>
      <c r="N102">
        <f t="shared" si="24"/>
        <v>0</v>
      </c>
      <c r="O102">
        <f t="shared" si="25"/>
        <v>1</v>
      </c>
    </row>
    <row r="103" spans="1:15" ht="18.75" x14ac:dyDescent="0.3">
      <c r="A103" s="257"/>
      <c r="B103" s="162">
        <v>101</v>
      </c>
      <c r="C103" s="163" t="s">
        <v>631</v>
      </c>
      <c r="D103" s="34">
        <v>215</v>
      </c>
      <c r="E103" s="112" t="s">
        <v>610</v>
      </c>
      <c r="F103" s="34" t="s">
        <v>98</v>
      </c>
      <c r="G103" s="117" t="s">
        <v>632</v>
      </c>
      <c r="H103" s="100">
        <v>37054</v>
      </c>
      <c r="I103" s="34">
        <v>89270482719</v>
      </c>
      <c r="J103" s="34">
        <v>89053757501</v>
      </c>
      <c r="K103" s="54" t="s">
        <v>677</v>
      </c>
      <c r="L103">
        <f t="shared" si="20"/>
        <v>1</v>
      </c>
      <c r="M103">
        <f t="shared" si="21"/>
        <v>0</v>
      </c>
      <c r="N103">
        <f t="shared" si="24"/>
        <v>0</v>
      </c>
      <c r="O103">
        <f t="shared" si="25"/>
        <v>1</v>
      </c>
    </row>
    <row r="104" spans="1:15" ht="18.75" x14ac:dyDescent="0.3">
      <c r="A104" s="257"/>
      <c r="B104" s="162">
        <v>102</v>
      </c>
      <c r="C104" s="56" t="s">
        <v>654</v>
      </c>
      <c r="D104" s="34">
        <v>311</v>
      </c>
      <c r="E104" s="112" t="s">
        <v>610</v>
      </c>
      <c r="F104" s="34" t="s">
        <v>98</v>
      </c>
      <c r="G104" s="117" t="s">
        <v>102</v>
      </c>
      <c r="H104" s="100">
        <v>37341</v>
      </c>
      <c r="I104" s="34">
        <v>89393301749</v>
      </c>
      <c r="J104" s="34">
        <v>89872274196</v>
      </c>
      <c r="K104" s="54" t="s">
        <v>707</v>
      </c>
      <c r="L104">
        <f t="shared" si="20"/>
        <v>1</v>
      </c>
      <c r="M104">
        <f t="shared" si="21"/>
        <v>0</v>
      </c>
      <c r="N104">
        <f t="shared" si="24"/>
        <v>0</v>
      </c>
      <c r="O104">
        <f t="shared" si="25"/>
        <v>1</v>
      </c>
    </row>
    <row r="105" spans="1:15" ht="18.75" x14ac:dyDescent="0.3">
      <c r="A105" s="257">
        <v>539</v>
      </c>
      <c r="B105" s="162">
        <v>103</v>
      </c>
      <c r="C105" s="56" t="s">
        <v>434</v>
      </c>
      <c r="D105" s="34">
        <v>202</v>
      </c>
      <c r="E105" s="112" t="s">
        <v>610</v>
      </c>
      <c r="F105" s="34" t="s">
        <v>98</v>
      </c>
      <c r="G105" s="117" t="s">
        <v>134</v>
      </c>
      <c r="H105" s="100">
        <v>37517</v>
      </c>
      <c r="I105" s="34">
        <v>89872843790</v>
      </c>
      <c r="J105" s="34">
        <v>89144780709</v>
      </c>
      <c r="K105" s="54" t="s">
        <v>716</v>
      </c>
      <c r="L105">
        <f t="shared" si="20"/>
        <v>1</v>
      </c>
      <c r="M105">
        <f t="shared" si="21"/>
        <v>0</v>
      </c>
      <c r="N105">
        <f t="shared" si="24"/>
        <v>0</v>
      </c>
      <c r="O105">
        <f t="shared" si="25"/>
        <v>1</v>
      </c>
    </row>
    <row r="106" spans="1:15" ht="18.75" x14ac:dyDescent="0.3">
      <c r="A106" s="257"/>
      <c r="B106" s="162">
        <v>104</v>
      </c>
      <c r="C106" s="56" t="s">
        <v>435</v>
      </c>
      <c r="D106" s="34">
        <v>215</v>
      </c>
      <c r="E106" s="112" t="s">
        <v>610</v>
      </c>
      <c r="F106" s="34" t="s">
        <v>98</v>
      </c>
      <c r="G106" s="117" t="s">
        <v>411</v>
      </c>
      <c r="H106" s="100">
        <v>37396</v>
      </c>
      <c r="I106" s="34">
        <v>89003286401</v>
      </c>
      <c r="J106" s="34">
        <v>89534939721</v>
      </c>
      <c r="K106" s="54"/>
      <c r="L106">
        <f t="shared" si="20"/>
        <v>1</v>
      </c>
      <c r="M106">
        <f t="shared" si="21"/>
        <v>0</v>
      </c>
      <c r="N106">
        <f t="shared" si="24"/>
        <v>0</v>
      </c>
      <c r="O106">
        <f t="shared" si="25"/>
        <v>1</v>
      </c>
    </row>
    <row r="107" spans="1:15" ht="18.75" x14ac:dyDescent="0.3">
      <c r="A107" s="257"/>
      <c r="B107" s="162">
        <v>105</v>
      </c>
      <c r="C107" s="247" t="s">
        <v>826</v>
      </c>
      <c r="D107" s="34">
        <v>416</v>
      </c>
      <c r="E107" s="112" t="s">
        <v>610</v>
      </c>
      <c r="F107" s="34" t="s">
        <v>154</v>
      </c>
      <c r="G107" s="117" t="s">
        <v>827</v>
      </c>
      <c r="H107" s="100">
        <v>36777</v>
      </c>
      <c r="I107" s="34">
        <v>89196404730</v>
      </c>
      <c r="J107" s="34">
        <v>89276715666</v>
      </c>
      <c r="K107" s="54"/>
      <c r="L107">
        <f t="shared" si="20"/>
        <v>1</v>
      </c>
      <c r="M107">
        <f t="shared" si="21"/>
        <v>0</v>
      </c>
      <c r="N107">
        <f t="shared" si="24"/>
        <v>0</v>
      </c>
      <c r="O107">
        <f t="shared" si="25"/>
        <v>1</v>
      </c>
    </row>
    <row r="109" spans="1:15" ht="18.75" x14ac:dyDescent="0.3">
      <c r="C109" s="122" t="s">
        <v>438</v>
      </c>
      <c r="D109" s="80">
        <f>B107</f>
        <v>105</v>
      </c>
      <c r="E109" s="15"/>
    </row>
    <row r="110" spans="1:15" ht="18.75" x14ac:dyDescent="0.3">
      <c r="C110" s="122"/>
      <c r="D110" s="80"/>
      <c r="E110" s="15"/>
    </row>
    <row r="111" spans="1:15" ht="18.75" x14ac:dyDescent="0.3">
      <c r="C111" s="122" t="s">
        <v>439</v>
      </c>
      <c r="D111" s="80">
        <f>D109-COUNTIF(C3:C107,"")</f>
        <v>105</v>
      </c>
      <c r="E111" s="15"/>
    </row>
  </sheetData>
  <autoFilter ref="A2:S107" xr:uid="{CD7AA884-FF8E-4534-BFB8-007CCFF74708}"/>
  <mergeCells count="35">
    <mergeCell ref="A18:A20"/>
    <mergeCell ref="A3:A5"/>
    <mergeCell ref="A6:A8"/>
    <mergeCell ref="A9:A11"/>
    <mergeCell ref="A12:A14"/>
    <mergeCell ref="A15:A17"/>
    <mergeCell ref="A54:A56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90:A92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3:A95"/>
    <mergeCell ref="A96:A98"/>
    <mergeCell ref="A99:A101"/>
    <mergeCell ref="A102:A104"/>
    <mergeCell ref="A105:A107"/>
  </mergeCells>
  <conditionalFormatting sqref="K88:K107 K1:K49 K51:K86">
    <cfRule type="containsText" dxfId="56" priority="1" operator="containsText" text="многодетная СТ">
      <formula>NOT(ISERROR(SEARCH("многодетная СТ",K1)))</formula>
    </cfRule>
    <cfRule type="containsText" dxfId="55" priority="2" operator="containsText" text="сирота СТ">
      <formula>NOT(ISERROR(SEARCH("сирота СТ",K1)))</formula>
    </cfRule>
    <cfRule type="containsText" dxfId="54" priority="3" operator="containsText" text="сирота ИКТ">
      <formula>NOT(ISERROR(SEARCH("сирота ИКТ",K1)))</formula>
    </cfRule>
    <cfRule type="containsText" dxfId="53" priority="5" operator="containsText" text="многодетная ИТ">
      <formula>NOT(ISERROR(SEARCH("многодетная ИТ",K1)))</formula>
    </cfRule>
    <cfRule type="containsText" dxfId="52" priority="6" operator="containsText" text="многодетная ИТ">
      <formula>NOT(ISERROR(SEARCH("многодетная ИТ",K1)))</formula>
    </cfRule>
    <cfRule type="containsText" dxfId="51" priority="7" operator="containsText" text="многодетная ИКТ">
      <formula>NOT(ISERROR(SEARCH("многодетная ИКТ",K1)))</formula>
    </cfRule>
    <cfRule type="containsText" dxfId="50" priority="8" operator="containsText" text="многодетная ИТ">
      <formula>NOT(ISERROR(SEARCH("многодетная ИТ",K1)))</formula>
    </cfRule>
    <cfRule type="containsText" dxfId="49" priority="9" operator="containsText" text="многодетная СТ">
      <formula>NOT(ISERROR(SEARCH("многодетная СТ",K1)))</formula>
    </cfRule>
    <cfRule type="containsText" dxfId="48" priority="10" operator="containsText" text="многодетная ИКТ">
      <formula>NOT(ISERROR(SEARCH("многодетная ИКТ",K1)))</formula>
    </cfRule>
    <cfRule type="containsText" dxfId="47" priority="11" operator="containsText" text="малоимущая СТ">
      <formula>NOT(ISERROR(SEARCH("малоимущая СТ",K1)))</formula>
    </cfRule>
  </conditionalFormatting>
  <conditionalFormatting sqref="K88:K107 K3:K49 K51:K86">
    <cfRule type="containsText" dxfId="46" priority="4" operator="containsText" text="многодетная ИТ">
      <formula>NOT(ISERROR(SEARCH("многодетная ИТ",K3)))</formula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'E:\Users\Admin\Desktop\Список общежития и рейтинг2019-2020\[2020 РАБОЧИЙ СПИСОК Общежития .xlsx]Статистика'!#REF!</xm:f>
          </x14:formula1>
          <xm:sqref>G25 G84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7437-1A25-4368-B159-E79726FE4DAA}">
  <dimension ref="A1:R427"/>
  <sheetViews>
    <sheetView topLeftCell="A391" workbookViewId="0">
      <selection activeCell="A405" sqref="A1:XFD1048576"/>
    </sheetView>
  </sheetViews>
  <sheetFormatPr defaultRowHeight="15" x14ac:dyDescent="0.25"/>
  <cols>
    <col min="1" max="1" width="8.5703125" customWidth="1"/>
    <col min="2" max="2" width="4.42578125" hidden="1" customWidth="1"/>
    <col min="3" max="3" width="37.28515625" customWidth="1"/>
    <col min="4" max="4" width="10.5703125" style="202" customWidth="1"/>
    <col min="5" max="5" width="9.28515625" style="52" customWidth="1"/>
    <col min="6" max="6" width="8.28515625" style="52" customWidth="1"/>
    <col min="7" max="7" width="7" customWidth="1"/>
    <col min="8" max="8" width="15.140625" style="52" customWidth="1"/>
    <col min="9" max="9" width="35.140625" style="47" customWidth="1"/>
    <col min="10" max="11" width="7.7109375" hidden="1" customWidth="1"/>
    <col min="12" max="12" width="7.42578125" hidden="1" customWidth="1"/>
    <col min="13" max="13" width="7.7109375" hidden="1" customWidth="1"/>
    <col min="14" max="14" width="7" hidden="1" customWidth="1"/>
    <col min="15" max="15" width="6.28515625" hidden="1" customWidth="1"/>
    <col min="16" max="16" width="7.140625" customWidth="1"/>
    <col min="17" max="17" width="4.140625" customWidth="1"/>
    <col min="18" max="18" width="5" customWidth="1"/>
  </cols>
  <sheetData>
    <row r="1" spans="1:17" ht="36" customHeight="1" x14ac:dyDescent="0.3">
      <c r="A1" s="5" t="s">
        <v>0</v>
      </c>
      <c r="B1" s="43" t="s">
        <v>1</v>
      </c>
      <c r="C1" s="43" t="s">
        <v>6</v>
      </c>
      <c r="D1" s="181" t="s">
        <v>804</v>
      </c>
      <c r="E1" s="43" t="s">
        <v>2</v>
      </c>
      <c r="F1" s="43" t="s">
        <v>800</v>
      </c>
      <c r="G1" s="43" t="s">
        <v>152</v>
      </c>
      <c r="H1" s="95" t="s">
        <v>4</v>
      </c>
      <c r="I1" s="46" t="s">
        <v>5</v>
      </c>
      <c r="J1" s="57" t="s">
        <v>802</v>
      </c>
      <c r="K1" s="22" t="s">
        <v>803</v>
      </c>
      <c r="L1" s="22" t="s">
        <v>801</v>
      </c>
      <c r="M1" s="22" t="s">
        <v>800</v>
      </c>
      <c r="O1" s="5" t="s">
        <v>685</v>
      </c>
      <c r="P1" s="5" t="s">
        <v>686</v>
      </c>
      <c r="Q1" s="69" t="s">
        <v>696</v>
      </c>
    </row>
    <row r="2" spans="1:17" ht="36" customHeight="1" x14ac:dyDescent="0.3">
      <c r="A2" s="5"/>
      <c r="B2" s="43"/>
      <c r="C2" s="43"/>
      <c r="D2" s="181"/>
      <c r="E2" s="43"/>
      <c r="F2" s="43"/>
      <c r="G2" s="43"/>
      <c r="H2" s="95"/>
      <c r="I2" s="46"/>
      <c r="J2" s="145"/>
      <c r="K2" s="145"/>
      <c r="L2" s="145"/>
      <c r="O2" s="5"/>
      <c r="P2" s="5"/>
      <c r="Q2" s="69"/>
    </row>
    <row r="3" spans="1:17" ht="15.75" x14ac:dyDescent="0.25">
      <c r="A3" s="253">
        <v>201</v>
      </c>
      <c r="B3" s="49">
        <v>1</v>
      </c>
      <c r="C3" s="50" t="s">
        <v>7</v>
      </c>
      <c r="D3" s="182">
        <v>1</v>
      </c>
      <c r="E3" s="49">
        <v>111</v>
      </c>
      <c r="F3" s="49" t="s">
        <v>610</v>
      </c>
      <c r="G3" s="49" t="s">
        <v>98</v>
      </c>
      <c r="H3" s="96">
        <v>38481</v>
      </c>
      <c r="I3" s="46" t="s">
        <v>678</v>
      </c>
      <c r="J3" s="47">
        <f>IF((C3&lt;&gt;""),IF(G3="б",1,0),0)</f>
        <v>1</v>
      </c>
      <c r="K3" s="47">
        <f t="shared" ref="K3:K36" si="0">IF((C3&lt;&gt;""),IF(G3="к",1,0),0)</f>
        <v>0</v>
      </c>
      <c r="L3" s="47">
        <f t="shared" ref="L3:L36" si="1">IF(C3&lt;&gt;"",1,0)</f>
        <v>1</v>
      </c>
      <c r="M3">
        <f>IF(F4="Д",1,0)</f>
        <v>1</v>
      </c>
      <c r="N3" s="18" t="s">
        <v>684</v>
      </c>
      <c r="O3" s="18">
        <f>COUNTIF(I3:I104,"*многодет*СТ")</f>
        <v>6</v>
      </c>
      <c r="P3" s="18">
        <f>COUNTIF(I3:I104,"*малоимущ*СТ")</f>
        <v>2</v>
      </c>
      <c r="Q3" s="18">
        <f>COUNTIF(I3:I104,"*сирота*СТ")</f>
        <v>0</v>
      </c>
    </row>
    <row r="4" spans="1:17" ht="15.75" x14ac:dyDescent="0.25">
      <c r="A4" s="253"/>
      <c r="B4" s="49">
        <f t="shared" ref="B4:B67" si="2">B3+1</f>
        <v>2</v>
      </c>
      <c r="C4" s="50" t="s">
        <v>8</v>
      </c>
      <c r="D4" s="182">
        <v>1</v>
      </c>
      <c r="E4" s="49">
        <v>111</v>
      </c>
      <c r="F4" s="49" t="s">
        <v>610</v>
      </c>
      <c r="G4" s="49" t="s">
        <v>98</v>
      </c>
      <c r="H4" s="96">
        <v>38052</v>
      </c>
      <c r="I4" s="46" t="s">
        <v>708</v>
      </c>
      <c r="J4" s="47">
        <f t="shared" ref="J4:J5" si="3">IF((C4&lt;&gt;""),IF(G4="б",1,0),0)</f>
        <v>1</v>
      </c>
      <c r="K4" s="47">
        <f t="shared" si="0"/>
        <v>0</v>
      </c>
      <c r="L4" s="47">
        <f t="shared" si="1"/>
        <v>1</v>
      </c>
      <c r="M4">
        <f t="shared" ref="M4:M36" si="4">IF(F4="Д",1,0)</f>
        <v>1</v>
      </c>
      <c r="N4" s="18" t="s">
        <v>682</v>
      </c>
      <c r="O4" s="18">
        <f>COUNTIF(I3:I104,"*многодет*ИТ")</f>
        <v>3</v>
      </c>
      <c r="P4" s="18">
        <f>COUNTIF(I3:I104,"*малоимущ*ИТ")</f>
        <v>0</v>
      </c>
      <c r="Q4" s="18">
        <f>COUNTIF(I3:I104,"*сирота*ИТ")</f>
        <v>0</v>
      </c>
    </row>
    <row r="5" spans="1:17" ht="15.75" x14ac:dyDescent="0.25">
      <c r="A5" s="253"/>
      <c r="B5" s="49">
        <f t="shared" si="2"/>
        <v>3</v>
      </c>
      <c r="C5" s="90" t="s">
        <v>740</v>
      </c>
      <c r="D5" s="183">
        <v>1</v>
      </c>
      <c r="E5" s="87">
        <v>231</v>
      </c>
      <c r="F5" s="49" t="s">
        <v>610</v>
      </c>
      <c r="G5" s="87" t="s">
        <v>98</v>
      </c>
      <c r="H5" s="97">
        <v>37998</v>
      </c>
      <c r="I5" s="46"/>
      <c r="J5" s="47">
        <f t="shared" si="3"/>
        <v>1</v>
      </c>
      <c r="K5" s="47">
        <f t="shared" si="0"/>
        <v>0</v>
      </c>
      <c r="L5" s="47">
        <f t="shared" si="1"/>
        <v>1</v>
      </c>
      <c r="M5">
        <f t="shared" si="4"/>
        <v>1</v>
      </c>
      <c r="N5" s="18" t="s">
        <v>683</v>
      </c>
      <c r="O5" s="18">
        <f>COUNTIF(I3:I104,"*многодет*ИКТ")</f>
        <v>4</v>
      </c>
      <c r="P5" s="18">
        <f>COUNTIF(I3:I104,"*малоимущ*ИКТ")</f>
        <v>1</v>
      </c>
      <c r="Q5" s="18">
        <f>COUNTIF(I3:I104,"*сирота*ИКТ")</f>
        <v>1</v>
      </c>
    </row>
    <row r="6" spans="1:17" ht="15.75" x14ac:dyDescent="0.25">
      <c r="A6" s="253">
        <v>202</v>
      </c>
      <c r="B6" s="49">
        <f t="shared" si="2"/>
        <v>4</v>
      </c>
      <c r="C6" s="50" t="s">
        <v>9</v>
      </c>
      <c r="D6" s="182">
        <v>1</v>
      </c>
      <c r="E6" s="49">
        <v>111</v>
      </c>
      <c r="F6" s="49" t="s">
        <v>610</v>
      </c>
      <c r="G6" s="49" t="s">
        <v>98</v>
      </c>
      <c r="H6" s="96">
        <v>38064</v>
      </c>
      <c r="I6" s="46" t="s">
        <v>678</v>
      </c>
      <c r="J6" s="47">
        <f t="shared" ref="J6:J34" si="5">IF((C6&lt;&gt;""),IF(G6="б",1,0),0)</f>
        <v>1</v>
      </c>
      <c r="K6" s="47">
        <f t="shared" si="0"/>
        <v>0</v>
      </c>
      <c r="L6" s="47">
        <f t="shared" si="1"/>
        <v>1</v>
      </c>
      <c r="M6">
        <f t="shared" si="4"/>
        <v>1</v>
      </c>
      <c r="O6">
        <f>SUM(O3:O5)</f>
        <v>13</v>
      </c>
      <c r="P6">
        <f>SUM(P3:P5)</f>
        <v>3</v>
      </c>
      <c r="Q6">
        <f>SUM(Q3:Q5)</f>
        <v>1</v>
      </c>
    </row>
    <row r="7" spans="1:17" ht="15.75" x14ac:dyDescent="0.25">
      <c r="A7" s="253"/>
      <c r="B7" s="49">
        <f t="shared" si="2"/>
        <v>5</v>
      </c>
      <c r="C7" s="50" t="s">
        <v>10</v>
      </c>
      <c r="D7" s="182">
        <v>1</v>
      </c>
      <c r="E7" s="49">
        <v>111</v>
      </c>
      <c r="F7" s="49" t="s">
        <v>610</v>
      </c>
      <c r="G7" s="49" t="s">
        <v>98</v>
      </c>
      <c r="H7" s="96">
        <v>38230</v>
      </c>
      <c r="I7" s="46"/>
      <c r="J7" s="47">
        <f t="shared" si="5"/>
        <v>1</v>
      </c>
      <c r="K7" s="47">
        <f t="shared" si="0"/>
        <v>0</v>
      </c>
      <c r="L7" s="47">
        <f t="shared" si="1"/>
        <v>1</v>
      </c>
      <c r="M7">
        <f t="shared" si="4"/>
        <v>1</v>
      </c>
    </row>
    <row r="8" spans="1:17" ht="15.75" x14ac:dyDescent="0.25">
      <c r="A8" s="253"/>
      <c r="B8" s="49">
        <f t="shared" si="2"/>
        <v>6</v>
      </c>
      <c r="C8" s="50" t="s">
        <v>569</v>
      </c>
      <c r="D8" s="182">
        <v>2</v>
      </c>
      <c r="E8" s="49">
        <v>221</v>
      </c>
      <c r="F8" s="49" t="s">
        <v>610</v>
      </c>
      <c r="G8" s="49" t="s">
        <v>98</v>
      </c>
      <c r="H8" s="98">
        <v>37553</v>
      </c>
      <c r="I8" s="46"/>
      <c r="J8" s="47">
        <f t="shared" si="5"/>
        <v>1</v>
      </c>
      <c r="K8" s="47">
        <f t="shared" si="0"/>
        <v>0</v>
      </c>
      <c r="L8" s="47">
        <f t="shared" si="1"/>
        <v>1</v>
      </c>
      <c r="M8">
        <f t="shared" si="4"/>
        <v>1</v>
      </c>
      <c r="N8" s="18"/>
      <c r="O8" s="18" t="s">
        <v>714</v>
      </c>
    </row>
    <row r="9" spans="1:17" ht="15.75" x14ac:dyDescent="0.25">
      <c r="A9" s="253">
        <v>203</v>
      </c>
      <c r="B9" s="49">
        <f t="shared" si="2"/>
        <v>7</v>
      </c>
      <c r="C9" s="50" t="s">
        <v>11</v>
      </c>
      <c r="D9" s="182">
        <v>1</v>
      </c>
      <c r="E9" s="49">
        <v>102</v>
      </c>
      <c r="F9" s="49" t="s">
        <v>610</v>
      </c>
      <c r="G9" s="49" t="s">
        <v>98</v>
      </c>
      <c r="H9" s="96">
        <v>37440</v>
      </c>
      <c r="I9" s="46" t="s">
        <v>681</v>
      </c>
      <c r="J9" s="47">
        <f t="shared" si="5"/>
        <v>1</v>
      </c>
      <c r="K9" s="47">
        <f t="shared" si="0"/>
        <v>0</v>
      </c>
      <c r="L9" s="47">
        <f t="shared" si="1"/>
        <v>1</v>
      </c>
      <c r="M9">
        <f t="shared" si="4"/>
        <v>1</v>
      </c>
      <c r="N9" s="18" t="s">
        <v>684</v>
      </c>
      <c r="O9" s="18">
        <f>COUNTIF(I3:I104,"*воспитывает 1 род СТ*")</f>
        <v>7</v>
      </c>
    </row>
    <row r="10" spans="1:17" ht="15.75" x14ac:dyDescent="0.25">
      <c r="A10" s="253"/>
      <c r="B10" s="49">
        <f t="shared" si="2"/>
        <v>8</v>
      </c>
      <c r="C10" s="50" t="s">
        <v>12</v>
      </c>
      <c r="D10" s="182">
        <v>1</v>
      </c>
      <c r="E10" s="49">
        <v>103</v>
      </c>
      <c r="F10" s="49" t="s">
        <v>610</v>
      </c>
      <c r="G10" s="49" t="s">
        <v>98</v>
      </c>
      <c r="H10" s="96">
        <v>38005</v>
      </c>
      <c r="I10" s="46"/>
      <c r="J10" s="47">
        <f t="shared" si="5"/>
        <v>1</v>
      </c>
      <c r="K10" s="47">
        <f t="shared" si="0"/>
        <v>0</v>
      </c>
      <c r="L10" s="47">
        <f t="shared" si="1"/>
        <v>1</v>
      </c>
      <c r="M10">
        <f t="shared" si="4"/>
        <v>1</v>
      </c>
      <c r="N10" s="18" t="s">
        <v>682</v>
      </c>
      <c r="O10" s="18">
        <f>COUNTIF(I3:I104,"*воспитывает 1 род ИТ*")</f>
        <v>9</v>
      </c>
    </row>
    <row r="11" spans="1:17" ht="15.75" x14ac:dyDescent="0.25">
      <c r="A11" s="253"/>
      <c r="B11" s="49">
        <f t="shared" si="2"/>
        <v>9</v>
      </c>
      <c r="C11" s="50" t="s">
        <v>13</v>
      </c>
      <c r="D11" s="182">
        <v>1</v>
      </c>
      <c r="E11" s="49">
        <v>103</v>
      </c>
      <c r="F11" s="49" t="s">
        <v>610</v>
      </c>
      <c r="G11" s="49" t="s">
        <v>98</v>
      </c>
      <c r="H11" s="96">
        <v>38030</v>
      </c>
      <c r="I11" s="46" t="s">
        <v>717</v>
      </c>
      <c r="J11" s="47">
        <f t="shared" si="5"/>
        <v>1</v>
      </c>
      <c r="K11" s="47">
        <f t="shared" si="0"/>
        <v>0</v>
      </c>
      <c r="L11" s="47">
        <f t="shared" si="1"/>
        <v>1</v>
      </c>
      <c r="M11">
        <f t="shared" si="4"/>
        <v>1</v>
      </c>
      <c r="N11" s="18" t="s">
        <v>683</v>
      </c>
      <c r="O11" s="18">
        <f>COUNTIF(I3:I104,"*воспитывает 1 род ИКТ*")</f>
        <v>2</v>
      </c>
    </row>
    <row r="12" spans="1:17" ht="15.75" x14ac:dyDescent="0.25">
      <c r="A12" s="253">
        <v>204</v>
      </c>
      <c r="B12" s="49">
        <f t="shared" si="2"/>
        <v>10</v>
      </c>
      <c r="C12" s="50" t="s">
        <v>14</v>
      </c>
      <c r="D12" s="182">
        <v>1</v>
      </c>
      <c r="E12" s="49">
        <v>115</v>
      </c>
      <c r="F12" s="49" t="s">
        <v>610</v>
      </c>
      <c r="G12" s="49" t="s">
        <v>98</v>
      </c>
      <c r="H12" s="96">
        <v>38106</v>
      </c>
      <c r="I12" s="46"/>
      <c r="J12" s="47">
        <f t="shared" si="5"/>
        <v>1</v>
      </c>
      <c r="K12" s="47">
        <f t="shared" si="0"/>
        <v>0</v>
      </c>
      <c r="L12" s="47">
        <f t="shared" si="1"/>
        <v>1</v>
      </c>
      <c r="M12">
        <f t="shared" si="4"/>
        <v>1</v>
      </c>
    </row>
    <row r="13" spans="1:17" ht="15.75" x14ac:dyDescent="0.25">
      <c r="A13" s="253"/>
      <c r="B13" s="49">
        <f t="shared" si="2"/>
        <v>11</v>
      </c>
      <c r="C13" s="50" t="s">
        <v>571</v>
      </c>
      <c r="D13" s="182">
        <v>2</v>
      </c>
      <c r="E13" s="49">
        <v>202</v>
      </c>
      <c r="F13" s="49" t="s">
        <v>610</v>
      </c>
      <c r="G13" s="49" t="s">
        <v>98</v>
      </c>
      <c r="H13" s="96">
        <v>38032</v>
      </c>
      <c r="I13" s="46"/>
      <c r="J13" s="47">
        <f t="shared" si="5"/>
        <v>1</v>
      </c>
      <c r="K13" s="47">
        <f t="shared" si="0"/>
        <v>0</v>
      </c>
      <c r="L13" s="47">
        <f t="shared" si="1"/>
        <v>1</v>
      </c>
      <c r="M13">
        <f t="shared" si="4"/>
        <v>1</v>
      </c>
    </row>
    <row r="14" spans="1:17" ht="15.75" x14ac:dyDescent="0.25">
      <c r="A14" s="253"/>
      <c r="B14" s="49">
        <f t="shared" si="2"/>
        <v>12</v>
      </c>
      <c r="C14" s="50" t="s">
        <v>15</v>
      </c>
      <c r="D14" s="182">
        <v>1</v>
      </c>
      <c r="E14" s="49">
        <v>124</v>
      </c>
      <c r="F14" s="49" t="s">
        <v>610</v>
      </c>
      <c r="G14" s="49" t="s">
        <v>98</v>
      </c>
      <c r="H14" s="96">
        <v>38137</v>
      </c>
      <c r="I14" s="46" t="s">
        <v>680</v>
      </c>
      <c r="J14" s="47">
        <f t="shared" si="5"/>
        <v>1</v>
      </c>
      <c r="K14" s="47">
        <f t="shared" si="0"/>
        <v>0</v>
      </c>
      <c r="L14" s="47">
        <f t="shared" si="1"/>
        <v>1</v>
      </c>
      <c r="M14">
        <f t="shared" si="4"/>
        <v>1</v>
      </c>
    </row>
    <row r="15" spans="1:17" ht="15.75" x14ac:dyDescent="0.25">
      <c r="A15" s="253">
        <v>205</v>
      </c>
      <c r="B15" s="49">
        <f t="shared" si="2"/>
        <v>13</v>
      </c>
      <c r="C15" s="50" t="s">
        <v>16</v>
      </c>
      <c r="D15" s="182">
        <v>1</v>
      </c>
      <c r="E15" s="49">
        <v>115</v>
      </c>
      <c r="F15" s="49" t="s">
        <v>610</v>
      </c>
      <c r="G15" s="49" t="s">
        <v>98</v>
      </c>
      <c r="H15" s="96">
        <v>38275</v>
      </c>
      <c r="I15" s="46"/>
      <c r="J15" s="47">
        <f t="shared" si="5"/>
        <v>1</v>
      </c>
      <c r="K15" s="47">
        <f t="shared" si="0"/>
        <v>0</v>
      </c>
      <c r="L15" s="47">
        <f t="shared" si="1"/>
        <v>1</v>
      </c>
      <c r="M15">
        <f t="shared" si="4"/>
        <v>1</v>
      </c>
    </row>
    <row r="16" spans="1:17" ht="15.75" x14ac:dyDescent="0.25">
      <c r="A16" s="253"/>
      <c r="B16" s="49">
        <f t="shared" si="2"/>
        <v>14</v>
      </c>
      <c r="C16" s="50" t="s">
        <v>572</v>
      </c>
      <c r="D16" s="182">
        <v>2</v>
      </c>
      <c r="E16" s="49">
        <v>236</v>
      </c>
      <c r="F16" s="49" t="s">
        <v>610</v>
      </c>
      <c r="G16" s="49" t="s">
        <v>118</v>
      </c>
      <c r="H16" s="98">
        <v>37891</v>
      </c>
      <c r="I16" s="46" t="s">
        <v>707</v>
      </c>
      <c r="J16" s="47">
        <f t="shared" si="5"/>
        <v>0</v>
      </c>
      <c r="K16" s="47">
        <f t="shared" si="0"/>
        <v>1</v>
      </c>
      <c r="L16" s="47">
        <f t="shared" si="1"/>
        <v>1</v>
      </c>
      <c r="M16">
        <f t="shared" si="4"/>
        <v>1</v>
      </c>
    </row>
    <row r="17" spans="1:13" ht="15.75" x14ac:dyDescent="0.25">
      <c r="A17" s="253"/>
      <c r="B17" s="49">
        <f t="shared" si="2"/>
        <v>15</v>
      </c>
      <c r="C17" s="50" t="s">
        <v>17</v>
      </c>
      <c r="D17" s="182">
        <v>1</v>
      </c>
      <c r="E17" s="49">
        <v>115</v>
      </c>
      <c r="F17" s="49" t="s">
        <v>610</v>
      </c>
      <c r="G17" s="49" t="s">
        <v>98</v>
      </c>
      <c r="H17" s="96">
        <v>38041</v>
      </c>
      <c r="I17" s="46"/>
      <c r="J17" s="47">
        <f t="shared" si="5"/>
        <v>1</v>
      </c>
      <c r="K17" s="47">
        <f t="shared" si="0"/>
        <v>0</v>
      </c>
      <c r="L17" s="47">
        <f t="shared" si="1"/>
        <v>1</v>
      </c>
      <c r="M17">
        <f t="shared" si="4"/>
        <v>1</v>
      </c>
    </row>
    <row r="18" spans="1:13" ht="15.75" x14ac:dyDescent="0.25">
      <c r="A18" s="253">
        <v>206</v>
      </c>
      <c r="B18" s="49">
        <f t="shared" si="2"/>
        <v>16</v>
      </c>
      <c r="C18" s="50" t="s">
        <v>18</v>
      </c>
      <c r="D18" s="182">
        <v>1</v>
      </c>
      <c r="E18" s="49">
        <v>135</v>
      </c>
      <c r="F18" s="49" t="s">
        <v>610</v>
      </c>
      <c r="G18" s="49" t="s">
        <v>98</v>
      </c>
      <c r="H18" s="96">
        <v>38198</v>
      </c>
      <c r="I18" s="46"/>
      <c r="J18" s="47">
        <f t="shared" si="5"/>
        <v>1</v>
      </c>
      <c r="K18" s="47">
        <f t="shared" si="0"/>
        <v>0</v>
      </c>
      <c r="L18" s="47">
        <f t="shared" si="1"/>
        <v>1</v>
      </c>
      <c r="M18">
        <f t="shared" si="4"/>
        <v>1</v>
      </c>
    </row>
    <row r="19" spans="1:13" ht="15.75" x14ac:dyDescent="0.25">
      <c r="A19" s="253"/>
      <c r="B19" s="49">
        <f t="shared" si="2"/>
        <v>17</v>
      </c>
      <c r="C19" s="50" t="s">
        <v>19</v>
      </c>
      <c r="D19" s="182">
        <v>1</v>
      </c>
      <c r="E19" s="49">
        <v>135</v>
      </c>
      <c r="F19" s="49" t="s">
        <v>610</v>
      </c>
      <c r="G19" s="49" t="s">
        <v>98</v>
      </c>
      <c r="H19" s="96">
        <v>37942</v>
      </c>
      <c r="I19" s="46" t="s">
        <v>707</v>
      </c>
      <c r="J19" s="47">
        <f t="shared" si="5"/>
        <v>1</v>
      </c>
      <c r="K19" s="47">
        <f t="shared" si="0"/>
        <v>0</v>
      </c>
      <c r="L19" s="47">
        <f t="shared" si="1"/>
        <v>1</v>
      </c>
      <c r="M19">
        <f t="shared" si="4"/>
        <v>1</v>
      </c>
    </row>
    <row r="20" spans="1:13" ht="15.75" x14ac:dyDescent="0.25">
      <c r="A20" s="253"/>
      <c r="B20" s="49">
        <f t="shared" si="2"/>
        <v>18</v>
      </c>
      <c r="C20" s="50" t="s">
        <v>573</v>
      </c>
      <c r="D20" s="182">
        <v>3</v>
      </c>
      <c r="E20" s="49">
        <v>330</v>
      </c>
      <c r="F20" s="49" t="s">
        <v>610</v>
      </c>
      <c r="G20" s="49" t="s">
        <v>98</v>
      </c>
      <c r="H20" s="96">
        <v>37157</v>
      </c>
      <c r="I20" s="46" t="s">
        <v>679</v>
      </c>
      <c r="J20" s="47">
        <f t="shared" si="5"/>
        <v>1</v>
      </c>
      <c r="K20" s="47">
        <f t="shared" si="0"/>
        <v>0</v>
      </c>
      <c r="L20" s="47">
        <f t="shared" si="1"/>
        <v>1</v>
      </c>
      <c r="M20">
        <f t="shared" si="4"/>
        <v>1</v>
      </c>
    </row>
    <row r="21" spans="1:13" ht="15.75" x14ac:dyDescent="0.25">
      <c r="A21" s="253">
        <v>207</v>
      </c>
      <c r="B21" s="49">
        <f t="shared" si="2"/>
        <v>19</v>
      </c>
      <c r="C21" s="50" t="s">
        <v>20</v>
      </c>
      <c r="D21" s="182">
        <v>1</v>
      </c>
      <c r="E21" s="49">
        <v>130</v>
      </c>
      <c r="F21" s="49" t="s">
        <v>610</v>
      </c>
      <c r="G21" s="49" t="s">
        <v>98</v>
      </c>
      <c r="H21" s="96">
        <v>37967</v>
      </c>
      <c r="I21" s="46"/>
      <c r="J21" s="47">
        <f t="shared" si="5"/>
        <v>1</v>
      </c>
      <c r="K21" s="47">
        <f t="shared" si="0"/>
        <v>0</v>
      </c>
      <c r="L21" s="47">
        <f t="shared" si="1"/>
        <v>1</v>
      </c>
      <c r="M21">
        <f t="shared" si="4"/>
        <v>1</v>
      </c>
    </row>
    <row r="22" spans="1:13" ht="15.75" x14ac:dyDescent="0.25">
      <c r="A22" s="253"/>
      <c r="B22" s="49">
        <f t="shared" si="2"/>
        <v>20</v>
      </c>
      <c r="C22" s="50" t="s">
        <v>21</v>
      </c>
      <c r="D22" s="182">
        <v>1</v>
      </c>
      <c r="E22" s="49">
        <v>135</v>
      </c>
      <c r="F22" s="49" t="s">
        <v>610</v>
      </c>
      <c r="G22" s="49" t="s">
        <v>98</v>
      </c>
      <c r="H22" s="96">
        <v>38116</v>
      </c>
      <c r="I22" s="46"/>
      <c r="J22" s="47">
        <f t="shared" si="5"/>
        <v>1</v>
      </c>
      <c r="K22" s="47">
        <f t="shared" si="0"/>
        <v>0</v>
      </c>
      <c r="L22" s="47">
        <f t="shared" si="1"/>
        <v>1</v>
      </c>
      <c r="M22">
        <f t="shared" si="4"/>
        <v>1</v>
      </c>
    </row>
    <row r="23" spans="1:13" ht="15.75" x14ac:dyDescent="0.25">
      <c r="A23" s="253"/>
      <c r="B23" s="49">
        <f t="shared" si="2"/>
        <v>21</v>
      </c>
      <c r="C23" s="50" t="s">
        <v>22</v>
      </c>
      <c r="D23" s="182">
        <v>1</v>
      </c>
      <c r="E23" s="49">
        <v>135</v>
      </c>
      <c r="F23" s="49" t="s">
        <v>610</v>
      </c>
      <c r="G23" s="49" t="s">
        <v>98</v>
      </c>
      <c r="H23" s="96">
        <v>38089</v>
      </c>
      <c r="I23" s="46" t="s">
        <v>707</v>
      </c>
      <c r="J23" s="47">
        <f t="shared" si="5"/>
        <v>1</v>
      </c>
      <c r="K23" s="47">
        <f t="shared" si="0"/>
        <v>0</v>
      </c>
      <c r="L23" s="47">
        <f t="shared" si="1"/>
        <v>1</v>
      </c>
      <c r="M23">
        <f t="shared" si="4"/>
        <v>1</v>
      </c>
    </row>
    <row r="24" spans="1:13" ht="15.75" x14ac:dyDescent="0.25">
      <c r="A24" s="253">
        <v>208</v>
      </c>
      <c r="B24" s="49">
        <f t="shared" si="2"/>
        <v>22</v>
      </c>
      <c r="C24" s="50" t="s">
        <v>23</v>
      </c>
      <c r="D24" s="182">
        <v>1</v>
      </c>
      <c r="E24" s="49">
        <v>131</v>
      </c>
      <c r="F24" s="49" t="s">
        <v>610</v>
      </c>
      <c r="G24" s="49" t="s">
        <v>98</v>
      </c>
      <c r="H24" s="96">
        <v>38310</v>
      </c>
      <c r="I24" s="46"/>
      <c r="J24" s="47">
        <f t="shared" si="5"/>
        <v>1</v>
      </c>
      <c r="K24" s="47">
        <f t="shared" si="0"/>
        <v>0</v>
      </c>
      <c r="L24" s="47">
        <f t="shared" si="1"/>
        <v>1</v>
      </c>
      <c r="M24">
        <f t="shared" si="4"/>
        <v>1</v>
      </c>
    </row>
    <row r="25" spans="1:13" ht="15.75" x14ac:dyDescent="0.25">
      <c r="A25" s="253"/>
      <c r="B25" s="49">
        <f t="shared" si="2"/>
        <v>23</v>
      </c>
      <c r="C25" s="50" t="s">
        <v>24</v>
      </c>
      <c r="D25" s="182">
        <v>1</v>
      </c>
      <c r="E25" s="49">
        <v>130</v>
      </c>
      <c r="F25" s="49" t="s">
        <v>610</v>
      </c>
      <c r="G25" s="49" t="s">
        <v>98</v>
      </c>
      <c r="H25" s="96">
        <v>38276</v>
      </c>
      <c r="I25" s="46" t="s">
        <v>717</v>
      </c>
      <c r="J25" s="47">
        <f t="shared" si="5"/>
        <v>1</v>
      </c>
      <c r="K25" s="47">
        <f t="shared" si="0"/>
        <v>0</v>
      </c>
      <c r="L25" s="47">
        <f t="shared" si="1"/>
        <v>1</v>
      </c>
      <c r="M25">
        <f t="shared" si="4"/>
        <v>1</v>
      </c>
    </row>
    <row r="26" spans="1:13" ht="15.75" x14ac:dyDescent="0.25">
      <c r="A26" s="253"/>
      <c r="B26" s="49">
        <f t="shared" si="2"/>
        <v>24</v>
      </c>
      <c r="C26" s="50" t="s">
        <v>25</v>
      </c>
      <c r="D26" s="182">
        <v>1</v>
      </c>
      <c r="E26" s="49">
        <v>131</v>
      </c>
      <c r="F26" s="49" t="s">
        <v>610</v>
      </c>
      <c r="G26" s="49" t="s">
        <v>98</v>
      </c>
      <c r="H26" s="96">
        <v>38058</v>
      </c>
      <c r="I26" s="46"/>
      <c r="J26" s="47">
        <f t="shared" si="5"/>
        <v>1</v>
      </c>
      <c r="K26" s="47">
        <f t="shared" si="0"/>
        <v>0</v>
      </c>
      <c r="L26" s="47">
        <f t="shared" si="1"/>
        <v>1</v>
      </c>
      <c r="M26">
        <f t="shared" si="4"/>
        <v>1</v>
      </c>
    </row>
    <row r="27" spans="1:13" ht="15.75" x14ac:dyDescent="0.25">
      <c r="A27" s="253">
        <v>209</v>
      </c>
      <c r="B27" s="49">
        <f t="shared" si="2"/>
        <v>25</v>
      </c>
      <c r="C27" s="50" t="s">
        <v>26</v>
      </c>
      <c r="D27" s="182">
        <v>1</v>
      </c>
      <c r="E27" s="49">
        <v>131</v>
      </c>
      <c r="F27" s="49" t="s">
        <v>610</v>
      </c>
      <c r="G27" s="49" t="s">
        <v>98</v>
      </c>
      <c r="H27" s="96">
        <v>38237</v>
      </c>
      <c r="I27" s="46"/>
      <c r="J27" s="47">
        <f t="shared" si="5"/>
        <v>1</v>
      </c>
      <c r="K27" s="47">
        <f t="shared" si="0"/>
        <v>0</v>
      </c>
      <c r="L27" s="47">
        <f t="shared" si="1"/>
        <v>1</v>
      </c>
      <c r="M27">
        <f t="shared" si="4"/>
        <v>1</v>
      </c>
    </row>
    <row r="28" spans="1:13" ht="15.75" x14ac:dyDescent="0.25">
      <c r="A28" s="253"/>
      <c r="B28" s="49">
        <f t="shared" si="2"/>
        <v>26</v>
      </c>
      <c r="C28" s="213"/>
      <c r="J28" s="47">
        <f>IF((C37&lt;&gt;""),IF(G37="б",1,0),0)</f>
        <v>1</v>
      </c>
      <c r="K28" s="47">
        <f>IF((C37&lt;&gt;""),IF(G37="к",1,0),0)</f>
        <v>0</v>
      </c>
      <c r="L28" s="47">
        <f>IF(C37&lt;&gt;"",1,0)</f>
        <v>1</v>
      </c>
      <c r="M28">
        <f>IF(F37="Д",1,0)</f>
        <v>1</v>
      </c>
    </row>
    <row r="29" spans="1:13" ht="15.75" x14ac:dyDescent="0.25">
      <c r="A29" s="253"/>
      <c r="B29" s="49">
        <f t="shared" si="2"/>
        <v>27</v>
      </c>
      <c r="C29" s="50" t="s">
        <v>28</v>
      </c>
      <c r="D29" s="182">
        <v>1</v>
      </c>
      <c r="E29" s="49">
        <v>131</v>
      </c>
      <c r="F29" s="49" t="s">
        <v>610</v>
      </c>
      <c r="G29" s="49" t="s">
        <v>98</v>
      </c>
      <c r="H29" s="96">
        <v>38129</v>
      </c>
      <c r="I29" s="46"/>
      <c r="J29" s="47">
        <f t="shared" si="5"/>
        <v>1</v>
      </c>
      <c r="K29" s="47">
        <f t="shared" si="0"/>
        <v>0</v>
      </c>
      <c r="L29" s="47">
        <f t="shared" si="1"/>
        <v>1</v>
      </c>
      <c r="M29">
        <f t="shared" si="4"/>
        <v>1</v>
      </c>
    </row>
    <row r="30" spans="1:13" ht="15.75" x14ac:dyDescent="0.25">
      <c r="A30" s="253">
        <v>211</v>
      </c>
      <c r="B30" s="49">
        <f t="shared" si="2"/>
        <v>28</v>
      </c>
      <c r="C30" s="50" t="s">
        <v>29</v>
      </c>
      <c r="D30" s="182">
        <v>3</v>
      </c>
      <c r="E30" s="49">
        <v>315</v>
      </c>
      <c r="F30" s="49" t="s">
        <v>610</v>
      </c>
      <c r="G30" s="49" t="s">
        <v>98</v>
      </c>
      <c r="H30" s="96">
        <v>37314</v>
      </c>
      <c r="I30" s="46"/>
      <c r="J30" s="47">
        <f t="shared" si="5"/>
        <v>1</v>
      </c>
      <c r="K30" s="47">
        <f t="shared" si="0"/>
        <v>0</v>
      </c>
      <c r="L30" s="47">
        <f t="shared" si="1"/>
        <v>1</v>
      </c>
      <c r="M30">
        <f t="shared" si="4"/>
        <v>1</v>
      </c>
    </row>
    <row r="31" spans="1:13" ht="15.75" x14ac:dyDescent="0.25">
      <c r="A31" s="253"/>
      <c r="B31" s="49">
        <f t="shared" si="2"/>
        <v>29</v>
      </c>
      <c r="C31" s="50" t="s">
        <v>633</v>
      </c>
      <c r="D31" s="182">
        <v>2</v>
      </c>
      <c r="E31" s="49">
        <v>221</v>
      </c>
      <c r="F31" s="49" t="s">
        <v>610</v>
      </c>
      <c r="G31" s="49" t="s">
        <v>118</v>
      </c>
      <c r="H31" s="96">
        <v>37965</v>
      </c>
      <c r="I31" s="46"/>
      <c r="J31" s="47">
        <f t="shared" si="5"/>
        <v>0</v>
      </c>
      <c r="K31" s="47">
        <f t="shared" si="0"/>
        <v>1</v>
      </c>
      <c r="L31" s="47">
        <f t="shared" si="1"/>
        <v>1</v>
      </c>
      <c r="M31">
        <f t="shared" si="4"/>
        <v>1</v>
      </c>
    </row>
    <row r="32" spans="1:13" ht="15.75" x14ac:dyDescent="0.25">
      <c r="A32" s="253"/>
      <c r="B32" s="49">
        <f t="shared" si="2"/>
        <v>30</v>
      </c>
      <c r="C32" s="50" t="s">
        <v>30</v>
      </c>
      <c r="D32" s="182">
        <v>2</v>
      </c>
      <c r="E32" s="49">
        <v>205</v>
      </c>
      <c r="F32" s="49" t="s">
        <v>610</v>
      </c>
      <c r="G32" s="49" t="s">
        <v>118</v>
      </c>
      <c r="H32" s="96">
        <v>38076</v>
      </c>
      <c r="I32" s="46"/>
      <c r="J32" s="47">
        <f t="shared" si="5"/>
        <v>0</v>
      </c>
      <c r="K32" s="47">
        <f t="shared" si="0"/>
        <v>1</v>
      </c>
      <c r="L32" s="47">
        <f t="shared" si="1"/>
        <v>1</v>
      </c>
      <c r="M32">
        <f t="shared" si="4"/>
        <v>1</v>
      </c>
    </row>
    <row r="33" spans="1:13" ht="15.75" x14ac:dyDescent="0.25">
      <c r="A33" s="253">
        <v>212</v>
      </c>
      <c r="B33" s="49">
        <f t="shared" si="2"/>
        <v>31</v>
      </c>
      <c r="C33" s="50" t="s">
        <v>31</v>
      </c>
      <c r="D33" s="182">
        <v>1</v>
      </c>
      <c r="E33" s="49">
        <v>131</v>
      </c>
      <c r="F33" s="49" t="s">
        <v>610</v>
      </c>
      <c r="G33" s="49" t="s">
        <v>98</v>
      </c>
      <c r="H33" s="96">
        <v>37912</v>
      </c>
      <c r="I33" s="46"/>
      <c r="J33" s="47">
        <f t="shared" si="5"/>
        <v>1</v>
      </c>
      <c r="K33" s="47">
        <f t="shared" si="0"/>
        <v>0</v>
      </c>
      <c r="L33" s="47">
        <f t="shared" si="1"/>
        <v>1</v>
      </c>
      <c r="M33">
        <f t="shared" si="4"/>
        <v>1</v>
      </c>
    </row>
    <row r="34" spans="1:13" ht="15.75" x14ac:dyDescent="0.25">
      <c r="A34" s="253"/>
      <c r="B34" s="49">
        <f t="shared" si="2"/>
        <v>32</v>
      </c>
      <c r="C34" s="50" t="s">
        <v>32</v>
      </c>
      <c r="D34" s="182">
        <v>1</v>
      </c>
      <c r="E34" s="49">
        <v>131</v>
      </c>
      <c r="F34" s="49" t="s">
        <v>610</v>
      </c>
      <c r="G34" s="49" t="s">
        <v>98</v>
      </c>
      <c r="H34" s="96">
        <v>38219</v>
      </c>
      <c r="I34" s="46"/>
      <c r="J34" s="47">
        <f t="shared" si="5"/>
        <v>1</v>
      </c>
      <c r="K34" s="47">
        <f t="shared" si="0"/>
        <v>0</v>
      </c>
      <c r="L34" s="47">
        <f t="shared" si="1"/>
        <v>1</v>
      </c>
      <c r="M34">
        <f t="shared" si="4"/>
        <v>1</v>
      </c>
    </row>
    <row r="35" spans="1:13" ht="15.75" x14ac:dyDescent="0.25">
      <c r="A35" s="253"/>
      <c r="B35" s="49">
        <f t="shared" si="2"/>
        <v>33</v>
      </c>
      <c r="C35" s="50" t="s">
        <v>33</v>
      </c>
      <c r="D35" s="182">
        <v>1</v>
      </c>
      <c r="E35" s="49">
        <v>131</v>
      </c>
      <c r="F35" s="49" t="s">
        <v>610</v>
      </c>
      <c r="G35" s="49" t="s">
        <v>98</v>
      </c>
      <c r="H35" s="96">
        <v>38226</v>
      </c>
      <c r="I35" s="46"/>
      <c r="J35" s="47">
        <f>IF((C35&lt;&gt;""),IF(G35="б",1,0),0)</f>
        <v>1</v>
      </c>
      <c r="K35" s="47">
        <f t="shared" si="0"/>
        <v>0</v>
      </c>
      <c r="L35" s="47">
        <f t="shared" si="1"/>
        <v>1</v>
      </c>
      <c r="M35">
        <f t="shared" si="4"/>
        <v>1</v>
      </c>
    </row>
    <row r="36" spans="1:13" ht="15.75" x14ac:dyDescent="0.25">
      <c r="A36" s="253">
        <v>213</v>
      </c>
      <c r="B36" s="49">
        <f t="shared" si="2"/>
        <v>34</v>
      </c>
      <c r="C36" s="50" t="s">
        <v>34</v>
      </c>
      <c r="D36" s="182">
        <v>1</v>
      </c>
      <c r="E36" s="49">
        <v>120</v>
      </c>
      <c r="F36" s="49" t="s">
        <v>610</v>
      </c>
      <c r="G36" s="49" t="s">
        <v>98</v>
      </c>
      <c r="H36" s="96">
        <v>38006</v>
      </c>
      <c r="I36" s="46"/>
      <c r="J36" s="47">
        <f>IF((C36&lt;&gt;""),IF(G36="б",1,0),0)</f>
        <v>1</v>
      </c>
      <c r="K36" s="47">
        <f t="shared" si="0"/>
        <v>0</v>
      </c>
      <c r="L36" s="47">
        <f t="shared" si="1"/>
        <v>1</v>
      </c>
      <c r="M36">
        <f t="shared" si="4"/>
        <v>1</v>
      </c>
    </row>
    <row r="37" spans="1:13" ht="15.75" x14ac:dyDescent="0.25">
      <c r="A37" s="253"/>
      <c r="B37" s="49">
        <f t="shared" si="2"/>
        <v>35</v>
      </c>
      <c r="C37" s="50" t="s">
        <v>27</v>
      </c>
      <c r="D37" s="182">
        <v>1</v>
      </c>
      <c r="E37" s="49">
        <v>131</v>
      </c>
      <c r="F37" s="49" t="s">
        <v>610</v>
      </c>
      <c r="G37" s="49" t="s">
        <v>98</v>
      </c>
      <c r="H37" s="96">
        <v>38158</v>
      </c>
      <c r="I37" s="46"/>
      <c r="J37" s="47"/>
      <c r="K37" s="47"/>
      <c r="L37" s="47"/>
    </row>
    <row r="38" spans="1:13" ht="15.75" x14ac:dyDescent="0.25">
      <c r="A38" s="253"/>
      <c r="B38" s="49">
        <f t="shared" si="2"/>
        <v>36</v>
      </c>
      <c r="C38" s="50" t="s">
        <v>35</v>
      </c>
      <c r="D38" s="182">
        <v>1</v>
      </c>
      <c r="E38" s="49">
        <v>120</v>
      </c>
      <c r="F38" s="49" t="s">
        <v>610</v>
      </c>
      <c r="G38" s="49" t="s">
        <v>98</v>
      </c>
      <c r="H38" s="96">
        <v>38061</v>
      </c>
      <c r="I38" s="46"/>
      <c r="J38" s="47">
        <f t="shared" ref="J38:J62" si="6">IF((C38&lt;&gt;""),IF(G38="б",1,0),0)</f>
        <v>1</v>
      </c>
      <c r="K38" s="47">
        <f t="shared" ref="K38:K69" si="7">IF((C38&lt;&gt;""),IF(G38="к",1,0),0)</f>
        <v>0</v>
      </c>
      <c r="L38" s="47">
        <f t="shared" ref="L38:L101" si="8">IF(C38&lt;&gt;"",1,0)</f>
        <v>1</v>
      </c>
      <c r="M38">
        <f t="shared" ref="M38:M69" si="9">IF(F38="Д",1,0)</f>
        <v>1</v>
      </c>
    </row>
    <row r="39" spans="1:13" ht="15.75" x14ac:dyDescent="0.25">
      <c r="A39" s="253">
        <v>214</v>
      </c>
      <c r="B39" s="49">
        <f t="shared" si="2"/>
        <v>37</v>
      </c>
      <c r="C39" s="50" t="s">
        <v>36</v>
      </c>
      <c r="D39" s="182">
        <v>1</v>
      </c>
      <c r="E39" s="49">
        <v>124</v>
      </c>
      <c r="F39" s="49" t="s">
        <v>610</v>
      </c>
      <c r="G39" s="49" t="s">
        <v>98</v>
      </c>
      <c r="H39" s="96">
        <v>38117</v>
      </c>
      <c r="I39" s="46"/>
      <c r="J39" s="47">
        <f t="shared" si="6"/>
        <v>1</v>
      </c>
      <c r="K39" s="47">
        <f t="shared" si="7"/>
        <v>0</v>
      </c>
      <c r="L39" s="47">
        <f t="shared" si="8"/>
        <v>1</v>
      </c>
      <c r="M39">
        <f t="shared" si="9"/>
        <v>1</v>
      </c>
    </row>
    <row r="40" spans="1:13" ht="15.75" x14ac:dyDescent="0.25">
      <c r="A40" s="253"/>
      <c r="B40" s="49">
        <f t="shared" si="2"/>
        <v>38</v>
      </c>
      <c r="C40" s="50" t="s">
        <v>37</v>
      </c>
      <c r="D40" s="182">
        <v>1</v>
      </c>
      <c r="E40" s="49">
        <v>124</v>
      </c>
      <c r="F40" s="49" t="s">
        <v>610</v>
      </c>
      <c r="G40" s="49" t="s">
        <v>98</v>
      </c>
      <c r="H40" s="96">
        <v>38246</v>
      </c>
      <c r="I40" s="46"/>
      <c r="J40" s="47">
        <f t="shared" si="6"/>
        <v>1</v>
      </c>
      <c r="K40" s="47">
        <f t="shared" si="7"/>
        <v>0</v>
      </c>
      <c r="L40" s="47">
        <f t="shared" si="8"/>
        <v>1</v>
      </c>
      <c r="M40">
        <f t="shared" si="9"/>
        <v>1</v>
      </c>
    </row>
    <row r="41" spans="1:13" ht="15.75" x14ac:dyDescent="0.25">
      <c r="A41" s="253"/>
      <c r="B41" s="49">
        <f t="shared" si="2"/>
        <v>39</v>
      </c>
      <c r="C41" s="50" t="s">
        <v>38</v>
      </c>
      <c r="D41" s="182">
        <v>1</v>
      </c>
      <c r="E41" s="49">
        <v>124</v>
      </c>
      <c r="F41" s="49" t="s">
        <v>610</v>
      </c>
      <c r="G41" s="49" t="s">
        <v>98</v>
      </c>
      <c r="H41" s="96">
        <v>38144</v>
      </c>
      <c r="I41" s="46"/>
      <c r="J41" s="47">
        <f t="shared" si="6"/>
        <v>1</v>
      </c>
      <c r="K41" s="47">
        <f t="shared" si="7"/>
        <v>0</v>
      </c>
      <c r="L41" s="47">
        <f t="shared" si="8"/>
        <v>1</v>
      </c>
      <c r="M41">
        <f t="shared" si="9"/>
        <v>1</v>
      </c>
    </row>
    <row r="42" spans="1:13" ht="15.75" x14ac:dyDescent="0.25">
      <c r="A42" s="253">
        <v>215</v>
      </c>
      <c r="B42" s="49">
        <f t="shared" si="2"/>
        <v>40</v>
      </c>
      <c r="C42" s="50" t="s">
        <v>39</v>
      </c>
      <c r="D42" s="182">
        <v>2</v>
      </c>
      <c r="E42" s="49">
        <v>211</v>
      </c>
      <c r="F42" s="49" t="s">
        <v>610</v>
      </c>
      <c r="G42" s="49" t="s">
        <v>98</v>
      </c>
      <c r="H42" s="96">
        <v>37593</v>
      </c>
      <c r="I42" s="46"/>
      <c r="J42" s="47">
        <f t="shared" si="6"/>
        <v>1</v>
      </c>
      <c r="K42" s="47">
        <f t="shared" si="7"/>
        <v>0</v>
      </c>
      <c r="L42" s="47">
        <f t="shared" si="8"/>
        <v>1</v>
      </c>
      <c r="M42">
        <f t="shared" si="9"/>
        <v>1</v>
      </c>
    </row>
    <row r="43" spans="1:13" ht="15.75" x14ac:dyDescent="0.25">
      <c r="A43" s="253"/>
      <c r="B43" s="49">
        <f t="shared" si="2"/>
        <v>41</v>
      </c>
      <c r="C43" s="50" t="s">
        <v>40</v>
      </c>
      <c r="D43" s="182">
        <v>1</v>
      </c>
      <c r="E43" s="49">
        <v>124</v>
      </c>
      <c r="F43" s="49" t="s">
        <v>610</v>
      </c>
      <c r="G43" s="49" t="s">
        <v>98</v>
      </c>
      <c r="H43" s="96">
        <v>38100</v>
      </c>
      <c r="I43" s="46"/>
      <c r="J43" s="47">
        <f t="shared" si="6"/>
        <v>1</v>
      </c>
      <c r="K43" s="47">
        <f t="shared" si="7"/>
        <v>0</v>
      </c>
      <c r="L43" s="47">
        <f t="shared" si="8"/>
        <v>1</v>
      </c>
      <c r="M43">
        <f t="shared" si="9"/>
        <v>1</v>
      </c>
    </row>
    <row r="44" spans="1:13" ht="15.75" x14ac:dyDescent="0.25">
      <c r="A44" s="253"/>
      <c r="B44" s="49">
        <f t="shared" si="2"/>
        <v>42</v>
      </c>
      <c r="C44" s="50" t="s">
        <v>41</v>
      </c>
      <c r="D44" s="182">
        <v>1</v>
      </c>
      <c r="E44" s="49">
        <v>124</v>
      </c>
      <c r="F44" s="49" t="s">
        <v>610</v>
      </c>
      <c r="G44" s="49" t="s">
        <v>98</v>
      </c>
      <c r="H44" s="96">
        <v>38198</v>
      </c>
      <c r="I44" s="46" t="s">
        <v>712</v>
      </c>
      <c r="J44" s="47">
        <f t="shared" si="6"/>
        <v>1</v>
      </c>
      <c r="K44" s="47">
        <f t="shared" si="7"/>
        <v>0</v>
      </c>
      <c r="L44" s="47">
        <f t="shared" si="8"/>
        <v>1</v>
      </c>
      <c r="M44">
        <f t="shared" si="9"/>
        <v>1</v>
      </c>
    </row>
    <row r="45" spans="1:13" ht="15.75" x14ac:dyDescent="0.25">
      <c r="A45" s="253">
        <v>216</v>
      </c>
      <c r="B45" s="49">
        <f t="shared" si="2"/>
        <v>43</v>
      </c>
      <c r="C45" s="50" t="s">
        <v>42</v>
      </c>
      <c r="D45" s="182">
        <v>1</v>
      </c>
      <c r="E45" s="49">
        <v>124</v>
      </c>
      <c r="F45" s="49" t="s">
        <v>610</v>
      </c>
      <c r="G45" s="49" t="s">
        <v>98</v>
      </c>
      <c r="H45" s="96">
        <v>38153</v>
      </c>
      <c r="I45" s="46" t="s">
        <v>712</v>
      </c>
      <c r="J45" s="47">
        <f t="shared" si="6"/>
        <v>1</v>
      </c>
      <c r="K45" s="47">
        <f t="shared" si="7"/>
        <v>0</v>
      </c>
      <c r="L45" s="47">
        <f t="shared" si="8"/>
        <v>1</v>
      </c>
      <c r="M45">
        <f t="shared" si="9"/>
        <v>1</v>
      </c>
    </row>
    <row r="46" spans="1:13" ht="15.75" x14ac:dyDescent="0.25">
      <c r="A46" s="253"/>
      <c r="B46" s="49">
        <f t="shared" si="2"/>
        <v>44</v>
      </c>
      <c r="C46" s="50" t="s">
        <v>43</v>
      </c>
      <c r="D46" s="182">
        <v>1</v>
      </c>
      <c r="E46" s="49">
        <v>124</v>
      </c>
      <c r="F46" s="49" t="s">
        <v>610</v>
      </c>
      <c r="G46" s="49" t="s">
        <v>98</v>
      </c>
      <c r="H46" s="96">
        <v>38487</v>
      </c>
      <c r="I46" s="46" t="s">
        <v>712</v>
      </c>
      <c r="J46" s="47">
        <f t="shared" si="6"/>
        <v>1</v>
      </c>
      <c r="K46" s="47">
        <f t="shared" si="7"/>
        <v>0</v>
      </c>
      <c r="L46" s="47">
        <f t="shared" si="8"/>
        <v>1</v>
      </c>
      <c r="M46">
        <f t="shared" si="9"/>
        <v>1</v>
      </c>
    </row>
    <row r="47" spans="1:13" ht="15.75" x14ac:dyDescent="0.25">
      <c r="A47" s="253"/>
      <c r="B47" s="49">
        <f t="shared" si="2"/>
        <v>45</v>
      </c>
      <c r="C47" s="50" t="s">
        <v>44</v>
      </c>
      <c r="D47" s="182">
        <v>1</v>
      </c>
      <c r="E47" s="49">
        <v>123</v>
      </c>
      <c r="F47" s="49" t="s">
        <v>610</v>
      </c>
      <c r="G47" s="49" t="s">
        <v>98</v>
      </c>
      <c r="H47" s="96">
        <v>38095</v>
      </c>
      <c r="I47" s="46" t="s">
        <v>712</v>
      </c>
      <c r="J47" s="47">
        <f t="shared" si="6"/>
        <v>1</v>
      </c>
      <c r="K47" s="47">
        <f t="shared" si="7"/>
        <v>0</v>
      </c>
      <c r="L47" s="47">
        <f t="shared" si="8"/>
        <v>1</v>
      </c>
      <c r="M47">
        <f t="shared" si="9"/>
        <v>1</v>
      </c>
    </row>
    <row r="48" spans="1:13" ht="15.75" x14ac:dyDescent="0.25">
      <c r="A48" s="253">
        <v>217</v>
      </c>
      <c r="B48" s="49">
        <f t="shared" si="2"/>
        <v>46</v>
      </c>
      <c r="C48" s="50" t="s">
        <v>45</v>
      </c>
      <c r="D48" s="182">
        <v>1</v>
      </c>
      <c r="E48" s="49">
        <v>123</v>
      </c>
      <c r="F48" s="49" t="s">
        <v>610</v>
      </c>
      <c r="G48" s="49" t="s">
        <v>98</v>
      </c>
      <c r="H48" s="96">
        <v>38174</v>
      </c>
      <c r="I48" s="46" t="s">
        <v>712</v>
      </c>
      <c r="J48" s="47">
        <f t="shared" si="6"/>
        <v>1</v>
      </c>
      <c r="K48" s="47">
        <f t="shared" si="7"/>
        <v>0</v>
      </c>
      <c r="L48" s="47">
        <f t="shared" si="8"/>
        <v>1</v>
      </c>
      <c r="M48">
        <f t="shared" si="9"/>
        <v>1</v>
      </c>
    </row>
    <row r="49" spans="1:13" ht="15.75" x14ac:dyDescent="0.25">
      <c r="A49" s="253"/>
      <c r="B49" s="49">
        <f t="shared" si="2"/>
        <v>47</v>
      </c>
      <c r="C49" s="50" t="s">
        <v>46</v>
      </c>
      <c r="D49" s="182">
        <v>1</v>
      </c>
      <c r="E49" s="49">
        <v>123</v>
      </c>
      <c r="F49" s="49" t="s">
        <v>610</v>
      </c>
      <c r="G49" s="49" t="s">
        <v>98</v>
      </c>
      <c r="H49" s="96">
        <v>38397</v>
      </c>
      <c r="I49" s="46"/>
      <c r="J49" s="47">
        <f t="shared" si="6"/>
        <v>1</v>
      </c>
      <c r="K49" s="47">
        <f t="shared" si="7"/>
        <v>0</v>
      </c>
      <c r="L49" s="47">
        <f t="shared" si="8"/>
        <v>1</v>
      </c>
      <c r="M49">
        <f t="shared" si="9"/>
        <v>1</v>
      </c>
    </row>
    <row r="50" spans="1:13" ht="15.75" x14ac:dyDescent="0.25">
      <c r="A50" s="253"/>
      <c r="B50" s="49">
        <f t="shared" si="2"/>
        <v>48</v>
      </c>
      <c r="C50" s="50" t="s">
        <v>47</v>
      </c>
      <c r="D50" s="182">
        <v>1</v>
      </c>
      <c r="E50" s="49">
        <v>123</v>
      </c>
      <c r="F50" s="49" t="s">
        <v>610</v>
      </c>
      <c r="G50" s="49" t="s">
        <v>98</v>
      </c>
      <c r="H50" s="96">
        <v>38101</v>
      </c>
      <c r="I50" s="46"/>
      <c r="J50" s="47">
        <f t="shared" si="6"/>
        <v>1</v>
      </c>
      <c r="K50" s="47">
        <f t="shared" si="7"/>
        <v>0</v>
      </c>
      <c r="L50" s="47">
        <f t="shared" si="8"/>
        <v>1</v>
      </c>
      <c r="M50">
        <f t="shared" si="9"/>
        <v>1</v>
      </c>
    </row>
    <row r="51" spans="1:13" ht="15.75" x14ac:dyDescent="0.25">
      <c r="A51" s="253">
        <v>218</v>
      </c>
      <c r="B51" s="49">
        <f t="shared" si="2"/>
        <v>49</v>
      </c>
      <c r="C51" s="50" t="s">
        <v>48</v>
      </c>
      <c r="D51" s="182">
        <v>1</v>
      </c>
      <c r="E51" s="49">
        <v>123</v>
      </c>
      <c r="F51" s="49" t="s">
        <v>610</v>
      </c>
      <c r="G51" s="49" t="s">
        <v>98</v>
      </c>
      <c r="H51" s="96">
        <v>38201</v>
      </c>
      <c r="I51" s="46"/>
      <c r="J51" s="47">
        <f t="shared" si="6"/>
        <v>1</v>
      </c>
      <c r="K51" s="47">
        <f t="shared" si="7"/>
        <v>0</v>
      </c>
      <c r="L51" s="47">
        <f t="shared" si="8"/>
        <v>1</v>
      </c>
      <c r="M51">
        <f t="shared" si="9"/>
        <v>1</v>
      </c>
    </row>
    <row r="52" spans="1:13" ht="15.75" x14ac:dyDescent="0.25">
      <c r="A52" s="253"/>
      <c r="B52" s="49">
        <f t="shared" si="2"/>
        <v>50</v>
      </c>
      <c r="C52" s="50" t="s">
        <v>49</v>
      </c>
      <c r="D52" s="182">
        <v>1</v>
      </c>
      <c r="E52" s="49">
        <v>123</v>
      </c>
      <c r="F52" s="49" t="s">
        <v>610</v>
      </c>
      <c r="G52" s="49" t="s">
        <v>98</v>
      </c>
      <c r="H52" s="96">
        <v>38128</v>
      </c>
      <c r="I52" s="46"/>
      <c r="J52" s="47">
        <f t="shared" si="6"/>
        <v>1</v>
      </c>
      <c r="K52" s="47">
        <f t="shared" si="7"/>
        <v>0</v>
      </c>
      <c r="L52" s="47">
        <f t="shared" si="8"/>
        <v>1</v>
      </c>
      <c r="M52">
        <f t="shared" si="9"/>
        <v>1</v>
      </c>
    </row>
    <row r="53" spans="1:13" ht="15.75" x14ac:dyDescent="0.25">
      <c r="A53" s="253"/>
      <c r="B53" s="49">
        <f t="shared" si="2"/>
        <v>51</v>
      </c>
      <c r="C53" s="50" t="s">
        <v>50</v>
      </c>
      <c r="D53" s="182">
        <v>1</v>
      </c>
      <c r="E53" s="49">
        <v>123</v>
      </c>
      <c r="F53" s="49" t="s">
        <v>610</v>
      </c>
      <c r="G53" s="49" t="s">
        <v>98</v>
      </c>
      <c r="H53" s="96">
        <v>38316</v>
      </c>
      <c r="I53" s="46" t="s">
        <v>670</v>
      </c>
      <c r="J53" s="47">
        <f t="shared" si="6"/>
        <v>1</v>
      </c>
      <c r="K53" s="47">
        <f t="shared" si="7"/>
        <v>0</v>
      </c>
      <c r="L53" s="47">
        <f t="shared" si="8"/>
        <v>1</v>
      </c>
      <c r="M53">
        <f t="shared" si="9"/>
        <v>1</v>
      </c>
    </row>
    <row r="54" spans="1:13" ht="15.75" x14ac:dyDescent="0.25">
      <c r="A54" s="253">
        <v>221</v>
      </c>
      <c r="B54" s="49">
        <f t="shared" si="2"/>
        <v>52</v>
      </c>
      <c r="C54" s="50" t="s">
        <v>51</v>
      </c>
      <c r="D54" s="182">
        <v>1</v>
      </c>
      <c r="E54" s="49">
        <v>121</v>
      </c>
      <c r="F54" s="49" t="s">
        <v>610</v>
      </c>
      <c r="G54" s="49" t="s">
        <v>98</v>
      </c>
      <c r="H54" s="96">
        <v>38193</v>
      </c>
      <c r="I54" s="46"/>
      <c r="J54" s="47">
        <f t="shared" si="6"/>
        <v>1</v>
      </c>
      <c r="K54" s="47">
        <f t="shared" si="7"/>
        <v>0</v>
      </c>
      <c r="L54" s="47">
        <f t="shared" si="8"/>
        <v>1</v>
      </c>
      <c r="M54">
        <f t="shared" si="9"/>
        <v>1</v>
      </c>
    </row>
    <row r="55" spans="1:13" ht="15.75" x14ac:dyDescent="0.25">
      <c r="A55" s="253"/>
      <c r="B55" s="49">
        <f t="shared" si="2"/>
        <v>53</v>
      </c>
      <c r="C55" s="50" t="s">
        <v>52</v>
      </c>
      <c r="D55" s="182">
        <v>1</v>
      </c>
      <c r="E55" s="49">
        <v>126</v>
      </c>
      <c r="F55" s="49" t="s">
        <v>610</v>
      </c>
      <c r="G55" s="49" t="s">
        <v>118</v>
      </c>
      <c r="H55" s="96">
        <v>38146</v>
      </c>
      <c r="I55" s="46"/>
      <c r="J55" s="47">
        <f t="shared" si="6"/>
        <v>0</v>
      </c>
      <c r="K55" s="47">
        <f t="shared" si="7"/>
        <v>1</v>
      </c>
      <c r="L55" s="47">
        <f t="shared" si="8"/>
        <v>1</v>
      </c>
      <c r="M55">
        <f t="shared" si="9"/>
        <v>1</v>
      </c>
    </row>
    <row r="56" spans="1:13" ht="15.75" x14ac:dyDescent="0.25">
      <c r="A56" s="253"/>
      <c r="B56" s="49">
        <f t="shared" si="2"/>
        <v>54</v>
      </c>
      <c r="C56" s="50" t="s">
        <v>53</v>
      </c>
      <c r="D56" s="182">
        <v>2</v>
      </c>
      <c r="E56" s="49">
        <v>230</v>
      </c>
      <c r="F56" s="49" t="s">
        <v>610</v>
      </c>
      <c r="G56" s="49" t="s">
        <v>98</v>
      </c>
      <c r="H56" s="96">
        <v>37776</v>
      </c>
      <c r="I56" s="46"/>
      <c r="J56" s="47">
        <f t="shared" si="6"/>
        <v>1</v>
      </c>
      <c r="K56" s="47">
        <f t="shared" si="7"/>
        <v>0</v>
      </c>
      <c r="L56" s="47">
        <f t="shared" si="8"/>
        <v>1</v>
      </c>
      <c r="M56">
        <f t="shared" si="9"/>
        <v>1</v>
      </c>
    </row>
    <row r="57" spans="1:13" ht="15.75" x14ac:dyDescent="0.25">
      <c r="A57" s="253">
        <v>222</v>
      </c>
      <c r="B57" s="49">
        <f t="shared" si="2"/>
        <v>55</v>
      </c>
      <c r="C57" s="50" t="s">
        <v>54</v>
      </c>
      <c r="D57" s="182">
        <v>1</v>
      </c>
      <c r="E57" s="49">
        <v>127</v>
      </c>
      <c r="F57" s="49" t="s">
        <v>610</v>
      </c>
      <c r="G57" s="49" t="s">
        <v>118</v>
      </c>
      <c r="H57" s="96">
        <v>37228</v>
      </c>
      <c r="I57" s="46"/>
      <c r="J57" s="47">
        <f t="shared" si="6"/>
        <v>0</v>
      </c>
      <c r="K57" s="47">
        <f t="shared" si="7"/>
        <v>1</v>
      </c>
      <c r="L57" s="47">
        <f t="shared" si="8"/>
        <v>1</v>
      </c>
      <c r="M57">
        <f t="shared" si="9"/>
        <v>1</v>
      </c>
    </row>
    <row r="58" spans="1:13" ht="15.75" x14ac:dyDescent="0.25">
      <c r="A58" s="253"/>
      <c r="B58" s="49">
        <f t="shared" si="2"/>
        <v>56</v>
      </c>
      <c r="C58" s="178" t="s">
        <v>575</v>
      </c>
      <c r="D58" s="184">
        <v>2</v>
      </c>
      <c r="E58" s="49">
        <v>235</v>
      </c>
      <c r="F58" s="49" t="s">
        <v>610</v>
      </c>
      <c r="G58" s="49" t="s">
        <v>98</v>
      </c>
      <c r="H58" s="96">
        <v>37755</v>
      </c>
      <c r="I58" s="46"/>
      <c r="J58" s="47">
        <f t="shared" si="6"/>
        <v>1</v>
      </c>
      <c r="K58" s="47">
        <f t="shared" si="7"/>
        <v>0</v>
      </c>
      <c r="L58" s="47">
        <f t="shared" si="8"/>
        <v>1</v>
      </c>
      <c r="M58">
        <f t="shared" si="9"/>
        <v>1</v>
      </c>
    </row>
    <row r="59" spans="1:13" ht="15.75" x14ac:dyDescent="0.25">
      <c r="A59" s="253"/>
      <c r="B59" s="49">
        <f t="shared" si="2"/>
        <v>57</v>
      </c>
      <c r="C59" s="50" t="s">
        <v>55</v>
      </c>
      <c r="D59" s="182">
        <v>1</v>
      </c>
      <c r="E59" s="49">
        <v>105</v>
      </c>
      <c r="F59" s="49" t="s">
        <v>610</v>
      </c>
      <c r="G59" s="49" t="s">
        <v>118</v>
      </c>
      <c r="H59" s="96">
        <v>38214</v>
      </c>
      <c r="I59" s="46"/>
      <c r="J59" s="47">
        <f t="shared" si="6"/>
        <v>0</v>
      </c>
      <c r="K59" s="47">
        <f t="shared" si="7"/>
        <v>1</v>
      </c>
      <c r="L59" s="47">
        <f t="shared" si="8"/>
        <v>1</v>
      </c>
      <c r="M59">
        <f t="shared" si="9"/>
        <v>1</v>
      </c>
    </row>
    <row r="60" spans="1:13" ht="15.75" x14ac:dyDescent="0.25">
      <c r="A60" s="253">
        <v>223</v>
      </c>
      <c r="B60" s="49">
        <f t="shared" si="2"/>
        <v>58</v>
      </c>
      <c r="C60" s="50" t="s">
        <v>56</v>
      </c>
      <c r="D60" s="182">
        <v>1</v>
      </c>
      <c r="E60" s="49">
        <v>127</v>
      </c>
      <c r="F60" s="49" t="s">
        <v>610</v>
      </c>
      <c r="G60" s="49" t="s">
        <v>118</v>
      </c>
      <c r="H60" s="96">
        <v>37703</v>
      </c>
      <c r="I60" s="46"/>
      <c r="J60" s="47">
        <f t="shared" si="6"/>
        <v>0</v>
      </c>
      <c r="K60" s="47">
        <f t="shared" si="7"/>
        <v>1</v>
      </c>
      <c r="L60" s="47">
        <f t="shared" si="8"/>
        <v>1</v>
      </c>
      <c r="M60">
        <f t="shared" si="9"/>
        <v>1</v>
      </c>
    </row>
    <row r="61" spans="1:13" ht="15.75" x14ac:dyDescent="0.25">
      <c r="A61" s="253"/>
      <c r="B61" s="49">
        <f t="shared" si="2"/>
        <v>59</v>
      </c>
      <c r="C61" s="50" t="s">
        <v>57</v>
      </c>
      <c r="D61" s="182">
        <v>1</v>
      </c>
      <c r="E61" s="49">
        <v>115</v>
      </c>
      <c r="F61" s="49" t="s">
        <v>610</v>
      </c>
      <c r="G61" s="49" t="s">
        <v>98</v>
      </c>
      <c r="H61" s="96">
        <v>37961</v>
      </c>
      <c r="I61" s="46"/>
      <c r="J61" s="47">
        <f t="shared" si="6"/>
        <v>1</v>
      </c>
      <c r="K61" s="47">
        <f t="shared" si="7"/>
        <v>0</v>
      </c>
      <c r="L61" s="47">
        <f t="shared" si="8"/>
        <v>1</v>
      </c>
      <c r="M61">
        <f t="shared" si="9"/>
        <v>1</v>
      </c>
    </row>
    <row r="62" spans="1:13" ht="15.75" x14ac:dyDescent="0.25">
      <c r="A62" s="253"/>
      <c r="B62" s="49">
        <f t="shared" si="2"/>
        <v>60</v>
      </c>
      <c r="C62" s="50" t="s">
        <v>724</v>
      </c>
      <c r="D62" s="182">
        <v>3</v>
      </c>
      <c r="E62" s="49">
        <v>323</v>
      </c>
      <c r="F62" s="49" t="s">
        <v>610</v>
      </c>
      <c r="G62" s="83" t="s">
        <v>98</v>
      </c>
      <c r="H62" s="99">
        <v>37417</v>
      </c>
      <c r="I62" s="46"/>
      <c r="J62" s="47">
        <f t="shared" si="6"/>
        <v>1</v>
      </c>
      <c r="K62" s="47">
        <f t="shared" si="7"/>
        <v>0</v>
      </c>
      <c r="L62" s="47">
        <f t="shared" si="8"/>
        <v>1</v>
      </c>
      <c r="M62">
        <f t="shared" si="9"/>
        <v>1</v>
      </c>
    </row>
    <row r="63" spans="1:13" ht="15.75" x14ac:dyDescent="0.25">
      <c r="A63" s="253">
        <v>224</v>
      </c>
      <c r="B63" s="49">
        <f t="shared" si="2"/>
        <v>61</v>
      </c>
      <c r="C63" s="50" t="s">
        <v>59</v>
      </c>
      <c r="D63" s="182">
        <v>2</v>
      </c>
      <c r="E63" s="49">
        <v>230</v>
      </c>
      <c r="F63" s="49" t="s">
        <v>610</v>
      </c>
      <c r="G63" s="49" t="s">
        <v>98</v>
      </c>
      <c r="H63" s="96">
        <v>37684</v>
      </c>
      <c r="I63" s="46" t="s">
        <v>716</v>
      </c>
      <c r="J63" s="47">
        <f t="shared" ref="J63:J78" si="10">IF((C63&lt;&gt;""),IF(G63="б",1,0),0)</f>
        <v>1</v>
      </c>
      <c r="K63" s="47">
        <f t="shared" si="7"/>
        <v>0</v>
      </c>
      <c r="L63" s="47">
        <f t="shared" si="8"/>
        <v>1</v>
      </c>
      <c r="M63">
        <f t="shared" si="9"/>
        <v>1</v>
      </c>
    </row>
    <row r="64" spans="1:13" ht="15.75" x14ac:dyDescent="0.25">
      <c r="A64" s="253"/>
      <c r="B64" s="49">
        <f t="shared" si="2"/>
        <v>62</v>
      </c>
      <c r="C64" s="50" t="s">
        <v>60</v>
      </c>
      <c r="D64" s="182">
        <v>2</v>
      </c>
      <c r="E64" s="49">
        <v>220</v>
      </c>
      <c r="F64" s="49" t="s">
        <v>610</v>
      </c>
      <c r="G64" s="49" t="s">
        <v>98</v>
      </c>
      <c r="H64" s="96">
        <v>37705</v>
      </c>
      <c r="I64" s="46"/>
      <c r="J64" s="47">
        <f t="shared" si="10"/>
        <v>1</v>
      </c>
      <c r="K64" s="47">
        <f t="shared" si="7"/>
        <v>0</v>
      </c>
      <c r="L64" s="47">
        <f t="shared" si="8"/>
        <v>1</v>
      </c>
      <c r="M64">
        <f t="shared" si="9"/>
        <v>1</v>
      </c>
    </row>
    <row r="65" spans="1:13" ht="15.75" x14ac:dyDescent="0.25">
      <c r="A65" s="253"/>
      <c r="B65" s="49">
        <f t="shared" si="2"/>
        <v>63</v>
      </c>
      <c r="C65" s="50" t="s">
        <v>61</v>
      </c>
      <c r="D65" s="182">
        <v>3</v>
      </c>
      <c r="E65" s="49">
        <v>330</v>
      </c>
      <c r="F65" s="49" t="s">
        <v>610</v>
      </c>
      <c r="G65" s="49" t="s">
        <v>98</v>
      </c>
      <c r="H65" s="96">
        <v>37488</v>
      </c>
      <c r="I65" s="46"/>
      <c r="J65" s="47">
        <f t="shared" si="10"/>
        <v>1</v>
      </c>
      <c r="K65" s="47">
        <f t="shared" si="7"/>
        <v>0</v>
      </c>
      <c r="L65" s="47">
        <f t="shared" si="8"/>
        <v>1</v>
      </c>
      <c r="M65">
        <f t="shared" si="9"/>
        <v>1</v>
      </c>
    </row>
    <row r="66" spans="1:13" ht="15.75" x14ac:dyDescent="0.25">
      <c r="A66" s="253">
        <v>225</v>
      </c>
      <c r="B66" s="49">
        <f t="shared" si="2"/>
        <v>64</v>
      </c>
      <c r="C66" s="50" t="s">
        <v>62</v>
      </c>
      <c r="D66" s="182">
        <v>2</v>
      </c>
      <c r="E66" s="162">
        <v>220</v>
      </c>
      <c r="F66" s="49" t="s">
        <v>610</v>
      </c>
      <c r="G66" s="49" t="s">
        <v>98</v>
      </c>
      <c r="H66" s="96">
        <v>37583</v>
      </c>
      <c r="I66" s="46"/>
      <c r="J66" s="47">
        <f t="shared" si="10"/>
        <v>1</v>
      </c>
      <c r="K66" s="47">
        <f t="shared" si="7"/>
        <v>0</v>
      </c>
      <c r="L66" s="47">
        <f t="shared" si="8"/>
        <v>1</v>
      </c>
      <c r="M66">
        <f t="shared" si="9"/>
        <v>1</v>
      </c>
    </row>
    <row r="67" spans="1:13" ht="15.75" x14ac:dyDescent="0.25">
      <c r="A67" s="253"/>
      <c r="B67" s="49">
        <f t="shared" si="2"/>
        <v>65</v>
      </c>
      <c r="C67" s="50" t="s">
        <v>63</v>
      </c>
      <c r="D67" s="182">
        <v>2</v>
      </c>
      <c r="E67" s="49">
        <v>224</v>
      </c>
      <c r="F67" s="49" t="s">
        <v>610</v>
      </c>
      <c r="G67" s="49" t="s">
        <v>98</v>
      </c>
      <c r="H67" s="96">
        <v>37779</v>
      </c>
      <c r="I67" s="46"/>
      <c r="J67" s="47">
        <f t="shared" si="10"/>
        <v>1</v>
      </c>
      <c r="K67" s="47">
        <f t="shared" si="7"/>
        <v>0</v>
      </c>
      <c r="L67" s="47">
        <f t="shared" si="8"/>
        <v>1</v>
      </c>
      <c r="M67">
        <f t="shared" si="9"/>
        <v>1</v>
      </c>
    </row>
    <row r="68" spans="1:13" ht="15.75" x14ac:dyDescent="0.25">
      <c r="A68" s="253"/>
      <c r="B68" s="49">
        <f t="shared" ref="B68:B104" si="11">B67+1</f>
        <v>66</v>
      </c>
      <c r="C68" s="50" t="s">
        <v>64</v>
      </c>
      <c r="D68" s="182">
        <v>2</v>
      </c>
      <c r="E68" s="49">
        <v>220</v>
      </c>
      <c r="F68" s="49" t="s">
        <v>610</v>
      </c>
      <c r="G68" s="49" t="s">
        <v>98</v>
      </c>
      <c r="H68" s="96">
        <v>37783</v>
      </c>
      <c r="I68" s="46"/>
      <c r="J68" s="47">
        <f t="shared" si="10"/>
        <v>1</v>
      </c>
      <c r="K68" s="47">
        <f t="shared" si="7"/>
        <v>0</v>
      </c>
      <c r="L68" s="47">
        <f t="shared" si="8"/>
        <v>1</v>
      </c>
      <c r="M68">
        <f t="shared" si="9"/>
        <v>1</v>
      </c>
    </row>
    <row r="69" spans="1:13" ht="15.75" x14ac:dyDescent="0.25">
      <c r="A69" s="253">
        <v>226</v>
      </c>
      <c r="B69" s="49">
        <f t="shared" si="11"/>
        <v>67</v>
      </c>
      <c r="C69" s="50" t="s">
        <v>65</v>
      </c>
      <c r="D69" s="182">
        <v>2</v>
      </c>
      <c r="E69" s="49">
        <v>203</v>
      </c>
      <c r="F69" s="49" t="s">
        <v>610</v>
      </c>
      <c r="G69" s="49" t="s">
        <v>98</v>
      </c>
      <c r="H69" s="96">
        <v>37554</v>
      </c>
      <c r="I69" s="46"/>
      <c r="J69" s="47">
        <f t="shared" si="10"/>
        <v>1</v>
      </c>
      <c r="K69" s="47">
        <f t="shared" si="7"/>
        <v>0</v>
      </c>
      <c r="L69" s="47">
        <f t="shared" si="8"/>
        <v>1</v>
      </c>
      <c r="M69">
        <f t="shared" si="9"/>
        <v>1</v>
      </c>
    </row>
    <row r="70" spans="1:13" ht="15.75" x14ac:dyDescent="0.25">
      <c r="A70" s="253"/>
      <c r="B70" s="49">
        <f t="shared" si="11"/>
        <v>68</v>
      </c>
      <c r="C70" s="50" t="s">
        <v>66</v>
      </c>
      <c r="D70" s="182">
        <v>2</v>
      </c>
      <c r="E70" s="49">
        <v>203</v>
      </c>
      <c r="F70" s="49" t="s">
        <v>610</v>
      </c>
      <c r="G70" s="49" t="s">
        <v>98</v>
      </c>
      <c r="H70" s="96">
        <v>38030</v>
      </c>
      <c r="I70" s="46" t="s">
        <v>659</v>
      </c>
      <c r="J70" s="47">
        <f t="shared" si="10"/>
        <v>1</v>
      </c>
      <c r="K70" s="47">
        <f t="shared" ref="K70:K101" si="12">IF((C70&lt;&gt;""),IF(G70="к",1,0),0)</f>
        <v>0</v>
      </c>
      <c r="L70" s="47">
        <f t="shared" si="8"/>
        <v>1</v>
      </c>
      <c r="M70">
        <f t="shared" ref="M70:M101" si="13">IF(F70="Д",1,0)</f>
        <v>1</v>
      </c>
    </row>
    <row r="71" spans="1:13" ht="15.75" x14ac:dyDescent="0.25">
      <c r="A71" s="253"/>
      <c r="B71" s="49">
        <f t="shared" si="11"/>
        <v>69</v>
      </c>
      <c r="C71" s="50" t="s">
        <v>67</v>
      </c>
      <c r="D71" s="182">
        <v>3</v>
      </c>
      <c r="E71" s="49">
        <v>302</v>
      </c>
      <c r="F71" s="49" t="s">
        <v>610</v>
      </c>
      <c r="G71" s="49" t="s">
        <v>98</v>
      </c>
      <c r="H71" s="96">
        <v>37117</v>
      </c>
      <c r="I71" s="46"/>
      <c r="J71" s="47">
        <f t="shared" si="10"/>
        <v>1</v>
      </c>
      <c r="K71" s="47">
        <f t="shared" si="12"/>
        <v>0</v>
      </c>
      <c r="L71" s="47">
        <f t="shared" si="8"/>
        <v>1</v>
      </c>
      <c r="M71">
        <f t="shared" si="13"/>
        <v>1</v>
      </c>
    </row>
    <row r="72" spans="1:13" ht="15.75" x14ac:dyDescent="0.25">
      <c r="A72" s="253">
        <v>227</v>
      </c>
      <c r="B72" s="49">
        <f t="shared" si="11"/>
        <v>70</v>
      </c>
      <c r="C72" s="50" t="s">
        <v>68</v>
      </c>
      <c r="D72" s="182">
        <v>2</v>
      </c>
      <c r="E72" s="49">
        <v>202</v>
      </c>
      <c r="F72" s="49" t="s">
        <v>610</v>
      </c>
      <c r="G72" s="49" t="s">
        <v>98</v>
      </c>
      <c r="H72" s="96">
        <v>38126</v>
      </c>
      <c r="I72" s="46" t="s">
        <v>679</v>
      </c>
      <c r="J72" s="47">
        <f t="shared" si="10"/>
        <v>1</v>
      </c>
      <c r="K72" s="47">
        <f t="shared" si="12"/>
        <v>0</v>
      </c>
      <c r="L72" s="47">
        <f t="shared" si="8"/>
        <v>1</v>
      </c>
      <c r="M72">
        <f t="shared" si="13"/>
        <v>1</v>
      </c>
    </row>
    <row r="73" spans="1:13" ht="15.75" x14ac:dyDescent="0.25">
      <c r="A73" s="253"/>
      <c r="B73" s="49">
        <f t="shared" si="11"/>
        <v>71</v>
      </c>
      <c r="C73" s="50" t="s">
        <v>69</v>
      </c>
      <c r="D73" s="182">
        <v>2</v>
      </c>
      <c r="E73" s="49">
        <v>223</v>
      </c>
      <c r="F73" s="49" t="s">
        <v>610</v>
      </c>
      <c r="G73" s="49" t="s">
        <v>118</v>
      </c>
      <c r="H73" s="96">
        <v>37883</v>
      </c>
      <c r="I73" s="46"/>
      <c r="J73" s="47">
        <f t="shared" si="10"/>
        <v>0</v>
      </c>
      <c r="K73" s="47">
        <f t="shared" si="12"/>
        <v>1</v>
      </c>
      <c r="L73" s="47">
        <f t="shared" si="8"/>
        <v>1</v>
      </c>
      <c r="M73">
        <f t="shared" si="13"/>
        <v>1</v>
      </c>
    </row>
    <row r="74" spans="1:13" ht="15.75" x14ac:dyDescent="0.25">
      <c r="A74" s="253"/>
      <c r="B74" s="49">
        <f t="shared" si="11"/>
        <v>72</v>
      </c>
      <c r="C74" s="50" t="s">
        <v>70</v>
      </c>
      <c r="D74" s="182">
        <v>2</v>
      </c>
      <c r="E74" s="49">
        <v>211</v>
      </c>
      <c r="F74" s="49" t="s">
        <v>610</v>
      </c>
      <c r="G74" s="49" t="s">
        <v>98</v>
      </c>
      <c r="H74" s="96">
        <v>37883</v>
      </c>
      <c r="I74" s="46"/>
      <c r="J74" s="47">
        <f t="shared" si="10"/>
        <v>1</v>
      </c>
      <c r="K74" s="47">
        <f t="shared" si="12"/>
        <v>0</v>
      </c>
      <c r="L74" s="47">
        <f t="shared" si="8"/>
        <v>1</v>
      </c>
      <c r="M74">
        <f t="shared" si="13"/>
        <v>1</v>
      </c>
    </row>
    <row r="75" spans="1:13" ht="15.75" x14ac:dyDescent="0.25">
      <c r="A75" s="253">
        <v>228</v>
      </c>
      <c r="B75" s="49">
        <f t="shared" si="11"/>
        <v>73</v>
      </c>
      <c r="C75" s="50" t="s">
        <v>71</v>
      </c>
      <c r="D75" s="182">
        <v>2</v>
      </c>
      <c r="E75" s="49">
        <v>216</v>
      </c>
      <c r="F75" s="49" t="s">
        <v>610</v>
      </c>
      <c r="G75" s="49" t="s">
        <v>98</v>
      </c>
      <c r="H75" s="96">
        <v>38018</v>
      </c>
      <c r="I75" s="46"/>
      <c r="J75" s="47">
        <f t="shared" si="10"/>
        <v>1</v>
      </c>
      <c r="K75" s="47">
        <f t="shared" si="12"/>
        <v>0</v>
      </c>
      <c r="L75" s="47">
        <f t="shared" si="8"/>
        <v>1</v>
      </c>
      <c r="M75">
        <f t="shared" si="13"/>
        <v>1</v>
      </c>
    </row>
    <row r="76" spans="1:13" ht="15.75" x14ac:dyDescent="0.25">
      <c r="A76" s="253"/>
      <c r="B76" s="49">
        <f t="shared" si="11"/>
        <v>74</v>
      </c>
      <c r="C76" s="50" t="s">
        <v>72</v>
      </c>
      <c r="D76" s="182">
        <v>2</v>
      </c>
      <c r="E76" s="49">
        <v>203</v>
      </c>
      <c r="F76" s="49" t="s">
        <v>610</v>
      </c>
      <c r="G76" s="49" t="s">
        <v>98</v>
      </c>
      <c r="H76" s="96">
        <v>37844</v>
      </c>
      <c r="I76" s="46" t="s">
        <v>679</v>
      </c>
      <c r="J76" s="47">
        <f t="shared" si="10"/>
        <v>1</v>
      </c>
      <c r="K76" s="47">
        <f t="shared" si="12"/>
        <v>0</v>
      </c>
      <c r="L76" s="47">
        <f t="shared" si="8"/>
        <v>1</v>
      </c>
      <c r="M76">
        <f t="shared" si="13"/>
        <v>1</v>
      </c>
    </row>
    <row r="77" spans="1:13" ht="15.75" x14ac:dyDescent="0.25">
      <c r="A77" s="253"/>
      <c r="B77" s="49">
        <f t="shared" si="11"/>
        <v>75</v>
      </c>
      <c r="C77" s="50" t="s">
        <v>73</v>
      </c>
      <c r="D77" s="182">
        <v>3</v>
      </c>
      <c r="E77" s="49">
        <v>335</v>
      </c>
      <c r="F77" s="49" t="s">
        <v>610</v>
      </c>
      <c r="G77" s="49" t="s">
        <v>98</v>
      </c>
      <c r="H77" s="96">
        <v>36907</v>
      </c>
      <c r="I77" s="46" t="s">
        <v>678</v>
      </c>
      <c r="J77" s="47">
        <f t="shared" si="10"/>
        <v>1</v>
      </c>
      <c r="K77" s="47">
        <f t="shared" si="12"/>
        <v>0</v>
      </c>
      <c r="L77" s="47">
        <f t="shared" si="8"/>
        <v>1</v>
      </c>
      <c r="M77">
        <f t="shared" si="13"/>
        <v>1</v>
      </c>
    </row>
    <row r="78" spans="1:13" ht="15.75" x14ac:dyDescent="0.25">
      <c r="A78" s="253">
        <v>229</v>
      </c>
      <c r="B78" s="49">
        <f t="shared" si="11"/>
        <v>76</v>
      </c>
      <c r="C78" s="56" t="s">
        <v>416</v>
      </c>
      <c r="D78" s="185">
        <v>3</v>
      </c>
      <c r="E78" s="162">
        <v>302</v>
      </c>
      <c r="F78" s="49" t="s">
        <v>610</v>
      </c>
      <c r="G78" s="162" t="s">
        <v>98</v>
      </c>
      <c r="H78" s="100">
        <v>37522</v>
      </c>
      <c r="I78" s="46"/>
      <c r="J78" s="47">
        <f t="shared" si="10"/>
        <v>1</v>
      </c>
      <c r="K78" s="47">
        <f t="shared" si="12"/>
        <v>0</v>
      </c>
      <c r="L78" s="47">
        <f t="shared" si="8"/>
        <v>1</v>
      </c>
      <c r="M78">
        <f t="shared" si="13"/>
        <v>1</v>
      </c>
    </row>
    <row r="79" spans="1:13" ht="15.75" x14ac:dyDescent="0.25">
      <c r="A79" s="253"/>
      <c r="B79" s="49">
        <f t="shared" si="11"/>
        <v>77</v>
      </c>
      <c r="C79" s="50" t="s">
        <v>75</v>
      </c>
      <c r="D79" s="182">
        <v>2</v>
      </c>
      <c r="E79" s="49">
        <v>224</v>
      </c>
      <c r="F79" s="49" t="s">
        <v>610</v>
      </c>
      <c r="G79" s="49" t="s">
        <v>98</v>
      </c>
      <c r="H79" s="96">
        <v>37541</v>
      </c>
      <c r="I79" s="46"/>
      <c r="J79" s="47">
        <f t="shared" ref="J79:J110" si="14">IF((C79&lt;&gt;""),IF(G79="б",1,0),0)</f>
        <v>1</v>
      </c>
      <c r="K79" s="47">
        <f t="shared" si="12"/>
        <v>0</v>
      </c>
      <c r="L79" s="47">
        <f t="shared" si="8"/>
        <v>1</v>
      </c>
      <c r="M79">
        <f t="shared" si="13"/>
        <v>1</v>
      </c>
    </row>
    <row r="80" spans="1:13" ht="15.75" x14ac:dyDescent="0.25">
      <c r="A80" s="253"/>
      <c r="B80" s="49">
        <f t="shared" si="11"/>
        <v>78</v>
      </c>
      <c r="C80" s="50" t="s">
        <v>76</v>
      </c>
      <c r="D80" s="182">
        <v>2</v>
      </c>
      <c r="E80" s="49">
        <v>216</v>
      </c>
      <c r="F80" s="49" t="s">
        <v>610</v>
      </c>
      <c r="G80" s="49" t="s">
        <v>98</v>
      </c>
      <c r="H80" s="96">
        <v>37512</v>
      </c>
      <c r="I80" s="46"/>
      <c r="J80" s="47">
        <f t="shared" si="14"/>
        <v>1</v>
      </c>
      <c r="K80" s="47">
        <f t="shared" si="12"/>
        <v>0</v>
      </c>
      <c r="L80" s="47">
        <f t="shared" si="8"/>
        <v>1</v>
      </c>
      <c r="M80">
        <f t="shared" si="13"/>
        <v>1</v>
      </c>
    </row>
    <row r="81" spans="1:13" ht="15.75" x14ac:dyDescent="0.25">
      <c r="A81" s="253">
        <v>232</v>
      </c>
      <c r="B81" s="49">
        <f t="shared" si="11"/>
        <v>79</v>
      </c>
      <c r="C81" s="50" t="s">
        <v>77</v>
      </c>
      <c r="D81" s="182">
        <v>2</v>
      </c>
      <c r="E81" s="49">
        <v>220</v>
      </c>
      <c r="F81" s="49" t="s">
        <v>610</v>
      </c>
      <c r="G81" s="49" t="s">
        <v>98</v>
      </c>
      <c r="H81" s="96">
        <v>37792</v>
      </c>
      <c r="I81" s="46" t="s">
        <v>712</v>
      </c>
      <c r="J81" s="47">
        <f t="shared" si="14"/>
        <v>1</v>
      </c>
      <c r="K81" s="47">
        <f t="shared" si="12"/>
        <v>0</v>
      </c>
      <c r="L81" s="47">
        <f t="shared" si="8"/>
        <v>1</v>
      </c>
      <c r="M81">
        <f t="shared" si="13"/>
        <v>1</v>
      </c>
    </row>
    <row r="82" spans="1:13" ht="15.75" x14ac:dyDescent="0.25">
      <c r="A82" s="253"/>
      <c r="B82" s="49">
        <f t="shared" si="11"/>
        <v>80</v>
      </c>
      <c r="C82" s="50" t="s">
        <v>78</v>
      </c>
      <c r="D82" s="182">
        <v>3</v>
      </c>
      <c r="E82" s="49">
        <v>335</v>
      </c>
      <c r="F82" s="49" t="s">
        <v>610</v>
      </c>
      <c r="G82" s="49" t="s">
        <v>98</v>
      </c>
      <c r="H82" s="96">
        <v>37617</v>
      </c>
      <c r="I82" s="46"/>
      <c r="J82" s="47">
        <f t="shared" si="14"/>
        <v>1</v>
      </c>
      <c r="K82" s="47">
        <f t="shared" si="12"/>
        <v>0</v>
      </c>
      <c r="L82" s="47">
        <f t="shared" si="8"/>
        <v>1</v>
      </c>
      <c r="M82">
        <f t="shared" si="13"/>
        <v>1</v>
      </c>
    </row>
    <row r="83" spans="1:13" ht="15.75" x14ac:dyDescent="0.25">
      <c r="A83" s="253"/>
      <c r="B83" s="49">
        <f t="shared" si="11"/>
        <v>81</v>
      </c>
      <c r="C83" s="50" t="s">
        <v>79</v>
      </c>
      <c r="D83" s="182">
        <v>2</v>
      </c>
      <c r="E83" s="49">
        <v>211</v>
      </c>
      <c r="F83" s="49" t="s">
        <v>610</v>
      </c>
      <c r="G83" s="49" t="s">
        <v>98</v>
      </c>
      <c r="H83" s="96">
        <v>37875</v>
      </c>
      <c r="I83" s="46" t="s">
        <v>707</v>
      </c>
      <c r="J83" s="47">
        <f t="shared" si="14"/>
        <v>1</v>
      </c>
      <c r="K83" s="47">
        <f t="shared" si="12"/>
        <v>0</v>
      </c>
      <c r="L83" s="47">
        <f t="shared" si="8"/>
        <v>1</v>
      </c>
      <c r="M83">
        <f t="shared" si="13"/>
        <v>1</v>
      </c>
    </row>
    <row r="84" spans="1:13" ht="15.75" x14ac:dyDescent="0.25">
      <c r="A84" s="253">
        <v>233</v>
      </c>
      <c r="B84" s="49">
        <f t="shared" si="11"/>
        <v>82</v>
      </c>
      <c r="C84" s="50" t="s">
        <v>80</v>
      </c>
      <c r="D84" s="182">
        <v>3</v>
      </c>
      <c r="E84" s="49">
        <v>330</v>
      </c>
      <c r="F84" s="49" t="s">
        <v>610</v>
      </c>
      <c r="G84" s="49" t="s">
        <v>98</v>
      </c>
      <c r="H84" s="96">
        <v>36895</v>
      </c>
      <c r="I84" s="46"/>
      <c r="J84" s="47">
        <f t="shared" si="14"/>
        <v>1</v>
      </c>
      <c r="K84" s="47">
        <f t="shared" si="12"/>
        <v>0</v>
      </c>
      <c r="L84" s="47">
        <f t="shared" si="8"/>
        <v>1</v>
      </c>
      <c r="M84">
        <f t="shared" si="13"/>
        <v>1</v>
      </c>
    </row>
    <row r="85" spans="1:13" ht="15.75" x14ac:dyDescent="0.25">
      <c r="A85" s="253"/>
      <c r="B85" s="49">
        <f t="shared" si="11"/>
        <v>83</v>
      </c>
      <c r="C85" s="50" t="s">
        <v>576</v>
      </c>
      <c r="D85" s="182">
        <v>3</v>
      </c>
      <c r="E85" s="49">
        <v>322</v>
      </c>
      <c r="F85" s="49" t="s">
        <v>610</v>
      </c>
      <c r="G85" s="49" t="s">
        <v>118</v>
      </c>
      <c r="H85" s="96">
        <v>37621</v>
      </c>
      <c r="I85" s="46"/>
      <c r="J85" s="47">
        <f t="shared" si="14"/>
        <v>0</v>
      </c>
      <c r="K85" s="47">
        <f t="shared" si="12"/>
        <v>1</v>
      </c>
      <c r="L85" s="47">
        <f t="shared" si="8"/>
        <v>1</v>
      </c>
      <c r="M85">
        <f t="shared" si="13"/>
        <v>1</v>
      </c>
    </row>
    <row r="86" spans="1:13" ht="15.75" x14ac:dyDescent="0.25">
      <c r="A86" s="253"/>
      <c r="B86" s="49">
        <f t="shared" si="11"/>
        <v>84</v>
      </c>
      <c r="C86" s="50" t="s">
        <v>577</v>
      </c>
      <c r="D86" s="182">
        <v>3</v>
      </c>
      <c r="E86" s="49">
        <v>311</v>
      </c>
      <c r="F86" s="49" t="s">
        <v>610</v>
      </c>
      <c r="G86" s="49" t="s">
        <v>98</v>
      </c>
      <c r="H86" s="96">
        <v>37875</v>
      </c>
      <c r="I86" s="46" t="s">
        <v>707</v>
      </c>
      <c r="J86" s="47">
        <f t="shared" si="14"/>
        <v>1</v>
      </c>
      <c r="K86" s="47">
        <f t="shared" si="12"/>
        <v>0</v>
      </c>
      <c r="L86" s="47">
        <f t="shared" si="8"/>
        <v>1</v>
      </c>
      <c r="M86">
        <f t="shared" si="13"/>
        <v>1</v>
      </c>
    </row>
    <row r="87" spans="1:13" ht="15.75" x14ac:dyDescent="0.25">
      <c r="A87" s="253">
        <v>234</v>
      </c>
      <c r="B87" s="49">
        <f t="shared" si="11"/>
        <v>85</v>
      </c>
      <c r="C87" s="50" t="s">
        <v>81</v>
      </c>
      <c r="D87" s="182">
        <v>3</v>
      </c>
      <c r="E87" s="49">
        <v>336</v>
      </c>
      <c r="F87" s="49" t="s">
        <v>610</v>
      </c>
      <c r="G87" s="49" t="s">
        <v>98</v>
      </c>
      <c r="H87" s="96">
        <v>37551</v>
      </c>
      <c r="I87" s="46" t="s">
        <v>660</v>
      </c>
      <c r="J87" s="47">
        <f t="shared" si="14"/>
        <v>1</v>
      </c>
      <c r="K87" s="47">
        <f t="shared" si="12"/>
        <v>0</v>
      </c>
      <c r="L87" s="47">
        <f t="shared" si="8"/>
        <v>1</v>
      </c>
      <c r="M87">
        <f t="shared" si="13"/>
        <v>1</v>
      </c>
    </row>
    <row r="88" spans="1:13" ht="15.75" x14ac:dyDescent="0.25">
      <c r="A88" s="253"/>
      <c r="B88" s="49">
        <f t="shared" si="11"/>
        <v>86</v>
      </c>
      <c r="C88" s="50" t="s">
        <v>82</v>
      </c>
      <c r="D88" s="182">
        <v>2</v>
      </c>
      <c r="E88" s="49">
        <v>231</v>
      </c>
      <c r="F88" s="49" t="s">
        <v>610</v>
      </c>
      <c r="G88" s="49" t="s">
        <v>98</v>
      </c>
      <c r="H88" s="96">
        <v>37872</v>
      </c>
      <c r="I88" s="46" t="s">
        <v>728</v>
      </c>
      <c r="J88" s="47">
        <f t="shared" si="14"/>
        <v>1</v>
      </c>
      <c r="K88" s="47">
        <f t="shared" si="12"/>
        <v>0</v>
      </c>
      <c r="L88" s="47">
        <f t="shared" si="8"/>
        <v>1</v>
      </c>
      <c r="M88">
        <f t="shared" si="13"/>
        <v>1</v>
      </c>
    </row>
    <row r="89" spans="1:13" ht="15.75" x14ac:dyDescent="0.25">
      <c r="A89" s="253"/>
      <c r="B89" s="49">
        <f t="shared" si="11"/>
        <v>87</v>
      </c>
      <c r="C89" s="50" t="s">
        <v>83</v>
      </c>
      <c r="D89" s="182">
        <v>2</v>
      </c>
      <c r="E89" s="49">
        <v>202</v>
      </c>
      <c r="F89" s="49" t="s">
        <v>610</v>
      </c>
      <c r="G89" s="49" t="s">
        <v>98</v>
      </c>
      <c r="H89" s="96">
        <v>38092</v>
      </c>
      <c r="I89" s="46" t="s">
        <v>679</v>
      </c>
      <c r="J89" s="47">
        <f t="shared" si="14"/>
        <v>1</v>
      </c>
      <c r="K89" s="47">
        <f t="shared" si="12"/>
        <v>0</v>
      </c>
      <c r="L89" s="47">
        <f t="shared" si="8"/>
        <v>1</v>
      </c>
      <c r="M89">
        <f t="shared" si="13"/>
        <v>1</v>
      </c>
    </row>
    <row r="90" spans="1:13" ht="15.75" x14ac:dyDescent="0.25">
      <c r="A90" s="253">
        <v>235</v>
      </c>
      <c r="B90" s="49">
        <f t="shared" si="11"/>
        <v>88</v>
      </c>
      <c r="C90" s="50" t="s">
        <v>84</v>
      </c>
      <c r="D90" s="182">
        <v>4</v>
      </c>
      <c r="E90" s="49">
        <v>420</v>
      </c>
      <c r="F90" s="49" t="s">
        <v>610</v>
      </c>
      <c r="G90" s="49" t="s">
        <v>98</v>
      </c>
      <c r="H90" s="96">
        <v>37179</v>
      </c>
      <c r="I90" s="46" t="s">
        <v>680</v>
      </c>
      <c r="J90" s="47">
        <f t="shared" si="14"/>
        <v>1</v>
      </c>
      <c r="K90" s="47">
        <f t="shared" si="12"/>
        <v>0</v>
      </c>
      <c r="L90" s="47">
        <f t="shared" si="8"/>
        <v>1</v>
      </c>
      <c r="M90">
        <f t="shared" si="13"/>
        <v>1</v>
      </c>
    </row>
    <row r="91" spans="1:13" ht="15.75" x14ac:dyDescent="0.25">
      <c r="A91" s="253"/>
      <c r="B91" s="49">
        <f t="shared" si="11"/>
        <v>89</v>
      </c>
      <c r="C91" s="50" t="s">
        <v>85</v>
      </c>
      <c r="D91" s="182">
        <v>2</v>
      </c>
      <c r="E91" s="49">
        <v>220</v>
      </c>
      <c r="F91" s="49" t="s">
        <v>610</v>
      </c>
      <c r="G91" s="49" t="s">
        <v>98</v>
      </c>
      <c r="H91" s="96">
        <v>37693</v>
      </c>
      <c r="I91" s="46" t="s">
        <v>712</v>
      </c>
      <c r="J91" s="47">
        <f t="shared" si="14"/>
        <v>1</v>
      </c>
      <c r="K91" s="47">
        <f t="shared" si="12"/>
        <v>0</v>
      </c>
      <c r="L91" s="47">
        <f t="shared" si="8"/>
        <v>1</v>
      </c>
      <c r="M91">
        <f t="shared" si="13"/>
        <v>1</v>
      </c>
    </row>
    <row r="92" spans="1:13" ht="15.75" x14ac:dyDescent="0.25">
      <c r="A92" s="253"/>
      <c r="B92" s="49">
        <f t="shared" si="11"/>
        <v>90</v>
      </c>
      <c r="C92" s="50" t="s">
        <v>86</v>
      </c>
      <c r="D92" s="182">
        <v>2</v>
      </c>
      <c r="E92" s="49">
        <v>235</v>
      </c>
      <c r="F92" s="49" t="s">
        <v>610</v>
      </c>
      <c r="G92" s="49" t="s">
        <v>98</v>
      </c>
      <c r="H92" s="96">
        <v>37558</v>
      </c>
      <c r="I92" s="46" t="s">
        <v>707</v>
      </c>
      <c r="J92" s="47">
        <f t="shared" si="14"/>
        <v>1</v>
      </c>
      <c r="K92" s="47">
        <f t="shared" si="12"/>
        <v>0</v>
      </c>
      <c r="L92" s="47">
        <f t="shared" si="8"/>
        <v>1</v>
      </c>
      <c r="M92">
        <f t="shared" si="13"/>
        <v>1</v>
      </c>
    </row>
    <row r="93" spans="1:13" ht="15.75" x14ac:dyDescent="0.25">
      <c r="A93" s="253">
        <v>236</v>
      </c>
      <c r="B93" s="49">
        <f t="shared" si="11"/>
        <v>91</v>
      </c>
      <c r="C93" s="50" t="s">
        <v>87</v>
      </c>
      <c r="D93" s="182">
        <v>2</v>
      </c>
      <c r="E93" s="49">
        <v>235</v>
      </c>
      <c r="F93" s="49" t="s">
        <v>610</v>
      </c>
      <c r="G93" s="49" t="s">
        <v>98</v>
      </c>
      <c r="H93" s="96">
        <v>37949</v>
      </c>
      <c r="I93" s="46" t="s">
        <v>707</v>
      </c>
      <c r="J93" s="47">
        <f t="shared" si="14"/>
        <v>1</v>
      </c>
      <c r="K93" s="47">
        <f t="shared" si="12"/>
        <v>0</v>
      </c>
      <c r="L93" s="47">
        <f t="shared" si="8"/>
        <v>1</v>
      </c>
      <c r="M93">
        <f t="shared" si="13"/>
        <v>1</v>
      </c>
    </row>
    <row r="94" spans="1:13" ht="15.75" x14ac:dyDescent="0.25">
      <c r="A94" s="253"/>
      <c r="B94" s="49">
        <f t="shared" si="11"/>
        <v>92</v>
      </c>
      <c r="C94" s="50" t="s">
        <v>578</v>
      </c>
      <c r="D94" s="182">
        <v>3</v>
      </c>
      <c r="E94" s="49">
        <v>311</v>
      </c>
      <c r="F94" s="49" t="s">
        <v>610</v>
      </c>
      <c r="G94" s="49" t="s">
        <v>98</v>
      </c>
      <c r="H94" s="96">
        <v>37528</v>
      </c>
      <c r="I94" s="46" t="s">
        <v>678</v>
      </c>
      <c r="J94" s="47">
        <f t="shared" si="14"/>
        <v>1</v>
      </c>
      <c r="K94" s="47">
        <f t="shared" si="12"/>
        <v>0</v>
      </c>
      <c r="L94" s="47">
        <f t="shared" si="8"/>
        <v>1</v>
      </c>
      <c r="M94">
        <f t="shared" si="13"/>
        <v>1</v>
      </c>
    </row>
    <row r="95" spans="1:13" ht="15.75" x14ac:dyDescent="0.25">
      <c r="A95" s="253"/>
      <c r="B95" s="49">
        <f t="shared" si="11"/>
        <v>93</v>
      </c>
      <c r="C95" s="50" t="s">
        <v>88</v>
      </c>
      <c r="D95" s="182">
        <v>2</v>
      </c>
      <c r="E95" s="49">
        <v>231</v>
      </c>
      <c r="F95" s="49" t="s">
        <v>610</v>
      </c>
      <c r="G95" s="49" t="s">
        <v>98</v>
      </c>
      <c r="H95" s="96">
        <v>38085</v>
      </c>
      <c r="I95" s="46"/>
      <c r="J95" s="47">
        <f t="shared" si="14"/>
        <v>1</v>
      </c>
      <c r="K95" s="47">
        <f t="shared" si="12"/>
        <v>0</v>
      </c>
      <c r="L95" s="47">
        <f t="shared" si="8"/>
        <v>1</v>
      </c>
      <c r="M95">
        <f t="shared" si="13"/>
        <v>1</v>
      </c>
    </row>
    <row r="96" spans="1:13" ht="15.75" x14ac:dyDescent="0.25">
      <c r="A96" s="253">
        <v>237</v>
      </c>
      <c r="B96" s="49">
        <f t="shared" si="11"/>
        <v>94</v>
      </c>
      <c r="C96" s="50" t="s">
        <v>89</v>
      </c>
      <c r="D96" s="182">
        <v>2</v>
      </c>
      <c r="E96" s="49">
        <v>235</v>
      </c>
      <c r="F96" s="49" t="s">
        <v>610</v>
      </c>
      <c r="G96" s="49" t="s">
        <v>98</v>
      </c>
      <c r="H96" s="96">
        <v>38090</v>
      </c>
      <c r="I96" s="46" t="s">
        <v>660</v>
      </c>
      <c r="J96" s="47">
        <f t="shared" si="14"/>
        <v>1</v>
      </c>
      <c r="K96" s="47">
        <f t="shared" si="12"/>
        <v>0</v>
      </c>
      <c r="L96" s="47">
        <f t="shared" si="8"/>
        <v>1</v>
      </c>
      <c r="M96">
        <f t="shared" si="13"/>
        <v>1</v>
      </c>
    </row>
    <row r="97" spans="1:16" ht="15.75" x14ac:dyDescent="0.25">
      <c r="A97" s="253"/>
      <c r="B97" s="49">
        <f t="shared" si="11"/>
        <v>95</v>
      </c>
      <c r="C97" s="50" t="s">
        <v>90</v>
      </c>
      <c r="D97" s="182">
        <v>2</v>
      </c>
      <c r="E97" s="49">
        <v>202</v>
      </c>
      <c r="F97" s="49" t="s">
        <v>610</v>
      </c>
      <c r="G97" s="49" t="s">
        <v>98</v>
      </c>
      <c r="H97" s="96">
        <v>37846</v>
      </c>
      <c r="I97" s="46" t="s">
        <v>716</v>
      </c>
      <c r="J97" s="47">
        <f t="shared" si="14"/>
        <v>1</v>
      </c>
      <c r="K97" s="47">
        <f t="shared" si="12"/>
        <v>0</v>
      </c>
      <c r="L97" s="47">
        <f t="shared" si="8"/>
        <v>1</v>
      </c>
      <c r="M97">
        <f t="shared" si="13"/>
        <v>1</v>
      </c>
    </row>
    <row r="98" spans="1:16" ht="15.75" x14ac:dyDescent="0.25">
      <c r="A98" s="253"/>
      <c r="B98" s="49">
        <f t="shared" si="11"/>
        <v>96</v>
      </c>
      <c r="C98" s="50" t="s">
        <v>91</v>
      </c>
      <c r="D98" s="182">
        <v>4</v>
      </c>
      <c r="E98" s="49">
        <v>416</v>
      </c>
      <c r="F98" s="49" t="s">
        <v>610</v>
      </c>
      <c r="G98" s="49" t="s">
        <v>98</v>
      </c>
      <c r="H98" s="96">
        <v>36950</v>
      </c>
      <c r="I98" s="46"/>
      <c r="J98" s="47">
        <f t="shared" si="14"/>
        <v>1</v>
      </c>
      <c r="K98" s="47">
        <f t="shared" si="12"/>
        <v>0</v>
      </c>
      <c r="L98" s="47">
        <f t="shared" si="8"/>
        <v>1</v>
      </c>
      <c r="M98">
        <f t="shared" si="13"/>
        <v>1</v>
      </c>
    </row>
    <row r="99" spans="1:16" ht="15.75" x14ac:dyDescent="0.25">
      <c r="A99" s="253">
        <v>238</v>
      </c>
      <c r="B99" s="49">
        <f t="shared" si="11"/>
        <v>97</v>
      </c>
      <c r="C99" s="50" t="s">
        <v>92</v>
      </c>
      <c r="D99" s="182">
        <v>3</v>
      </c>
      <c r="E99" s="49">
        <v>302</v>
      </c>
      <c r="F99" s="49" t="s">
        <v>610</v>
      </c>
      <c r="G99" s="49" t="s">
        <v>98</v>
      </c>
      <c r="H99" s="96">
        <v>37367</v>
      </c>
      <c r="I99" s="46"/>
      <c r="J99" s="47">
        <f t="shared" si="14"/>
        <v>1</v>
      </c>
      <c r="K99" s="47">
        <f t="shared" si="12"/>
        <v>0</v>
      </c>
      <c r="L99" s="47">
        <f t="shared" si="8"/>
        <v>1</v>
      </c>
      <c r="M99">
        <f t="shared" si="13"/>
        <v>1</v>
      </c>
    </row>
    <row r="100" spans="1:16" ht="15.75" x14ac:dyDescent="0.25">
      <c r="A100" s="253"/>
      <c r="B100" s="49">
        <f t="shared" si="11"/>
        <v>98</v>
      </c>
      <c r="C100" s="50" t="s">
        <v>93</v>
      </c>
      <c r="D100" s="182">
        <v>3</v>
      </c>
      <c r="E100" s="49">
        <v>320</v>
      </c>
      <c r="F100" s="49" t="s">
        <v>610</v>
      </c>
      <c r="G100" s="49" t="s">
        <v>98</v>
      </c>
      <c r="H100" s="96">
        <v>37442</v>
      </c>
      <c r="I100" s="46" t="s">
        <v>712</v>
      </c>
      <c r="J100" s="47">
        <f t="shared" si="14"/>
        <v>1</v>
      </c>
      <c r="K100" s="47">
        <f t="shared" si="12"/>
        <v>0</v>
      </c>
      <c r="L100" s="47">
        <f t="shared" si="8"/>
        <v>1</v>
      </c>
      <c r="M100">
        <f t="shared" si="13"/>
        <v>1</v>
      </c>
    </row>
    <row r="101" spans="1:16" ht="15.75" x14ac:dyDescent="0.25">
      <c r="A101" s="253"/>
      <c r="B101" s="49">
        <f t="shared" si="11"/>
        <v>99</v>
      </c>
      <c r="C101" s="50" t="s">
        <v>94</v>
      </c>
      <c r="D101" s="182">
        <v>1</v>
      </c>
      <c r="E101" s="49">
        <v>127</v>
      </c>
      <c r="F101" s="49" t="s">
        <v>610</v>
      </c>
      <c r="G101" s="49" t="s">
        <v>118</v>
      </c>
      <c r="H101" s="96">
        <v>38216</v>
      </c>
      <c r="I101" s="46"/>
      <c r="J101" s="47">
        <f t="shared" si="14"/>
        <v>0</v>
      </c>
      <c r="K101" s="47">
        <f t="shared" si="12"/>
        <v>1</v>
      </c>
      <c r="L101" s="47">
        <f t="shared" si="8"/>
        <v>1</v>
      </c>
      <c r="M101">
        <f t="shared" si="13"/>
        <v>1</v>
      </c>
    </row>
    <row r="102" spans="1:16" ht="15.75" x14ac:dyDescent="0.25">
      <c r="A102" s="253">
        <v>239</v>
      </c>
      <c r="B102" s="49">
        <f t="shared" si="11"/>
        <v>100</v>
      </c>
      <c r="C102" s="50" t="s">
        <v>95</v>
      </c>
      <c r="D102" s="182">
        <v>3</v>
      </c>
      <c r="E102" s="49">
        <v>311</v>
      </c>
      <c r="F102" s="49" t="s">
        <v>610</v>
      </c>
      <c r="G102" s="49" t="s">
        <v>98</v>
      </c>
      <c r="H102" s="96">
        <v>37511</v>
      </c>
      <c r="I102" s="46"/>
      <c r="J102" s="47">
        <f t="shared" si="14"/>
        <v>1</v>
      </c>
      <c r="K102" s="47">
        <f t="shared" ref="K102:K129" si="15">IF((C102&lt;&gt;""),IF(G102="к",1,0),0)</f>
        <v>0</v>
      </c>
      <c r="L102" s="47">
        <f t="shared" ref="L102:L127" si="16">IF(C102&lt;&gt;"",1,0)</f>
        <v>1</v>
      </c>
      <c r="M102">
        <f t="shared" ref="M102:M129" si="17">IF(F102="Д",1,0)</f>
        <v>1</v>
      </c>
    </row>
    <row r="103" spans="1:16" ht="15.75" x14ac:dyDescent="0.25">
      <c r="A103" s="253"/>
      <c r="B103" s="49">
        <f t="shared" si="11"/>
        <v>101</v>
      </c>
      <c r="C103" s="50" t="s">
        <v>96</v>
      </c>
      <c r="D103" s="182">
        <v>3</v>
      </c>
      <c r="E103" s="49">
        <v>320</v>
      </c>
      <c r="F103" s="49" t="s">
        <v>610</v>
      </c>
      <c r="G103" s="49" t="s">
        <v>98</v>
      </c>
      <c r="H103" s="96">
        <v>37438</v>
      </c>
      <c r="I103" s="46" t="s">
        <v>712</v>
      </c>
      <c r="J103" s="47">
        <f t="shared" si="14"/>
        <v>1</v>
      </c>
      <c r="K103" s="47">
        <f t="shared" si="15"/>
        <v>0</v>
      </c>
      <c r="L103" s="47">
        <f t="shared" si="16"/>
        <v>1</v>
      </c>
      <c r="M103">
        <f t="shared" si="17"/>
        <v>1</v>
      </c>
    </row>
    <row r="104" spans="1:16" ht="15.75" x14ac:dyDescent="0.25">
      <c r="A104" s="253"/>
      <c r="B104" s="49">
        <f t="shared" si="11"/>
        <v>102</v>
      </c>
      <c r="C104" s="50" t="s">
        <v>97</v>
      </c>
      <c r="D104" s="182">
        <v>3</v>
      </c>
      <c r="E104" s="49">
        <v>320</v>
      </c>
      <c r="F104" s="49" t="s">
        <v>610</v>
      </c>
      <c r="G104" s="49" t="s">
        <v>98</v>
      </c>
      <c r="H104" s="96">
        <v>37452</v>
      </c>
      <c r="I104" s="46"/>
      <c r="J104" s="47">
        <f t="shared" si="14"/>
        <v>1</v>
      </c>
      <c r="K104" s="47">
        <f t="shared" si="15"/>
        <v>0</v>
      </c>
      <c r="L104" s="47">
        <f t="shared" si="16"/>
        <v>1</v>
      </c>
      <c r="M104">
        <f t="shared" si="17"/>
        <v>1</v>
      </c>
    </row>
    <row r="105" spans="1:16" ht="18.75" x14ac:dyDescent="0.3">
      <c r="A105" s="253">
        <v>301</v>
      </c>
      <c r="B105" s="146">
        <v>1</v>
      </c>
      <c r="C105" s="58" t="s">
        <v>772</v>
      </c>
      <c r="D105" s="186">
        <v>3</v>
      </c>
      <c r="E105" s="146">
        <v>320</v>
      </c>
      <c r="F105" s="146" t="s">
        <v>609</v>
      </c>
      <c r="G105" s="14" t="s">
        <v>154</v>
      </c>
      <c r="H105" s="17">
        <v>37646</v>
      </c>
      <c r="I105" s="13"/>
      <c r="J105">
        <f t="shared" si="14"/>
        <v>1</v>
      </c>
      <c r="K105">
        <f t="shared" si="15"/>
        <v>0</v>
      </c>
      <c r="L105">
        <f t="shared" si="16"/>
        <v>1</v>
      </c>
      <c r="M105">
        <f t="shared" si="17"/>
        <v>0</v>
      </c>
      <c r="N105" s="76">
        <f>COUNTIF(I105:I206,"*многодет*СТ")</f>
        <v>6</v>
      </c>
      <c r="O105" s="76">
        <f>COUNTIF(I105:I206,"*малоимущ*СТ")</f>
        <v>0</v>
      </c>
      <c r="P105" s="69">
        <f>COUNTIF(I105:I206,"*сирота*СТ")</f>
        <v>0</v>
      </c>
    </row>
    <row r="106" spans="1:16" ht="18.75" x14ac:dyDescent="0.3">
      <c r="A106" s="253"/>
      <c r="B106" s="146">
        <v>2</v>
      </c>
      <c r="C106" s="58" t="s">
        <v>153</v>
      </c>
      <c r="D106" s="186">
        <v>1</v>
      </c>
      <c r="E106" s="146">
        <v>111</v>
      </c>
      <c r="F106" s="146" t="s">
        <v>609</v>
      </c>
      <c r="G106" s="14" t="s">
        <v>154</v>
      </c>
      <c r="H106" s="17">
        <v>37621</v>
      </c>
      <c r="I106" s="13"/>
      <c r="J106">
        <f t="shared" si="14"/>
        <v>1</v>
      </c>
      <c r="K106">
        <f t="shared" si="15"/>
        <v>0</v>
      </c>
      <c r="L106">
        <f t="shared" si="16"/>
        <v>1</v>
      </c>
      <c r="M106">
        <f t="shared" si="17"/>
        <v>0</v>
      </c>
      <c r="N106" s="76">
        <f>COUNTIF(I105:I206,"*многодет*ИТ")</f>
        <v>4</v>
      </c>
      <c r="O106" s="76">
        <f>COUNTIF(I105:I206,"*малоимущ*ИТ")</f>
        <v>1</v>
      </c>
      <c r="P106" s="69">
        <f>COUNTIF(I105:I206,"*сирота*ИТ")</f>
        <v>0</v>
      </c>
    </row>
    <row r="107" spans="1:16" ht="18.75" x14ac:dyDescent="0.3">
      <c r="A107" s="253"/>
      <c r="B107" s="146">
        <v>3</v>
      </c>
      <c r="C107" s="58" t="s">
        <v>732</v>
      </c>
      <c r="D107" s="186">
        <v>1</v>
      </c>
      <c r="E107" s="146">
        <v>111</v>
      </c>
      <c r="F107" s="146" t="s">
        <v>609</v>
      </c>
      <c r="G107" s="14" t="s">
        <v>154</v>
      </c>
      <c r="H107" s="17">
        <v>38167</v>
      </c>
      <c r="I107" s="13" t="s">
        <v>707</v>
      </c>
      <c r="J107">
        <f t="shared" si="14"/>
        <v>1</v>
      </c>
      <c r="K107">
        <f t="shared" si="15"/>
        <v>0</v>
      </c>
      <c r="L107">
        <f t="shared" si="16"/>
        <v>1</v>
      </c>
      <c r="M107">
        <f t="shared" si="17"/>
        <v>0</v>
      </c>
      <c r="N107" s="76">
        <f>COUNTIF(I105:I206,"*многодет*ИКТ")</f>
        <v>4</v>
      </c>
      <c r="O107" s="76">
        <f>COUNTIF(I105:I206,"*малоимущ*ИКТ")</f>
        <v>2</v>
      </c>
      <c r="P107" s="69">
        <f>COUNTIF(I105:I206,"*сирота*ИКТ")</f>
        <v>0</v>
      </c>
    </row>
    <row r="108" spans="1:16" ht="18.75" x14ac:dyDescent="0.3">
      <c r="A108" s="253">
        <v>302</v>
      </c>
      <c r="B108" s="146">
        <v>4</v>
      </c>
      <c r="C108" s="58" t="s">
        <v>156</v>
      </c>
      <c r="D108" s="186">
        <v>1</v>
      </c>
      <c r="E108" s="146">
        <v>111</v>
      </c>
      <c r="F108" s="146" t="s">
        <v>609</v>
      </c>
      <c r="G108" s="14" t="s">
        <v>154</v>
      </c>
      <c r="H108" s="17">
        <v>38160</v>
      </c>
      <c r="I108" s="13"/>
      <c r="J108">
        <f t="shared" si="14"/>
        <v>1</v>
      </c>
      <c r="K108">
        <f t="shared" si="15"/>
        <v>0</v>
      </c>
      <c r="L108">
        <f t="shared" si="16"/>
        <v>1</v>
      </c>
      <c r="M108">
        <f t="shared" si="17"/>
        <v>0</v>
      </c>
      <c r="N108">
        <f>SUM(N105:N107)</f>
        <v>14</v>
      </c>
      <c r="O108">
        <f>SUM(O105:O107)</f>
        <v>3</v>
      </c>
      <c r="P108">
        <f>SUM(P105:P107)</f>
        <v>0</v>
      </c>
    </row>
    <row r="109" spans="1:16" ht="18.75" x14ac:dyDescent="0.3">
      <c r="A109" s="253"/>
      <c r="B109" s="146">
        <v>5</v>
      </c>
      <c r="C109" s="58" t="s">
        <v>733</v>
      </c>
      <c r="D109" s="186">
        <v>1</v>
      </c>
      <c r="E109" s="146">
        <v>103</v>
      </c>
      <c r="F109" s="146" t="s">
        <v>609</v>
      </c>
      <c r="G109" s="14" t="s">
        <v>154</v>
      </c>
      <c r="H109" s="17">
        <v>37643</v>
      </c>
      <c r="I109" s="13" t="s">
        <v>661</v>
      </c>
      <c r="J109">
        <f t="shared" si="14"/>
        <v>1</v>
      </c>
      <c r="K109">
        <f t="shared" si="15"/>
        <v>0</v>
      </c>
      <c r="L109">
        <f t="shared" si="16"/>
        <v>1</v>
      </c>
      <c r="M109">
        <f t="shared" si="17"/>
        <v>0</v>
      </c>
    </row>
    <row r="110" spans="1:16" ht="18.75" x14ac:dyDescent="0.3">
      <c r="A110" s="253"/>
      <c r="B110" s="146">
        <v>6</v>
      </c>
      <c r="C110" s="58" t="s">
        <v>159</v>
      </c>
      <c r="D110" s="186">
        <v>1</v>
      </c>
      <c r="E110" s="146">
        <v>103</v>
      </c>
      <c r="F110" s="146" t="s">
        <v>609</v>
      </c>
      <c r="G110" s="14" t="s">
        <v>154</v>
      </c>
      <c r="H110" s="17">
        <v>38185</v>
      </c>
      <c r="I110" s="13"/>
      <c r="J110">
        <f t="shared" si="14"/>
        <v>1</v>
      </c>
      <c r="K110">
        <f t="shared" si="15"/>
        <v>0</v>
      </c>
      <c r="L110">
        <f t="shared" si="16"/>
        <v>1</v>
      </c>
      <c r="M110">
        <f t="shared" si="17"/>
        <v>0</v>
      </c>
    </row>
    <row r="111" spans="1:16" ht="18.75" x14ac:dyDescent="0.3">
      <c r="A111" s="253">
        <v>303</v>
      </c>
      <c r="B111" s="146">
        <v>7</v>
      </c>
      <c r="C111" s="58" t="s">
        <v>161</v>
      </c>
      <c r="D111" s="186">
        <v>1</v>
      </c>
      <c r="E111" s="146">
        <v>103</v>
      </c>
      <c r="F111" s="146" t="s">
        <v>609</v>
      </c>
      <c r="G111" s="14" t="s">
        <v>154</v>
      </c>
      <c r="H111" s="17">
        <v>37920</v>
      </c>
      <c r="I111" s="13"/>
      <c r="J111">
        <f t="shared" ref="J111:J128" si="18">IF((C111&lt;&gt;""),IF(G111="б",1,0),0)</f>
        <v>1</v>
      </c>
      <c r="K111">
        <f t="shared" si="15"/>
        <v>0</v>
      </c>
      <c r="L111">
        <f t="shared" si="16"/>
        <v>1</v>
      </c>
      <c r="M111">
        <f t="shared" si="17"/>
        <v>0</v>
      </c>
      <c r="N111" s="18"/>
      <c r="O111" s="18" t="s">
        <v>714</v>
      </c>
    </row>
    <row r="112" spans="1:16" ht="18.75" x14ac:dyDescent="0.3">
      <c r="A112" s="253"/>
      <c r="B112" s="146">
        <v>8</v>
      </c>
      <c r="C112" s="153" t="s">
        <v>655</v>
      </c>
      <c r="D112" s="187">
        <v>1</v>
      </c>
      <c r="E112" s="146">
        <v>103</v>
      </c>
      <c r="F112" s="146" t="s">
        <v>609</v>
      </c>
      <c r="G112" s="14" t="s">
        <v>154</v>
      </c>
      <c r="H112" s="17">
        <v>38332</v>
      </c>
      <c r="I112" s="13"/>
      <c r="J112">
        <f t="shared" si="18"/>
        <v>1</v>
      </c>
      <c r="K112">
        <f t="shared" si="15"/>
        <v>0</v>
      </c>
      <c r="L112">
        <f t="shared" si="16"/>
        <v>1</v>
      </c>
      <c r="M112">
        <f t="shared" si="17"/>
        <v>0</v>
      </c>
      <c r="N112" s="18" t="s">
        <v>684</v>
      </c>
      <c r="O112" s="18">
        <f>COUNTIF(I105:I206,"*воспитывает 1 род СТ*")</f>
        <v>3</v>
      </c>
    </row>
    <row r="113" spans="1:15" ht="18.75" x14ac:dyDescent="0.3">
      <c r="A113" s="253"/>
      <c r="B113" s="146">
        <v>9</v>
      </c>
      <c r="C113" s="58" t="s">
        <v>163</v>
      </c>
      <c r="D113" s="186">
        <v>1</v>
      </c>
      <c r="E113" s="146">
        <v>103</v>
      </c>
      <c r="F113" s="146" t="s">
        <v>609</v>
      </c>
      <c r="G113" s="14" t="s">
        <v>154</v>
      </c>
      <c r="H113" s="17">
        <v>37262</v>
      </c>
      <c r="I113" s="13"/>
      <c r="J113">
        <f t="shared" si="18"/>
        <v>1</v>
      </c>
      <c r="K113">
        <f t="shared" si="15"/>
        <v>0</v>
      </c>
      <c r="L113">
        <f t="shared" si="16"/>
        <v>1</v>
      </c>
      <c r="M113">
        <f t="shared" si="17"/>
        <v>0</v>
      </c>
      <c r="N113" s="18" t="s">
        <v>682</v>
      </c>
      <c r="O113" s="18">
        <f>COUNTIF(I105:I206,"*воспитывает 1 род ИТ*")</f>
        <v>5</v>
      </c>
    </row>
    <row r="114" spans="1:15" ht="18.75" x14ac:dyDescent="0.3">
      <c r="A114" s="253">
        <v>304</v>
      </c>
      <c r="B114" s="146">
        <v>10</v>
      </c>
      <c r="C114" s="58" t="s">
        <v>739</v>
      </c>
      <c r="D114" s="186">
        <v>1</v>
      </c>
      <c r="E114" s="146">
        <v>103</v>
      </c>
      <c r="F114" s="146" t="s">
        <v>609</v>
      </c>
      <c r="G114" s="14" t="s">
        <v>154</v>
      </c>
      <c r="H114" s="17">
        <v>37951</v>
      </c>
      <c r="I114" s="13" t="s">
        <v>662</v>
      </c>
      <c r="J114">
        <f t="shared" si="18"/>
        <v>1</v>
      </c>
      <c r="K114">
        <f t="shared" si="15"/>
        <v>0</v>
      </c>
      <c r="L114">
        <f t="shared" si="16"/>
        <v>1</v>
      </c>
      <c r="M114">
        <f t="shared" si="17"/>
        <v>0</v>
      </c>
      <c r="N114" s="18" t="s">
        <v>683</v>
      </c>
      <c r="O114" s="18">
        <f>COUNTIF(I105:I206,"*воспитывает 1 род ИКТ*")</f>
        <v>0</v>
      </c>
    </row>
    <row r="115" spans="1:15" ht="18.75" x14ac:dyDescent="0.3">
      <c r="A115" s="253"/>
      <c r="B115" s="146">
        <v>11</v>
      </c>
      <c r="C115" s="58" t="s">
        <v>166</v>
      </c>
      <c r="D115" s="186">
        <v>1</v>
      </c>
      <c r="E115" s="146">
        <v>102</v>
      </c>
      <c r="F115" s="146" t="s">
        <v>609</v>
      </c>
      <c r="G115" s="14" t="s">
        <v>154</v>
      </c>
      <c r="H115" s="17">
        <v>37991</v>
      </c>
      <c r="I115" s="13"/>
      <c r="J115">
        <f t="shared" si="18"/>
        <v>1</v>
      </c>
      <c r="K115">
        <f t="shared" si="15"/>
        <v>0</v>
      </c>
      <c r="L115">
        <f t="shared" si="16"/>
        <v>1</v>
      </c>
      <c r="M115">
        <f t="shared" si="17"/>
        <v>0</v>
      </c>
    </row>
    <row r="116" spans="1:15" ht="18.75" x14ac:dyDescent="0.3">
      <c r="A116" s="253"/>
      <c r="B116" s="146">
        <v>12</v>
      </c>
      <c r="C116" s="58" t="s">
        <v>168</v>
      </c>
      <c r="D116" s="186">
        <v>1</v>
      </c>
      <c r="E116" s="146">
        <v>103</v>
      </c>
      <c r="F116" s="146" t="s">
        <v>609</v>
      </c>
      <c r="G116" s="14" t="s">
        <v>154</v>
      </c>
      <c r="H116" s="17">
        <v>38413</v>
      </c>
      <c r="I116" s="13"/>
      <c r="J116">
        <f t="shared" si="18"/>
        <v>1</v>
      </c>
      <c r="K116">
        <f t="shared" si="15"/>
        <v>0</v>
      </c>
      <c r="L116">
        <f t="shared" si="16"/>
        <v>1</v>
      </c>
      <c r="M116">
        <f t="shared" si="17"/>
        <v>0</v>
      </c>
    </row>
    <row r="117" spans="1:15" ht="18.75" x14ac:dyDescent="0.3">
      <c r="A117" s="253">
        <v>305</v>
      </c>
      <c r="B117" s="146">
        <v>13</v>
      </c>
      <c r="C117" s="154" t="s">
        <v>738</v>
      </c>
      <c r="D117" s="187">
        <v>4</v>
      </c>
      <c r="E117" s="37">
        <v>435</v>
      </c>
      <c r="F117" s="146" t="s">
        <v>609</v>
      </c>
      <c r="G117" s="14" t="s">
        <v>154</v>
      </c>
      <c r="H117" s="40">
        <v>37167</v>
      </c>
      <c r="I117" s="13"/>
      <c r="J117">
        <f t="shared" si="18"/>
        <v>1</v>
      </c>
      <c r="K117">
        <f t="shared" si="15"/>
        <v>0</v>
      </c>
      <c r="L117">
        <f t="shared" si="16"/>
        <v>1</v>
      </c>
      <c r="M117">
        <f t="shared" si="17"/>
        <v>0</v>
      </c>
    </row>
    <row r="118" spans="1:15" ht="18.75" x14ac:dyDescent="0.3">
      <c r="A118" s="253"/>
      <c r="B118" s="146">
        <v>14</v>
      </c>
      <c r="C118" s="58" t="s">
        <v>172</v>
      </c>
      <c r="D118" s="186">
        <v>1</v>
      </c>
      <c r="E118" s="146">
        <v>102</v>
      </c>
      <c r="F118" s="146" t="s">
        <v>609</v>
      </c>
      <c r="G118" s="14" t="s">
        <v>154</v>
      </c>
      <c r="H118" s="17">
        <v>38274</v>
      </c>
      <c r="I118" s="13"/>
      <c r="J118">
        <f t="shared" si="18"/>
        <v>1</v>
      </c>
      <c r="K118">
        <f t="shared" si="15"/>
        <v>0</v>
      </c>
      <c r="L118">
        <f t="shared" si="16"/>
        <v>1</v>
      </c>
      <c r="M118">
        <f t="shared" si="17"/>
        <v>0</v>
      </c>
    </row>
    <row r="119" spans="1:15" ht="18.75" x14ac:dyDescent="0.3">
      <c r="A119" s="253"/>
      <c r="B119" s="146">
        <v>15</v>
      </c>
      <c r="C119" s="58" t="s">
        <v>174</v>
      </c>
      <c r="D119" s="186">
        <v>1</v>
      </c>
      <c r="E119" s="146">
        <v>102</v>
      </c>
      <c r="F119" s="146" t="s">
        <v>609</v>
      </c>
      <c r="G119" s="14" t="s">
        <v>154</v>
      </c>
      <c r="H119" s="17">
        <v>37193</v>
      </c>
      <c r="I119" s="13"/>
      <c r="J119">
        <f t="shared" si="18"/>
        <v>1</v>
      </c>
      <c r="K119">
        <f t="shared" si="15"/>
        <v>0</v>
      </c>
      <c r="L119">
        <f t="shared" si="16"/>
        <v>1</v>
      </c>
      <c r="M119">
        <f t="shared" si="17"/>
        <v>0</v>
      </c>
    </row>
    <row r="120" spans="1:15" ht="18.75" x14ac:dyDescent="0.3">
      <c r="A120" s="253">
        <v>306</v>
      </c>
      <c r="B120" s="146">
        <v>16</v>
      </c>
      <c r="C120" s="153" t="s">
        <v>176</v>
      </c>
      <c r="D120" s="187">
        <v>1</v>
      </c>
      <c r="E120" s="146">
        <v>102</v>
      </c>
      <c r="F120" s="146" t="s">
        <v>609</v>
      </c>
      <c r="G120" s="14" t="s">
        <v>154</v>
      </c>
      <c r="H120" s="17">
        <v>38035</v>
      </c>
      <c r="I120" s="13"/>
      <c r="J120">
        <f t="shared" si="18"/>
        <v>1</v>
      </c>
      <c r="K120">
        <f t="shared" si="15"/>
        <v>0</v>
      </c>
      <c r="L120">
        <f t="shared" si="16"/>
        <v>1</v>
      </c>
      <c r="M120">
        <f t="shared" si="17"/>
        <v>0</v>
      </c>
    </row>
    <row r="121" spans="1:15" ht="18.75" x14ac:dyDescent="0.3">
      <c r="A121" s="253"/>
      <c r="B121" s="146">
        <v>17</v>
      </c>
      <c r="C121" s="61" t="s">
        <v>580</v>
      </c>
      <c r="D121" s="188">
        <v>2</v>
      </c>
      <c r="E121" s="14">
        <v>216</v>
      </c>
      <c r="F121" s="146" t="s">
        <v>609</v>
      </c>
      <c r="G121" s="14" t="s">
        <v>154</v>
      </c>
      <c r="H121" s="17">
        <v>37818</v>
      </c>
      <c r="I121" s="13" t="s">
        <v>707</v>
      </c>
      <c r="J121">
        <f t="shared" si="18"/>
        <v>1</v>
      </c>
      <c r="K121">
        <f t="shared" si="15"/>
        <v>0</v>
      </c>
      <c r="L121">
        <f t="shared" si="16"/>
        <v>1</v>
      </c>
      <c r="M121">
        <f t="shared" si="17"/>
        <v>0</v>
      </c>
    </row>
    <row r="122" spans="1:15" ht="18.75" x14ac:dyDescent="0.3">
      <c r="A122" s="253"/>
      <c r="B122" s="146">
        <v>18</v>
      </c>
      <c r="C122" s="58" t="s">
        <v>582</v>
      </c>
      <c r="D122" s="186">
        <v>2</v>
      </c>
      <c r="E122" s="14">
        <v>216</v>
      </c>
      <c r="F122" s="146" t="s">
        <v>609</v>
      </c>
      <c r="G122" s="14" t="s">
        <v>154</v>
      </c>
      <c r="H122" s="17">
        <v>37823</v>
      </c>
      <c r="I122" s="13" t="s">
        <v>663</v>
      </c>
      <c r="J122">
        <f t="shared" si="18"/>
        <v>1</v>
      </c>
      <c r="K122">
        <f t="shared" si="15"/>
        <v>0</v>
      </c>
      <c r="L122">
        <f t="shared" si="16"/>
        <v>1</v>
      </c>
      <c r="M122">
        <f t="shared" si="17"/>
        <v>0</v>
      </c>
    </row>
    <row r="123" spans="1:15" ht="18.75" x14ac:dyDescent="0.3">
      <c r="A123" s="253">
        <v>307</v>
      </c>
      <c r="B123" s="146">
        <v>19</v>
      </c>
      <c r="C123" s="58" t="s">
        <v>178</v>
      </c>
      <c r="D123" s="186">
        <v>1</v>
      </c>
      <c r="E123" s="146">
        <v>115</v>
      </c>
      <c r="F123" s="146" t="s">
        <v>609</v>
      </c>
      <c r="G123" s="14" t="s">
        <v>154</v>
      </c>
      <c r="H123" s="17">
        <v>38272</v>
      </c>
      <c r="I123" s="13"/>
      <c r="J123">
        <f t="shared" si="18"/>
        <v>1</v>
      </c>
      <c r="K123">
        <f t="shared" si="15"/>
        <v>0</v>
      </c>
      <c r="L123">
        <f t="shared" si="16"/>
        <v>1</v>
      </c>
      <c r="M123">
        <f t="shared" si="17"/>
        <v>0</v>
      </c>
    </row>
    <row r="124" spans="1:15" ht="18.75" x14ac:dyDescent="0.3">
      <c r="A124" s="253"/>
      <c r="B124" s="146">
        <v>20</v>
      </c>
      <c r="C124" s="58" t="s">
        <v>180</v>
      </c>
      <c r="D124" s="186">
        <v>1</v>
      </c>
      <c r="E124" s="146">
        <v>115</v>
      </c>
      <c r="F124" s="146" t="s">
        <v>609</v>
      </c>
      <c r="G124" s="14" t="s">
        <v>154</v>
      </c>
      <c r="H124" s="17">
        <v>38190</v>
      </c>
      <c r="I124" s="13"/>
      <c r="J124">
        <f t="shared" si="18"/>
        <v>1</v>
      </c>
      <c r="K124">
        <f t="shared" si="15"/>
        <v>0</v>
      </c>
      <c r="L124">
        <f t="shared" si="16"/>
        <v>1</v>
      </c>
      <c r="M124">
        <f t="shared" si="17"/>
        <v>0</v>
      </c>
    </row>
    <row r="125" spans="1:15" ht="18.75" x14ac:dyDescent="0.3">
      <c r="A125" s="253"/>
      <c r="B125" s="146">
        <v>21</v>
      </c>
      <c r="C125" s="58" t="s">
        <v>190</v>
      </c>
      <c r="D125" s="186">
        <v>1</v>
      </c>
      <c r="E125" s="146">
        <v>115</v>
      </c>
      <c r="F125" s="146" t="s">
        <v>609</v>
      </c>
      <c r="G125" s="14" t="s">
        <v>154</v>
      </c>
      <c r="H125" s="17">
        <v>37498</v>
      </c>
      <c r="I125" s="13" t="s">
        <v>664</v>
      </c>
      <c r="J125">
        <f t="shared" si="18"/>
        <v>1</v>
      </c>
      <c r="K125">
        <f t="shared" si="15"/>
        <v>0</v>
      </c>
      <c r="L125">
        <f t="shared" si="16"/>
        <v>1</v>
      </c>
      <c r="M125">
        <f t="shared" si="17"/>
        <v>0</v>
      </c>
    </row>
    <row r="126" spans="1:15" ht="18.75" x14ac:dyDescent="0.3">
      <c r="A126" s="253">
        <v>308</v>
      </c>
      <c r="B126" s="146">
        <v>22</v>
      </c>
      <c r="C126" s="58" t="s">
        <v>183</v>
      </c>
      <c r="D126" s="186">
        <v>1</v>
      </c>
      <c r="E126" s="146">
        <v>115</v>
      </c>
      <c r="F126" s="146" t="s">
        <v>609</v>
      </c>
      <c r="G126" s="14" t="s">
        <v>154</v>
      </c>
      <c r="H126" s="17">
        <v>38014</v>
      </c>
      <c r="I126" s="13"/>
      <c r="J126">
        <f t="shared" si="18"/>
        <v>1</v>
      </c>
      <c r="K126">
        <f t="shared" si="15"/>
        <v>0</v>
      </c>
      <c r="L126">
        <f t="shared" si="16"/>
        <v>1</v>
      </c>
      <c r="M126">
        <f t="shared" si="17"/>
        <v>0</v>
      </c>
    </row>
    <row r="127" spans="1:15" ht="18.75" x14ac:dyDescent="0.3">
      <c r="A127" s="253"/>
      <c r="B127" s="146">
        <v>23</v>
      </c>
      <c r="C127" s="153" t="s">
        <v>741</v>
      </c>
      <c r="D127" s="187">
        <v>2</v>
      </c>
      <c r="E127" s="14">
        <v>202</v>
      </c>
      <c r="F127" s="146" t="s">
        <v>609</v>
      </c>
      <c r="G127" s="38" t="s">
        <v>154</v>
      </c>
      <c r="H127" s="17">
        <v>37838</v>
      </c>
      <c r="I127" s="13"/>
      <c r="J127">
        <f t="shared" si="18"/>
        <v>1</v>
      </c>
      <c r="K127">
        <f t="shared" si="15"/>
        <v>0</v>
      </c>
      <c r="L127">
        <f t="shared" si="16"/>
        <v>1</v>
      </c>
      <c r="M127">
        <f t="shared" si="17"/>
        <v>0</v>
      </c>
    </row>
    <row r="128" spans="1:15" ht="18.75" x14ac:dyDescent="0.3">
      <c r="A128" s="253"/>
      <c r="B128" s="146">
        <v>24</v>
      </c>
      <c r="C128" s="58" t="s">
        <v>187</v>
      </c>
      <c r="D128" s="186">
        <v>1</v>
      </c>
      <c r="E128" s="146">
        <v>115</v>
      </c>
      <c r="F128" s="146" t="s">
        <v>609</v>
      </c>
      <c r="G128" s="14" t="s">
        <v>154</v>
      </c>
      <c r="H128" s="17">
        <v>38324</v>
      </c>
      <c r="I128" s="13"/>
      <c r="J128">
        <f t="shared" si="18"/>
        <v>1</v>
      </c>
      <c r="K128">
        <f t="shared" si="15"/>
        <v>0</v>
      </c>
      <c r="L128">
        <f>IF(C128&lt;&gt;"",1,0)</f>
        <v>1</v>
      </c>
      <c r="M128">
        <f t="shared" si="17"/>
        <v>0</v>
      </c>
    </row>
    <row r="129" spans="1:18" ht="18.75" x14ac:dyDescent="0.3">
      <c r="A129" s="253">
        <v>309</v>
      </c>
      <c r="B129" s="146">
        <v>25</v>
      </c>
      <c r="C129" s="226" t="s">
        <v>818</v>
      </c>
      <c r="D129" s="146">
        <v>2</v>
      </c>
      <c r="E129" s="14">
        <v>203</v>
      </c>
      <c r="F129" s="13" t="s">
        <v>609</v>
      </c>
      <c r="G129" s="17" t="s">
        <v>154</v>
      </c>
      <c r="H129" s="17">
        <v>37688</v>
      </c>
      <c r="I129" s="13"/>
      <c r="J129" s="209" t="s">
        <v>820</v>
      </c>
      <c r="K129">
        <f t="shared" si="15"/>
        <v>0</v>
      </c>
      <c r="L129">
        <f>IF(C129&lt;&gt;"",1,0)</f>
        <v>1</v>
      </c>
      <c r="M129">
        <f t="shared" si="17"/>
        <v>0</v>
      </c>
    </row>
    <row r="130" spans="1:18" ht="18.75" x14ac:dyDescent="0.25">
      <c r="A130" s="253"/>
      <c r="B130" s="146">
        <v>26</v>
      </c>
      <c r="C130" s="235"/>
      <c r="D130" s="236"/>
      <c r="E130" s="237"/>
      <c r="F130" s="237"/>
      <c r="G130" s="75"/>
      <c r="H130" s="237"/>
      <c r="I130" s="238"/>
    </row>
    <row r="131" spans="1:18" ht="18.75" x14ac:dyDescent="0.3">
      <c r="A131" s="253"/>
      <c r="B131" s="146">
        <v>27</v>
      </c>
      <c r="C131" s="58" t="s">
        <v>192</v>
      </c>
      <c r="D131" s="186">
        <v>1</v>
      </c>
      <c r="E131" s="146">
        <v>115</v>
      </c>
      <c r="F131" s="146" t="s">
        <v>609</v>
      </c>
      <c r="G131" s="14" t="s">
        <v>154</v>
      </c>
      <c r="H131" s="17">
        <v>37991</v>
      </c>
      <c r="I131" s="13"/>
      <c r="J131">
        <f t="shared" ref="J131:J142" si="19">IF((C131&lt;&gt;""),IF(G131="б",1,0),0)</f>
        <v>1</v>
      </c>
      <c r="K131">
        <f>IF((C131&lt;&gt;""),IF(G131="к",1,0),0)</f>
        <v>0</v>
      </c>
      <c r="L131">
        <f t="shared" ref="L131:L162" si="20">IF(C131&lt;&gt;"",1,0)</f>
        <v>1</v>
      </c>
      <c r="M131">
        <f>IF(F131="Д",1,0)</f>
        <v>0</v>
      </c>
    </row>
    <row r="132" spans="1:18" ht="18.75" x14ac:dyDescent="0.3">
      <c r="A132" s="253">
        <v>311</v>
      </c>
      <c r="B132" s="146">
        <v>28</v>
      </c>
      <c r="C132" s="58" t="s">
        <v>194</v>
      </c>
      <c r="D132" s="186">
        <v>1</v>
      </c>
      <c r="E132" s="146">
        <v>130</v>
      </c>
      <c r="F132" s="146" t="s">
        <v>609</v>
      </c>
      <c r="G132" s="14" t="s">
        <v>154</v>
      </c>
      <c r="H132" s="17">
        <v>38343</v>
      </c>
      <c r="I132" s="13"/>
      <c r="J132">
        <f t="shared" si="19"/>
        <v>1</v>
      </c>
      <c r="K132">
        <f>IF((C132&lt;&gt;""),IF(G132="к",1,0),0)</f>
        <v>0</v>
      </c>
      <c r="L132">
        <f t="shared" si="20"/>
        <v>1</v>
      </c>
      <c r="M132">
        <f t="shared" ref="M132:M195" si="21">IF(F132="Д",1,0)</f>
        <v>0</v>
      </c>
    </row>
    <row r="133" spans="1:18" ht="18.75" x14ac:dyDescent="0.3">
      <c r="A133" s="253"/>
      <c r="B133" s="146">
        <v>29</v>
      </c>
      <c r="C133" s="58" t="s">
        <v>196</v>
      </c>
      <c r="D133" s="186">
        <v>1</v>
      </c>
      <c r="E133" s="146">
        <v>121</v>
      </c>
      <c r="F133" s="146" t="s">
        <v>609</v>
      </c>
      <c r="G133" s="14" t="s">
        <v>154</v>
      </c>
      <c r="H133" s="17">
        <v>38226</v>
      </c>
      <c r="I133" s="13"/>
      <c r="J133">
        <f t="shared" si="19"/>
        <v>1</v>
      </c>
      <c r="K133">
        <f t="shared" ref="K133:K196" si="22">IF((C133&lt;&gt;""),IF(G133="к",1,0),0)</f>
        <v>0</v>
      </c>
      <c r="L133">
        <f t="shared" si="20"/>
        <v>1</v>
      </c>
      <c r="M133">
        <f t="shared" si="21"/>
        <v>0</v>
      </c>
    </row>
    <row r="134" spans="1:18" ht="18.75" x14ac:dyDescent="0.3">
      <c r="A134" s="253"/>
      <c r="B134" s="146">
        <v>30</v>
      </c>
      <c r="C134" s="58" t="s">
        <v>198</v>
      </c>
      <c r="D134" s="186">
        <v>1</v>
      </c>
      <c r="E134" s="146">
        <v>130</v>
      </c>
      <c r="F134" s="146" t="s">
        <v>609</v>
      </c>
      <c r="G134" s="14" t="s">
        <v>154</v>
      </c>
      <c r="H134" s="17">
        <v>38126</v>
      </c>
      <c r="I134" s="13" t="s">
        <v>662</v>
      </c>
      <c r="J134">
        <f t="shared" si="19"/>
        <v>1</v>
      </c>
      <c r="K134">
        <f t="shared" si="22"/>
        <v>0</v>
      </c>
      <c r="L134">
        <f t="shared" si="20"/>
        <v>1</v>
      </c>
      <c r="M134">
        <f t="shared" si="21"/>
        <v>0</v>
      </c>
    </row>
    <row r="135" spans="1:18" s="39" customFormat="1" ht="18.75" x14ac:dyDescent="0.3">
      <c r="A135" s="253">
        <v>312</v>
      </c>
      <c r="B135" s="37">
        <v>31</v>
      </c>
      <c r="C135" s="106" t="s">
        <v>635</v>
      </c>
      <c r="D135" s="188">
        <v>2</v>
      </c>
      <c r="E135" s="38">
        <v>225</v>
      </c>
      <c r="F135" s="146" t="s">
        <v>609</v>
      </c>
      <c r="G135" s="38" t="s">
        <v>314</v>
      </c>
      <c r="H135" s="40">
        <v>37583</v>
      </c>
      <c r="I135" s="13"/>
      <c r="J135">
        <f t="shared" si="19"/>
        <v>0</v>
      </c>
      <c r="K135">
        <f t="shared" si="22"/>
        <v>1</v>
      </c>
      <c r="L135">
        <f t="shared" si="20"/>
        <v>1</v>
      </c>
      <c r="M135">
        <f t="shared" si="21"/>
        <v>0</v>
      </c>
      <c r="N135"/>
      <c r="O135"/>
      <c r="P135"/>
      <c r="Q135"/>
      <c r="R135"/>
    </row>
    <row r="136" spans="1:18" ht="18.75" x14ac:dyDescent="0.3">
      <c r="A136" s="253"/>
      <c r="B136" s="146">
        <v>32</v>
      </c>
      <c r="C136" s="58" t="s">
        <v>202</v>
      </c>
      <c r="D136" s="186">
        <v>1</v>
      </c>
      <c r="E136" s="146">
        <v>115</v>
      </c>
      <c r="F136" s="146" t="s">
        <v>609</v>
      </c>
      <c r="G136" s="14" t="s">
        <v>154</v>
      </c>
      <c r="H136" s="17">
        <v>38284</v>
      </c>
      <c r="I136" s="13" t="s">
        <v>663</v>
      </c>
      <c r="J136">
        <f t="shared" si="19"/>
        <v>1</v>
      </c>
      <c r="K136">
        <f t="shared" si="22"/>
        <v>0</v>
      </c>
      <c r="L136">
        <f t="shared" si="20"/>
        <v>1</v>
      </c>
      <c r="M136">
        <f t="shared" si="21"/>
        <v>0</v>
      </c>
    </row>
    <row r="137" spans="1:18" ht="18.75" x14ac:dyDescent="0.3">
      <c r="A137" s="253"/>
      <c r="B137" s="146">
        <v>33</v>
      </c>
      <c r="C137" s="58" t="s">
        <v>204</v>
      </c>
      <c r="D137" s="186">
        <v>1</v>
      </c>
      <c r="E137" s="146">
        <v>115</v>
      </c>
      <c r="F137" s="146" t="s">
        <v>609</v>
      </c>
      <c r="G137" s="14" t="s">
        <v>154</v>
      </c>
      <c r="H137" s="17">
        <v>38123</v>
      </c>
      <c r="I137" s="13"/>
      <c r="J137">
        <f t="shared" si="19"/>
        <v>1</v>
      </c>
      <c r="K137">
        <f t="shared" si="22"/>
        <v>0</v>
      </c>
      <c r="L137">
        <f t="shared" si="20"/>
        <v>1</v>
      </c>
      <c r="M137">
        <f t="shared" si="21"/>
        <v>0</v>
      </c>
    </row>
    <row r="138" spans="1:18" s="33" customFormat="1" ht="18.75" x14ac:dyDescent="0.3">
      <c r="A138" s="253">
        <v>313</v>
      </c>
      <c r="B138" s="147">
        <v>34</v>
      </c>
      <c r="C138" s="64" t="s">
        <v>206</v>
      </c>
      <c r="D138" s="189">
        <v>1</v>
      </c>
      <c r="E138" s="37">
        <v>135</v>
      </c>
      <c r="F138" s="146" t="s">
        <v>609</v>
      </c>
      <c r="G138" s="14" t="s">
        <v>154</v>
      </c>
      <c r="H138" s="40">
        <v>38267</v>
      </c>
      <c r="I138" s="13"/>
      <c r="J138">
        <f t="shared" si="19"/>
        <v>1</v>
      </c>
      <c r="K138">
        <f t="shared" si="22"/>
        <v>0</v>
      </c>
      <c r="L138">
        <f t="shared" si="20"/>
        <v>1</v>
      </c>
      <c r="M138">
        <f t="shared" si="21"/>
        <v>0</v>
      </c>
      <c r="N138"/>
      <c r="O138"/>
      <c r="P138"/>
      <c r="Q138"/>
      <c r="R138"/>
    </row>
    <row r="139" spans="1:18" s="33" customFormat="1" ht="18.75" x14ac:dyDescent="0.3">
      <c r="A139" s="253"/>
      <c r="B139" s="147">
        <v>35</v>
      </c>
      <c r="C139" s="64" t="s">
        <v>208</v>
      </c>
      <c r="D139" s="189">
        <v>1</v>
      </c>
      <c r="E139" s="37">
        <v>135</v>
      </c>
      <c r="F139" s="146" t="s">
        <v>609</v>
      </c>
      <c r="G139" s="14" t="s">
        <v>154</v>
      </c>
      <c r="H139" s="40">
        <v>38174</v>
      </c>
      <c r="I139" s="13"/>
      <c r="J139">
        <f t="shared" si="19"/>
        <v>1</v>
      </c>
      <c r="K139">
        <f t="shared" si="22"/>
        <v>0</v>
      </c>
      <c r="L139">
        <f t="shared" si="20"/>
        <v>1</v>
      </c>
      <c r="M139">
        <f t="shared" si="21"/>
        <v>0</v>
      </c>
      <c r="N139"/>
      <c r="O139"/>
      <c r="P139"/>
      <c r="Q139"/>
      <c r="R139"/>
    </row>
    <row r="140" spans="1:18" s="33" customFormat="1" ht="18.75" x14ac:dyDescent="0.3">
      <c r="A140" s="253"/>
      <c r="B140" s="147">
        <v>36</v>
      </c>
      <c r="C140" s="64" t="s">
        <v>210</v>
      </c>
      <c r="D140" s="189">
        <v>1</v>
      </c>
      <c r="E140" s="37">
        <v>135</v>
      </c>
      <c r="F140" s="146" t="s">
        <v>609</v>
      </c>
      <c r="G140" s="14" t="s">
        <v>154</v>
      </c>
      <c r="H140" s="40">
        <v>38122</v>
      </c>
      <c r="I140" s="13"/>
      <c r="J140">
        <f t="shared" si="19"/>
        <v>1</v>
      </c>
      <c r="K140">
        <f t="shared" si="22"/>
        <v>0</v>
      </c>
      <c r="L140">
        <f t="shared" si="20"/>
        <v>1</v>
      </c>
      <c r="M140">
        <f t="shared" si="21"/>
        <v>0</v>
      </c>
      <c r="N140"/>
      <c r="O140"/>
      <c r="P140"/>
      <c r="Q140"/>
      <c r="R140"/>
    </row>
    <row r="141" spans="1:18" s="33" customFormat="1" ht="18.75" x14ac:dyDescent="0.3">
      <c r="A141" s="254">
        <v>314</v>
      </c>
      <c r="B141" s="147">
        <v>37</v>
      </c>
      <c r="C141" s="64" t="s">
        <v>212</v>
      </c>
      <c r="D141" s="189">
        <v>1</v>
      </c>
      <c r="E141" s="37">
        <v>135</v>
      </c>
      <c r="F141" s="146" t="s">
        <v>609</v>
      </c>
      <c r="G141" s="14" t="s">
        <v>154</v>
      </c>
      <c r="H141" s="40">
        <v>38338</v>
      </c>
      <c r="I141" s="13"/>
      <c r="J141">
        <f t="shared" si="19"/>
        <v>1</v>
      </c>
      <c r="K141">
        <f t="shared" si="22"/>
        <v>0</v>
      </c>
      <c r="L141">
        <f t="shared" si="20"/>
        <v>1</v>
      </c>
      <c r="M141">
        <f t="shared" si="21"/>
        <v>0</v>
      </c>
      <c r="N141"/>
      <c r="O141"/>
      <c r="P141"/>
      <c r="Q141"/>
      <c r="R141"/>
    </row>
    <row r="142" spans="1:18" s="33" customFormat="1" ht="18.75" x14ac:dyDescent="0.3">
      <c r="A142" s="255"/>
      <c r="B142" s="147">
        <v>38</v>
      </c>
      <c r="C142" s="153" t="s">
        <v>775</v>
      </c>
      <c r="D142" s="187">
        <v>1</v>
      </c>
      <c r="E142" s="37">
        <v>126</v>
      </c>
      <c r="F142" s="146" t="s">
        <v>609</v>
      </c>
      <c r="G142" s="38" t="s">
        <v>154</v>
      </c>
      <c r="H142" s="40">
        <v>38238</v>
      </c>
      <c r="I142" s="13"/>
      <c r="J142">
        <f t="shared" si="19"/>
        <v>1</v>
      </c>
      <c r="K142">
        <f t="shared" si="22"/>
        <v>0</v>
      </c>
      <c r="L142">
        <f t="shared" si="20"/>
        <v>1</v>
      </c>
      <c r="M142">
        <f t="shared" si="21"/>
        <v>0</v>
      </c>
      <c r="N142"/>
      <c r="O142"/>
      <c r="P142"/>
      <c r="Q142"/>
      <c r="R142"/>
    </row>
    <row r="143" spans="1:18" s="33" customFormat="1" ht="18.75" x14ac:dyDescent="0.3">
      <c r="A143" s="256"/>
      <c r="B143" s="147">
        <v>39</v>
      </c>
      <c r="C143" s="64" t="s">
        <v>214</v>
      </c>
      <c r="D143" s="189">
        <v>1</v>
      </c>
      <c r="E143" s="37">
        <v>135</v>
      </c>
      <c r="F143" s="146" t="s">
        <v>609</v>
      </c>
      <c r="G143" s="14" t="s">
        <v>154</v>
      </c>
      <c r="H143" s="40">
        <v>44081</v>
      </c>
      <c r="I143" s="13" t="s">
        <v>707</v>
      </c>
      <c r="J143">
        <f t="shared" ref="J143:J208" si="23">IF((C143&lt;&gt;""),IF(G143="б",1,0),0)</f>
        <v>1</v>
      </c>
      <c r="K143">
        <f t="shared" si="22"/>
        <v>0</v>
      </c>
      <c r="L143">
        <f t="shared" si="20"/>
        <v>1</v>
      </c>
      <c r="M143">
        <f t="shared" si="21"/>
        <v>0</v>
      </c>
      <c r="N143"/>
      <c r="O143"/>
      <c r="P143"/>
      <c r="Q143"/>
      <c r="R143"/>
    </row>
    <row r="144" spans="1:18" s="33" customFormat="1" ht="18.75" x14ac:dyDescent="0.3">
      <c r="A144" s="254">
        <v>315</v>
      </c>
      <c r="B144" s="147">
        <v>40</v>
      </c>
      <c r="C144" s="64" t="s">
        <v>216</v>
      </c>
      <c r="D144" s="189">
        <v>1</v>
      </c>
      <c r="E144" s="37">
        <v>130</v>
      </c>
      <c r="F144" s="146" t="s">
        <v>609</v>
      </c>
      <c r="G144" s="14" t="s">
        <v>154</v>
      </c>
      <c r="H144" s="40">
        <v>37991</v>
      </c>
      <c r="I144" s="13" t="s">
        <v>663</v>
      </c>
      <c r="J144">
        <f t="shared" si="23"/>
        <v>1</v>
      </c>
      <c r="K144">
        <f t="shared" si="22"/>
        <v>0</v>
      </c>
      <c r="L144">
        <f t="shared" si="20"/>
        <v>1</v>
      </c>
      <c r="M144">
        <f t="shared" si="21"/>
        <v>0</v>
      </c>
      <c r="N144"/>
      <c r="O144"/>
      <c r="P144"/>
      <c r="Q144"/>
      <c r="R144"/>
    </row>
    <row r="145" spans="1:18" s="33" customFormat="1" ht="18.75" x14ac:dyDescent="0.3">
      <c r="A145" s="255"/>
      <c r="B145" s="147">
        <v>41</v>
      </c>
      <c r="C145" s="64" t="s">
        <v>218</v>
      </c>
      <c r="D145" s="189">
        <v>1</v>
      </c>
      <c r="E145" s="37">
        <v>130</v>
      </c>
      <c r="F145" s="146" t="s">
        <v>609</v>
      </c>
      <c r="G145" s="14" t="s">
        <v>154</v>
      </c>
      <c r="H145" s="40">
        <v>38071</v>
      </c>
      <c r="I145" s="13"/>
      <c r="J145">
        <f t="shared" si="23"/>
        <v>1</v>
      </c>
      <c r="K145">
        <f t="shared" si="22"/>
        <v>0</v>
      </c>
      <c r="L145">
        <f t="shared" si="20"/>
        <v>1</v>
      </c>
      <c r="M145">
        <f t="shared" si="21"/>
        <v>0</v>
      </c>
      <c r="N145"/>
      <c r="O145"/>
      <c r="P145"/>
      <c r="Q145"/>
      <c r="R145"/>
    </row>
    <row r="146" spans="1:18" s="33" customFormat="1" ht="18.75" x14ac:dyDescent="0.3">
      <c r="A146" s="256"/>
      <c r="B146" s="147">
        <v>42</v>
      </c>
      <c r="C146" s="64" t="s">
        <v>220</v>
      </c>
      <c r="D146" s="189">
        <v>1</v>
      </c>
      <c r="E146" s="37">
        <v>135</v>
      </c>
      <c r="F146" s="146" t="s">
        <v>609</v>
      </c>
      <c r="G146" s="14" t="s">
        <v>154</v>
      </c>
      <c r="H146" s="40">
        <v>38372</v>
      </c>
      <c r="I146" s="13"/>
      <c r="J146">
        <f t="shared" si="23"/>
        <v>1</v>
      </c>
      <c r="K146">
        <f t="shared" si="22"/>
        <v>0</v>
      </c>
      <c r="L146">
        <f t="shared" si="20"/>
        <v>1</v>
      </c>
      <c r="M146">
        <f t="shared" si="21"/>
        <v>0</v>
      </c>
      <c r="N146"/>
      <c r="O146"/>
      <c r="P146"/>
      <c r="Q146"/>
      <c r="R146"/>
    </row>
    <row r="147" spans="1:18" ht="18.75" x14ac:dyDescent="0.3">
      <c r="A147" s="254">
        <v>317</v>
      </c>
      <c r="B147" s="146">
        <v>43</v>
      </c>
      <c r="C147" s="58" t="s">
        <v>222</v>
      </c>
      <c r="D147" s="186">
        <v>1</v>
      </c>
      <c r="E147" s="146">
        <v>130</v>
      </c>
      <c r="F147" s="146" t="s">
        <v>609</v>
      </c>
      <c r="G147" s="14" t="s">
        <v>154</v>
      </c>
      <c r="H147" s="17">
        <v>38278</v>
      </c>
      <c r="I147" s="13"/>
      <c r="J147">
        <f t="shared" si="23"/>
        <v>1</v>
      </c>
      <c r="K147">
        <f t="shared" si="22"/>
        <v>0</v>
      </c>
      <c r="L147">
        <f t="shared" si="20"/>
        <v>1</v>
      </c>
      <c r="M147">
        <f t="shared" si="21"/>
        <v>0</v>
      </c>
    </row>
    <row r="148" spans="1:18" ht="18.75" x14ac:dyDescent="0.3">
      <c r="A148" s="255"/>
      <c r="B148" s="146">
        <v>44</v>
      </c>
      <c r="C148" s="58" t="s">
        <v>224</v>
      </c>
      <c r="D148" s="186">
        <v>1</v>
      </c>
      <c r="E148" s="146">
        <v>130</v>
      </c>
      <c r="F148" s="146" t="s">
        <v>609</v>
      </c>
      <c r="G148" s="14" t="s">
        <v>154</v>
      </c>
      <c r="H148" s="17">
        <v>38335</v>
      </c>
      <c r="I148" s="13"/>
      <c r="J148">
        <f t="shared" si="23"/>
        <v>1</v>
      </c>
      <c r="K148">
        <f t="shared" si="22"/>
        <v>0</v>
      </c>
      <c r="L148">
        <f t="shared" si="20"/>
        <v>1</v>
      </c>
      <c r="M148">
        <f t="shared" si="21"/>
        <v>0</v>
      </c>
    </row>
    <row r="149" spans="1:18" ht="18.75" x14ac:dyDescent="0.3">
      <c r="A149" s="256"/>
      <c r="B149" s="146">
        <v>45</v>
      </c>
      <c r="C149" s="58" t="s">
        <v>226</v>
      </c>
      <c r="D149" s="186">
        <v>1</v>
      </c>
      <c r="E149" s="146">
        <v>130</v>
      </c>
      <c r="F149" s="146" t="s">
        <v>609</v>
      </c>
      <c r="G149" s="14" t="s">
        <v>154</v>
      </c>
      <c r="H149" s="17">
        <v>38156</v>
      </c>
      <c r="I149" s="13"/>
      <c r="J149">
        <f t="shared" si="23"/>
        <v>1</v>
      </c>
      <c r="K149">
        <f t="shared" si="22"/>
        <v>0</v>
      </c>
      <c r="L149">
        <f t="shared" si="20"/>
        <v>1</v>
      </c>
      <c r="M149">
        <f t="shared" si="21"/>
        <v>0</v>
      </c>
    </row>
    <row r="150" spans="1:18" ht="18.75" x14ac:dyDescent="0.3">
      <c r="A150" s="254">
        <v>318</v>
      </c>
      <c r="B150" s="146">
        <v>46</v>
      </c>
      <c r="C150" s="58" t="s">
        <v>228</v>
      </c>
      <c r="D150" s="186">
        <v>1</v>
      </c>
      <c r="E150" s="146">
        <v>130</v>
      </c>
      <c r="F150" s="146" t="s">
        <v>609</v>
      </c>
      <c r="G150" s="14" t="s">
        <v>154</v>
      </c>
      <c r="H150" s="17">
        <v>38146</v>
      </c>
      <c r="I150" s="13"/>
      <c r="J150">
        <f t="shared" si="23"/>
        <v>1</v>
      </c>
      <c r="K150">
        <f t="shared" si="22"/>
        <v>0</v>
      </c>
      <c r="L150">
        <f t="shared" si="20"/>
        <v>1</v>
      </c>
      <c r="M150">
        <f t="shared" si="21"/>
        <v>0</v>
      </c>
    </row>
    <row r="151" spans="1:18" ht="18.75" x14ac:dyDescent="0.3">
      <c r="A151" s="255"/>
      <c r="B151" s="146">
        <v>47</v>
      </c>
      <c r="C151" s="58" t="s">
        <v>230</v>
      </c>
      <c r="D151" s="186">
        <v>1</v>
      </c>
      <c r="E151" s="146">
        <v>131</v>
      </c>
      <c r="F151" s="146" t="s">
        <v>609</v>
      </c>
      <c r="G151" s="14" t="s">
        <v>154</v>
      </c>
      <c r="H151" s="17" t="s">
        <v>232</v>
      </c>
      <c r="I151" s="13"/>
      <c r="J151">
        <f t="shared" si="23"/>
        <v>1</v>
      </c>
      <c r="K151">
        <f t="shared" si="22"/>
        <v>0</v>
      </c>
      <c r="L151">
        <f t="shared" si="20"/>
        <v>1</v>
      </c>
      <c r="M151">
        <f t="shared" si="21"/>
        <v>0</v>
      </c>
    </row>
    <row r="152" spans="1:18" ht="18.75" x14ac:dyDescent="0.3">
      <c r="A152" s="256"/>
      <c r="B152" s="146">
        <v>48</v>
      </c>
      <c r="C152" s="58" t="s">
        <v>233</v>
      </c>
      <c r="D152" s="186">
        <v>1</v>
      </c>
      <c r="E152" s="146">
        <v>131</v>
      </c>
      <c r="F152" s="146" t="s">
        <v>609</v>
      </c>
      <c r="G152" s="14" t="s">
        <v>154</v>
      </c>
      <c r="H152" s="17">
        <v>38459</v>
      </c>
      <c r="I152" s="13"/>
      <c r="J152">
        <f t="shared" si="23"/>
        <v>1</v>
      </c>
      <c r="K152">
        <f t="shared" si="22"/>
        <v>0</v>
      </c>
      <c r="L152">
        <f t="shared" si="20"/>
        <v>1</v>
      </c>
      <c r="M152">
        <f t="shared" si="21"/>
        <v>0</v>
      </c>
    </row>
    <row r="153" spans="1:18" ht="18.75" x14ac:dyDescent="0.3">
      <c r="A153" s="254">
        <v>319</v>
      </c>
      <c r="B153" s="146">
        <v>49</v>
      </c>
      <c r="C153" s="58" t="s">
        <v>235</v>
      </c>
      <c r="D153" s="186">
        <v>1</v>
      </c>
      <c r="E153" s="146">
        <v>120</v>
      </c>
      <c r="F153" s="146" t="s">
        <v>609</v>
      </c>
      <c r="G153" s="14" t="s">
        <v>154</v>
      </c>
      <c r="H153" s="17">
        <v>38156</v>
      </c>
      <c r="I153" s="13"/>
      <c r="J153">
        <f t="shared" si="23"/>
        <v>1</v>
      </c>
      <c r="K153">
        <f t="shared" si="22"/>
        <v>0</v>
      </c>
      <c r="L153">
        <f t="shared" si="20"/>
        <v>1</v>
      </c>
      <c r="M153">
        <f t="shared" si="21"/>
        <v>0</v>
      </c>
    </row>
    <row r="154" spans="1:18" ht="18.75" x14ac:dyDescent="0.3">
      <c r="A154" s="255"/>
      <c r="B154" s="146">
        <v>50</v>
      </c>
      <c r="C154" s="58" t="s">
        <v>237</v>
      </c>
      <c r="D154" s="186">
        <v>1</v>
      </c>
      <c r="E154" s="146">
        <v>120</v>
      </c>
      <c r="F154" s="146" t="s">
        <v>609</v>
      </c>
      <c r="G154" s="14" t="s">
        <v>154</v>
      </c>
      <c r="H154" s="17">
        <v>38293</v>
      </c>
      <c r="I154" s="13"/>
      <c r="J154">
        <f t="shared" si="23"/>
        <v>1</v>
      </c>
      <c r="K154">
        <f t="shared" si="22"/>
        <v>0</v>
      </c>
      <c r="L154">
        <f t="shared" si="20"/>
        <v>1</v>
      </c>
      <c r="M154">
        <f t="shared" si="21"/>
        <v>0</v>
      </c>
    </row>
    <row r="155" spans="1:18" ht="18.75" x14ac:dyDescent="0.3">
      <c r="A155" s="256"/>
      <c r="B155" s="146">
        <v>51</v>
      </c>
      <c r="C155" s="58" t="s">
        <v>239</v>
      </c>
      <c r="D155" s="186">
        <v>1</v>
      </c>
      <c r="E155" s="146">
        <v>131</v>
      </c>
      <c r="F155" s="146" t="s">
        <v>609</v>
      </c>
      <c r="G155" s="14" t="s">
        <v>154</v>
      </c>
      <c r="H155" s="17">
        <v>38171</v>
      </c>
      <c r="I155" s="13" t="s">
        <v>661</v>
      </c>
      <c r="J155">
        <f t="shared" si="23"/>
        <v>1</v>
      </c>
      <c r="K155">
        <f t="shared" si="22"/>
        <v>0</v>
      </c>
      <c r="L155">
        <f t="shared" si="20"/>
        <v>1</v>
      </c>
      <c r="M155">
        <f t="shared" si="21"/>
        <v>0</v>
      </c>
    </row>
    <row r="156" spans="1:18" ht="18.75" x14ac:dyDescent="0.3">
      <c r="A156" s="254">
        <v>320</v>
      </c>
      <c r="B156" s="146">
        <v>52</v>
      </c>
      <c r="C156" s="170" t="s">
        <v>656</v>
      </c>
      <c r="D156" s="190">
        <v>2</v>
      </c>
      <c r="E156" s="146">
        <v>231</v>
      </c>
      <c r="F156" s="146" t="s">
        <v>609</v>
      </c>
      <c r="G156" s="14" t="s">
        <v>154</v>
      </c>
      <c r="H156" s="17">
        <v>37572</v>
      </c>
      <c r="I156" s="13"/>
      <c r="J156">
        <f t="shared" si="23"/>
        <v>1</v>
      </c>
      <c r="K156">
        <f t="shared" si="22"/>
        <v>0</v>
      </c>
      <c r="L156">
        <f t="shared" si="20"/>
        <v>1</v>
      </c>
      <c r="M156">
        <f t="shared" si="21"/>
        <v>0</v>
      </c>
    </row>
    <row r="157" spans="1:18" ht="18.75" x14ac:dyDescent="0.3">
      <c r="A157" s="255"/>
      <c r="B157" s="146">
        <v>53</v>
      </c>
      <c r="C157" s="169" t="s">
        <v>412</v>
      </c>
      <c r="D157" s="191">
        <v>2</v>
      </c>
      <c r="E157" s="92">
        <v>231</v>
      </c>
      <c r="F157" s="146" t="s">
        <v>609</v>
      </c>
      <c r="G157" s="14" t="s">
        <v>154</v>
      </c>
      <c r="H157" s="8">
        <v>37693</v>
      </c>
      <c r="I157" s="13"/>
      <c r="J157">
        <f t="shared" si="23"/>
        <v>1</v>
      </c>
      <c r="K157">
        <f t="shared" si="22"/>
        <v>0</v>
      </c>
      <c r="L157">
        <f t="shared" si="20"/>
        <v>1</v>
      </c>
      <c r="M157">
        <f t="shared" si="21"/>
        <v>0</v>
      </c>
    </row>
    <row r="158" spans="1:18" ht="18.75" x14ac:dyDescent="0.3">
      <c r="A158" s="256"/>
      <c r="B158" s="146">
        <v>54</v>
      </c>
      <c r="C158" s="153" t="s">
        <v>718</v>
      </c>
      <c r="D158" s="187">
        <v>3</v>
      </c>
      <c r="E158" s="146">
        <v>330</v>
      </c>
      <c r="F158" s="146" t="s">
        <v>609</v>
      </c>
      <c r="G158" s="14" t="s">
        <v>154</v>
      </c>
      <c r="H158" s="17">
        <v>37489</v>
      </c>
      <c r="I158" s="13"/>
      <c r="J158">
        <f t="shared" si="23"/>
        <v>1</v>
      </c>
      <c r="K158">
        <f t="shared" si="22"/>
        <v>0</v>
      </c>
      <c r="L158">
        <f t="shared" si="20"/>
        <v>1</v>
      </c>
      <c r="M158">
        <f t="shared" si="21"/>
        <v>0</v>
      </c>
    </row>
    <row r="159" spans="1:18" ht="18.75" x14ac:dyDescent="0.3">
      <c r="A159" s="254">
        <v>321</v>
      </c>
      <c r="B159" s="146">
        <v>55</v>
      </c>
      <c r="C159" s="58" t="s">
        <v>241</v>
      </c>
      <c r="D159" s="186">
        <v>1</v>
      </c>
      <c r="E159" s="146">
        <v>120</v>
      </c>
      <c r="F159" s="146" t="s">
        <v>609</v>
      </c>
      <c r="G159" s="14" t="s">
        <v>154</v>
      </c>
      <c r="H159" s="17">
        <v>38061</v>
      </c>
      <c r="I159" s="13" t="s">
        <v>665</v>
      </c>
      <c r="J159">
        <f t="shared" si="23"/>
        <v>1</v>
      </c>
      <c r="K159">
        <f t="shared" si="22"/>
        <v>0</v>
      </c>
      <c r="L159">
        <f t="shared" si="20"/>
        <v>1</v>
      </c>
      <c r="M159">
        <f t="shared" si="21"/>
        <v>0</v>
      </c>
    </row>
    <row r="160" spans="1:18" ht="18.75" x14ac:dyDescent="0.3">
      <c r="A160" s="255"/>
      <c r="B160" s="146">
        <v>56</v>
      </c>
      <c r="C160" s="58" t="s">
        <v>243</v>
      </c>
      <c r="D160" s="186">
        <v>1</v>
      </c>
      <c r="E160" s="146">
        <v>120</v>
      </c>
      <c r="F160" s="146" t="s">
        <v>609</v>
      </c>
      <c r="G160" s="14" t="s">
        <v>154</v>
      </c>
      <c r="H160" s="17">
        <v>38294</v>
      </c>
      <c r="I160" s="13"/>
      <c r="J160">
        <f t="shared" si="23"/>
        <v>1</v>
      </c>
      <c r="K160">
        <f t="shared" si="22"/>
        <v>0</v>
      </c>
      <c r="L160">
        <f t="shared" si="20"/>
        <v>1</v>
      </c>
      <c r="M160">
        <f t="shared" si="21"/>
        <v>0</v>
      </c>
    </row>
    <row r="161" spans="1:13" ht="18.75" x14ac:dyDescent="0.3">
      <c r="A161" s="256"/>
      <c r="B161" s="146">
        <v>57</v>
      </c>
      <c r="C161" s="58" t="s">
        <v>245</v>
      </c>
      <c r="D161" s="186">
        <v>1</v>
      </c>
      <c r="E161" s="146">
        <v>120</v>
      </c>
      <c r="F161" s="146" t="s">
        <v>609</v>
      </c>
      <c r="G161" s="14" t="s">
        <v>154</v>
      </c>
      <c r="H161" s="17">
        <v>38201</v>
      </c>
      <c r="I161" s="13"/>
      <c r="J161">
        <f t="shared" si="23"/>
        <v>1</v>
      </c>
      <c r="K161">
        <f t="shared" si="22"/>
        <v>0</v>
      </c>
      <c r="L161">
        <f t="shared" si="20"/>
        <v>1</v>
      </c>
      <c r="M161">
        <f t="shared" si="21"/>
        <v>0</v>
      </c>
    </row>
    <row r="162" spans="1:13" ht="18.75" x14ac:dyDescent="0.3">
      <c r="A162" s="254">
        <v>322</v>
      </c>
      <c r="B162" s="146">
        <v>58</v>
      </c>
      <c r="C162" s="58" t="s">
        <v>247</v>
      </c>
      <c r="D162" s="186">
        <v>1</v>
      </c>
      <c r="E162" s="146">
        <v>120</v>
      </c>
      <c r="F162" s="146" t="s">
        <v>609</v>
      </c>
      <c r="G162" s="14" t="s">
        <v>154</v>
      </c>
      <c r="H162" s="17">
        <v>38054</v>
      </c>
      <c r="I162" s="13"/>
      <c r="J162">
        <f t="shared" si="23"/>
        <v>1</v>
      </c>
      <c r="K162">
        <f t="shared" si="22"/>
        <v>0</v>
      </c>
      <c r="L162">
        <f t="shared" si="20"/>
        <v>1</v>
      </c>
      <c r="M162">
        <f t="shared" si="21"/>
        <v>0</v>
      </c>
    </row>
    <row r="163" spans="1:13" ht="18.75" x14ac:dyDescent="0.3">
      <c r="A163" s="255"/>
      <c r="B163" s="146">
        <v>59</v>
      </c>
      <c r="C163" s="58" t="s">
        <v>249</v>
      </c>
      <c r="D163" s="186">
        <v>1</v>
      </c>
      <c r="E163" s="146">
        <v>120</v>
      </c>
      <c r="F163" s="146" t="s">
        <v>609</v>
      </c>
      <c r="G163" s="14" t="s">
        <v>154</v>
      </c>
      <c r="H163" s="17">
        <v>38075</v>
      </c>
      <c r="I163" s="13"/>
      <c r="J163">
        <f t="shared" si="23"/>
        <v>1</v>
      </c>
      <c r="K163">
        <f t="shared" si="22"/>
        <v>0</v>
      </c>
      <c r="L163">
        <f t="shared" ref="L163:L191" si="24">IF(C163&lt;&gt;"",1,0)</f>
        <v>1</v>
      </c>
      <c r="M163">
        <f t="shared" si="21"/>
        <v>0</v>
      </c>
    </row>
    <row r="164" spans="1:13" ht="18.75" x14ac:dyDescent="0.3">
      <c r="A164" s="256"/>
      <c r="B164" s="146">
        <v>60</v>
      </c>
      <c r="C164" s="58" t="s">
        <v>251</v>
      </c>
      <c r="D164" s="186">
        <v>1</v>
      </c>
      <c r="E164" s="146">
        <v>120</v>
      </c>
      <c r="F164" s="146" t="s">
        <v>609</v>
      </c>
      <c r="G164" s="14" t="s">
        <v>154</v>
      </c>
      <c r="H164" s="17">
        <v>38237</v>
      </c>
      <c r="I164" s="13"/>
      <c r="J164">
        <f t="shared" si="23"/>
        <v>1</v>
      </c>
      <c r="K164">
        <f t="shared" si="22"/>
        <v>0</v>
      </c>
      <c r="L164">
        <f t="shared" si="24"/>
        <v>1</v>
      </c>
      <c r="M164">
        <f t="shared" si="21"/>
        <v>0</v>
      </c>
    </row>
    <row r="165" spans="1:13" ht="18.75" x14ac:dyDescent="0.3">
      <c r="A165" s="254">
        <v>323</v>
      </c>
      <c r="B165" s="146">
        <v>61</v>
      </c>
      <c r="C165" s="58" t="s">
        <v>253</v>
      </c>
      <c r="D165" s="186">
        <v>1</v>
      </c>
      <c r="E165" s="146">
        <v>120</v>
      </c>
      <c r="F165" s="146" t="s">
        <v>609</v>
      </c>
      <c r="G165" s="14" t="s">
        <v>154</v>
      </c>
      <c r="H165" s="17">
        <v>38274</v>
      </c>
      <c r="I165" s="13"/>
      <c r="J165">
        <f t="shared" si="23"/>
        <v>1</v>
      </c>
      <c r="K165">
        <f t="shared" si="22"/>
        <v>0</v>
      </c>
      <c r="L165">
        <f t="shared" si="24"/>
        <v>1</v>
      </c>
      <c r="M165">
        <f t="shared" si="21"/>
        <v>0</v>
      </c>
    </row>
    <row r="166" spans="1:13" ht="18.75" x14ac:dyDescent="0.3">
      <c r="A166" s="255"/>
      <c r="B166" s="146">
        <v>62</v>
      </c>
      <c r="C166" s="58" t="s">
        <v>255</v>
      </c>
      <c r="D166" s="186">
        <v>1</v>
      </c>
      <c r="E166" s="146">
        <v>120</v>
      </c>
      <c r="F166" s="146" t="s">
        <v>609</v>
      </c>
      <c r="G166" s="14" t="s">
        <v>154</v>
      </c>
      <c r="H166" s="17">
        <v>38239</v>
      </c>
      <c r="I166" s="13"/>
      <c r="J166">
        <f t="shared" si="23"/>
        <v>1</v>
      </c>
      <c r="K166">
        <f t="shared" si="22"/>
        <v>0</v>
      </c>
      <c r="L166">
        <f t="shared" si="24"/>
        <v>1</v>
      </c>
      <c r="M166">
        <f t="shared" si="21"/>
        <v>0</v>
      </c>
    </row>
    <row r="167" spans="1:13" ht="18.75" x14ac:dyDescent="0.3">
      <c r="A167" s="256"/>
      <c r="B167" s="146">
        <v>63</v>
      </c>
      <c r="C167" s="58" t="s">
        <v>257</v>
      </c>
      <c r="D167" s="186">
        <v>1</v>
      </c>
      <c r="E167" s="146">
        <v>120</v>
      </c>
      <c r="F167" s="146" t="s">
        <v>609</v>
      </c>
      <c r="G167" s="14" t="s">
        <v>154</v>
      </c>
      <c r="H167" s="17">
        <v>38450</v>
      </c>
      <c r="I167" s="13"/>
      <c r="J167">
        <f t="shared" si="23"/>
        <v>1</v>
      </c>
      <c r="K167">
        <f t="shared" si="22"/>
        <v>0</v>
      </c>
      <c r="L167">
        <f t="shared" si="24"/>
        <v>1</v>
      </c>
      <c r="M167">
        <f t="shared" si="21"/>
        <v>0</v>
      </c>
    </row>
    <row r="168" spans="1:13" ht="18.75" x14ac:dyDescent="0.3">
      <c r="A168" s="254">
        <v>324</v>
      </c>
      <c r="B168" s="146">
        <v>64</v>
      </c>
      <c r="C168" s="58" t="s">
        <v>259</v>
      </c>
      <c r="D168" s="186">
        <v>1</v>
      </c>
      <c r="E168" s="146">
        <v>120</v>
      </c>
      <c r="F168" s="146" t="s">
        <v>609</v>
      </c>
      <c r="G168" s="14" t="s">
        <v>154</v>
      </c>
      <c r="H168" s="17">
        <v>38090</v>
      </c>
      <c r="I168" s="13"/>
      <c r="J168">
        <f t="shared" si="23"/>
        <v>1</v>
      </c>
      <c r="K168">
        <f t="shared" si="22"/>
        <v>0</v>
      </c>
      <c r="L168">
        <f t="shared" si="24"/>
        <v>1</v>
      </c>
      <c r="M168">
        <f t="shared" si="21"/>
        <v>0</v>
      </c>
    </row>
    <row r="169" spans="1:13" ht="18.75" x14ac:dyDescent="0.3">
      <c r="A169" s="255"/>
      <c r="B169" s="146">
        <v>65</v>
      </c>
      <c r="C169" s="155" t="s">
        <v>771</v>
      </c>
      <c r="D169" s="192">
        <v>3</v>
      </c>
      <c r="E169" s="146">
        <v>330</v>
      </c>
      <c r="F169" s="146" t="s">
        <v>609</v>
      </c>
      <c r="G169" s="14" t="s">
        <v>154</v>
      </c>
      <c r="H169" s="150">
        <v>37215</v>
      </c>
      <c r="I169" s="13"/>
      <c r="J169">
        <f t="shared" si="23"/>
        <v>1</v>
      </c>
      <c r="K169">
        <f t="shared" si="22"/>
        <v>0</v>
      </c>
      <c r="L169">
        <f t="shared" si="24"/>
        <v>1</v>
      </c>
      <c r="M169">
        <f t="shared" si="21"/>
        <v>0</v>
      </c>
    </row>
    <row r="170" spans="1:13" ht="18.75" x14ac:dyDescent="0.3">
      <c r="A170" s="256"/>
      <c r="B170" s="146">
        <v>66</v>
      </c>
      <c r="C170" s="58" t="s">
        <v>263</v>
      </c>
      <c r="D170" s="186">
        <v>1</v>
      </c>
      <c r="E170" s="146">
        <v>120</v>
      </c>
      <c r="F170" s="146" t="s">
        <v>609</v>
      </c>
      <c r="G170" s="14" t="s">
        <v>154</v>
      </c>
      <c r="H170" s="17">
        <v>38135</v>
      </c>
      <c r="I170" s="13" t="s">
        <v>712</v>
      </c>
      <c r="J170">
        <f t="shared" si="23"/>
        <v>1</v>
      </c>
      <c r="K170">
        <f t="shared" si="22"/>
        <v>0</v>
      </c>
      <c r="L170">
        <f t="shared" si="24"/>
        <v>1</v>
      </c>
      <c r="M170">
        <f t="shared" si="21"/>
        <v>0</v>
      </c>
    </row>
    <row r="171" spans="1:13" ht="18.75" x14ac:dyDescent="0.3">
      <c r="A171" s="254">
        <v>325</v>
      </c>
      <c r="B171" s="146">
        <v>67</v>
      </c>
      <c r="C171" s="58" t="s">
        <v>265</v>
      </c>
      <c r="D171" s="186">
        <v>1</v>
      </c>
      <c r="E171" s="146">
        <v>124</v>
      </c>
      <c r="F171" s="146" t="s">
        <v>609</v>
      </c>
      <c r="G171" s="14" t="s">
        <v>154</v>
      </c>
      <c r="H171" s="17">
        <v>38120</v>
      </c>
      <c r="I171" s="13"/>
      <c r="J171">
        <f t="shared" si="23"/>
        <v>1</v>
      </c>
      <c r="K171">
        <f t="shared" si="22"/>
        <v>0</v>
      </c>
      <c r="L171">
        <f t="shared" si="24"/>
        <v>1</v>
      </c>
      <c r="M171">
        <f t="shared" si="21"/>
        <v>0</v>
      </c>
    </row>
    <row r="172" spans="1:13" ht="18.75" x14ac:dyDescent="0.3">
      <c r="A172" s="255"/>
      <c r="B172" s="146">
        <v>68</v>
      </c>
      <c r="C172" s="58" t="s">
        <v>266</v>
      </c>
      <c r="D172" s="186">
        <v>1</v>
      </c>
      <c r="E172" s="146">
        <v>124</v>
      </c>
      <c r="F172" s="146" t="s">
        <v>609</v>
      </c>
      <c r="G172" s="14" t="s">
        <v>154</v>
      </c>
      <c r="H172" s="17">
        <v>38242</v>
      </c>
      <c r="I172" s="13"/>
      <c r="J172">
        <f t="shared" si="23"/>
        <v>1</v>
      </c>
      <c r="K172">
        <f t="shared" si="22"/>
        <v>0</v>
      </c>
      <c r="L172">
        <f t="shared" si="24"/>
        <v>1</v>
      </c>
      <c r="M172">
        <f t="shared" si="21"/>
        <v>0</v>
      </c>
    </row>
    <row r="173" spans="1:13" ht="18.75" x14ac:dyDescent="0.3">
      <c r="A173" s="256"/>
      <c r="B173" s="146">
        <v>69</v>
      </c>
      <c r="C173" s="58" t="s">
        <v>267</v>
      </c>
      <c r="D173" s="186">
        <v>1</v>
      </c>
      <c r="E173" s="146">
        <v>124</v>
      </c>
      <c r="F173" s="146" t="s">
        <v>609</v>
      </c>
      <c r="G173" s="14" t="s">
        <v>154</v>
      </c>
      <c r="H173" s="17">
        <v>38433</v>
      </c>
      <c r="I173" s="13"/>
      <c r="J173">
        <f t="shared" si="23"/>
        <v>1</v>
      </c>
      <c r="K173">
        <f t="shared" si="22"/>
        <v>0</v>
      </c>
      <c r="L173">
        <f t="shared" si="24"/>
        <v>1</v>
      </c>
      <c r="M173">
        <f t="shared" si="21"/>
        <v>0</v>
      </c>
    </row>
    <row r="174" spans="1:13" ht="18.75" x14ac:dyDescent="0.3">
      <c r="A174" s="254">
        <v>326</v>
      </c>
      <c r="B174" s="146">
        <v>70</v>
      </c>
      <c r="C174" s="58" t="s">
        <v>268</v>
      </c>
      <c r="D174" s="186">
        <v>1</v>
      </c>
      <c r="E174" s="146">
        <v>123</v>
      </c>
      <c r="F174" s="146" t="s">
        <v>609</v>
      </c>
      <c r="G174" s="14" t="s">
        <v>154</v>
      </c>
      <c r="H174" s="17">
        <v>37949</v>
      </c>
      <c r="I174" s="13"/>
      <c r="J174">
        <f t="shared" si="23"/>
        <v>1</v>
      </c>
      <c r="K174">
        <f t="shared" si="22"/>
        <v>0</v>
      </c>
      <c r="L174">
        <f t="shared" si="24"/>
        <v>1</v>
      </c>
      <c r="M174">
        <f t="shared" si="21"/>
        <v>0</v>
      </c>
    </row>
    <row r="175" spans="1:13" ht="18.75" x14ac:dyDescent="0.3">
      <c r="A175" s="255"/>
      <c r="B175" s="146">
        <v>71</v>
      </c>
      <c r="C175" s="58" t="s">
        <v>796</v>
      </c>
      <c r="D175" s="186">
        <v>1</v>
      </c>
      <c r="E175" s="146">
        <v>123</v>
      </c>
      <c r="F175" s="146" t="s">
        <v>609</v>
      </c>
      <c r="G175" s="14" t="s">
        <v>154</v>
      </c>
      <c r="H175" s="17">
        <v>38342</v>
      </c>
      <c r="I175" s="13"/>
      <c r="J175">
        <f t="shared" si="23"/>
        <v>1</v>
      </c>
      <c r="K175">
        <f t="shared" si="22"/>
        <v>0</v>
      </c>
      <c r="L175">
        <f t="shared" si="24"/>
        <v>1</v>
      </c>
      <c r="M175">
        <f t="shared" si="21"/>
        <v>0</v>
      </c>
    </row>
    <row r="176" spans="1:13" ht="18.75" x14ac:dyDescent="0.3">
      <c r="A176" s="256"/>
      <c r="B176" s="146">
        <v>72</v>
      </c>
      <c r="C176" s="58" t="s">
        <v>271</v>
      </c>
      <c r="D176" s="186">
        <v>1</v>
      </c>
      <c r="E176" s="146">
        <v>124</v>
      </c>
      <c r="F176" s="146" t="s">
        <v>609</v>
      </c>
      <c r="G176" s="14" t="s">
        <v>154</v>
      </c>
      <c r="H176" s="17">
        <v>37825</v>
      </c>
      <c r="I176" s="13"/>
      <c r="J176">
        <f t="shared" si="23"/>
        <v>1</v>
      </c>
      <c r="K176">
        <f t="shared" si="22"/>
        <v>0</v>
      </c>
      <c r="L176">
        <f t="shared" si="24"/>
        <v>1</v>
      </c>
      <c r="M176">
        <f t="shared" si="21"/>
        <v>0</v>
      </c>
    </row>
    <row r="177" spans="1:13" ht="18.75" x14ac:dyDescent="0.3">
      <c r="A177" s="254">
        <v>327</v>
      </c>
      <c r="B177" s="146">
        <v>73</v>
      </c>
      <c r="C177" s="58" t="s">
        <v>273</v>
      </c>
      <c r="D177" s="186">
        <v>1</v>
      </c>
      <c r="E177" s="146">
        <v>123</v>
      </c>
      <c r="F177" s="146" t="s">
        <v>609</v>
      </c>
      <c r="G177" s="14" t="s">
        <v>154</v>
      </c>
      <c r="H177" s="17">
        <v>38009</v>
      </c>
      <c r="I177" s="13"/>
      <c r="J177">
        <f t="shared" si="23"/>
        <v>1</v>
      </c>
      <c r="K177">
        <f t="shared" si="22"/>
        <v>0</v>
      </c>
      <c r="L177">
        <f t="shared" si="24"/>
        <v>1</v>
      </c>
      <c r="M177">
        <f t="shared" si="21"/>
        <v>0</v>
      </c>
    </row>
    <row r="178" spans="1:13" ht="18.75" x14ac:dyDescent="0.3">
      <c r="A178" s="255"/>
      <c r="B178" s="146">
        <v>74</v>
      </c>
      <c r="C178" s="58" t="s">
        <v>275</v>
      </c>
      <c r="D178" s="186">
        <v>1</v>
      </c>
      <c r="E178" s="146">
        <v>123</v>
      </c>
      <c r="F178" s="146" t="s">
        <v>609</v>
      </c>
      <c r="G178" s="14" t="s">
        <v>154</v>
      </c>
      <c r="H178" s="17">
        <v>38198</v>
      </c>
      <c r="I178" s="13"/>
      <c r="J178">
        <f t="shared" si="23"/>
        <v>1</v>
      </c>
      <c r="K178">
        <f t="shared" si="22"/>
        <v>0</v>
      </c>
      <c r="L178">
        <f t="shared" si="24"/>
        <v>1</v>
      </c>
      <c r="M178">
        <f t="shared" si="21"/>
        <v>0</v>
      </c>
    </row>
    <row r="179" spans="1:13" ht="18.75" x14ac:dyDescent="0.3">
      <c r="A179" s="256"/>
      <c r="B179" s="146">
        <v>75</v>
      </c>
      <c r="C179" s="58" t="s">
        <v>277</v>
      </c>
      <c r="D179" s="186">
        <v>1</v>
      </c>
      <c r="E179" s="146">
        <v>123</v>
      </c>
      <c r="F179" s="146" t="s">
        <v>609</v>
      </c>
      <c r="G179" s="14" t="s">
        <v>154</v>
      </c>
      <c r="H179" s="17">
        <v>38107</v>
      </c>
      <c r="I179" s="13"/>
      <c r="J179">
        <f t="shared" si="23"/>
        <v>1</v>
      </c>
      <c r="K179">
        <f t="shared" si="22"/>
        <v>0</v>
      </c>
      <c r="L179">
        <f t="shared" si="24"/>
        <v>1</v>
      </c>
      <c r="M179">
        <f t="shared" si="21"/>
        <v>0</v>
      </c>
    </row>
    <row r="180" spans="1:13" ht="18.75" x14ac:dyDescent="0.3">
      <c r="A180" s="254">
        <v>328</v>
      </c>
      <c r="B180" s="146">
        <v>76</v>
      </c>
      <c r="C180" s="58" t="s">
        <v>279</v>
      </c>
      <c r="D180" s="186">
        <v>1</v>
      </c>
      <c r="E180" s="146">
        <v>123</v>
      </c>
      <c r="F180" s="146" t="s">
        <v>609</v>
      </c>
      <c r="G180" s="14" t="s">
        <v>154</v>
      </c>
      <c r="H180" s="17">
        <v>38454</v>
      </c>
      <c r="I180" s="13"/>
      <c r="J180">
        <f t="shared" si="23"/>
        <v>1</v>
      </c>
      <c r="K180">
        <f t="shared" si="22"/>
        <v>0</v>
      </c>
      <c r="L180">
        <f t="shared" si="24"/>
        <v>1</v>
      </c>
      <c r="M180">
        <f t="shared" si="21"/>
        <v>0</v>
      </c>
    </row>
    <row r="181" spans="1:13" ht="18.75" x14ac:dyDescent="0.3">
      <c r="A181" s="255"/>
      <c r="B181" s="146">
        <v>77</v>
      </c>
      <c r="C181" s="153" t="s">
        <v>281</v>
      </c>
      <c r="D181" s="187">
        <v>1</v>
      </c>
      <c r="E181" s="146">
        <v>123</v>
      </c>
      <c r="F181" s="146" t="s">
        <v>609</v>
      </c>
      <c r="G181" s="14" t="s">
        <v>154</v>
      </c>
      <c r="H181" s="17">
        <v>38236</v>
      </c>
      <c r="I181" s="13" t="s">
        <v>712</v>
      </c>
      <c r="J181">
        <f t="shared" si="23"/>
        <v>1</v>
      </c>
      <c r="K181">
        <f t="shared" si="22"/>
        <v>0</v>
      </c>
      <c r="L181">
        <f t="shared" si="24"/>
        <v>1</v>
      </c>
      <c r="M181">
        <f t="shared" si="21"/>
        <v>0</v>
      </c>
    </row>
    <row r="182" spans="1:13" ht="18.75" x14ac:dyDescent="0.3">
      <c r="A182" s="256"/>
      <c r="B182" s="146">
        <v>78</v>
      </c>
      <c r="C182" s="58" t="s">
        <v>283</v>
      </c>
      <c r="D182" s="186">
        <v>1</v>
      </c>
      <c r="E182" s="146">
        <v>123</v>
      </c>
      <c r="F182" s="146" t="s">
        <v>609</v>
      </c>
      <c r="G182" s="14" t="s">
        <v>154</v>
      </c>
      <c r="H182" s="17">
        <v>38582</v>
      </c>
      <c r="I182" s="13" t="s">
        <v>712</v>
      </c>
      <c r="J182">
        <f t="shared" si="23"/>
        <v>1</v>
      </c>
      <c r="K182">
        <f t="shared" si="22"/>
        <v>0</v>
      </c>
      <c r="L182">
        <f t="shared" si="24"/>
        <v>1</v>
      </c>
      <c r="M182">
        <f t="shared" si="21"/>
        <v>0</v>
      </c>
    </row>
    <row r="183" spans="1:13" ht="18.75" x14ac:dyDescent="0.3">
      <c r="A183" s="254">
        <v>329</v>
      </c>
      <c r="B183" s="146">
        <v>79</v>
      </c>
      <c r="C183" s="58" t="s">
        <v>285</v>
      </c>
      <c r="D183" s="186">
        <v>1</v>
      </c>
      <c r="E183" s="146">
        <v>102</v>
      </c>
      <c r="F183" s="146" t="s">
        <v>609</v>
      </c>
      <c r="G183" s="14" t="s">
        <v>154</v>
      </c>
      <c r="H183" s="17" t="s">
        <v>770</v>
      </c>
      <c r="I183" s="13"/>
      <c r="J183">
        <f t="shared" si="23"/>
        <v>1</v>
      </c>
      <c r="K183">
        <f t="shared" si="22"/>
        <v>0</v>
      </c>
      <c r="L183">
        <f t="shared" si="24"/>
        <v>1</v>
      </c>
      <c r="M183">
        <f t="shared" si="21"/>
        <v>0</v>
      </c>
    </row>
    <row r="184" spans="1:13" ht="18.75" x14ac:dyDescent="0.3">
      <c r="A184" s="255"/>
      <c r="B184" s="146">
        <v>80</v>
      </c>
      <c r="C184" s="58" t="s">
        <v>287</v>
      </c>
      <c r="D184" s="186">
        <v>1</v>
      </c>
      <c r="E184" s="146">
        <v>136</v>
      </c>
      <c r="F184" s="146" t="s">
        <v>609</v>
      </c>
      <c r="G184" s="14" t="s">
        <v>118</v>
      </c>
      <c r="H184" s="17">
        <v>38043</v>
      </c>
      <c r="I184" s="13"/>
      <c r="J184">
        <f t="shared" si="23"/>
        <v>0</v>
      </c>
      <c r="K184">
        <f t="shared" si="22"/>
        <v>1</v>
      </c>
      <c r="L184">
        <f t="shared" si="24"/>
        <v>1</v>
      </c>
      <c r="M184">
        <f t="shared" si="21"/>
        <v>0</v>
      </c>
    </row>
    <row r="185" spans="1:13" ht="18.75" x14ac:dyDescent="0.3">
      <c r="A185" s="256"/>
      <c r="B185" s="146">
        <v>81</v>
      </c>
      <c r="C185" s="58" t="s">
        <v>657</v>
      </c>
      <c r="D185" s="186">
        <v>1</v>
      </c>
      <c r="E185" s="146">
        <v>136</v>
      </c>
      <c r="F185" s="146" t="s">
        <v>609</v>
      </c>
      <c r="G185" s="14" t="s">
        <v>118</v>
      </c>
      <c r="H185" s="17">
        <v>38160</v>
      </c>
      <c r="I185" s="13" t="s">
        <v>666</v>
      </c>
      <c r="J185">
        <f t="shared" si="23"/>
        <v>0</v>
      </c>
      <c r="K185">
        <f t="shared" si="22"/>
        <v>1</v>
      </c>
      <c r="L185">
        <f t="shared" si="24"/>
        <v>1</v>
      </c>
      <c r="M185">
        <f t="shared" si="21"/>
        <v>0</v>
      </c>
    </row>
    <row r="186" spans="1:13" ht="18.75" x14ac:dyDescent="0.3">
      <c r="A186" s="254">
        <v>332</v>
      </c>
      <c r="B186" s="146">
        <v>82</v>
      </c>
      <c r="C186" s="58" t="s">
        <v>583</v>
      </c>
      <c r="D186" s="186">
        <v>1</v>
      </c>
      <c r="E186" s="146">
        <v>136</v>
      </c>
      <c r="F186" s="146" t="s">
        <v>609</v>
      </c>
      <c r="G186" s="14" t="s">
        <v>118</v>
      </c>
      <c r="H186" s="17">
        <v>38328</v>
      </c>
      <c r="I186" s="13" t="s">
        <v>663</v>
      </c>
      <c r="J186">
        <f t="shared" si="23"/>
        <v>0</v>
      </c>
      <c r="K186">
        <f t="shared" si="22"/>
        <v>1</v>
      </c>
      <c r="L186">
        <f t="shared" si="24"/>
        <v>1</v>
      </c>
      <c r="M186">
        <f t="shared" si="21"/>
        <v>0</v>
      </c>
    </row>
    <row r="187" spans="1:13" ht="18.75" x14ac:dyDescent="0.3">
      <c r="A187" s="255"/>
      <c r="B187" s="146">
        <v>83</v>
      </c>
      <c r="C187" s="58" t="s">
        <v>634</v>
      </c>
      <c r="D187" s="186">
        <v>1</v>
      </c>
      <c r="E187" s="146">
        <v>136</v>
      </c>
      <c r="F187" s="146" t="s">
        <v>609</v>
      </c>
      <c r="G187" s="14" t="s">
        <v>118</v>
      </c>
      <c r="H187" s="17">
        <v>37895</v>
      </c>
      <c r="I187" s="13"/>
      <c r="J187">
        <f t="shared" si="23"/>
        <v>0</v>
      </c>
      <c r="K187">
        <f t="shared" si="22"/>
        <v>1</v>
      </c>
      <c r="L187">
        <f t="shared" si="24"/>
        <v>1</v>
      </c>
      <c r="M187">
        <f t="shared" si="21"/>
        <v>0</v>
      </c>
    </row>
    <row r="188" spans="1:13" ht="18.75" x14ac:dyDescent="0.3">
      <c r="A188" s="256"/>
      <c r="B188" s="146">
        <v>84</v>
      </c>
      <c r="C188" s="58" t="s">
        <v>289</v>
      </c>
      <c r="D188" s="186">
        <v>1</v>
      </c>
      <c r="E188" s="146">
        <v>136</v>
      </c>
      <c r="F188" s="146" t="s">
        <v>609</v>
      </c>
      <c r="G188" s="14" t="s">
        <v>118</v>
      </c>
      <c r="H188" s="17">
        <v>38176</v>
      </c>
      <c r="I188" s="13"/>
      <c r="J188">
        <f t="shared" si="23"/>
        <v>0</v>
      </c>
      <c r="K188">
        <f t="shared" si="22"/>
        <v>1</v>
      </c>
      <c r="L188">
        <f t="shared" si="24"/>
        <v>1</v>
      </c>
      <c r="M188">
        <f t="shared" si="21"/>
        <v>0</v>
      </c>
    </row>
    <row r="189" spans="1:13" ht="18.75" x14ac:dyDescent="0.3">
      <c r="A189" s="254">
        <v>333</v>
      </c>
      <c r="B189" s="146">
        <v>85</v>
      </c>
      <c r="C189" s="153" t="s">
        <v>584</v>
      </c>
      <c r="D189" s="187">
        <v>1</v>
      </c>
      <c r="E189" s="146">
        <v>119</v>
      </c>
      <c r="F189" s="146" t="s">
        <v>609</v>
      </c>
      <c r="G189" s="14" t="s">
        <v>118</v>
      </c>
      <c r="H189" s="17">
        <v>38246</v>
      </c>
      <c r="I189" s="13"/>
      <c r="J189">
        <f t="shared" si="23"/>
        <v>0</v>
      </c>
      <c r="K189">
        <f t="shared" si="22"/>
        <v>1</v>
      </c>
      <c r="L189">
        <f t="shared" si="24"/>
        <v>1</v>
      </c>
      <c r="M189">
        <f t="shared" si="21"/>
        <v>0</v>
      </c>
    </row>
    <row r="190" spans="1:13" ht="18.75" x14ac:dyDescent="0.3">
      <c r="A190" s="255"/>
      <c r="B190" s="146">
        <v>86</v>
      </c>
      <c r="C190" s="58" t="s">
        <v>291</v>
      </c>
      <c r="D190" s="186">
        <v>1</v>
      </c>
      <c r="E190" s="146">
        <v>126</v>
      </c>
      <c r="F190" s="146" t="s">
        <v>609</v>
      </c>
      <c r="G190" s="14" t="s">
        <v>118</v>
      </c>
      <c r="H190" s="17">
        <v>38256</v>
      </c>
      <c r="I190" s="13"/>
      <c r="J190">
        <f t="shared" si="23"/>
        <v>0</v>
      </c>
      <c r="K190">
        <f t="shared" si="22"/>
        <v>1</v>
      </c>
      <c r="L190">
        <f t="shared" si="24"/>
        <v>1</v>
      </c>
      <c r="M190">
        <f t="shared" si="21"/>
        <v>0</v>
      </c>
    </row>
    <row r="191" spans="1:13" ht="18.75" x14ac:dyDescent="0.3">
      <c r="A191" s="256"/>
      <c r="B191" s="146">
        <v>87</v>
      </c>
      <c r="C191" s="58" t="s">
        <v>293</v>
      </c>
      <c r="D191" s="186">
        <v>1</v>
      </c>
      <c r="E191" s="146">
        <v>126</v>
      </c>
      <c r="F191" s="146" t="s">
        <v>609</v>
      </c>
      <c r="G191" s="14" t="s">
        <v>118</v>
      </c>
      <c r="H191" s="17">
        <v>38266</v>
      </c>
      <c r="I191" s="13"/>
      <c r="J191">
        <f t="shared" si="23"/>
        <v>0</v>
      </c>
      <c r="K191">
        <f t="shared" si="22"/>
        <v>1</v>
      </c>
      <c r="L191">
        <f t="shared" si="24"/>
        <v>1</v>
      </c>
      <c r="M191">
        <f t="shared" si="21"/>
        <v>0</v>
      </c>
    </row>
    <row r="192" spans="1:13" ht="18.75" x14ac:dyDescent="0.3">
      <c r="A192" s="254">
        <v>334</v>
      </c>
      <c r="B192" s="146">
        <v>88</v>
      </c>
      <c r="C192" s="58" t="s">
        <v>295</v>
      </c>
      <c r="D192" s="186">
        <v>1</v>
      </c>
      <c r="E192" s="146">
        <v>126</v>
      </c>
      <c r="F192" s="146" t="s">
        <v>609</v>
      </c>
      <c r="G192" s="14" t="s">
        <v>118</v>
      </c>
      <c r="H192" s="17">
        <v>38593</v>
      </c>
      <c r="I192" s="13" t="s">
        <v>713</v>
      </c>
      <c r="J192">
        <f t="shared" si="23"/>
        <v>0</v>
      </c>
      <c r="K192">
        <f t="shared" si="22"/>
        <v>1</v>
      </c>
      <c r="L192">
        <f t="shared" ref="L192:L209" si="25">IF(C192&lt;&gt;"",1,0)</f>
        <v>1</v>
      </c>
      <c r="M192">
        <f t="shared" si="21"/>
        <v>0</v>
      </c>
    </row>
    <row r="193" spans="1:13" ht="18.75" x14ac:dyDescent="0.3">
      <c r="A193" s="255"/>
      <c r="B193" s="146">
        <v>89</v>
      </c>
      <c r="C193" s="58" t="s">
        <v>296</v>
      </c>
      <c r="D193" s="186">
        <v>1</v>
      </c>
      <c r="E193" s="146">
        <v>105</v>
      </c>
      <c r="F193" s="146" t="s">
        <v>609</v>
      </c>
      <c r="G193" s="14" t="s">
        <v>118</v>
      </c>
      <c r="H193" s="17">
        <v>38258</v>
      </c>
      <c r="I193" s="13"/>
      <c r="J193">
        <f t="shared" si="23"/>
        <v>0</v>
      </c>
      <c r="K193">
        <f t="shared" si="22"/>
        <v>1</v>
      </c>
      <c r="L193">
        <f t="shared" si="25"/>
        <v>1</v>
      </c>
      <c r="M193">
        <f t="shared" si="21"/>
        <v>0</v>
      </c>
    </row>
    <row r="194" spans="1:13" ht="18.75" x14ac:dyDescent="0.3">
      <c r="A194" s="256"/>
      <c r="B194" s="146">
        <v>90</v>
      </c>
      <c r="C194" s="58" t="s">
        <v>297</v>
      </c>
      <c r="D194" s="186">
        <v>1</v>
      </c>
      <c r="E194" s="146">
        <v>126</v>
      </c>
      <c r="F194" s="146" t="s">
        <v>609</v>
      </c>
      <c r="G194" s="14" t="s">
        <v>118</v>
      </c>
      <c r="H194" s="17">
        <v>38250</v>
      </c>
      <c r="I194" s="13"/>
      <c r="J194">
        <f t="shared" si="23"/>
        <v>0</v>
      </c>
      <c r="K194">
        <f t="shared" si="22"/>
        <v>1</v>
      </c>
      <c r="L194">
        <f t="shared" si="25"/>
        <v>1</v>
      </c>
      <c r="M194">
        <f t="shared" si="21"/>
        <v>0</v>
      </c>
    </row>
    <row r="195" spans="1:13" ht="18.75" x14ac:dyDescent="0.3">
      <c r="A195" s="254">
        <v>335</v>
      </c>
      <c r="B195" s="146">
        <v>91</v>
      </c>
      <c r="C195" s="58" t="s">
        <v>298</v>
      </c>
      <c r="D195" s="186">
        <v>1</v>
      </c>
      <c r="E195" s="146">
        <v>121</v>
      </c>
      <c r="F195" s="146" t="s">
        <v>609</v>
      </c>
      <c r="G195" s="14" t="s">
        <v>118</v>
      </c>
      <c r="H195" s="17">
        <v>38512</v>
      </c>
      <c r="I195" s="13"/>
      <c r="J195">
        <f t="shared" si="23"/>
        <v>0</v>
      </c>
      <c r="K195">
        <f t="shared" si="22"/>
        <v>1</v>
      </c>
      <c r="L195">
        <f t="shared" si="25"/>
        <v>1</v>
      </c>
      <c r="M195">
        <f t="shared" si="21"/>
        <v>0</v>
      </c>
    </row>
    <row r="196" spans="1:13" ht="18.75" x14ac:dyDescent="0.3">
      <c r="A196" s="255"/>
      <c r="B196" s="146">
        <v>92</v>
      </c>
      <c r="C196" s="58" t="s">
        <v>299</v>
      </c>
      <c r="D196" s="186">
        <v>1</v>
      </c>
      <c r="E196" s="146">
        <v>121</v>
      </c>
      <c r="F196" s="146" t="s">
        <v>609</v>
      </c>
      <c r="G196" s="14" t="s">
        <v>118</v>
      </c>
      <c r="H196" s="17">
        <v>38106</v>
      </c>
      <c r="I196" s="13" t="s">
        <v>667</v>
      </c>
      <c r="J196">
        <f t="shared" si="23"/>
        <v>0</v>
      </c>
      <c r="K196">
        <f t="shared" si="22"/>
        <v>1</v>
      </c>
      <c r="L196">
        <f t="shared" si="25"/>
        <v>1</v>
      </c>
      <c r="M196">
        <f t="shared" ref="M196:M259" si="26">IF(F196="Д",1,0)</f>
        <v>0</v>
      </c>
    </row>
    <row r="197" spans="1:13" ht="18.75" x14ac:dyDescent="0.3">
      <c r="A197" s="256"/>
      <c r="B197" s="146">
        <v>93</v>
      </c>
      <c r="C197" s="58" t="s">
        <v>300</v>
      </c>
      <c r="D197" s="186">
        <v>1</v>
      </c>
      <c r="E197" s="146">
        <v>126</v>
      </c>
      <c r="F197" s="146" t="s">
        <v>609</v>
      </c>
      <c r="G197" s="14" t="s">
        <v>118</v>
      </c>
      <c r="H197" s="17">
        <v>38277</v>
      </c>
      <c r="I197" s="13" t="s">
        <v>712</v>
      </c>
      <c r="J197">
        <f t="shared" si="23"/>
        <v>0</v>
      </c>
      <c r="K197">
        <f t="shared" ref="K197:K209" si="27">IF((C197&lt;&gt;""),IF(G197="к",1,0),0)</f>
        <v>1</v>
      </c>
      <c r="L197">
        <f t="shared" si="25"/>
        <v>1</v>
      </c>
      <c r="M197">
        <f t="shared" si="26"/>
        <v>0</v>
      </c>
    </row>
    <row r="198" spans="1:13" ht="18.75" x14ac:dyDescent="0.3">
      <c r="A198" s="254">
        <v>336</v>
      </c>
      <c r="B198" s="146">
        <v>94</v>
      </c>
      <c r="C198" s="58" t="s">
        <v>302</v>
      </c>
      <c r="D198" s="186">
        <v>1</v>
      </c>
      <c r="E198" s="146">
        <v>121</v>
      </c>
      <c r="F198" s="146" t="s">
        <v>609</v>
      </c>
      <c r="G198" s="14" t="s">
        <v>118</v>
      </c>
      <c r="H198" s="17">
        <v>38247</v>
      </c>
      <c r="I198" s="13"/>
      <c r="J198">
        <f t="shared" si="23"/>
        <v>0</v>
      </c>
      <c r="K198">
        <f t="shared" si="27"/>
        <v>1</v>
      </c>
      <c r="L198">
        <f t="shared" si="25"/>
        <v>1</v>
      </c>
      <c r="M198">
        <f t="shared" si="26"/>
        <v>0</v>
      </c>
    </row>
    <row r="199" spans="1:13" ht="18.75" x14ac:dyDescent="0.3">
      <c r="A199" s="255"/>
      <c r="B199" s="146">
        <v>95</v>
      </c>
      <c r="C199" s="155" t="s">
        <v>727</v>
      </c>
      <c r="D199" s="192">
        <v>4</v>
      </c>
      <c r="E199" s="14">
        <v>416</v>
      </c>
      <c r="F199" s="146" t="s">
        <v>609</v>
      </c>
      <c r="G199" s="14" t="s">
        <v>154</v>
      </c>
      <c r="H199" s="14" t="s">
        <v>729</v>
      </c>
      <c r="I199" s="13"/>
      <c r="J199">
        <f t="shared" si="23"/>
        <v>1</v>
      </c>
      <c r="K199">
        <f t="shared" si="27"/>
        <v>0</v>
      </c>
      <c r="L199">
        <f t="shared" si="25"/>
        <v>1</v>
      </c>
      <c r="M199">
        <f t="shared" si="26"/>
        <v>0</v>
      </c>
    </row>
    <row r="200" spans="1:13" ht="18.75" x14ac:dyDescent="0.3">
      <c r="A200" s="256"/>
      <c r="B200" s="146">
        <v>96</v>
      </c>
      <c r="C200" s="170" t="s">
        <v>658</v>
      </c>
      <c r="D200" s="190">
        <v>2</v>
      </c>
      <c r="E200" s="14">
        <v>205</v>
      </c>
      <c r="F200" s="146" t="s">
        <v>609</v>
      </c>
      <c r="G200" s="14" t="s">
        <v>314</v>
      </c>
      <c r="H200" s="17">
        <v>37824</v>
      </c>
      <c r="I200" s="13"/>
      <c r="J200">
        <f t="shared" si="23"/>
        <v>0</v>
      </c>
      <c r="K200">
        <f t="shared" si="27"/>
        <v>1</v>
      </c>
      <c r="L200">
        <f t="shared" si="25"/>
        <v>1</v>
      </c>
      <c r="M200">
        <f t="shared" si="26"/>
        <v>0</v>
      </c>
    </row>
    <row r="201" spans="1:13" ht="18.75" x14ac:dyDescent="0.3">
      <c r="A201" s="254">
        <v>337</v>
      </c>
      <c r="B201" s="146">
        <v>97</v>
      </c>
      <c r="C201" s="58" t="s">
        <v>306</v>
      </c>
      <c r="D201" s="186">
        <v>1</v>
      </c>
      <c r="E201" s="146">
        <v>121</v>
      </c>
      <c r="F201" s="146" t="s">
        <v>609</v>
      </c>
      <c r="G201" s="14" t="s">
        <v>118</v>
      </c>
      <c r="H201" s="17">
        <v>38284</v>
      </c>
      <c r="I201" s="13" t="s">
        <v>667</v>
      </c>
      <c r="J201">
        <f t="shared" si="23"/>
        <v>0</v>
      </c>
      <c r="K201">
        <f t="shared" si="27"/>
        <v>1</v>
      </c>
      <c r="L201">
        <f t="shared" si="25"/>
        <v>1</v>
      </c>
      <c r="M201">
        <f t="shared" si="26"/>
        <v>0</v>
      </c>
    </row>
    <row r="202" spans="1:13" ht="18.75" x14ac:dyDescent="0.3">
      <c r="A202" s="255"/>
      <c r="B202" s="146">
        <v>98</v>
      </c>
      <c r="C202" s="20" t="s">
        <v>795</v>
      </c>
      <c r="D202" s="193">
        <v>3</v>
      </c>
      <c r="E202" s="14">
        <v>315</v>
      </c>
      <c r="F202" s="146" t="s">
        <v>609</v>
      </c>
      <c r="G202" s="177" t="s">
        <v>154</v>
      </c>
      <c r="H202" s="17">
        <v>37219</v>
      </c>
      <c r="I202" s="13"/>
      <c r="J202">
        <f t="shared" si="23"/>
        <v>1</v>
      </c>
      <c r="K202">
        <f t="shared" si="27"/>
        <v>0</v>
      </c>
      <c r="L202">
        <f t="shared" si="25"/>
        <v>1</v>
      </c>
      <c r="M202">
        <f t="shared" si="26"/>
        <v>0</v>
      </c>
    </row>
    <row r="203" spans="1:13" ht="18.75" x14ac:dyDescent="0.3">
      <c r="A203" s="256"/>
      <c r="B203" s="146">
        <v>99</v>
      </c>
      <c r="C203" s="58" t="s">
        <v>310</v>
      </c>
      <c r="D203" s="186">
        <v>1</v>
      </c>
      <c r="E203" s="146">
        <v>121</v>
      </c>
      <c r="F203" s="146" t="s">
        <v>609</v>
      </c>
      <c r="G203" s="14" t="s">
        <v>118</v>
      </c>
      <c r="H203" s="17" t="s">
        <v>312</v>
      </c>
      <c r="I203" s="13"/>
      <c r="J203">
        <f t="shared" si="23"/>
        <v>0</v>
      </c>
      <c r="K203">
        <f t="shared" si="27"/>
        <v>1</v>
      </c>
      <c r="L203">
        <f t="shared" si="25"/>
        <v>1</v>
      </c>
      <c r="M203">
        <f t="shared" si="26"/>
        <v>0</v>
      </c>
    </row>
    <row r="204" spans="1:13" ht="18.75" x14ac:dyDescent="0.3">
      <c r="A204" s="254">
        <v>338</v>
      </c>
      <c r="B204" s="146">
        <v>100</v>
      </c>
      <c r="C204" s="58" t="s">
        <v>744</v>
      </c>
      <c r="D204" s="186">
        <v>2</v>
      </c>
      <c r="E204" s="146">
        <v>202</v>
      </c>
      <c r="F204" s="146" t="s">
        <v>609</v>
      </c>
      <c r="G204" s="14" t="s">
        <v>154</v>
      </c>
      <c r="H204" s="17">
        <v>37693</v>
      </c>
      <c r="I204" s="13"/>
      <c r="J204">
        <f t="shared" si="23"/>
        <v>1</v>
      </c>
      <c r="K204">
        <f t="shared" si="27"/>
        <v>0</v>
      </c>
      <c r="L204">
        <f t="shared" si="25"/>
        <v>1</v>
      </c>
      <c r="M204">
        <f t="shared" si="26"/>
        <v>0</v>
      </c>
    </row>
    <row r="205" spans="1:13" ht="18.75" x14ac:dyDescent="0.3">
      <c r="A205" s="255"/>
      <c r="B205" s="146">
        <v>101</v>
      </c>
      <c r="C205" s="58" t="s">
        <v>746</v>
      </c>
      <c r="D205" s="186">
        <v>1</v>
      </c>
      <c r="E205" s="14">
        <v>125</v>
      </c>
      <c r="F205" s="146" t="s">
        <v>609</v>
      </c>
      <c r="G205" s="14" t="s">
        <v>154</v>
      </c>
      <c r="H205" s="17">
        <v>38021</v>
      </c>
      <c r="I205" s="13"/>
      <c r="J205">
        <f t="shared" si="23"/>
        <v>1</v>
      </c>
      <c r="K205">
        <f t="shared" si="27"/>
        <v>0</v>
      </c>
      <c r="L205">
        <f t="shared" si="25"/>
        <v>1</v>
      </c>
      <c r="M205">
        <f t="shared" si="26"/>
        <v>0</v>
      </c>
    </row>
    <row r="206" spans="1:13" ht="18.75" x14ac:dyDescent="0.3">
      <c r="A206" s="256"/>
      <c r="B206" s="146">
        <v>102</v>
      </c>
      <c r="C206" s="170" t="s">
        <v>471</v>
      </c>
      <c r="D206" s="190">
        <v>1</v>
      </c>
      <c r="E206" s="14">
        <v>127</v>
      </c>
      <c r="F206" s="146" t="s">
        <v>609</v>
      </c>
      <c r="G206" s="14" t="s">
        <v>314</v>
      </c>
      <c r="H206" s="17">
        <v>38019</v>
      </c>
      <c r="I206" s="13" t="s">
        <v>668</v>
      </c>
      <c r="J206">
        <f t="shared" si="23"/>
        <v>0</v>
      </c>
      <c r="K206">
        <f t="shared" si="27"/>
        <v>1</v>
      </c>
      <c r="L206">
        <f t="shared" si="25"/>
        <v>1</v>
      </c>
      <c r="M206">
        <f t="shared" si="26"/>
        <v>0</v>
      </c>
    </row>
    <row r="207" spans="1:13" ht="18.75" x14ac:dyDescent="0.3">
      <c r="A207" s="254">
        <v>339</v>
      </c>
      <c r="B207" s="146">
        <v>103</v>
      </c>
      <c r="C207" s="58" t="s">
        <v>313</v>
      </c>
      <c r="D207" s="186">
        <v>1</v>
      </c>
      <c r="E207" s="146">
        <v>125</v>
      </c>
      <c r="F207" s="146" t="s">
        <v>609</v>
      </c>
      <c r="G207" s="14" t="s">
        <v>314</v>
      </c>
      <c r="H207" s="17">
        <v>38070</v>
      </c>
      <c r="I207" s="13" t="s">
        <v>669</v>
      </c>
      <c r="J207">
        <f t="shared" si="23"/>
        <v>0</v>
      </c>
      <c r="K207">
        <f t="shared" si="27"/>
        <v>1</v>
      </c>
      <c r="L207">
        <f t="shared" si="25"/>
        <v>1</v>
      </c>
      <c r="M207">
        <f t="shared" si="26"/>
        <v>0</v>
      </c>
    </row>
    <row r="208" spans="1:13" ht="18.75" x14ac:dyDescent="0.3">
      <c r="A208" s="255"/>
      <c r="B208" s="146">
        <v>104</v>
      </c>
      <c r="C208" s="58" t="s">
        <v>316</v>
      </c>
      <c r="D208" s="186">
        <v>2</v>
      </c>
      <c r="E208" s="146">
        <v>215</v>
      </c>
      <c r="F208" s="146" t="s">
        <v>609</v>
      </c>
      <c r="G208" s="14" t="s">
        <v>154</v>
      </c>
      <c r="H208" s="17">
        <v>37631</v>
      </c>
      <c r="I208" s="13"/>
      <c r="J208">
        <f t="shared" si="23"/>
        <v>1</v>
      </c>
      <c r="K208">
        <f t="shared" si="27"/>
        <v>0</v>
      </c>
      <c r="L208">
        <f t="shared" si="25"/>
        <v>1</v>
      </c>
      <c r="M208">
        <f t="shared" si="26"/>
        <v>0</v>
      </c>
    </row>
    <row r="209" spans="1:16" ht="18.75" x14ac:dyDescent="0.3">
      <c r="A209" s="256"/>
      <c r="B209" s="146">
        <v>105</v>
      </c>
      <c r="C209" s="58" t="s">
        <v>318</v>
      </c>
      <c r="D209" s="186">
        <v>1</v>
      </c>
      <c r="E209" s="146">
        <v>127</v>
      </c>
      <c r="F209" s="146" t="s">
        <v>609</v>
      </c>
      <c r="G209" s="14" t="s">
        <v>118</v>
      </c>
      <c r="H209" s="17">
        <v>38469</v>
      </c>
      <c r="I209" s="13"/>
      <c r="J209">
        <f t="shared" ref="J209" si="28">IF((C209&lt;&gt;""),IF(G209="б",1,0),0)</f>
        <v>0</v>
      </c>
      <c r="K209">
        <f t="shared" si="27"/>
        <v>1</v>
      </c>
      <c r="L209">
        <f t="shared" si="25"/>
        <v>1</v>
      </c>
      <c r="M209">
        <f t="shared" si="26"/>
        <v>0</v>
      </c>
    </row>
    <row r="210" spans="1:16" ht="18.75" x14ac:dyDescent="0.3">
      <c r="A210" s="253">
        <v>401</v>
      </c>
      <c r="B210" s="35">
        <v>1</v>
      </c>
      <c r="C210" s="156" t="s">
        <v>440</v>
      </c>
      <c r="D210" s="194">
        <v>1</v>
      </c>
      <c r="E210" s="35">
        <v>127</v>
      </c>
      <c r="F210" s="146" t="s">
        <v>609</v>
      </c>
      <c r="G210" s="35" t="s">
        <v>314</v>
      </c>
      <c r="H210" s="45">
        <v>38192</v>
      </c>
      <c r="I210" s="13"/>
      <c r="J210">
        <f>IF((C210&lt;&gt;""),IF(G210="б",1,0),0)</f>
        <v>0</v>
      </c>
      <c r="K210">
        <f>IF((C210&lt;&gt;""),IF(G210="к",1,0),0)</f>
        <v>1</v>
      </c>
      <c r="L210">
        <f t="shared" ref="L210:L217" si="29">IF(C210&lt;&gt;"",1,0)</f>
        <v>1</v>
      </c>
      <c r="M210">
        <f t="shared" si="26"/>
        <v>0</v>
      </c>
      <c r="N210" s="1">
        <f>COUNTIF(I210:I311,"*многодет*СТ")</f>
        <v>3</v>
      </c>
      <c r="O210" s="1">
        <f>COUNTIF(I210:I311,"*малоимущ*СТ")</f>
        <v>2</v>
      </c>
      <c r="P210" s="1">
        <f>COUNTIF(I210:I311,"*сирота*СТ")</f>
        <v>4</v>
      </c>
    </row>
    <row r="211" spans="1:16" ht="18.75" x14ac:dyDescent="0.3">
      <c r="A211" s="253"/>
      <c r="B211" s="35">
        <v>2</v>
      </c>
      <c r="C211" s="157" t="s">
        <v>736</v>
      </c>
      <c r="D211" s="194">
        <v>3</v>
      </c>
      <c r="E211" s="109">
        <v>331</v>
      </c>
      <c r="F211" s="146" t="s">
        <v>609</v>
      </c>
      <c r="G211" s="107" t="s">
        <v>118</v>
      </c>
      <c r="H211" s="108">
        <v>37038</v>
      </c>
      <c r="I211" s="13"/>
      <c r="J211">
        <f t="shared" ref="J211:J274" si="30">IF((C211&lt;&gt;""),IF(G211="б",1,0),0)</f>
        <v>0</v>
      </c>
      <c r="K211">
        <f t="shared" ref="K211:K274" si="31">IF((C211&lt;&gt;""),IF(G211="к",1,0),0)</f>
        <v>1</v>
      </c>
      <c r="L211">
        <f t="shared" si="29"/>
        <v>1</v>
      </c>
      <c r="M211">
        <f t="shared" si="26"/>
        <v>0</v>
      </c>
      <c r="N211" s="1">
        <f>COUNTIF(I210:I311,"*многодет*ИТ")</f>
        <v>1</v>
      </c>
      <c r="O211" s="1">
        <f>COUNTIF(I210:I311,"*малоимущ*ИТ")</f>
        <v>0</v>
      </c>
      <c r="P211" s="1">
        <f>COUNTIF(I210:I311,"*сирота*ИТ")</f>
        <v>0</v>
      </c>
    </row>
    <row r="212" spans="1:16" ht="18.75" x14ac:dyDescent="0.3">
      <c r="A212" s="253"/>
      <c r="B212" s="35">
        <v>3</v>
      </c>
      <c r="C212" s="156" t="s">
        <v>443</v>
      </c>
      <c r="D212" s="194">
        <v>1</v>
      </c>
      <c r="E212" s="35">
        <v>131</v>
      </c>
      <c r="F212" s="146" t="s">
        <v>609</v>
      </c>
      <c r="G212" s="35" t="s">
        <v>314</v>
      </c>
      <c r="H212" s="36">
        <v>38127</v>
      </c>
      <c r="I212" s="13"/>
      <c r="J212">
        <f t="shared" si="30"/>
        <v>0</v>
      </c>
      <c r="K212">
        <f t="shared" si="31"/>
        <v>1</v>
      </c>
      <c r="L212">
        <f t="shared" si="29"/>
        <v>1</v>
      </c>
      <c r="M212">
        <f t="shared" si="26"/>
        <v>0</v>
      </c>
      <c r="N212" s="1">
        <f>COUNTIF(I210:I311,"*многодет*ИКТ")</f>
        <v>0</v>
      </c>
      <c r="O212" s="1">
        <f>COUNTIF(I210:I311,"*малоимущ*ИКТ")</f>
        <v>2</v>
      </c>
      <c r="P212" s="1">
        <f>COUNTIF(I210:I311,"*сирота*ИКТ")</f>
        <v>0</v>
      </c>
    </row>
    <row r="213" spans="1:16" ht="18" customHeight="1" x14ac:dyDescent="0.3">
      <c r="A213" s="253">
        <v>402</v>
      </c>
      <c r="B213" s="35">
        <v>4</v>
      </c>
      <c r="C213" s="156" t="s">
        <v>748</v>
      </c>
      <c r="D213" s="194">
        <v>2</v>
      </c>
      <c r="E213" s="35">
        <v>216</v>
      </c>
      <c r="F213" s="146" t="s">
        <v>609</v>
      </c>
      <c r="G213" s="35" t="s">
        <v>154</v>
      </c>
      <c r="H213" s="36">
        <v>37872</v>
      </c>
      <c r="I213" s="13"/>
      <c r="J213">
        <f t="shared" si="30"/>
        <v>1</v>
      </c>
      <c r="K213">
        <f t="shared" si="31"/>
        <v>0</v>
      </c>
      <c r="L213">
        <f t="shared" si="29"/>
        <v>1</v>
      </c>
      <c r="M213">
        <f t="shared" si="26"/>
        <v>0</v>
      </c>
      <c r="N213">
        <f>SUM(N210:N212)</f>
        <v>4</v>
      </c>
      <c r="O213">
        <f>SUM(O210:O212)</f>
        <v>4</v>
      </c>
      <c r="P213">
        <f>SUM(P210:P212)</f>
        <v>4</v>
      </c>
    </row>
    <row r="214" spans="1:16" ht="18.75" x14ac:dyDescent="0.3">
      <c r="A214" s="253"/>
      <c r="B214" s="35">
        <v>5</v>
      </c>
      <c r="C214" s="9" t="s">
        <v>444</v>
      </c>
      <c r="D214" s="195">
        <v>1</v>
      </c>
      <c r="E214" s="35">
        <v>132</v>
      </c>
      <c r="F214" s="146" t="s">
        <v>609</v>
      </c>
      <c r="G214" s="35" t="s">
        <v>314</v>
      </c>
      <c r="H214" s="36">
        <v>38484</v>
      </c>
      <c r="I214" s="13"/>
      <c r="J214">
        <f t="shared" si="30"/>
        <v>0</v>
      </c>
      <c r="K214">
        <f t="shared" si="31"/>
        <v>1</v>
      </c>
      <c r="L214">
        <f t="shared" si="29"/>
        <v>1</v>
      </c>
      <c r="M214">
        <f t="shared" si="26"/>
        <v>0</v>
      </c>
    </row>
    <row r="215" spans="1:16" ht="18.75" x14ac:dyDescent="0.3">
      <c r="A215" s="253"/>
      <c r="B215" s="35">
        <v>6</v>
      </c>
      <c r="C215" s="156" t="s">
        <v>446</v>
      </c>
      <c r="D215" s="194">
        <v>1</v>
      </c>
      <c r="E215" s="35">
        <v>132</v>
      </c>
      <c r="F215" s="146" t="s">
        <v>609</v>
      </c>
      <c r="G215" s="35" t="s">
        <v>314</v>
      </c>
      <c r="H215" s="36">
        <v>38309</v>
      </c>
      <c r="I215" s="13"/>
      <c r="J215">
        <f t="shared" si="30"/>
        <v>0</v>
      </c>
      <c r="K215">
        <f t="shared" si="31"/>
        <v>1</v>
      </c>
      <c r="L215">
        <f t="shared" si="29"/>
        <v>1</v>
      </c>
      <c r="M215">
        <f t="shared" si="26"/>
        <v>0</v>
      </c>
      <c r="O215" t="s">
        <v>714</v>
      </c>
    </row>
    <row r="216" spans="1:16" ht="18.75" x14ac:dyDescent="0.3">
      <c r="A216" s="253">
        <v>403</v>
      </c>
      <c r="B216" s="35">
        <v>7</v>
      </c>
      <c r="C216" s="9" t="s">
        <v>785</v>
      </c>
      <c r="D216" s="195">
        <v>1</v>
      </c>
      <c r="E216" s="35">
        <v>132</v>
      </c>
      <c r="F216" s="146" t="s">
        <v>609</v>
      </c>
      <c r="G216" s="35" t="s">
        <v>314</v>
      </c>
      <c r="H216" s="36">
        <v>38212</v>
      </c>
      <c r="I216" s="13"/>
      <c r="J216">
        <f t="shared" si="30"/>
        <v>0</v>
      </c>
      <c r="K216">
        <f t="shared" si="31"/>
        <v>1</v>
      </c>
      <c r="L216">
        <f t="shared" si="29"/>
        <v>1</v>
      </c>
      <c r="M216">
        <f t="shared" si="26"/>
        <v>0</v>
      </c>
      <c r="N216" s="18" t="s">
        <v>684</v>
      </c>
      <c r="O216" s="18">
        <f>COUNTIF(I209:I310,"*воспитывает 1 род СТ*")</f>
        <v>0</v>
      </c>
    </row>
    <row r="217" spans="1:16" ht="18.75" x14ac:dyDescent="0.3">
      <c r="A217" s="253"/>
      <c r="B217" s="35">
        <v>8</v>
      </c>
      <c r="C217" s="156" t="s">
        <v>442</v>
      </c>
      <c r="D217" s="194">
        <v>1</v>
      </c>
      <c r="E217" s="35">
        <v>132</v>
      </c>
      <c r="F217" s="146" t="s">
        <v>609</v>
      </c>
      <c r="G217" s="35" t="s">
        <v>314</v>
      </c>
      <c r="H217" s="36">
        <v>38124</v>
      </c>
      <c r="I217" s="13"/>
      <c r="J217">
        <f t="shared" si="30"/>
        <v>0</v>
      </c>
      <c r="K217">
        <f t="shared" si="31"/>
        <v>1</v>
      </c>
      <c r="L217">
        <f t="shared" si="29"/>
        <v>1</v>
      </c>
      <c r="M217">
        <f t="shared" si="26"/>
        <v>0</v>
      </c>
      <c r="N217" s="18" t="s">
        <v>682</v>
      </c>
      <c r="O217" s="18">
        <f>COUNTIF(I209:I310,"*воспитывает 1 род ИТ*")</f>
        <v>2</v>
      </c>
    </row>
    <row r="218" spans="1:16" ht="18.75" x14ac:dyDescent="0.3">
      <c r="A218" s="253"/>
      <c r="B218" s="35">
        <v>9</v>
      </c>
      <c r="C218" s="9" t="s">
        <v>450</v>
      </c>
      <c r="D218" s="195">
        <v>1</v>
      </c>
      <c r="E218" s="35">
        <v>132</v>
      </c>
      <c r="F218" s="146" t="s">
        <v>609</v>
      </c>
      <c r="G218" s="35" t="s">
        <v>314</v>
      </c>
      <c r="H218" s="36">
        <v>38052</v>
      </c>
      <c r="I218" s="13"/>
      <c r="J218">
        <f t="shared" si="30"/>
        <v>0</v>
      </c>
      <c r="K218">
        <f t="shared" si="31"/>
        <v>1</v>
      </c>
      <c r="L218">
        <f t="shared" ref="L218:L281" si="32">IF(C218&lt;&gt;"",1,0)</f>
        <v>1</v>
      </c>
      <c r="M218">
        <f t="shared" si="26"/>
        <v>0</v>
      </c>
      <c r="N218" s="18" t="s">
        <v>683</v>
      </c>
      <c r="O218" s="18">
        <f>COUNTIF(I209:I310,"*воспитывает 1 род ИКТ*")</f>
        <v>0</v>
      </c>
    </row>
    <row r="219" spans="1:16" ht="18.75" x14ac:dyDescent="0.3">
      <c r="A219" s="253">
        <v>404</v>
      </c>
      <c r="B219" s="35">
        <v>10</v>
      </c>
      <c r="C219" s="9" t="s">
        <v>452</v>
      </c>
      <c r="D219" s="195">
        <v>1</v>
      </c>
      <c r="E219" s="35">
        <v>105</v>
      </c>
      <c r="F219" s="146" t="s">
        <v>609</v>
      </c>
      <c r="G219" s="35" t="s">
        <v>314</v>
      </c>
      <c r="H219" s="36">
        <v>38392</v>
      </c>
      <c r="I219" s="13"/>
      <c r="J219">
        <f t="shared" si="30"/>
        <v>0</v>
      </c>
      <c r="K219">
        <f t="shared" si="31"/>
        <v>1</v>
      </c>
      <c r="L219">
        <f t="shared" si="32"/>
        <v>1</v>
      </c>
      <c r="M219">
        <f t="shared" si="26"/>
        <v>0</v>
      </c>
    </row>
    <row r="220" spans="1:16" ht="18.75" x14ac:dyDescent="0.3">
      <c r="A220" s="253"/>
      <c r="B220" s="35">
        <v>11</v>
      </c>
      <c r="C220" s="9" t="s">
        <v>454</v>
      </c>
      <c r="D220" s="195">
        <v>1</v>
      </c>
      <c r="E220" s="35">
        <v>105</v>
      </c>
      <c r="F220" s="146" t="s">
        <v>609</v>
      </c>
      <c r="G220" s="35" t="s">
        <v>314</v>
      </c>
      <c r="H220" s="36">
        <v>38329</v>
      </c>
      <c r="I220" s="13"/>
      <c r="J220">
        <f t="shared" si="30"/>
        <v>0</v>
      </c>
      <c r="K220">
        <f t="shared" si="31"/>
        <v>1</v>
      </c>
      <c r="L220">
        <f t="shared" si="32"/>
        <v>1</v>
      </c>
      <c r="M220">
        <f t="shared" si="26"/>
        <v>0</v>
      </c>
    </row>
    <row r="221" spans="1:16" ht="18.75" x14ac:dyDescent="0.3">
      <c r="A221" s="253"/>
      <c r="B221" s="35">
        <v>12</v>
      </c>
      <c r="C221" s="156" t="s">
        <v>455</v>
      </c>
      <c r="D221" s="194">
        <v>1</v>
      </c>
      <c r="E221" s="35">
        <v>105</v>
      </c>
      <c r="F221" s="146" t="s">
        <v>609</v>
      </c>
      <c r="G221" s="35" t="s">
        <v>314</v>
      </c>
      <c r="H221" s="36">
        <v>38289</v>
      </c>
      <c r="I221" s="13"/>
      <c r="J221">
        <f t="shared" si="30"/>
        <v>0</v>
      </c>
      <c r="K221">
        <f t="shared" si="31"/>
        <v>1</v>
      </c>
      <c r="L221">
        <f t="shared" si="32"/>
        <v>1</v>
      </c>
      <c r="M221">
        <f t="shared" si="26"/>
        <v>0</v>
      </c>
    </row>
    <row r="222" spans="1:16" ht="18.75" x14ac:dyDescent="0.3">
      <c r="A222" s="253">
        <v>405</v>
      </c>
      <c r="B222" s="35">
        <v>13</v>
      </c>
      <c r="C222" s="9" t="s">
        <v>456</v>
      </c>
      <c r="D222" s="195">
        <v>1</v>
      </c>
      <c r="E222" s="35">
        <v>105</v>
      </c>
      <c r="F222" s="146" t="s">
        <v>609</v>
      </c>
      <c r="G222" s="35" t="s">
        <v>314</v>
      </c>
      <c r="H222" s="36">
        <v>37950</v>
      </c>
      <c r="I222" s="13"/>
      <c r="J222">
        <f t="shared" si="30"/>
        <v>0</v>
      </c>
      <c r="K222">
        <f t="shared" si="31"/>
        <v>1</v>
      </c>
      <c r="L222">
        <f t="shared" si="32"/>
        <v>1</v>
      </c>
      <c r="M222">
        <f t="shared" si="26"/>
        <v>0</v>
      </c>
    </row>
    <row r="223" spans="1:16" ht="18.75" x14ac:dyDescent="0.3">
      <c r="A223" s="253"/>
      <c r="B223" s="35">
        <v>14</v>
      </c>
      <c r="C223" s="9" t="s">
        <v>458</v>
      </c>
      <c r="D223" s="195">
        <v>1</v>
      </c>
      <c r="E223" s="35">
        <v>105</v>
      </c>
      <c r="F223" s="146" t="s">
        <v>609</v>
      </c>
      <c r="G223" s="35" t="s">
        <v>314</v>
      </c>
      <c r="H223" s="36">
        <v>38177</v>
      </c>
      <c r="I223" s="13"/>
      <c r="J223">
        <f t="shared" si="30"/>
        <v>0</v>
      </c>
      <c r="K223">
        <f t="shared" si="31"/>
        <v>1</v>
      </c>
      <c r="L223">
        <f t="shared" si="32"/>
        <v>1</v>
      </c>
      <c r="M223">
        <f t="shared" si="26"/>
        <v>0</v>
      </c>
    </row>
    <row r="224" spans="1:16" ht="18.75" x14ac:dyDescent="0.3">
      <c r="A224" s="253"/>
      <c r="B224" s="35">
        <v>15</v>
      </c>
      <c r="C224" s="156" t="s">
        <v>460</v>
      </c>
      <c r="D224" s="194">
        <v>1</v>
      </c>
      <c r="E224" s="35">
        <v>105</v>
      </c>
      <c r="F224" s="146" t="s">
        <v>609</v>
      </c>
      <c r="G224" s="35" t="s">
        <v>314</v>
      </c>
      <c r="H224" s="36">
        <v>37340</v>
      </c>
      <c r="I224" s="13"/>
      <c r="J224">
        <f t="shared" si="30"/>
        <v>0</v>
      </c>
      <c r="K224">
        <f t="shared" si="31"/>
        <v>1</v>
      </c>
      <c r="L224">
        <f t="shared" si="32"/>
        <v>1</v>
      </c>
      <c r="M224">
        <f t="shared" si="26"/>
        <v>0</v>
      </c>
    </row>
    <row r="225" spans="1:13" ht="18.75" x14ac:dyDescent="0.3">
      <c r="A225" s="253">
        <v>406</v>
      </c>
      <c r="B225" s="35">
        <v>16</v>
      </c>
      <c r="C225" s="9" t="s">
        <v>462</v>
      </c>
      <c r="D225" s="195">
        <v>1</v>
      </c>
      <c r="E225" s="35">
        <v>121</v>
      </c>
      <c r="F225" s="146" t="s">
        <v>609</v>
      </c>
      <c r="G225" s="35" t="s">
        <v>314</v>
      </c>
      <c r="H225" s="36">
        <v>38114</v>
      </c>
      <c r="I225" s="13"/>
      <c r="J225">
        <f t="shared" si="30"/>
        <v>0</v>
      </c>
      <c r="K225">
        <f t="shared" si="31"/>
        <v>1</v>
      </c>
      <c r="L225">
        <f t="shared" si="32"/>
        <v>1</v>
      </c>
      <c r="M225">
        <f t="shared" si="26"/>
        <v>0</v>
      </c>
    </row>
    <row r="226" spans="1:13" ht="18.75" x14ac:dyDescent="0.3">
      <c r="A226" s="253"/>
      <c r="B226" s="35">
        <v>17</v>
      </c>
      <c r="C226" s="9" t="s">
        <v>463</v>
      </c>
      <c r="D226" s="195">
        <v>1</v>
      </c>
      <c r="E226" s="35">
        <v>125</v>
      </c>
      <c r="F226" s="146" t="s">
        <v>609</v>
      </c>
      <c r="G226" s="35" t="s">
        <v>314</v>
      </c>
      <c r="H226" s="36">
        <v>38131</v>
      </c>
      <c r="I226" s="13" t="s">
        <v>712</v>
      </c>
      <c r="J226">
        <f t="shared" si="30"/>
        <v>0</v>
      </c>
      <c r="K226">
        <f t="shared" si="31"/>
        <v>1</v>
      </c>
      <c r="L226">
        <f t="shared" si="32"/>
        <v>1</v>
      </c>
      <c r="M226">
        <f t="shared" si="26"/>
        <v>0</v>
      </c>
    </row>
    <row r="227" spans="1:13" ht="18.75" x14ac:dyDescent="0.3">
      <c r="A227" s="253"/>
      <c r="B227" s="35">
        <v>18</v>
      </c>
      <c r="C227" s="9" t="s">
        <v>464</v>
      </c>
      <c r="D227" s="195">
        <v>1</v>
      </c>
      <c r="E227" s="35">
        <v>123</v>
      </c>
      <c r="F227" s="146" t="s">
        <v>609</v>
      </c>
      <c r="G227" s="35" t="s">
        <v>314</v>
      </c>
      <c r="H227" s="36">
        <v>38141</v>
      </c>
      <c r="I227" s="13"/>
      <c r="J227">
        <f t="shared" si="30"/>
        <v>0</v>
      </c>
      <c r="K227">
        <f t="shared" si="31"/>
        <v>1</v>
      </c>
      <c r="L227">
        <f t="shared" si="32"/>
        <v>1</v>
      </c>
      <c r="M227">
        <f t="shared" si="26"/>
        <v>0</v>
      </c>
    </row>
    <row r="228" spans="1:13" ht="18.75" x14ac:dyDescent="0.3">
      <c r="A228" s="253">
        <v>407</v>
      </c>
      <c r="B228" s="35">
        <v>19</v>
      </c>
      <c r="C228" s="9" t="s">
        <v>466</v>
      </c>
      <c r="D228" s="195">
        <v>1</v>
      </c>
      <c r="E228" s="35">
        <v>125</v>
      </c>
      <c r="F228" s="146" t="s">
        <v>609</v>
      </c>
      <c r="G228" s="35" t="s">
        <v>314</v>
      </c>
      <c r="H228" s="36">
        <v>38177</v>
      </c>
      <c r="I228" s="13"/>
      <c r="J228">
        <f t="shared" si="30"/>
        <v>0</v>
      </c>
      <c r="K228">
        <f t="shared" si="31"/>
        <v>1</v>
      </c>
      <c r="L228">
        <f t="shared" si="32"/>
        <v>1</v>
      </c>
      <c r="M228">
        <f t="shared" si="26"/>
        <v>0</v>
      </c>
    </row>
    <row r="229" spans="1:13" ht="18.75" x14ac:dyDescent="0.3">
      <c r="A229" s="253"/>
      <c r="B229" s="35">
        <v>20</v>
      </c>
      <c r="C229" s="9" t="s">
        <v>468</v>
      </c>
      <c r="D229" s="195">
        <v>1</v>
      </c>
      <c r="E229" s="35">
        <v>105</v>
      </c>
      <c r="F229" s="146" t="s">
        <v>609</v>
      </c>
      <c r="G229" s="35" t="s">
        <v>314</v>
      </c>
      <c r="H229" s="36">
        <v>38092</v>
      </c>
      <c r="I229" s="13"/>
      <c r="J229">
        <f t="shared" si="30"/>
        <v>0</v>
      </c>
      <c r="K229">
        <f t="shared" si="31"/>
        <v>1</v>
      </c>
      <c r="L229">
        <f t="shared" si="32"/>
        <v>1</v>
      </c>
      <c r="M229">
        <f t="shared" si="26"/>
        <v>0</v>
      </c>
    </row>
    <row r="230" spans="1:13" ht="18.75" x14ac:dyDescent="0.3">
      <c r="A230" s="253"/>
      <c r="B230" s="35">
        <v>21</v>
      </c>
      <c r="C230" s="9" t="s">
        <v>768</v>
      </c>
      <c r="D230" s="195">
        <v>1</v>
      </c>
      <c r="E230" s="35">
        <v>120</v>
      </c>
      <c r="F230" s="146" t="s">
        <v>609</v>
      </c>
      <c r="G230" s="35" t="s">
        <v>154</v>
      </c>
      <c r="H230" s="36">
        <v>37981</v>
      </c>
      <c r="I230" s="13"/>
      <c r="J230">
        <f t="shared" si="30"/>
        <v>1</v>
      </c>
      <c r="K230">
        <f t="shared" si="31"/>
        <v>0</v>
      </c>
      <c r="L230">
        <f t="shared" si="32"/>
        <v>1</v>
      </c>
      <c r="M230">
        <f t="shared" si="26"/>
        <v>0</v>
      </c>
    </row>
    <row r="231" spans="1:13" ht="18.75" x14ac:dyDescent="0.3">
      <c r="A231" s="253">
        <v>408</v>
      </c>
      <c r="B231" s="35">
        <v>22</v>
      </c>
      <c r="C231" s="158" t="s">
        <v>691</v>
      </c>
      <c r="D231" s="194">
        <v>4</v>
      </c>
      <c r="E231" s="14">
        <v>436</v>
      </c>
      <c r="F231" s="146" t="s">
        <v>609</v>
      </c>
      <c r="G231" s="14" t="s">
        <v>314</v>
      </c>
      <c r="H231" s="17">
        <v>37279</v>
      </c>
      <c r="I231" s="13" t="s">
        <v>709</v>
      </c>
      <c r="J231">
        <f t="shared" si="30"/>
        <v>0</v>
      </c>
      <c r="K231">
        <f t="shared" si="31"/>
        <v>1</v>
      </c>
      <c r="L231">
        <f t="shared" si="32"/>
        <v>1</v>
      </c>
      <c r="M231">
        <f t="shared" si="26"/>
        <v>0</v>
      </c>
    </row>
    <row r="232" spans="1:13" ht="18.75" x14ac:dyDescent="0.3">
      <c r="A232" s="253"/>
      <c r="B232" s="35">
        <v>23</v>
      </c>
      <c r="C232" s="9" t="s">
        <v>644</v>
      </c>
      <c r="D232" s="195">
        <v>1</v>
      </c>
      <c r="E232" s="35">
        <v>125</v>
      </c>
      <c r="F232" s="146" t="s">
        <v>609</v>
      </c>
      <c r="G232" s="35" t="s">
        <v>314</v>
      </c>
      <c r="H232" s="36">
        <v>36109</v>
      </c>
      <c r="I232" s="13" t="s">
        <v>672</v>
      </c>
      <c r="J232">
        <f t="shared" si="30"/>
        <v>0</v>
      </c>
      <c r="K232">
        <f t="shared" si="31"/>
        <v>1</v>
      </c>
      <c r="L232">
        <f t="shared" si="32"/>
        <v>1</v>
      </c>
      <c r="M232">
        <f t="shared" si="26"/>
        <v>0</v>
      </c>
    </row>
    <row r="233" spans="1:13" ht="18.75" x14ac:dyDescent="0.3">
      <c r="A233" s="253"/>
      <c r="B233" s="35">
        <v>24</v>
      </c>
      <c r="C233" s="159" t="s">
        <v>701</v>
      </c>
      <c r="D233" s="196">
        <v>3</v>
      </c>
      <c r="E233" s="72">
        <v>322</v>
      </c>
      <c r="F233" s="146" t="s">
        <v>609</v>
      </c>
      <c r="G233" s="14" t="s">
        <v>314</v>
      </c>
      <c r="H233" s="17">
        <v>37176</v>
      </c>
      <c r="I233" s="13"/>
      <c r="J233">
        <f t="shared" si="30"/>
        <v>0</v>
      </c>
      <c r="K233">
        <f t="shared" si="31"/>
        <v>1</v>
      </c>
      <c r="L233">
        <f t="shared" si="32"/>
        <v>1</v>
      </c>
      <c r="M233">
        <f t="shared" si="26"/>
        <v>0</v>
      </c>
    </row>
    <row r="234" spans="1:13" ht="18.75" x14ac:dyDescent="0.3">
      <c r="A234" s="253">
        <v>409</v>
      </c>
      <c r="B234" s="35">
        <v>25</v>
      </c>
      <c r="C234" s="9" t="s">
        <v>475</v>
      </c>
      <c r="D234" s="195">
        <v>2</v>
      </c>
      <c r="E234" s="35">
        <v>215</v>
      </c>
      <c r="F234" s="146" t="s">
        <v>609</v>
      </c>
      <c r="G234" s="35" t="s">
        <v>154</v>
      </c>
      <c r="H234" s="36">
        <v>37913</v>
      </c>
      <c r="I234" s="13"/>
      <c r="J234">
        <f t="shared" si="30"/>
        <v>1</v>
      </c>
      <c r="K234">
        <f t="shared" si="31"/>
        <v>0</v>
      </c>
      <c r="L234">
        <f t="shared" si="32"/>
        <v>1</v>
      </c>
      <c r="M234">
        <f t="shared" si="26"/>
        <v>0</v>
      </c>
    </row>
    <row r="235" spans="1:13" ht="18.75" x14ac:dyDescent="0.3">
      <c r="A235" s="253"/>
      <c r="B235" s="35">
        <v>26</v>
      </c>
      <c r="C235" s="156" t="s">
        <v>477</v>
      </c>
      <c r="D235" s="194">
        <v>2</v>
      </c>
      <c r="E235" s="35">
        <v>203</v>
      </c>
      <c r="F235" s="146" t="s">
        <v>609</v>
      </c>
      <c r="G235" s="35" t="s">
        <v>154</v>
      </c>
      <c r="H235" s="36">
        <v>37868</v>
      </c>
      <c r="I235" s="13" t="s">
        <v>671</v>
      </c>
      <c r="J235">
        <f t="shared" si="30"/>
        <v>1</v>
      </c>
      <c r="K235">
        <f t="shared" si="31"/>
        <v>0</v>
      </c>
      <c r="L235">
        <f t="shared" si="32"/>
        <v>1</v>
      </c>
      <c r="M235">
        <f t="shared" si="26"/>
        <v>0</v>
      </c>
    </row>
    <row r="236" spans="1:13" ht="18.75" x14ac:dyDescent="0.3">
      <c r="A236" s="253"/>
      <c r="B236" s="35">
        <v>27</v>
      </c>
      <c r="C236" s="9" t="s">
        <v>479</v>
      </c>
      <c r="D236" s="195">
        <v>3</v>
      </c>
      <c r="E236" s="35">
        <v>331</v>
      </c>
      <c r="F236" s="146" t="s">
        <v>609</v>
      </c>
      <c r="G236" s="35" t="s">
        <v>314</v>
      </c>
      <c r="H236" s="36">
        <v>37565</v>
      </c>
      <c r="I236" s="13"/>
      <c r="J236">
        <f t="shared" si="30"/>
        <v>0</v>
      </c>
      <c r="K236">
        <f t="shared" si="31"/>
        <v>1</v>
      </c>
      <c r="L236">
        <f t="shared" si="32"/>
        <v>1</v>
      </c>
      <c r="M236">
        <f t="shared" si="26"/>
        <v>0</v>
      </c>
    </row>
    <row r="237" spans="1:13" ht="18.75" x14ac:dyDescent="0.3">
      <c r="A237" s="253">
        <v>411</v>
      </c>
      <c r="B237" s="35">
        <v>28</v>
      </c>
      <c r="C237" s="156" t="s">
        <v>480</v>
      </c>
      <c r="D237" s="194">
        <v>2</v>
      </c>
      <c r="E237" s="35">
        <v>232</v>
      </c>
      <c r="F237" s="146" t="s">
        <v>609</v>
      </c>
      <c r="G237" s="35" t="s">
        <v>314</v>
      </c>
      <c r="H237" s="36">
        <v>37950</v>
      </c>
      <c r="I237" s="13"/>
      <c r="J237">
        <f t="shared" si="30"/>
        <v>0</v>
      </c>
      <c r="K237">
        <f t="shared" si="31"/>
        <v>1</v>
      </c>
      <c r="L237">
        <f t="shared" si="32"/>
        <v>1</v>
      </c>
      <c r="M237">
        <f t="shared" si="26"/>
        <v>0</v>
      </c>
    </row>
    <row r="238" spans="1:13" ht="18.75" x14ac:dyDescent="0.3">
      <c r="A238" s="253"/>
      <c r="B238" s="35">
        <v>29</v>
      </c>
      <c r="C238" s="156" t="s">
        <v>786</v>
      </c>
      <c r="D238" s="194">
        <v>1</v>
      </c>
      <c r="E238" s="107">
        <v>135</v>
      </c>
      <c r="F238" s="146" t="s">
        <v>609</v>
      </c>
      <c r="G238" s="107" t="s">
        <v>154</v>
      </c>
      <c r="H238" s="161">
        <v>37965</v>
      </c>
      <c r="I238" s="13"/>
      <c r="J238">
        <f t="shared" si="30"/>
        <v>1</v>
      </c>
      <c r="K238">
        <f t="shared" si="31"/>
        <v>0</v>
      </c>
      <c r="L238">
        <f t="shared" si="32"/>
        <v>1</v>
      </c>
      <c r="M238">
        <f t="shared" si="26"/>
        <v>0</v>
      </c>
    </row>
    <row r="239" spans="1:13" ht="18.75" x14ac:dyDescent="0.3">
      <c r="A239" s="253"/>
      <c r="B239" s="35">
        <v>30</v>
      </c>
      <c r="C239" s="156" t="s">
        <v>483</v>
      </c>
      <c r="D239" s="194">
        <v>2</v>
      </c>
      <c r="E239" s="35">
        <v>235</v>
      </c>
      <c r="F239" s="146" t="s">
        <v>609</v>
      </c>
      <c r="G239" s="147" t="s">
        <v>154</v>
      </c>
      <c r="H239" s="36">
        <v>37971</v>
      </c>
      <c r="I239" s="13"/>
      <c r="J239">
        <f t="shared" si="30"/>
        <v>1</v>
      </c>
      <c r="K239">
        <f t="shared" si="31"/>
        <v>0</v>
      </c>
      <c r="L239">
        <f t="shared" si="32"/>
        <v>1</v>
      </c>
      <c r="M239">
        <f t="shared" si="26"/>
        <v>0</v>
      </c>
    </row>
    <row r="240" spans="1:13" ht="18.75" x14ac:dyDescent="0.3">
      <c r="A240" s="253">
        <v>412</v>
      </c>
      <c r="B240" s="35">
        <v>31</v>
      </c>
      <c r="C240" s="9" t="s">
        <v>484</v>
      </c>
      <c r="D240" s="195">
        <v>2</v>
      </c>
      <c r="E240" s="35">
        <v>211</v>
      </c>
      <c r="F240" s="146" t="s">
        <v>609</v>
      </c>
      <c r="G240" s="35" t="s">
        <v>154</v>
      </c>
      <c r="H240" s="36">
        <v>37593</v>
      </c>
      <c r="I240" s="13" t="s">
        <v>672</v>
      </c>
      <c r="J240">
        <f t="shared" si="30"/>
        <v>1</v>
      </c>
      <c r="K240">
        <f t="shared" si="31"/>
        <v>0</v>
      </c>
      <c r="L240">
        <f t="shared" si="32"/>
        <v>1</v>
      </c>
      <c r="M240">
        <f t="shared" si="26"/>
        <v>0</v>
      </c>
    </row>
    <row r="241" spans="1:13" ht="18.75" x14ac:dyDescent="0.3">
      <c r="A241" s="253"/>
      <c r="B241" s="35">
        <v>32</v>
      </c>
      <c r="C241" s="9" t="s">
        <v>485</v>
      </c>
      <c r="D241" s="195">
        <v>2</v>
      </c>
      <c r="E241" s="35">
        <v>215</v>
      </c>
      <c r="F241" s="146" t="s">
        <v>609</v>
      </c>
      <c r="G241" s="35" t="s">
        <v>154</v>
      </c>
      <c r="H241" s="36">
        <v>37746</v>
      </c>
      <c r="I241" s="13"/>
      <c r="J241">
        <f t="shared" si="30"/>
        <v>1</v>
      </c>
      <c r="K241">
        <f t="shared" si="31"/>
        <v>0</v>
      </c>
      <c r="L241">
        <f t="shared" si="32"/>
        <v>1</v>
      </c>
      <c r="M241">
        <f t="shared" si="26"/>
        <v>0</v>
      </c>
    </row>
    <row r="242" spans="1:13" ht="18.75" x14ac:dyDescent="0.3">
      <c r="A242" s="253"/>
      <c r="B242" s="35">
        <v>33</v>
      </c>
      <c r="C242" s="156" t="s">
        <v>487</v>
      </c>
      <c r="D242" s="194">
        <v>1</v>
      </c>
      <c r="E242" s="35">
        <v>125</v>
      </c>
      <c r="F242" s="146" t="s">
        <v>609</v>
      </c>
      <c r="G242" s="35" t="s">
        <v>314</v>
      </c>
      <c r="H242" s="36">
        <v>38129</v>
      </c>
      <c r="I242" s="13"/>
      <c r="J242">
        <f t="shared" si="30"/>
        <v>0</v>
      </c>
      <c r="K242">
        <f t="shared" si="31"/>
        <v>1</v>
      </c>
      <c r="L242">
        <f t="shared" si="32"/>
        <v>1</v>
      </c>
      <c r="M242">
        <f t="shared" si="26"/>
        <v>0</v>
      </c>
    </row>
    <row r="243" spans="1:13" ht="18.75" x14ac:dyDescent="0.3">
      <c r="A243" s="253">
        <v>413</v>
      </c>
      <c r="B243" s="35">
        <v>34</v>
      </c>
      <c r="C243" s="172" t="s">
        <v>365</v>
      </c>
      <c r="D243" s="197">
        <v>2</v>
      </c>
      <c r="E243" s="92">
        <v>221</v>
      </c>
      <c r="F243" s="146" t="s">
        <v>609</v>
      </c>
      <c r="G243" s="92" t="s">
        <v>118</v>
      </c>
      <c r="H243" s="8">
        <v>37834</v>
      </c>
      <c r="I243" s="13"/>
      <c r="J243">
        <f t="shared" si="30"/>
        <v>0</v>
      </c>
      <c r="K243">
        <f t="shared" si="31"/>
        <v>1</v>
      </c>
      <c r="L243">
        <f t="shared" si="32"/>
        <v>1</v>
      </c>
      <c r="M243">
        <f t="shared" si="26"/>
        <v>0</v>
      </c>
    </row>
    <row r="244" spans="1:13" ht="18.75" x14ac:dyDescent="0.3">
      <c r="A244" s="253"/>
      <c r="B244" s="35">
        <v>35</v>
      </c>
      <c r="C244" s="156" t="s">
        <v>642</v>
      </c>
      <c r="D244" s="194">
        <v>2</v>
      </c>
      <c r="E244" s="35">
        <v>205</v>
      </c>
      <c r="F244" s="146" t="s">
        <v>609</v>
      </c>
      <c r="G244" s="35" t="s">
        <v>314</v>
      </c>
      <c r="H244" s="36">
        <v>37728</v>
      </c>
      <c r="I244" s="13"/>
      <c r="J244">
        <f t="shared" si="30"/>
        <v>0</v>
      </c>
      <c r="K244">
        <f t="shared" si="31"/>
        <v>1</v>
      </c>
      <c r="L244">
        <f t="shared" si="32"/>
        <v>1</v>
      </c>
      <c r="M244">
        <f t="shared" si="26"/>
        <v>0</v>
      </c>
    </row>
    <row r="245" spans="1:13" ht="18.75" x14ac:dyDescent="0.3">
      <c r="A245" s="253"/>
      <c r="B245" s="35">
        <v>36</v>
      </c>
      <c r="C245" s="9" t="s">
        <v>787</v>
      </c>
      <c r="D245" s="195">
        <v>2</v>
      </c>
      <c r="E245" s="35">
        <v>221</v>
      </c>
      <c r="F245" s="146" t="s">
        <v>609</v>
      </c>
      <c r="G245" s="35" t="s">
        <v>314</v>
      </c>
      <c r="H245" s="36">
        <v>38043</v>
      </c>
      <c r="I245" s="13"/>
      <c r="J245">
        <f t="shared" si="30"/>
        <v>0</v>
      </c>
      <c r="K245">
        <f t="shared" si="31"/>
        <v>1</v>
      </c>
      <c r="L245">
        <f t="shared" si="32"/>
        <v>1</v>
      </c>
      <c r="M245">
        <f t="shared" si="26"/>
        <v>0</v>
      </c>
    </row>
    <row r="246" spans="1:13" ht="18.75" x14ac:dyDescent="0.3">
      <c r="A246" s="253">
        <v>414</v>
      </c>
      <c r="B246" s="35">
        <v>37</v>
      </c>
      <c r="C246" s="156" t="s">
        <v>491</v>
      </c>
      <c r="D246" s="194">
        <v>2</v>
      </c>
      <c r="E246" s="35">
        <v>205</v>
      </c>
      <c r="F246" s="146" t="s">
        <v>609</v>
      </c>
      <c r="G246" s="35" t="s">
        <v>314</v>
      </c>
      <c r="H246" s="36">
        <v>37694</v>
      </c>
      <c r="I246" s="13"/>
      <c r="J246">
        <f t="shared" si="30"/>
        <v>0</v>
      </c>
      <c r="K246">
        <f t="shared" si="31"/>
        <v>1</v>
      </c>
      <c r="L246">
        <f t="shared" si="32"/>
        <v>1</v>
      </c>
      <c r="M246">
        <f t="shared" si="26"/>
        <v>0</v>
      </c>
    </row>
    <row r="247" spans="1:13" ht="18.75" x14ac:dyDescent="0.3">
      <c r="A247" s="253"/>
      <c r="B247" s="35">
        <v>38</v>
      </c>
      <c r="C247" s="9" t="s">
        <v>492</v>
      </c>
      <c r="D247" s="195">
        <v>2</v>
      </c>
      <c r="E247" s="35">
        <v>215</v>
      </c>
      <c r="F247" s="146" t="s">
        <v>609</v>
      </c>
      <c r="G247" s="35" t="s">
        <v>154</v>
      </c>
      <c r="H247" s="36">
        <v>37784</v>
      </c>
      <c r="I247" s="13"/>
      <c r="J247">
        <f t="shared" si="30"/>
        <v>1</v>
      </c>
      <c r="K247">
        <f t="shared" si="31"/>
        <v>0</v>
      </c>
      <c r="L247">
        <f t="shared" si="32"/>
        <v>1</v>
      </c>
      <c r="M247">
        <f t="shared" si="26"/>
        <v>0</v>
      </c>
    </row>
    <row r="248" spans="1:13" ht="18.75" x14ac:dyDescent="0.3">
      <c r="A248" s="253"/>
      <c r="B248" s="35">
        <v>39</v>
      </c>
      <c r="C248" s="9" t="s">
        <v>494</v>
      </c>
      <c r="D248" s="195">
        <v>3</v>
      </c>
      <c r="E248" s="35">
        <v>320</v>
      </c>
      <c r="F248" s="146" t="s">
        <v>609</v>
      </c>
      <c r="G248" s="35" t="s">
        <v>154</v>
      </c>
      <c r="H248" s="36">
        <v>37244</v>
      </c>
      <c r="I248" s="13"/>
      <c r="J248">
        <f t="shared" si="30"/>
        <v>1</v>
      </c>
      <c r="K248">
        <f t="shared" si="31"/>
        <v>0</v>
      </c>
      <c r="L248">
        <f t="shared" si="32"/>
        <v>1</v>
      </c>
      <c r="M248">
        <f t="shared" si="26"/>
        <v>0</v>
      </c>
    </row>
    <row r="249" spans="1:13" ht="18.75" x14ac:dyDescent="0.3">
      <c r="A249" s="253">
        <v>415</v>
      </c>
      <c r="B249" s="35">
        <v>40</v>
      </c>
      <c r="C249" s="156" t="s">
        <v>495</v>
      </c>
      <c r="D249" s="194">
        <v>3</v>
      </c>
      <c r="E249" s="35">
        <v>323</v>
      </c>
      <c r="F249" s="146" t="s">
        <v>609</v>
      </c>
      <c r="G249" s="35" t="s">
        <v>154</v>
      </c>
      <c r="H249" s="36">
        <v>37519</v>
      </c>
      <c r="I249" s="13"/>
      <c r="J249">
        <f t="shared" si="30"/>
        <v>1</v>
      </c>
      <c r="K249">
        <f t="shared" si="31"/>
        <v>0</v>
      </c>
      <c r="L249">
        <f t="shared" si="32"/>
        <v>1</v>
      </c>
      <c r="M249">
        <f t="shared" si="26"/>
        <v>0</v>
      </c>
    </row>
    <row r="250" spans="1:13" ht="18.75" x14ac:dyDescent="0.3">
      <c r="A250" s="253"/>
      <c r="B250" s="35">
        <v>41</v>
      </c>
      <c r="C250" s="156" t="s">
        <v>496</v>
      </c>
      <c r="D250" s="194">
        <v>2</v>
      </c>
      <c r="E250" s="35">
        <v>232</v>
      </c>
      <c r="F250" s="146" t="s">
        <v>609</v>
      </c>
      <c r="G250" s="35" t="s">
        <v>314</v>
      </c>
      <c r="H250" s="36">
        <v>37697</v>
      </c>
      <c r="I250" s="13" t="s">
        <v>717</v>
      </c>
      <c r="J250">
        <f t="shared" si="30"/>
        <v>0</v>
      </c>
      <c r="K250">
        <f t="shared" si="31"/>
        <v>1</v>
      </c>
      <c r="L250">
        <f t="shared" si="32"/>
        <v>1</v>
      </c>
      <c r="M250">
        <f t="shared" si="26"/>
        <v>0</v>
      </c>
    </row>
    <row r="251" spans="1:13" ht="18.75" x14ac:dyDescent="0.3">
      <c r="A251" s="253"/>
      <c r="B251" s="35">
        <v>42</v>
      </c>
      <c r="C251" s="156" t="s">
        <v>498</v>
      </c>
      <c r="D251" s="194">
        <v>2</v>
      </c>
      <c r="E251" s="35">
        <v>215</v>
      </c>
      <c r="F251" s="146" t="s">
        <v>609</v>
      </c>
      <c r="G251" s="35" t="s">
        <v>154</v>
      </c>
      <c r="H251" s="36">
        <v>37642</v>
      </c>
      <c r="I251" s="13" t="s">
        <v>663</v>
      </c>
      <c r="J251">
        <f t="shared" si="30"/>
        <v>1</v>
      </c>
      <c r="K251">
        <f t="shared" si="31"/>
        <v>0</v>
      </c>
      <c r="L251">
        <f t="shared" si="32"/>
        <v>1</v>
      </c>
      <c r="M251">
        <f t="shared" si="26"/>
        <v>0</v>
      </c>
    </row>
    <row r="252" spans="1:13" ht="18.75" x14ac:dyDescent="0.3">
      <c r="A252" s="253">
        <v>416</v>
      </c>
      <c r="B252" s="35">
        <v>43</v>
      </c>
      <c r="C252" s="156" t="s">
        <v>499</v>
      </c>
      <c r="D252" s="194">
        <v>2</v>
      </c>
      <c r="E252" s="35">
        <v>232</v>
      </c>
      <c r="F252" s="146" t="s">
        <v>609</v>
      </c>
      <c r="G252" s="35" t="s">
        <v>314</v>
      </c>
      <c r="H252" s="36">
        <v>37894</v>
      </c>
      <c r="I252" s="13"/>
      <c r="J252">
        <f t="shared" si="30"/>
        <v>0</v>
      </c>
      <c r="K252">
        <f t="shared" si="31"/>
        <v>1</v>
      </c>
      <c r="L252">
        <f t="shared" si="32"/>
        <v>1</v>
      </c>
      <c r="M252">
        <f t="shared" si="26"/>
        <v>0</v>
      </c>
    </row>
    <row r="253" spans="1:13" ht="18.75" x14ac:dyDescent="0.3">
      <c r="A253" s="253"/>
      <c r="B253" s="35">
        <v>44</v>
      </c>
      <c r="C253" s="156" t="s">
        <v>501</v>
      </c>
      <c r="D253" s="194">
        <v>2</v>
      </c>
      <c r="E253" s="35">
        <v>216</v>
      </c>
      <c r="F253" s="146" t="s">
        <v>609</v>
      </c>
      <c r="G253" s="35" t="s">
        <v>154</v>
      </c>
      <c r="H253" s="36">
        <v>37793</v>
      </c>
      <c r="I253" s="13"/>
      <c r="J253">
        <f t="shared" si="30"/>
        <v>1</v>
      </c>
      <c r="K253">
        <f t="shared" si="31"/>
        <v>0</v>
      </c>
      <c r="L253">
        <f t="shared" si="32"/>
        <v>1</v>
      </c>
      <c r="M253">
        <f t="shared" si="26"/>
        <v>0</v>
      </c>
    </row>
    <row r="254" spans="1:13" ht="18.75" x14ac:dyDescent="0.3">
      <c r="A254" s="253"/>
      <c r="B254" s="35">
        <v>45</v>
      </c>
      <c r="C254" s="156" t="s">
        <v>502</v>
      </c>
      <c r="D254" s="194">
        <v>2</v>
      </c>
      <c r="E254" s="35">
        <v>205</v>
      </c>
      <c r="F254" s="146" t="s">
        <v>609</v>
      </c>
      <c r="G254" s="35" t="s">
        <v>314</v>
      </c>
      <c r="H254" s="36">
        <v>37824</v>
      </c>
      <c r="I254" s="13"/>
      <c r="J254">
        <f t="shared" si="30"/>
        <v>0</v>
      </c>
      <c r="K254">
        <f t="shared" si="31"/>
        <v>1</v>
      </c>
      <c r="L254">
        <f t="shared" si="32"/>
        <v>1</v>
      </c>
      <c r="M254">
        <f t="shared" si="26"/>
        <v>0</v>
      </c>
    </row>
    <row r="255" spans="1:13" ht="18.75" x14ac:dyDescent="0.3">
      <c r="A255" s="253">
        <v>417</v>
      </c>
      <c r="B255" s="35">
        <v>46</v>
      </c>
      <c r="C255" s="156" t="s">
        <v>503</v>
      </c>
      <c r="D255" s="194">
        <v>2</v>
      </c>
      <c r="E255" s="35">
        <v>205</v>
      </c>
      <c r="F255" s="146" t="s">
        <v>609</v>
      </c>
      <c r="G255" s="35" t="s">
        <v>314</v>
      </c>
      <c r="H255" s="36">
        <v>37750</v>
      </c>
      <c r="I255" s="13" t="s">
        <v>663</v>
      </c>
      <c r="J255">
        <f t="shared" si="30"/>
        <v>0</v>
      </c>
      <c r="K255">
        <f t="shared" si="31"/>
        <v>1</v>
      </c>
      <c r="L255">
        <f t="shared" si="32"/>
        <v>1</v>
      </c>
      <c r="M255">
        <f t="shared" si="26"/>
        <v>0</v>
      </c>
    </row>
    <row r="256" spans="1:13" ht="18.75" x14ac:dyDescent="0.3">
      <c r="A256" s="253"/>
      <c r="B256" s="35">
        <v>47</v>
      </c>
      <c r="C256" s="156" t="s">
        <v>504</v>
      </c>
      <c r="D256" s="194">
        <v>2</v>
      </c>
      <c r="E256" s="35">
        <v>215</v>
      </c>
      <c r="F256" s="146" t="s">
        <v>609</v>
      </c>
      <c r="G256" s="35" t="s">
        <v>154</v>
      </c>
      <c r="H256" s="36">
        <v>37779</v>
      </c>
      <c r="I256" s="13"/>
      <c r="J256">
        <f t="shared" si="30"/>
        <v>1</v>
      </c>
      <c r="K256">
        <f t="shared" si="31"/>
        <v>0</v>
      </c>
      <c r="L256">
        <f t="shared" si="32"/>
        <v>1</v>
      </c>
      <c r="M256">
        <f t="shared" si="26"/>
        <v>0</v>
      </c>
    </row>
    <row r="257" spans="1:13" ht="18.75" x14ac:dyDescent="0.3">
      <c r="A257" s="253"/>
      <c r="B257" s="35">
        <v>48</v>
      </c>
      <c r="C257" s="9" t="s">
        <v>510</v>
      </c>
      <c r="D257" s="195">
        <v>2</v>
      </c>
      <c r="E257" s="35">
        <v>205</v>
      </c>
      <c r="F257" s="146" t="s">
        <v>609</v>
      </c>
      <c r="G257" s="35" t="s">
        <v>314</v>
      </c>
      <c r="H257" s="36">
        <v>38046</v>
      </c>
      <c r="I257" s="13" t="s">
        <v>663</v>
      </c>
      <c r="J257">
        <f t="shared" si="30"/>
        <v>0</v>
      </c>
      <c r="K257">
        <f t="shared" si="31"/>
        <v>1</v>
      </c>
      <c r="L257">
        <f>IF(C261&lt;&gt;"",1,0)</f>
        <v>1</v>
      </c>
      <c r="M257">
        <f t="shared" si="26"/>
        <v>0</v>
      </c>
    </row>
    <row r="258" spans="1:13" ht="18.75" x14ac:dyDescent="0.3">
      <c r="A258" s="253">
        <v>419</v>
      </c>
      <c r="B258" s="35">
        <v>49</v>
      </c>
      <c r="C258" s="9" t="s">
        <v>526</v>
      </c>
      <c r="D258" s="195">
        <v>3</v>
      </c>
      <c r="E258" s="35">
        <v>323</v>
      </c>
      <c r="F258" s="146" t="s">
        <v>609</v>
      </c>
      <c r="G258" s="35" t="s">
        <v>154</v>
      </c>
      <c r="H258" s="36">
        <v>37378</v>
      </c>
      <c r="I258" s="13"/>
      <c r="J258">
        <f t="shared" si="30"/>
        <v>1</v>
      </c>
      <c r="K258">
        <f t="shared" si="31"/>
        <v>0</v>
      </c>
      <c r="L258">
        <f>IF(C277&lt;&gt;"",1,0)</f>
        <v>1</v>
      </c>
      <c r="M258">
        <f t="shared" si="26"/>
        <v>0</v>
      </c>
    </row>
    <row r="259" spans="1:13" ht="18.75" x14ac:dyDescent="0.3">
      <c r="A259" s="253"/>
      <c r="B259" s="35">
        <v>50</v>
      </c>
      <c r="C259" s="9" t="s">
        <v>508</v>
      </c>
      <c r="D259" s="195">
        <v>3</v>
      </c>
      <c r="E259" s="35">
        <v>323</v>
      </c>
      <c r="F259" s="146" t="s">
        <v>609</v>
      </c>
      <c r="G259" s="35" t="s">
        <v>154</v>
      </c>
      <c r="H259" s="36">
        <v>37178</v>
      </c>
      <c r="I259" s="13"/>
      <c r="J259">
        <f t="shared" si="30"/>
        <v>1</v>
      </c>
      <c r="K259">
        <f t="shared" si="31"/>
        <v>0</v>
      </c>
      <c r="L259">
        <f t="shared" si="32"/>
        <v>1</v>
      </c>
      <c r="M259">
        <f t="shared" si="26"/>
        <v>0</v>
      </c>
    </row>
    <row r="260" spans="1:13" ht="18.75" x14ac:dyDescent="0.3">
      <c r="A260" s="253"/>
      <c r="B260" s="35">
        <v>51</v>
      </c>
      <c r="C260" s="9" t="s">
        <v>509</v>
      </c>
      <c r="D260" s="195">
        <v>3</v>
      </c>
      <c r="E260" s="35">
        <v>336</v>
      </c>
      <c r="F260" s="146" t="s">
        <v>609</v>
      </c>
      <c r="G260" s="35" t="s">
        <v>154</v>
      </c>
      <c r="H260" s="36">
        <v>37400</v>
      </c>
      <c r="I260" s="13" t="s">
        <v>687</v>
      </c>
      <c r="J260">
        <f t="shared" si="30"/>
        <v>1</v>
      </c>
      <c r="K260">
        <f t="shared" si="31"/>
        <v>0</v>
      </c>
      <c r="L260">
        <f t="shared" si="32"/>
        <v>1</v>
      </c>
      <c r="M260">
        <f t="shared" ref="M260:M314" si="33">IF(F260="Д",1,0)</f>
        <v>0</v>
      </c>
    </row>
    <row r="261" spans="1:13" ht="18.75" x14ac:dyDescent="0.3">
      <c r="A261" s="253">
        <v>420</v>
      </c>
      <c r="B261" s="35">
        <v>52</v>
      </c>
      <c r="C261" s="9" t="s">
        <v>505</v>
      </c>
      <c r="D261" s="195">
        <v>2</v>
      </c>
      <c r="E261" s="35">
        <v>224</v>
      </c>
      <c r="F261" s="146" t="s">
        <v>609</v>
      </c>
      <c r="G261" s="35" t="s">
        <v>154</v>
      </c>
      <c r="H261" s="36">
        <v>37914</v>
      </c>
      <c r="I261" s="13"/>
      <c r="J261">
        <f t="shared" si="30"/>
        <v>1</v>
      </c>
      <c r="K261">
        <f t="shared" si="31"/>
        <v>0</v>
      </c>
      <c r="L261">
        <f t="shared" si="32"/>
        <v>1</v>
      </c>
      <c r="M261">
        <f t="shared" si="33"/>
        <v>0</v>
      </c>
    </row>
    <row r="262" spans="1:13" ht="18.75" x14ac:dyDescent="0.3">
      <c r="A262" s="253"/>
      <c r="B262" s="35">
        <v>53</v>
      </c>
      <c r="C262" s="9" t="s">
        <v>512</v>
      </c>
      <c r="D262" s="195">
        <v>2</v>
      </c>
      <c r="E262" s="35">
        <v>225</v>
      </c>
      <c r="F262" s="146" t="s">
        <v>609</v>
      </c>
      <c r="G262" s="35" t="s">
        <v>154</v>
      </c>
      <c r="H262" s="36">
        <v>37745</v>
      </c>
      <c r="I262" s="13"/>
      <c r="J262">
        <f t="shared" si="30"/>
        <v>1</v>
      </c>
      <c r="K262">
        <f t="shared" si="31"/>
        <v>0</v>
      </c>
      <c r="L262">
        <f t="shared" si="32"/>
        <v>1</v>
      </c>
      <c r="M262">
        <f t="shared" si="33"/>
        <v>0</v>
      </c>
    </row>
    <row r="263" spans="1:13" ht="18.75" x14ac:dyDescent="0.3">
      <c r="A263" s="253"/>
      <c r="B263" s="35">
        <v>54</v>
      </c>
      <c r="C263" s="9" t="s">
        <v>789</v>
      </c>
      <c r="D263" s="195">
        <v>2</v>
      </c>
      <c r="E263" s="35">
        <v>225</v>
      </c>
      <c r="F263" s="146" t="s">
        <v>609</v>
      </c>
      <c r="G263" s="35" t="s">
        <v>314</v>
      </c>
      <c r="H263" s="36">
        <v>37900</v>
      </c>
      <c r="I263" s="13"/>
      <c r="J263">
        <f t="shared" si="30"/>
        <v>0</v>
      </c>
      <c r="K263">
        <f t="shared" si="31"/>
        <v>1</v>
      </c>
      <c r="L263">
        <f t="shared" si="32"/>
        <v>1</v>
      </c>
      <c r="M263">
        <f t="shared" si="33"/>
        <v>0</v>
      </c>
    </row>
    <row r="264" spans="1:13" ht="18.75" x14ac:dyDescent="0.3">
      <c r="A264" s="253">
        <v>421</v>
      </c>
      <c r="B264" s="35">
        <v>55</v>
      </c>
      <c r="C264" s="156" t="s">
        <v>790</v>
      </c>
      <c r="D264" s="194">
        <v>3</v>
      </c>
      <c r="E264" s="107">
        <v>323</v>
      </c>
      <c r="F264" s="146" t="s">
        <v>609</v>
      </c>
      <c r="G264" s="107" t="s">
        <v>154</v>
      </c>
      <c r="H264" s="161">
        <v>37335</v>
      </c>
      <c r="I264" s="13"/>
      <c r="J264">
        <f t="shared" si="30"/>
        <v>1</v>
      </c>
      <c r="K264">
        <f t="shared" si="31"/>
        <v>0</v>
      </c>
      <c r="L264">
        <f t="shared" si="32"/>
        <v>1</v>
      </c>
      <c r="M264">
        <f t="shared" si="33"/>
        <v>0</v>
      </c>
    </row>
    <row r="265" spans="1:13" ht="18.75" x14ac:dyDescent="0.3">
      <c r="A265" s="253"/>
      <c r="B265" s="35">
        <v>56</v>
      </c>
      <c r="C265" s="9" t="s">
        <v>513</v>
      </c>
      <c r="D265" s="195">
        <v>2</v>
      </c>
      <c r="E265" s="35">
        <v>224</v>
      </c>
      <c r="F265" s="146" t="s">
        <v>609</v>
      </c>
      <c r="G265" s="35" t="s">
        <v>154</v>
      </c>
      <c r="H265" s="36">
        <v>37626</v>
      </c>
      <c r="I265" s="13"/>
      <c r="J265">
        <f t="shared" si="30"/>
        <v>1</v>
      </c>
      <c r="K265">
        <f t="shared" si="31"/>
        <v>0</v>
      </c>
      <c r="L265">
        <f t="shared" si="32"/>
        <v>1</v>
      </c>
      <c r="M265">
        <f t="shared" si="33"/>
        <v>0</v>
      </c>
    </row>
    <row r="266" spans="1:13" ht="18.75" x14ac:dyDescent="0.3">
      <c r="A266" s="253"/>
      <c r="B266" s="35">
        <v>57</v>
      </c>
      <c r="C266" s="9" t="s">
        <v>514</v>
      </c>
      <c r="D266" s="195">
        <v>3</v>
      </c>
      <c r="E266" s="35">
        <v>321</v>
      </c>
      <c r="F266" s="146" t="s">
        <v>609</v>
      </c>
      <c r="G266" s="35" t="s">
        <v>314</v>
      </c>
      <c r="H266" s="36">
        <v>37516</v>
      </c>
      <c r="I266" s="13"/>
      <c r="J266">
        <f t="shared" si="30"/>
        <v>0</v>
      </c>
      <c r="K266">
        <f t="shared" si="31"/>
        <v>1</v>
      </c>
      <c r="L266">
        <f t="shared" si="32"/>
        <v>1</v>
      </c>
      <c r="M266">
        <f t="shared" si="33"/>
        <v>0</v>
      </c>
    </row>
    <row r="267" spans="1:13" ht="18.75" x14ac:dyDescent="0.3">
      <c r="A267" s="253">
        <v>422</v>
      </c>
      <c r="B267" s="35">
        <v>58</v>
      </c>
      <c r="C267" s="9" t="s">
        <v>515</v>
      </c>
      <c r="D267" s="195">
        <v>2</v>
      </c>
      <c r="E267" s="35">
        <v>223</v>
      </c>
      <c r="F267" s="146" t="s">
        <v>609</v>
      </c>
      <c r="G267" s="35" t="s">
        <v>314</v>
      </c>
      <c r="H267" s="36">
        <v>37876</v>
      </c>
      <c r="I267" s="13"/>
      <c r="J267">
        <f t="shared" si="30"/>
        <v>0</v>
      </c>
      <c r="K267">
        <f t="shared" si="31"/>
        <v>1</v>
      </c>
      <c r="L267">
        <f t="shared" si="32"/>
        <v>1</v>
      </c>
      <c r="M267">
        <f t="shared" si="33"/>
        <v>0</v>
      </c>
    </row>
    <row r="268" spans="1:13" ht="18.75" x14ac:dyDescent="0.3">
      <c r="A268" s="253"/>
      <c r="B268" s="35">
        <v>59</v>
      </c>
      <c r="C268" s="9" t="s">
        <v>516</v>
      </c>
      <c r="D268" s="195">
        <v>2</v>
      </c>
      <c r="E268" s="35">
        <v>215</v>
      </c>
      <c r="F268" s="146" t="s">
        <v>609</v>
      </c>
      <c r="G268" s="35" t="s">
        <v>154</v>
      </c>
      <c r="H268" s="36">
        <v>38035</v>
      </c>
      <c r="I268" s="13"/>
      <c r="J268">
        <f t="shared" si="30"/>
        <v>1</v>
      </c>
      <c r="K268">
        <f t="shared" si="31"/>
        <v>0</v>
      </c>
      <c r="L268">
        <f t="shared" si="32"/>
        <v>1</v>
      </c>
      <c r="M268">
        <f t="shared" si="33"/>
        <v>0</v>
      </c>
    </row>
    <row r="269" spans="1:13" ht="18.75" x14ac:dyDescent="0.3">
      <c r="A269" s="253"/>
      <c r="B269" s="35">
        <v>60</v>
      </c>
      <c r="C269" s="9" t="s">
        <v>517</v>
      </c>
      <c r="D269" s="195">
        <v>3</v>
      </c>
      <c r="E269" s="35">
        <v>303</v>
      </c>
      <c r="F269" s="146" t="s">
        <v>609</v>
      </c>
      <c r="G269" s="35" t="s">
        <v>154</v>
      </c>
      <c r="H269" s="36">
        <v>37330</v>
      </c>
      <c r="I269" s="13"/>
      <c r="J269">
        <f t="shared" si="30"/>
        <v>1</v>
      </c>
      <c r="K269">
        <f t="shared" si="31"/>
        <v>0</v>
      </c>
      <c r="L269">
        <f t="shared" si="32"/>
        <v>1</v>
      </c>
      <c r="M269">
        <f t="shared" si="33"/>
        <v>0</v>
      </c>
    </row>
    <row r="270" spans="1:13" ht="18.75" x14ac:dyDescent="0.3">
      <c r="A270" s="253">
        <v>423</v>
      </c>
      <c r="B270" s="35">
        <v>61</v>
      </c>
      <c r="C270" s="9" t="s">
        <v>518</v>
      </c>
      <c r="D270" s="195">
        <v>2</v>
      </c>
      <c r="E270" s="35">
        <v>232</v>
      </c>
      <c r="F270" s="146" t="s">
        <v>609</v>
      </c>
      <c r="G270" s="35" t="s">
        <v>314</v>
      </c>
      <c r="H270" s="36">
        <v>37655</v>
      </c>
      <c r="I270" s="13"/>
      <c r="J270">
        <f t="shared" si="30"/>
        <v>0</v>
      </c>
      <c r="K270">
        <f t="shared" si="31"/>
        <v>1</v>
      </c>
      <c r="L270">
        <f t="shared" si="32"/>
        <v>1</v>
      </c>
      <c r="M270">
        <f t="shared" si="33"/>
        <v>0</v>
      </c>
    </row>
    <row r="271" spans="1:13" ht="18.75" x14ac:dyDescent="0.3">
      <c r="A271" s="253"/>
      <c r="B271" s="35">
        <v>62</v>
      </c>
      <c r="C271" s="9" t="s">
        <v>519</v>
      </c>
      <c r="D271" s="195">
        <v>4</v>
      </c>
      <c r="E271" s="35">
        <v>415</v>
      </c>
      <c r="F271" s="146" t="s">
        <v>609</v>
      </c>
      <c r="G271" s="35" t="s">
        <v>154</v>
      </c>
      <c r="H271" s="36">
        <v>37009</v>
      </c>
      <c r="I271" s="13" t="s">
        <v>709</v>
      </c>
      <c r="J271">
        <f t="shared" si="30"/>
        <v>1</v>
      </c>
      <c r="K271">
        <f t="shared" si="31"/>
        <v>0</v>
      </c>
      <c r="L271">
        <f t="shared" si="32"/>
        <v>1</v>
      </c>
      <c r="M271">
        <f t="shared" si="33"/>
        <v>0</v>
      </c>
    </row>
    <row r="272" spans="1:13" ht="18.75" x14ac:dyDescent="0.3">
      <c r="A272" s="253"/>
      <c r="B272" s="35">
        <v>63</v>
      </c>
      <c r="C272" s="9" t="s">
        <v>521</v>
      </c>
      <c r="D272" s="195">
        <v>2</v>
      </c>
      <c r="E272" s="35">
        <v>203</v>
      </c>
      <c r="F272" s="146" t="s">
        <v>609</v>
      </c>
      <c r="G272" s="35" t="s">
        <v>154</v>
      </c>
      <c r="H272" s="36">
        <v>37265</v>
      </c>
      <c r="I272" s="13"/>
      <c r="J272">
        <f t="shared" si="30"/>
        <v>1</v>
      </c>
      <c r="K272">
        <f t="shared" si="31"/>
        <v>0</v>
      </c>
      <c r="L272">
        <f t="shared" si="32"/>
        <v>1</v>
      </c>
      <c r="M272">
        <f t="shared" si="33"/>
        <v>0</v>
      </c>
    </row>
    <row r="273" spans="1:13" ht="18.75" x14ac:dyDescent="0.3">
      <c r="A273" s="253">
        <v>424</v>
      </c>
      <c r="B273" s="35">
        <v>64</v>
      </c>
      <c r="C273" s="9" t="s">
        <v>522</v>
      </c>
      <c r="D273" s="195">
        <v>3</v>
      </c>
      <c r="E273" s="35">
        <v>324</v>
      </c>
      <c r="F273" s="146" t="s">
        <v>609</v>
      </c>
      <c r="G273" s="35" t="s">
        <v>314</v>
      </c>
      <c r="H273" s="36">
        <v>37496</v>
      </c>
      <c r="I273" s="13"/>
      <c r="J273">
        <f t="shared" si="30"/>
        <v>0</v>
      </c>
      <c r="K273">
        <f t="shared" si="31"/>
        <v>1</v>
      </c>
      <c r="L273">
        <f t="shared" si="32"/>
        <v>1</v>
      </c>
      <c r="M273">
        <f t="shared" si="33"/>
        <v>0</v>
      </c>
    </row>
    <row r="274" spans="1:13" ht="18.75" x14ac:dyDescent="0.3">
      <c r="A274" s="253"/>
      <c r="B274" s="35">
        <v>65</v>
      </c>
      <c r="C274" s="9" t="s">
        <v>524</v>
      </c>
      <c r="D274" s="195">
        <v>2</v>
      </c>
      <c r="E274" s="35">
        <v>232</v>
      </c>
      <c r="F274" s="146" t="s">
        <v>609</v>
      </c>
      <c r="G274" s="35" t="s">
        <v>314</v>
      </c>
      <c r="H274" s="36">
        <v>37667</v>
      </c>
      <c r="I274" s="13"/>
      <c r="J274">
        <f t="shared" si="30"/>
        <v>0</v>
      </c>
      <c r="K274">
        <f t="shared" si="31"/>
        <v>1</v>
      </c>
      <c r="L274">
        <f t="shared" si="32"/>
        <v>1</v>
      </c>
      <c r="M274">
        <f t="shared" si="33"/>
        <v>0</v>
      </c>
    </row>
    <row r="275" spans="1:13" ht="18.75" x14ac:dyDescent="0.3">
      <c r="A275" s="253"/>
      <c r="B275" s="35">
        <v>66</v>
      </c>
      <c r="C275" s="172" t="s">
        <v>408</v>
      </c>
      <c r="D275" s="197">
        <v>2</v>
      </c>
      <c r="E275" s="92">
        <v>202</v>
      </c>
      <c r="F275" s="146" t="s">
        <v>609</v>
      </c>
      <c r="G275" s="92" t="s">
        <v>98</v>
      </c>
      <c r="H275" s="8">
        <v>37931</v>
      </c>
      <c r="I275" s="13" t="s">
        <v>671</v>
      </c>
      <c r="J275">
        <f t="shared" ref="J275:J306" si="34">IF((C275&lt;&gt;""),IF(G275="б",1,0),0)</f>
        <v>1</v>
      </c>
      <c r="K275">
        <f t="shared" ref="K275:K338" si="35">IF((C275&lt;&gt;""),IF(G275="к",1,0),0)</f>
        <v>0</v>
      </c>
      <c r="L275">
        <f t="shared" si="32"/>
        <v>1</v>
      </c>
      <c r="M275">
        <f t="shared" si="33"/>
        <v>0</v>
      </c>
    </row>
    <row r="276" spans="1:13" ht="18.75" x14ac:dyDescent="0.3">
      <c r="A276" s="253">
        <v>425</v>
      </c>
      <c r="B276" s="35">
        <v>67</v>
      </c>
      <c r="C276" s="9" t="s">
        <v>525</v>
      </c>
      <c r="D276" s="195">
        <v>2</v>
      </c>
      <c r="E276" s="35">
        <v>223</v>
      </c>
      <c r="F276" s="146" t="s">
        <v>609</v>
      </c>
      <c r="G276" s="35" t="s">
        <v>314</v>
      </c>
      <c r="H276" s="36">
        <v>37945</v>
      </c>
      <c r="I276" s="13"/>
      <c r="J276">
        <f t="shared" si="34"/>
        <v>0</v>
      </c>
      <c r="K276">
        <f t="shared" si="35"/>
        <v>1</v>
      </c>
      <c r="L276">
        <f t="shared" si="32"/>
        <v>1</v>
      </c>
      <c r="M276">
        <f t="shared" si="33"/>
        <v>0</v>
      </c>
    </row>
    <row r="277" spans="1:13" ht="18.75" x14ac:dyDescent="0.3">
      <c r="A277" s="253"/>
      <c r="B277" s="35">
        <v>68</v>
      </c>
      <c r="C277" s="171" t="s">
        <v>366</v>
      </c>
      <c r="D277" s="198">
        <v>2</v>
      </c>
      <c r="E277" s="92">
        <v>221</v>
      </c>
      <c r="F277" s="146" t="s">
        <v>609</v>
      </c>
      <c r="G277" s="35" t="s">
        <v>314</v>
      </c>
      <c r="H277" s="8">
        <v>37869</v>
      </c>
      <c r="I277" s="13"/>
      <c r="J277">
        <f t="shared" si="34"/>
        <v>0</v>
      </c>
      <c r="K277">
        <f t="shared" si="35"/>
        <v>1</v>
      </c>
      <c r="L277">
        <f t="shared" si="32"/>
        <v>1</v>
      </c>
      <c r="M277">
        <f t="shared" si="33"/>
        <v>0</v>
      </c>
    </row>
    <row r="278" spans="1:13" ht="18.75" x14ac:dyDescent="0.3">
      <c r="A278" s="253"/>
      <c r="B278" s="35">
        <v>69</v>
      </c>
      <c r="C278" s="9" t="s">
        <v>527</v>
      </c>
      <c r="D278" s="195">
        <v>2</v>
      </c>
      <c r="E278" s="35">
        <v>221</v>
      </c>
      <c r="F278" s="146" t="s">
        <v>609</v>
      </c>
      <c r="G278" s="35" t="s">
        <v>314</v>
      </c>
      <c r="H278" s="36">
        <v>37655</v>
      </c>
      <c r="I278" s="13"/>
      <c r="J278">
        <f t="shared" si="34"/>
        <v>0</v>
      </c>
      <c r="K278">
        <f t="shared" si="35"/>
        <v>1</v>
      </c>
      <c r="L278">
        <f t="shared" si="32"/>
        <v>1</v>
      </c>
      <c r="M278">
        <f t="shared" si="33"/>
        <v>0</v>
      </c>
    </row>
    <row r="279" spans="1:13" ht="18.75" x14ac:dyDescent="0.3">
      <c r="A279" s="253">
        <v>426</v>
      </c>
      <c r="B279" s="35">
        <v>70</v>
      </c>
      <c r="C279" s="9" t="s">
        <v>528</v>
      </c>
      <c r="D279" s="195">
        <v>2</v>
      </c>
      <c r="E279" s="35">
        <v>205</v>
      </c>
      <c r="F279" s="146" t="s">
        <v>609</v>
      </c>
      <c r="G279" s="35" t="s">
        <v>314</v>
      </c>
      <c r="H279" s="36">
        <v>38006</v>
      </c>
      <c r="I279" s="13"/>
      <c r="J279">
        <f t="shared" si="34"/>
        <v>0</v>
      </c>
      <c r="K279">
        <f t="shared" si="35"/>
        <v>1</v>
      </c>
      <c r="L279">
        <f t="shared" si="32"/>
        <v>1</v>
      </c>
      <c r="M279">
        <f t="shared" si="33"/>
        <v>0</v>
      </c>
    </row>
    <row r="280" spans="1:13" ht="18.75" x14ac:dyDescent="0.3">
      <c r="A280" s="253"/>
      <c r="B280" s="35">
        <v>71</v>
      </c>
      <c r="C280" s="9" t="s">
        <v>529</v>
      </c>
      <c r="D280" s="195">
        <v>3</v>
      </c>
      <c r="E280" s="35">
        <v>305</v>
      </c>
      <c r="F280" s="146" t="s">
        <v>609</v>
      </c>
      <c r="G280" s="35" t="s">
        <v>314</v>
      </c>
      <c r="H280" s="36">
        <v>37491</v>
      </c>
      <c r="I280" s="13"/>
      <c r="J280">
        <f t="shared" si="34"/>
        <v>0</v>
      </c>
      <c r="K280">
        <f t="shared" si="35"/>
        <v>1</v>
      </c>
      <c r="L280">
        <f t="shared" si="32"/>
        <v>1</v>
      </c>
      <c r="M280">
        <f t="shared" si="33"/>
        <v>0</v>
      </c>
    </row>
    <row r="281" spans="1:13" ht="18.75" x14ac:dyDescent="0.3">
      <c r="A281" s="253"/>
      <c r="B281" s="35">
        <v>72</v>
      </c>
      <c r="C281" s="9" t="s">
        <v>530</v>
      </c>
      <c r="D281" s="195">
        <v>3</v>
      </c>
      <c r="E281" s="35">
        <v>320</v>
      </c>
      <c r="F281" s="146" t="s">
        <v>609</v>
      </c>
      <c r="G281" s="35" t="s">
        <v>154</v>
      </c>
      <c r="H281" s="36">
        <v>37597</v>
      </c>
      <c r="I281" s="13"/>
      <c r="J281">
        <f t="shared" si="34"/>
        <v>1</v>
      </c>
      <c r="K281">
        <f t="shared" si="35"/>
        <v>0</v>
      </c>
      <c r="L281">
        <f t="shared" si="32"/>
        <v>1</v>
      </c>
      <c r="M281">
        <f t="shared" si="33"/>
        <v>0</v>
      </c>
    </row>
    <row r="282" spans="1:13" ht="18.75" x14ac:dyDescent="0.3">
      <c r="A282" s="253">
        <v>427</v>
      </c>
      <c r="B282" s="35">
        <v>73</v>
      </c>
      <c r="C282" s="9" t="s">
        <v>531</v>
      </c>
      <c r="D282" s="195">
        <v>2</v>
      </c>
      <c r="E282" s="35">
        <v>216</v>
      </c>
      <c r="F282" s="146" t="s">
        <v>609</v>
      </c>
      <c r="G282" s="35" t="s">
        <v>154</v>
      </c>
      <c r="H282" s="36">
        <v>37705</v>
      </c>
      <c r="I282" s="13"/>
      <c r="J282">
        <f t="shared" si="34"/>
        <v>1</v>
      </c>
      <c r="K282">
        <f t="shared" si="35"/>
        <v>0</v>
      </c>
      <c r="L282">
        <f t="shared" ref="L282:L345" si="36">IF(C282&lt;&gt;"",1,0)</f>
        <v>1</v>
      </c>
      <c r="M282">
        <f t="shared" si="33"/>
        <v>0</v>
      </c>
    </row>
    <row r="283" spans="1:13" ht="18.75" x14ac:dyDescent="0.3">
      <c r="A283" s="253"/>
      <c r="B283" s="35">
        <v>74</v>
      </c>
      <c r="C283" s="9" t="s">
        <v>532</v>
      </c>
      <c r="D283" s="195">
        <v>3</v>
      </c>
      <c r="E283" s="35">
        <v>302</v>
      </c>
      <c r="F283" s="146" t="s">
        <v>609</v>
      </c>
      <c r="G283" s="35" t="s">
        <v>154</v>
      </c>
      <c r="H283" s="36">
        <v>37530</v>
      </c>
      <c r="I283" s="13"/>
      <c r="J283">
        <f t="shared" si="34"/>
        <v>1</v>
      </c>
      <c r="K283">
        <f t="shared" si="35"/>
        <v>0</v>
      </c>
      <c r="L283">
        <f t="shared" si="36"/>
        <v>1</v>
      </c>
      <c r="M283">
        <f t="shared" si="33"/>
        <v>0</v>
      </c>
    </row>
    <row r="284" spans="1:13" ht="18.75" x14ac:dyDescent="0.3">
      <c r="A284" s="253"/>
      <c r="B284" s="35">
        <v>75</v>
      </c>
      <c r="C284" s="9" t="s">
        <v>533</v>
      </c>
      <c r="D284" s="195">
        <v>3</v>
      </c>
      <c r="E284" s="35">
        <v>337</v>
      </c>
      <c r="F284" s="146" t="s">
        <v>609</v>
      </c>
      <c r="G284" s="35" t="s">
        <v>314</v>
      </c>
      <c r="H284" s="36">
        <v>37521</v>
      </c>
      <c r="I284" s="13" t="s">
        <v>677</v>
      </c>
      <c r="J284">
        <f t="shared" si="34"/>
        <v>0</v>
      </c>
      <c r="K284">
        <f t="shared" si="35"/>
        <v>1</v>
      </c>
      <c r="L284">
        <f t="shared" si="36"/>
        <v>1</v>
      </c>
      <c r="M284">
        <f t="shared" si="33"/>
        <v>0</v>
      </c>
    </row>
    <row r="285" spans="1:13" ht="18.75" x14ac:dyDescent="0.3">
      <c r="A285" s="253">
        <v>428</v>
      </c>
      <c r="B285" s="35">
        <v>76</v>
      </c>
      <c r="C285" s="9" t="s">
        <v>534</v>
      </c>
      <c r="D285" s="195">
        <v>3</v>
      </c>
      <c r="E285" s="35">
        <v>323</v>
      </c>
      <c r="F285" s="146" t="s">
        <v>609</v>
      </c>
      <c r="G285" s="35" t="s">
        <v>154</v>
      </c>
      <c r="H285" s="36">
        <v>37145</v>
      </c>
      <c r="I285" s="13"/>
      <c r="J285">
        <f t="shared" si="34"/>
        <v>1</v>
      </c>
      <c r="K285">
        <f t="shared" si="35"/>
        <v>0</v>
      </c>
      <c r="L285">
        <f t="shared" si="36"/>
        <v>1</v>
      </c>
      <c r="M285">
        <f t="shared" si="33"/>
        <v>0</v>
      </c>
    </row>
    <row r="286" spans="1:13" ht="18.75" x14ac:dyDescent="0.3">
      <c r="A286" s="253"/>
      <c r="B286" s="35">
        <v>77</v>
      </c>
      <c r="C286" s="9" t="s">
        <v>535</v>
      </c>
      <c r="D286" s="195">
        <v>2</v>
      </c>
      <c r="E286" s="35">
        <v>230</v>
      </c>
      <c r="F286" s="146" t="s">
        <v>609</v>
      </c>
      <c r="G286" s="35" t="s">
        <v>154</v>
      </c>
      <c r="H286" s="36">
        <v>37971</v>
      </c>
      <c r="I286" s="13"/>
      <c r="J286">
        <f t="shared" si="34"/>
        <v>1</v>
      </c>
      <c r="K286">
        <f t="shared" si="35"/>
        <v>0</v>
      </c>
      <c r="L286">
        <f t="shared" si="36"/>
        <v>1</v>
      </c>
      <c r="M286">
        <f t="shared" si="33"/>
        <v>0</v>
      </c>
    </row>
    <row r="287" spans="1:13" ht="18.75" x14ac:dyDescent="0.3">
      <c r="A287" s="253"/>
      <c r="B287" s="35">
        <v>78</v>
      </c>
      <c r="C287" s="9" t="s">
        <v>593</v>
      </c>
      <c r="D287" s="195">
        <v>2</v>
      </c>
      <c r="E287" s="35">
        <v>236</v>
      </c>
      <c r="F287" s="146" t="s">
        <v>609</v>
      </c>
      <c r="G287" s="35" t="s">
        <v>118</v>
      </c>
      <c r="H287" s="36">
        <v>37978</v>
      </c>
      <c r="I287" s="13"/>
      <c r="J287">
        <f t="shared" si="34"/>
        <v>0</v>
      </c>
      <c r="K287">
        <f t="shared" si="35"/>
        <v>1</v>
      </c>
      <c r="L287">
        <f t="shared" si="36"/>
        <v>1</v>
      </c>
      <c r="M287">
        <f t="shared" si="33"/>
        <v>0</v>
      </c>
    </row>
    <row r="288" spans="1:13" ht="18.75" x14ac:dyDescent="0.3">
      <c r="A288" s="253">
        <v>429</v>
      </c>
      <c r="B288" s="35">
        <v>79</v>
      </c>
      <c r="C288" s="9" t="s">
        <v>537</v>
      </c>
      <c r="D288" s="195">
        <v>2</v>
      </c>
      <c r="E288" s="35">
        <v>224</v>
      </c>
      <c r="F288" s="146" t="s">
        <v>609</v>
      </c>
      <c r="G288" s="35" t="s">
        <v>154</v>
      </c>
      <c r="H288" s="36">
        <v>37652</v>
      </c>
      <c r="I288" s="13" t="s">
        <v>688</v>
      </c>
      <c r="J288">
        <f t="shared" si="34"/>
        <v>1</v>
      </c>
      <c r="K288">
        <f t="shared" si="35"/>
        <v>0</v>
      </c>
      <c r="L288">
        <f t="shared" si="36"/>
        <v>1</v>
      </c>
      <c r="M288">
        <f t="shared" si="33"/>
        <v>0</v>
      </c>
    </row>
    <row r="289" spans="1:13" ht="18.75" x14ac:dyDescent="0.3">
      <c r="A289" s="253"/>
      <c r="B289" s="35">
        <v>80</v>
      </c>
      <c r="C289" s="9" t="s">
        <v>538</v>
      </c>
      <c r="D289" s="195">
        <v>2</v>
      </c>
      <c r="E289" s="35">
        <v>205</v>
      </c>
      <c r="F289" s="146" t="s">
        <v>609</v>
      </c>
      <c r="G289" s="35" t="s">
        <v>314</v>
      </c>
      <c r="H289" s="36">
        <v>37559</v>
      </c>
      <c r="I289" s="13"/>
      <c r="J289">
        <f t="shared" si="34"/>
        <v>0</v>
      </c>
      <c r="K289">
        <f t="shared" si="35"/>
        <v>1</v>
      </c>
      <c r="L289">
        <f t="shared" si="36"/>
        <v>1</v>
      </c>
      <c r="M289">
        <f t="shared" si="33"/>
        <v>0</v>
      </c>
    </row>
    <row r="290" spans="1:13" ht="18.75" x14ac:dyDescent="0.3">
      <c r="A290" s="253"/>
      <c r="B290" s="35">
        <v>81</v>
      </c>
      <c r="C290" s="9" t="s">
        <v>540</v>
      </c>
      <c r="D290" s="195">
        <v>2</v>
      </c>
      <c r="E290" s="35">
        <v>232</v>
      </c>
      <c r="F290" s="146" t="s">
        <v>609</v>
      </c>
      <c r="G290" s="35" t="s">
        <v>314</v>
      </c>
      <c r="H290" s="36">
        <v>37810</v>
      </c>
      <c r="I290" s="13"/>
      <c r="J290">
        <f t="shared" si="34"/>
        <v>0</v>
      </c>
      <c r="K290">
        <f t="shared" si="35"/>
        <v>1</v>
      </c>
      <c r="L290">
        <f t="shared" si="36"/>
        <v>1</v>
      </c>
      <c r="M290">
        <f t="shared" si="33"/>
        <v>0</v>
      </c>
    </row>
    <row r="291" spans="1:13" ht="18.75" x14ac:dyDescent="0.3">
      <c r="A291" s="253">
        <v>432</v>
      </c>
      <c r="B291" s="35">
        <v>82</v>
      </c>
      <c r="C291" s="9" t="s">
        <v>542</v>
      </c>
      <c r="D291" s="195">
        <v>3</v>
      </c>
      <c r="E291" s="35">
        <v>336</v>
      </c>
      <c r="F291" s="146" t="s">
        <v>609</v>
      </c>
      <c r="G291" s="35" t="s">
        <v>154</v>
      </c>
      <c r="H291" s="36">
        <v>37760</v>
      </c>
      <c r="I291" s="13" t="s">
        <v>673</v>
      </c>
      <c r="J291">
        <f t="shared" si="34"/>
        <v>1</v>
      </c>
      <c r="K291">
        <f t="shared" si="35"/>
        <v>0</v>
      </c>
      <c r="L291">
        <f t="shared" si="36"/>
        <v>1</v>
      </c>
      <c r="M291">
        <f t="shared" si="33"/>
        <v>0</v>
      </c>
    </row>
    <row r="292" spans="1:13" ht="18.75" x14ac:dyDescent="0.3">
      <c r="A292" s="253"/>
      <c r="B292" s="35">
        <v>83</v>
      </c>
      <c r="C292" s="9" t="s">
        <v>544</v>
      </c>
      <c r="D292" s="195">
        <v>2</v>
      </c>
      <c r="E292" s="35">
        <v>216</v>
      </c>
      <c r="F292" s="146" t="s">
        <v>609</v>
      </c>
      <c r="G292" s="35" t="s">
        <v>154</v>
      </c>
      <c r="H292" s="36">
        <v>37838</v>
      </c>
      <c r="I292" s="13" t="s">
        <v>709</v>
      </c>
      <c r="J292">
        <f t="shared" si="34"/>
        <v>1</v>
      </c>
      <c r="K292">
        <f t="shared" si="35"/>
        <v>0</v>
      </c>
      <c r="L292">
        <f t="shared" si="36"/>
        <v>1</v>
      </c>
      <c r="M292">
        <f t="shared" si="33"/>
        <v>0</v>
      </c>
    </row>
    <row r="293" spans="1:13" ht="18.75" x14ac:dyDescent="0.3">
      <c r="A293" s="253"/>
      <c r="B293" s="35">
        <v>84</v>
      </c>
      <c r="C293" s="9" t="s">
        <v>545</v>
      </c>
      <c r="D293" s="195">
        <v>2</v>
      </c>
      <c r="E293" s="35">
        <v>205</v>
      </c>
      <c r="F293" s="146" t="s">
        <v>609</v>
      </c>
      <c r="G293" s="35" t="s">
        <v>314</v>
      </c>
      <c r="H293" s="36">
        <v>37767</v>
      </c>
      <c r="I293" s="13"/>
      <c r="J293">
        <f t="shared" si="34"/>
        <v>0</v>
      </c>
      <c r="K293">
        <f t="shared" si="35"/>
        <v>1</v>
      </c>
      <c r="L293">
        <f t="shared" si="36"/>
        <v>1</v>
      </c>
      <c r="M293">
        <f t="shared" si="33"/>
        <v>0</v>
      </c>
    </row>
    <row r="294" spans="1:13" ht="18.75" x14ac:dyDescent="0.3">
      <c r="A294" s="253">
        <v>433</v>
      </c>
      <c r="B294" s="35">
        <v>85</v>
      </c>
      <c r="C294" s="9" t="s">
        <v>547</v>
      </c>
      <c r="D294" s="195">
        <v>2</v>
      </c>
      <c r="E294" s="35">
        <v>220</v>
      </c>
      <c r="F294" s="146" t="s">
        <v>609</v>
      </c>
      <c r="G294" s="35" t="s">
        <v>154</v>
      </c>
      <c r="H294" s="36">
        <v>37762</v>
      </c>
      <c r="I294" s="13"/>
      <c r="J294">
        <f t="shared" si="34"/>
        <v>1</v>
      </c>
      <c r="K294">
        <f t="shared" si="35"/>
        <v>0</v>
      </c>
      <c r="L294">
        <f t="shared" si="36"/>
        <v>1</v>
      </c>
      <c r="M294">
        <f t="shared" si="33"/>
        <v>0</v>
      </c>
    </row>
    <row r="295" spans="1:13" ht="18.75" x14ac:dyDescent="0.3">
      <c r="A295" s="253"/>
      <c r="B295" s="35">
        <v>86</v>
      </c>
      <c r="C295" s="9" t="s">
        <v>549</v>
      </c>
      <c r="D295" s="195">
        <v>2</v>
      </c>
      <c r="E295" s="35">
        <v>225</v>
      </c>
      <c r="F295" s="146" t="s">
        <v>609</v>
      </c>
      <c r="G295" s="35" t="s">
        <v>314</v>
      </c>
      <c r="H295" s="36">
        <v>37860</v>
      </c>
      <c r="I295" s="13"/>
      <c r="J295">
        <f t="shared" si="34"/>
        <v>0</v>
      </c>
      <c r="K295">
        <f t="shared" si="35"/>
        <v>1</v>
      </c>
      <c r="L295">
        <f t="shared" si="36"/>
        <v>1</v>
      </c>
      <c r="M295">
        <f t="shared" si="33"/>
        <v>0</v>
      </c>
    </row>
    <row r="296" spans="1:13" ht="18.75" x14ac:dyDescent="0.3">
      <c r="A296" s="253"/>
      <c r="B296" s="35">
        <v>87</v>
      </c>
      <c r="C296" s="9" t="s">
        <v>551</v>
      </c>
      <c r="D296" s="195">
        <v>2</v>
      </c>
      <c r="E296" s="35">
        <v>231</v>
      </c>
      <c r="F296" s="146" t="s">
        <v>609</v>
      </c>
      <c r="G296" s="35" t="s">
        <v>154</v>
      </c>
      <c r="H296" s="36">
        <v>37839</v>
      </c>
      <c r="I296" s="13"/>
      <c r="J296">
        <f t="shared" si="34"/>
        <v>1</v>
      </c>
      <c r="K296">
        <f t="shared" si="35"/>
        <v>0</v>
      </c>
      <c r="L296">
        <f t="shared" si="36"/>
        <v>1</v>
      </c>
      <c r="M296">
        <f t="shared" si="33"/>
        <v>0</v>
      </c>
    </row>
    <row r="297" spans="1:13" ht="18.75" x14ac:dyDescent="0.3">
      <c r="A297" s="253">
        <v>434</v>
      </c>
      <c r="B297" s="35">
        <v>88</v>
      </c>
      <c r="C297" s="9" t="s">
        <v>737</v>
      </c>
      <c r="D297" s="195">
        <v>2</v>
      </c>
      <c r="E297" s="35">
        <v>203</v>
      </c>
      <c r="F297" s="146" t="s">
        <v>609</v>
      </c>
      <c r="G297" s="35" t="s">
        <v>154</v>
      </c>
      <c r="H297" s="36">
        <v>37766</v>
      </c>
      <c r="I297" s="13"/>
      <c r="J297">
        <f t="shared" si="34"/>
        <v>1</v>
      </c>
      <c r="K297">
        <f t="shared" si="35"/>
        <v>0</v>
      </c>
      <c r="L297">
        <f t="shared" si="36"/>
        <v>1</v>
      </c>
      <c r="M297">
        <f t="shared" si="33"/>
        <v>0</v>
      </c>
    </row>
    <row r="298" spans="1:13" ht="18.75" x14ac:dyDescent="0.3">
      <c r="A298" s="253"/>
      <c r="B298" s="35">
        <v>89</v>
      </c>
      <c r="C298" s="9" t="s">
        <v>553</v>
      </c>
      <c r="D298" s="195">
        <v>2</v>
      </c>
      <c r="E298" s="35">
        <v>202</v>
      </c>
      <c r="F298" s="146" t="s">
        <v>609</v>
      </c>
      <c r="G298" s="35" t="s">
        <v>154</v>
      </c>
      <c r="H298" s="36">
        <v>37647</v>
      </c>
      <c r="I298" s="13"/>
      <c r="J298">
        <f t="shared" si="34"/>
        <v>1</v>
      </c>
      <c r="K298">
        <f t="shared" si="35"/>
        <v>0</v>
      </c>
      <c r="L298">
        <f t="shared" si="36"/>
        <v>1</v>
      </c>
      <c r="M298">
        <f t="shared" si="33"/>
        <v>0</v>
      </c>
    </row>
    <row r="299" spans="1:13" ht="18.75" x14ac:dyDescent="0.3">
      <c r="A299" s="253"/>
      <c r="B299" s="35">
        <v>90</v>
      </c>
      <c r="C299" s="9" t="s">
        <v>554</v>
      </c>
      <c r="D299" s="195">
        <v>2</v>
      </c>
      <c r="E299" s="35">
        <v>235</v>
      </c>
      <c r="F299" s="146" t="s">
        <v>609</v>
      </c>
      <c r="G299" s="35" t="s">
        <v>154</v>
      </c>
      <c r="H299" s="36">
        <v>37829</v>
      </c>
      <c r="I299" s="13"/>
      <c r="J299">
        <f t="shared" si="34"/>
        <v>1</v>
      </c>
      <c r="K299">
        <f t="shared" si="35"/>
        <v>0</v>
      </c>
      <c r="L299">
        <f t="shared" si="36"/>
        <v>1</v>
      </c>
      <c r="M299">
        <f t="shared" si="33"/>
        <v>0</v>
      </c>
    </row>
    <row r="300" spans="1:13" ht="18.75" x14ac:dyDescent="0.3">
      <c r="A300" s="253">
        <v>435</v>
      </c>
      <c r="B300" s="35">
        <v>91</v>
      </c>
      <c r="C300" s="9" t="s">
        <v>555</v>
      </c>
      <c r="D300" s="195">
        <v>2</v>
      </c>
      <c r="E300" s="35">
        <v>230</v>
      </c>
      <c r="F300" s="146" t="s">
        <v>609</v>
      </c>
      <c r="G300" s="35" t="s">
        <v>154</v>
      </c>
      <c r="H300" s="36">
        <v>37952</v>
      </c>
      <c r="I300" s="13"/>
      <c r="J300">
        <f t="shared" si="34"/>
        <v>1</v>
      </c>
      <c r="K300">
        <f t="shared" si="35"/>
        <v>0</v>
      </c>
      <c r="L300">
        <f t="shared" si="36"/>
        <v>1</v>
      </c>
      <c r="M300">
        <f t="shared" si="33"/>
        <v>0</v>
      </c>
    </row>
    <row r="301" spans="1:13" ht="18.75" x14ac:dyDescent="0.3">
      <c r="A301" s="253"/>
      <c r="B301" s="35">
        <v>92</v>
      </c>
      <c r="C301" s="9" t="s">
        <v>556</v>
      </c>
      <c r="D301" s="195">
        <v>2</v>
      </c>
      <c r="E301" s="35">
        <v>232</v>
      </c>
      <c r="F301" s="146" t="s">
        <v>609</v>
      </c>
      <c r="G301" s="35" t="s">
        <v>314</v>
      </c>
      <c r="H301" s="36">
        <v>37809</v>
      </c>
      <c r="I301" s="13"/>
      <c r="J301">
        <f t="shared" si="34"/>
        <v>0</v>
      </c>
      <c r="K301">
        <f t="shared" si="35"/>
        <v>1</v>
      </c>
      <c r="L301">
        <f t="shared" si="36"/>
        <v>1</v>
      </c>
      <c r="M301">
        <f t="shared" si="33"/>
        <v>0</v>
      </c>
    </row>
    <row r="302" spans="1:13" ht="18.75" x14ac:dyDescent="0.3">
      <c r="A302" s="253"/>
      <c r="B302" s="35">
        <v>93</v>
      </c>
      <c r="C302" s="9" t="s">
        <v>557</v>
      </c>
      <c r="D302" s="195">
        <v>2</v>
      </c>
      <c r="E302" s="35">
        <v>202</v>
      </c>
      <c r="F302" s="146" t="s">
        <v>609</v>
      </c>
      <c r="G302" s="35" t="s">
        <v>154</v>
      </c>
      <c r="H302" s="36">
        <v>37773</v>
      </c>
      <c r="I302" s="13"/>
      <c r="J302">
        <f t="shared" si="34"/>
        <v>1</v>
      </c>
      <c r="K302">
        <f t="shared" si="35"/>
        <v>0</v>
      </c>
      <c r="L302">
        <f t="shared" si="36"/>
        <v>1</v>
      </c>
      <c r="M302">
        <f t="shared" si="33"/>
        <v>0</v>
      </c>
    </row>
    <row r="303" spans="1:13" ht="18.75" x14ac:dyDescent="0.3">
      <c r="A303" s="253">
        <v>436</v>
      </c>
      <c r="B303" s="35">
        <v>94</v>
      </c>
      <c r="C303" s="9" t="s">
        <v>558</v>
      </c>
      <c r="D303" s="195">
        <v>2</v>
      </c>
      <c r="E303" s="35">
        <v>221</v>
      </c>
      <c r="F303" s="146" t="s">
        <v>609</v>
      </c>
      <c r="G303" s="35" t="s">
        <v>314</v>
      </c>
      <c r="H303" s="36">
        <v>37772</v>
      </c>
      <c r="I303" s="13"/>
      <c r="J303">
        <f t="shared" si="34"/>
        <v>0</v>
      </c>
      <c r="K303">
        <f t="shared" si="35"/>
        <v>1</v>
      </c>
      <c r="L303">
        <f t="shared" si="36"/>
        <v>1</v>
      </c>
      <c r="M303">
        <f t="shared" si="33"/>
        <v>0</v>
      </c>
    </row>
    <row r="304" spans="1:13" ht="18.75" x14ac:dyDescent="0.3">
      <c r="A304" s="253"/>
      <c r="B304" s="35">
        <v>95</v>
      </c>
      <c r="C304" s="9" t="s">
        <v>559</v>
      </c>
      <c r="D304" s="195">
        <v>3</v>
      </c>
      <c r="E304" s="38">
        <v>322</v>
      </c>
      <c r="F304" s="146" t="s">
        <v>609</v>
      </c>
      <c r="G304" s="35" t="s">
        <v>314</v>
      </c>
      <c r="H304" s="36">
        <v>36962</v>
      </c>
      <c r="I304" s="13" t="s">
        <v>712</v>
      </c>
      <c r="J304">
        <f t="shared" si="34"/>
        <v>0</v>
      </c>
      <c r="K304">
        <f t="shared" si="35"/>
        <v>1</v>
      </c>
      <c r="L304">
        <f t="shared" si="36"/>
        <v>1</v>
      </c>
      <c r="M304">
        <f t="shared" si="33"/>
        <v>0</v>
      </c>
    </row>
    <row r="305" spans="1:17" ht="18.75" x14ac:dyDescent="0.3">
      <c r="A305" s="253"/>
      <c r="B305" s="35">
        <v>96</v>
      </c>
      <c r="C305" s="9" t="s">
        <v>560</v>
      </c>
      <c r="D305" s="195">
        <v>2</v>
      </c>
      <c r="E305" s="35">
        <v>224</v>
      </c>
      <c r="F305" s="146" t="s">
        <v>609</v>
      </c>
      <c r="G305" s="35" t="s">
        <v>154</v>
      </c>
      <c r="H305" s="36">
        <v>37635</v>
      </c>
      <c r="I305" s="13"/>
      <c r="J305">
        <f t="shared" si="34"/>
        <v>1</v>
      </c>
      <c r="K305">
        <f t="shared" si="35"/>
        <v>0</v>
      </c>
      <c r="L305">
        <f t="shared" si="36"/>
        <v>1</v>
      </c>
      <c r="M305">
        <f t="shared" si="33"/>
        <v>0</v>
      </c>
    </row>
    <row r="306" spans="1:17" ht="18.75" x14ac:dyDescent="0.3">
      <c r="A306" s="253">
        <v>437</v>
      </c>
      <c r="B306" s="35">
        <v>97</v>
      </c>
      <c r="C306" s="9" t="s">
        <v>561</v>
      </c>
      <c r="D306" s="195">
        <v>3</v>
      </c>
      <c r="E306" s="35">
        <v>323</v>
      </c>
      <c r="F306" s="146" t="s">
        <v>609</v>
      </c>
      <c r="G306" s="35" t="s">
        <v>154</v>
      </c>
      <c r="H306" s="36">
        <v>37420</v>
      </c>
      <c r="I306" s="13"/>
      <c r="J306">
        <f t="shared" si="34"/>
        <v>1</v>
      </c>
      <c r="K306">
        <f t="shared" si="35"/>
        <v>0</v>
      </c>
      <c r="L306">
        <f t="shared" si="36"/>
        <v>1</v>
      </c>
      <c r="M306">
        <f t="shared" si="33"/>
        <v>0</v>
      </c>
    </row>
    <row r="307" spans="1:17" ht="18.75" x14ac:dyDescent="0.3">
      <c r="A307" s="253"/>
      <c r="B307" s="35">
        <v>98</v>
      </c>
      <c r="C307" s="9" t="s">
        <v>563</v>
      </c>
      <c r="D307" s="195">
        <v>2</v>
      </c>
      <c r="E307" s="35">
        <v>211</v>
      </c>
      <c r="F307" s="146" t="s">
        <v>609</v>
      </c>
      <c r="G307" s="35" t="s">
        <v>154</v>
      </c>
      <c r="H307" s="36">
        <v>37445</v>
      </c>
      <c r="I307" s="13" t="s">
        <v>689</v>
      </c>
      <c r="J307">
        <f t="shared" ref="J307:J338" si="37">IF((C307&lt;&gt;""),IF(G307="б",1,0),0)</f>
        <v>1</v>
      </c>
      <c r="K307">
        <f t="shared" si="35"/>
        <v>0</v>
      </c>
      <c r="L307">
        <f t="shared" si="36"/>
        <v>1</v>
      </c>
      <c r="M307">
        <f t="shared" si="33"/>
        <v>0</v>
      </c>
    </row>
    <row r="308" spans="1:17" ht="18.75" x14ac:dyDescent="0.3">
      <c r="A308" s="253"/>
      <c r="B308" s="35">
        <v>99</v>
      </c>
      <c r="C308" s="9" t="s">
        <v>564</v>
      </c>
      <c r="D308" s="195">
        <v>3</v>
      </c>
      <c r="E308" s="35">
        <v>335</v>
      </c>
      <c r="F308" s="146" t="s">
        <v>609</v>
      </c>
      <c r="G308" s="35" t="s">
        <v>154</v>
      </c>
      <c r="H308" s="36">
        <v>37412</v>
      </c>
      <c r="I308" s="13"/>
      <c r="J308">
        <f t="shared" si="37"/>
        <v>1</v>
      </c>
      <c r="K308">
        <f t="shared" si="35"/>
        <v>0</v>
      </c>
      <c r="L308">
        <f t="shared" si="36"/>
        <v>1</v>
      </c>
      <c r="M308">
        <f t="shared" si="33"/>
        <v>0</v>
      </c>
    </row>
    <row r="309" spans="1:17" ht="18.75" x14ac:dyDescent="0.3">
      <c r="A309" s="253">
        <v>438</v>
      </c>
      <c r="B309" s="35">
        <v>100</v>
      </c>
      <c r="C309" s="9" t="s">
        <v>565</v>
      </c>
      <c r="D309" s="195">
        <v>2</v>
      </c>
      <c r="E309" s="35">
        <v>230</v>
      </c>
      <c r="F309" s="146" t="s">
        <v>609</v>
      </c>
      <c r="G309" s="35" t="s">
        <v>154</v>
      </c>
      <c r="H309" s="36">
        <v>37622</v>
      </c>
      <c r="I309" s="13"/>
      <c r="J309">
        <f t="shared" si="37"/>
        <v>1</v>
      </c>
      <c r="K309">
        <f t="shared" si="35"/>
        <v>0</v>
      </c>
      <c r="L309">
        <f t="shared" si="36"/>
        <v>1</v>
      </c>
      <c r="M309">
        <f t="shared" si="33"/>
        <v>0</v>
      </c>
    </row>
    <row r="310" spans="1:17" ht="18.75" x14ac:dyDescent="0.3">
      <c r="A310" s="253"/>
      <c r="B310" s="35">
        <v>101</v>
      </c>
      <c r="C310" s="9" t="s">
        <v>793</v>
      </c>
      <c r="D310" s="195">
        <v>3</v>
      </c>
      <c r="E310" s="35">
        <v>330</v>
      </c>
      <c r="F310" s="146" t="s">
        <v>609</v>
      </c>
      <c r="G310" s="35" t="s">
        <v>154</v>
      </c>
      <c r="H310" s="36">
        <v>37593</v>
      </c>
      <c r="I310" s="13"/>
      <c r="J310">
        <f t="shared" si="37"/>
        <v>1</v>
      </c>
      <c r="K310">
        <f t="shared" si="35"/>
        <v>0</v>
      </c>
      <c r="L310">
        <f t="shared" si="36"/>
        <v>1</v>
      </c>
      <c r="M310">
        <f t="shared" si="33"/>
        <v>0</v>
      </c>
    </row>
    <row r="311" spans="1:17" ht="18.75" x14ac:dyDescent="0.3">
      <c r="A311" s="253"/>
      <c r="B311" s="35">
        <v>102</v>
      </c>
      <c r="C311" s="156" t="s">
        <v>722</v>
      </c>
      <c r="D311" s="194">
        <v>2</v>
      </c>
      <c r="E311" s="35">
        <v>223</v>
      </c>
      <c r="F311" s="146" t="s">
        <v>609</v>
      </c>
      <c r="G311" s="35" t="s">
        <v>314</v>
      </c>
      <c r="H311" s="36">
        <v>37905</v>
      </c>
      <c r="I311" s="13"/>
      <c r="J311">
        <f t="shared" si="37"/>
        <v>0</v>
      </c>
      <c r="K311">
        <f t="shared" si="35"/>
        <v>1</v>
      </c>
      <c r="L311">
        <f t="shared" si="36"/>
        <v>1</v>
      </c>
      <c r="M311">
        <f t="shared" si="33"/>
        <v>0</v>
      </c>
    </row>
    <row r="312" spans="1:17" ht="18.75" x14ac:dyDescent="0.3">
      <c r="A312" s="253">
        <v>439</v>
      </c>
      <c r="B312" s="35">
        <v>103</v>
      </c>
      <c r="C312" s="13" t="s">
        <v>734</v>
      </c>
      <c r="D312" s="199">
        <v>3</v>
      </c>
      <c r="E312" s="14">
        <v>315</v>
      </c>
      <c r="F312" s="146" t="s">
        <v>609</v>
      </c>
      <c r="G312" s="107" t="s">
        <v>154</v>
      </c>
      <c r="H312" s="17">
        <v>37596</v>
      </c>
      <c r="I312" s="13"/>
      <c r="J312">
        <f t="shared" si="37"/>
        <v>1</v>
      </c>
      <c r="K312">
        <f t="shared" si="35"/>
        <v>0</v>
      </c>
      <c r="L312">
        <f t="shared" si="36"/>
        <v>1</v>
      </c>
      <c r="M312">
        <f t="shared" si="33"/>
        <v>0</v>
      </c>
    </row>
    <row r="313" spans="1:17" ht="18.75" x14ac:dyDescent="0.3">
      <c r="A313" s="253"/>
      <c r="B313" s="35">
        <v>104</v>
      </c>
      <c r="C313" s="9" t="s">
        <v>567</v>
      </c>
      <c r="D313" s="195">
        <v>2</v>
      </c>
      <c r="E313" s="35">
        <v>223</v>
      </c>
      <c r="F313" s="146" t="s">
        <v>609</v>
      </c>
      <c r="G313" s="35" t="s">
        <v>314</v>
      </c>
      <c r="H313" s="36">
        <v>37403</v>
      </c>
      <c r="I313" s="13"/>
      <c r="J313">
        <f t="shared" si="37"/>
        <v>0</v>
      </c>
      <c r="K313">
        <f t="shared" si="35"/>
        <v>1</v>
      </c>
      <c r="L313">
        <f t="shared" si="36"/>
        <v>1</v>
      </c>
      <c r="M313">
        <f t="shared" si="33"/>
        <v>0</v>
      </c>
    </row>
    <row r="314" spans="1:17" ht="18.75" x14ac:dyDescent="0.3">
      <c r="A314" s="253"/>
      <c r="B314" s="35">
        <v>105</v>
      </c>
      <c r="C314" s="9" t="s">
        <v>568</v>
      </c>
      <c r="D314" s="195">
        <v>2</v>
      </c>
      <c r="E314" s="35">
        <v>220</v>
      </c>
      <c r="F314" s="146" t="s">
        <v>609</v>
      </c>
      <c r="G314" s="35" t="s">
        <v>154</v>
      </c>
      <c r="H314" s="36">
        <v>37647</v>
      </c>
      <c r="I314" s="13"/>
      <c r="J314">
        <f t="shared" si="37"/>
        <v>1</v>
      </c>
      <c r="K314">
        <f t="shared" si="35"/>
        <v>0</v>
      </c>
      <c r="L314">
        <f t="shared" si="36"/>
        <v>1</v>
      </c>
      <c r="M314">
        <f t="shared" si="33"/>
        <v>0</v>
      </c>
    </row>
    <row r="315" spans="1:17" ht="18.75" x14ac:dyDescent="0.3">
      <c r="A315" s="257">
        <v>501</v>
      </c>
      <c r="B315" s="162">
        <v>1</v>
      </c>
      <c r="C315" s="56" t="s">
        <v>320</v>
      </c>
      <c r="D315" s="185">
        <v>3</v>
      </c>
      <c r="E315" s="162">
        <v>331</v>
      </c>
      <c r="F315" s="162" t="s">
        <v>609</v>
      </c>
      <c r="G315" s="162" t="s">
        <v>118</v>
      </c>
      <c r="H315" s="100">
        <v>37319</v>
      </c>
      <c r="I315" s="54"/>
      <c r="J315">
        <f t="shared" si="37"/>
        <v>0</v>
      </c>
      <c r="K315">
        <f t="shared" si="35"/>
        <v>1</v>
      </c>
      <c r="L315">
        <f t="shared" si="36"/>
        <v>1</v>
      </c>
      <c r="M315">
        <f t="shared" ref="M315:M346" si="38">IF(F315="Д",1,0)</f>
        <v>0</v>
      </c>
      <c r="N315" s="18" t="s">
        <v>684</v>
      </c>
      <c r="O315" s="18">
        <f>COUNTIF(I315:I416,"*многодет*СТ")</f>
        <v>1</v>
      </c>
      <c r="P315" s="18">
        <f>COUNTIF(I315:I416,"*малоимущ*СТ")</f>
        <v>2</v>
      </c>
      <c r="Q315" s="18">
        <f>COUNTIF(I315:I416,"*сирота*СТ")</f>
        <v>1</v>
      </c>
    </row>
    <row r="316" spans="1:17" ht="18.75" x14ac:dyDescent="0.3">
      <c r="A316" s="257"/>
      <c r="B316" s="162">
        <v>2</v>
      </c>
      <c r="C316" s="56" t="s">
        <v>322</v>
      </c>
      <c r="D316" s="185">
        <v>2</v>
      </c>
      <c r="E316" s="162">
        <v>235</v>
      </c>
      <c r="F316" s="162" t="s">
        <v>609</v>
      </c>
      <c r="G316" s="162" t="s">
        <v>98</v>
      </c>
      <c r="H316" s="100">
        <v>38012</v>
      </c>
      <c r="I316" s="54"/>
      <c r="J316">
        <f t="shared" si="37"/>
        <v>1</v>
      </c>
      <c r="K316">
        <f t="shared" si="35"/>
        <v>0</v>
      </c>
      <c r="L316">
        <f t="shared" si="36"/>
        <v>1</v>
      </c>
      <c r="M316">
        <f t="shared" si="38"/>
        <v>0</v>
      </c>
      <c r="N316" s="18" t="s">
        <v>682</v>
      </c>
      <c r="O316" s="18">
        <f>COUNTIF(I315:I416,"*многодет*ИТ")</f>
        <v>3</v>
      </c>
      <c r="P316" s="18">
        <f>COUNTIF(I315:I416,"*малоимущ*ИТ")</f>
        <v>0</v>
      </c>
      <c r="Q316" s="18">
        <f>COUNTIF(I315:I416,"*сирота*ИТ")</f>
        <v>0</v>
      </c>
    </row>
    <row r="317" spans="1:17" ht="18.75" x14ac:dyDescent="0.3">
      <c r="A317" s="257"/>
      <c r="B317" s="162">
        <v>3</v>
      </c>
      <c r="C317" s="56" t="s">
        <v>324</v>
      </c>
      <c r="D317" s="185">
        <v>2</v>
      </c>
      <c r="E317" s="162">
        <v>236</v>
      </c>
      <c r="F317" s="162" t="s">
        <v>609</v>
      </c>
      <c r="G317" s="162" t="s">
        <v>118</v>
      </c>
      <c r="H317" s="100">
        <v>38023</v>
      </c>
      <c r="I317" s="54"/>
      <c r="J317">
        <f t="shared" si="37"/>
        <v>0</v>
      </c>
      <c r="K317">
        <f t="shared" si="35"/>
        <v>1</v>
      </c>
      <c r="L317">
        <f t="shared" si="36"/>
        <v>1</v>
      </c>
      <c r="M317">
        <f t="shared" si="38"/>
        <v>0</v>
      </c>
      <c r="N317" s="18" t="s">
        <v>683</v>
      </c>
      <c r="O317" s="18">
        <f>COUNTIF(I315:I416,"*многодет*ИКТ")</f>
        <v>3</v>
      </c>
      <c r="P317" s="18">
        <f>COUNTIF(I315:I416,"*малоимущ*ИКТ")</f>
        <v>0</v>
      </c>
      <c r="Q317" s="75">
        <f>COUNTIF(I315:I416,"*сирота*ИКТ")</f>
        <v>2</v>
      </c>
    </row>
    <row r="318" spans="1:17" ht="18.75" x14ac:dyDescent="0.3">
      <c r="A318" s="257">
        <v>502</v>
      </c>
      <c r="B318" s="162">
        <v>4</v>
      </c>
      <c r="C318" s="56" t="s">
        <v>325</v>
      </c>
      <c r="D318" s="185">
        <v>3</v>
      </c>
      <c r="E318" s="162">
        <v>320</v>
      </c>
      <c r="F318" s="162" t="s">
        <v>609</v>
      </c>
      <c r="G318" s="162" t="s">
        <v>98</v>
      </c>
      <c r="H318" s="100">
        <v>37615</v>
      </c>
      <c r="I318" s="54"/>
      <c r="J318">
        <f t="shared" si="37"/>
        <v>1</v>
      </c>
      <c r="K318">
        <f t="shared" si="35"/>
        <v>0</v>
      </c>
      <c r="L318">
        <f t="shared" si="36"/>
        <v>1</v>
      </c>
      <c r="M318">
        <f t="shared" si="38"/>
        <v>0</v>
      </c>
      <c r="O318">
        <f>SUM(O315:O317)</f>
        <v>7</v>
      </c>
      <c r="P318">
        <f>SUM(P315:P317)</f>
        <v>2</v>
      </c>
      <c r="Q318">
        <f>SUM(Q315:Q317)</f>
        <v>3</v>
      </c>
    </row>
    <row r="319" spans="1:17" ht="18.75" x14ac:dyDescent="0.3">
      <c r="A319" s="257"/>
      <c r="B319" s="162">
        <v>5</v>
      </c>
      <c r="C319" s="56" t="s">
        <v>327</v>
      </c>
      <c r="D319" s="185">
        <v>3</v>
      </c>
      <c r="E319" s="162">
        <v>336</v>
      </c>
      <c r="F319" s="162" t="s">
        <v>609</v>
      </c>
      <c r="G319" s="162" t="s">
        <v>98</v>
      </c>
      <c r="H319" s="100">
        <v>37510</v>
      </c>
      <c r="I319" s="54"/>
      <c r="J319">
        <f t="shared" si="37"/>
        <v>1</v>
      </c>
      <c r="K319">
        <f t="shared" si="35"/>
        <v>0</v>
      </c>
      <c r="L319">
        <f t="shared" si="36"/>
        <v>1</v>
      </c>
      <c r="M319">
        <f t="shared" si="38"/>
        <v>0</v>
      </c>
    </row>
    <row r="320" spans="1:17" ht="18.75" x14ac:dyDescent="0.3">
      <c r="A320" s="257"/>
      <c r="B320" s="162">
        <v>6</v>
      </c>
      <c r="C320" s="56" t="s">
        <v>614</v>
      </c>
      <c r="D320" s="185">
        <v>2</v>
      </c>
      <c r="E320" s="162">
        <v>202</v>
      </c>
      <c r="F320" s="162" t="s">
        <v>609</v>
      </c>
      <c r="G320" s="162" t="s">
        <v>98</v>
      </c>
      <c r="H320" s="100">
        <v>37426</v>
      </c>
      <c r="I320" s="54"/>
      <c r="J320">
        <f t="shared" si="37"/>
        <v>1</v>
      </c>
      <c r="K320">
        <f t="shared" si="35"/>
        <v>0</v>
      </c>
      <c r="L320">
        <f t="shared" si="36"/>
        <v>1</v>
      </c>
      <c r="M320">
        <f t="shared" si="38"/>
        <v>0</v>
      </c>
      <c r="P320" t="s">
        <v>714</v>
      </c>
    </row>
    <row r="321" spans="1:16" ht="18.75" x14ac:dyDescent="0.3">
      <c r="A321" s="257">
        <v>503</v>
      </c>
      <c r="B321" s="162">
        <v>7</v>
      </c>
      <c r="C321" s="56" t="s">
        <v>636</v>
      </c>
      <c r="D321" s="185">
        <v>3</v>
      </c>
      <c r="E321" s="162">
        <v>305</v>
      </c>
      <c r="F321" s="162" t="s">
        <v>609</v>
      </c>
      <c r="G321" s="162" t="s">
        <v>118</v>
      </c>
      <c r="H321" s="100">
        <v>37339</v>
      </c>
      <c r="I321" s="54"/>
      <c r="J321">
        <f t="shared" si="37"/>
        <v>0</v>
      </c>
      <c r="K321">
        <f t="shared" si="35"/>
        <v>1</v>
      </c>
      <c r="L321">
        <f t="shared" si="36"/>
        <v>1</v>
      </c>
      <c r="M321">
        <f t="shared" si="38"/>
        <v>0</v>
      </c>
      <c r="N321" s="66"/>
      <c r="O321" s="18" t="s">
        <v>684</v>
      </c>
      <c r="P321" s="18">
        <f>COUNTIF(J313:J415,"*воспитывает 1 род СТ*")</f>
        <v>0</v>
      </c>
    </row>
    <row r="322" spans="1:16" ht="18.75" x14ac:dyDescent="0.3">
      <c r="A322" s="257"/>
      <c r="B322" s="162">
        <v>8</v>
      </c>
      <c r="C322" s="56" t="s">
        <v>637</v>
      </c>
      <c r="D322" s="185">
        <v>3</v>
      </c>
      <c r="E322" s="162">
        <v>320</v>
      </c>
      <c r="F322" s="162" t="s">
        <v>609</v>
      </c>
      <c r="G322" s="162" t="s">
        <v>98</v>
      </c>
      <c r="H322" s="100">
        <v>37633</v>
      </c>
      <c r="I322" s="54"/>
      <c r="J322">
        <f t="shared" si="37"/>
        <v>1</v>
      </c>
      <c r="K322">
        <f t="shared" si="35"/>
        <v>0</v>
      </c>
      <c r="L322">
        <f t="shared" si="36"/>
        <v>1</v>
      </c>
      <c r="M322">
        <f t="shared" si="38"/>
        <v>0</v>
      </c>
      <c r="N322" s="66"/>
      <c r="O322" s="18" t="s">
        <v>682</v>
      </c>
      <c r="P322" s="18">
        <f>COUNTIF(I313:I415,"*воспитывает 1 род ИТ*")</f>
        <v>6</v>
      </c>
    </row>
    <row r="323" spans="1:16" ht="18.75" x14ac:dyDescent="0.3">
      <c r="A323" s="257"/>
      <c r="B323" s="162">
        <v>9</v>
      </c>
      <c r="C323" s="56" t="s">
        <v>330</v>
      </c>
      <c r="D323" s="185">
        <v>2</v>
      </c>
      <c r="E323" s="162">
        <v>235</v>
      </c>
      <c r="F323" s="162" t="s">
        <v>609</v>
      </c>
      <c r="G323" s="162" t="s">
        <v>98</v>
      </c>
      <c r="H323" s="100">
        <v>38044</v>
      </c>
      <c r="I323" s="54" t="s">
        <v>707</v>
      </c>
      <c r="J323">
        <f t="shared" si="37"/>
        <v>1</v>
      </c>
      <c r="K323">
        <f t="shared" si="35"/>
        <v>0</v>
      </c>
      <c r="L323">
        <f t="shared" si="36"/>
        <v>1</v>
      </c>
      <c r="M323">
        <f t="shared" si="38"/>
        <v>0</v>
      </c>
      <c r="N323" s="67"/>
      <c r="O323" s="18" t="s">
        <v>683</v>
      </c>
      <c r="P323" s="18">
        <f>COUNTIF(J313:J415,"*воспитывает 1 род ИКТ*")</f>
        <v>0</v>
      </c>
    </row>
    <row r="324" spans="1:16" ht="18.75" x14ac:dyDescent="0.3">
      <c r="A324" s="257">
        <v>504</v>
      </c>
      <c r="B324" s="162">
        <v>10</v>
      </c>
      <c r="C324" s="56" t="s">
        <v>331</v>
      </c>
      <c r="D324" s="185">
        <v>2</v>
      </c>
      <c r="E324" s="162">
        <v>203</v>
      </c>
      <c r="F324" s="162" t="s">
        <v>609</v>
      </c>
      <c r="G324" s="162" t="s">
        <v>98</v>
      </c>
      <c r="H324" s="100">
        <v>37883</v>
      </c>
      <c r="I324" s="54"/>
      <c r="J324">
        <f t="shared" si="37"/>
        <v>1</v>
      </c>
      <c r="K324">
        <f t="shared" si="35"/>
        <v>0</v>
      </c>
      <c r="L324">
        <f t="shared" si="36"/>
        <v>1</v>
      </c>
      <c r="M324">
        <f t="shared" si="38"/>
        <v>0</v>
      </c>
    </row>
    <row r="325" spans="1:16" ht="18.75" x14ac:dyDescent="0.3">
      <c r="A325" s="257"/>
      <c r="B325" s="162">
        <v>11</v>
      </c>
      <c r="C325" s="56" t="s">
        <v>333</v>
      </c>
      <c r="D325" s="185">
        <v>3</v>
      </c>
      <c r="E325" s="162">
        <v>302</v>
      </c>
      <c r="F325" s="162" t="s">
        <v>609</v>
      </c>
      <c r="G325" s="162" t="s">
        <v>98</v>
      </c>
      <c r="H325" s="100">
        <v>37640</v>
      </c>
      <c r="I325" s="54"/>
      <c r="J325">
        <f t="shared" si="37"/>
        <v>1</v>
      </c>
      <c r="K325">
        <f t="shared" si="35"/>
        <v>0</v>
      </c>
      <c r="L325">
        <f t="shared" si="36"/>
        <v>1</v>
      </c>
      <c r="M325">
        <f t="shared" si="38"/>
        <v>0</v>
      </c>
    </row>
    <row r="326" spans="1:16" ht="18.75" x14ac:dyDescent="0.3">
      <c r="A326" s="257"/>
      <c r="B326" s="162">
        <v>12</v>
      </c>
      <c r="C326" s="56" t="s">
        <v>334</v>
      </c>
      <c r="D326" s="185">
        <v>2</v>
      </c>
      <c r="E326" s="162">
        <v>221</v>
      </c>
      <c r="F326" s="162" t="s">
        <v>609</v>
      </c>
      <c r="G326" s="162" t="s">
        <v>118</v>
      </c>
      <c r="H326" s="100">
        <v>37902</v>
      </c>
      <c r="I326" s="54"/>
      <c r="J326">
        <f t="shared" si="37"/>
        <v>0</v>
      </c>
      <c r="K326">
        <f t="shared" si="35"/>
        <v>1</v>
      </c>
      <c r="L326">
        <f t="shared" si="36"/>
        <v>1</v>
      </c>
      <c r="M326">
        <f t="shared" si="38"/>
        <v>0</v>
      </c>
    </row>
    <row r="327" spans="1:16" ht="18.75" x14ac:dyDescent="0.3">
      <c r="A327" s="257">
        <v>505</v>
      </c>
      <c r="B327" s="162">
        <v>13</v>
      </c>
      <c r="C327" s="56" t="s">
        <v>638</v>
      </c>
      <c r="D327" s="185">
        <v>3</v>
      </c>
      <c r="E327" s="162">
        <v>323</v>
      </c>
      <c r="F327" s="162" t="s">
        <v>609</v>
      </c>
      <c r="G327" s="162" t="s">
        <v>98</v>
      </c>
      <c r="H327" s="100">
        <v>37542</v>
      </c>
      <c r="I327" s="54"/>
      <c r="J327">
        <f t="shared" si="37"/>
        <v>1</v>
      </c>
      <c r="K327">
        <f t="shared" si="35"/>
        <v>0</v>
      </c>
      <c r="L327">
        <f t="shared" si="36"/>
        <v>1</v>
      </c>
      <c r="M327">
        <f t="shared" si="38"/>
        <v>0</v>
      </c>
    </row>
    <row r="328" spans="1:16" ht="18.75" x14ac:dyDescent="0.3">
      <c r="A328" s="257"/>
      <c r="B328" s="162">
        <v>14</v>
      </c>
      <c r="C328" s="56" t="s">
        <v>335</v>
      </c>
      <c r="D328" s="185">
        <v>3</v>
      </c>
      <c r="E328" s="162">
        <v>305</v>
      </c>
      <c r="F328" s="162" t="s">
        <v>609</v>
      </c>
      <c r="G328" s="162" t="s">
        <v>118</v>
      </c>
      <c r="H328" s="100">
        <v>37599</v>
      </c>
      <c r="I328" s="54"/>
      <c r="J328">
        <f t="shared" si="37"/>
        <v>0</v>
      </c>
      <c r="K328">
        <f t="shared" si="35"/>
        <v>1</v>
      </c>
      <c r="L328">
        <f t="shared" si="36"/>
        <v>1</v>
      </c>
      <c r="M328">
        <f t="shared" si="38"/>
        <v>0</v>
      </c>
    </row>
    <row r="329" spans="1:16" ht="18.75" x14ac:dyDescent="0.3">
      <c r="A329" s="257"/>
      <c r="B329" s="162">
        <v>15</v>
      </c>
      <c r="C329" s="56" t="s">
        <v>616</v>
      </c>
      <c r="D329" s="185">
        <v>3</v>
      </c>
      <c r="E329" s="162">
        <v>330</v>
      </c>
      <c r="F329" s="162" t="s">
        <v>609</v>
      </c>
      <c r="G329" s="162" t="s">
        <v>98</v>
      </c>
      <c r="H329" s="100">
        <v>37397</v>
      </c>
      <c r="I329" s="54"/>
      <c r="J329">
        <f t="shared" si="37"/>
        <v>1</v>
      </c>
      <c r="K329">
        <f t="shared" si="35"/>
        <v>0</v>
      </c>
      <c r="L329">
        <f t="shared" si="36"/>
        <v>1</v>
      </c>
      <c r="M329">
        <f t="shared" si="38"/>
        <v>0</v>
      </c>
    </row>
    <row r="330" spans="1:16" ht="18.75" x14ac:dyDescent="0.3">
      <c r="A330" s="257">
        <v>506</v>
      </c>
      <c r="B330" s="162">
        <v>16</v>
      </c>
      <c r="C330" s="233" t="s">
        <v>823</v>
      </c>
      <c r="D330" s="185">
        <v>4</v>
      </c>
      <c r="E330" s="162">
        <v>415</v>
      </c>
      <c r="F330" s="162" t="s">
        <v>609</v>
      </c>
      <c r="G330" s="162" t="s">
        <v>154</v>
      </c>
      <c r="H330" s="240">
        <v>37115</v>
      </c>
      <c r="I330" s="54"/>
      <c r="J330">
        <f t="shared" si="37"/>
        <v>1</v>
      </c>
      <c r="K330">
        <f t="shared" si="35"/>
        <v>0</v>
      </c>
      <c r="L330">
        <f t="shared" si="36"/>
        <v>1</v>
      </c>
      <c r="M330">
        <f t="shared" si="38"/>
        <v>0</v>
      </c>
    </row>
    <row r="331" spans="1:16" ht="18.75" x14ac:dyDescent="0.3">
      <c r="A331" s="257"/>
      <c r="B331" s="162">
        <v>17</v>
      </c>
      <c r="C331" s="163" t="s">
        <v>618</v>
      </c>
      <c r="D331" s="200">
        <v>2</v>
      </c>
      <c r="E331" s="162">
        <v>232</v>
      </c>
      <c r="F331" s="162" t="s">
        <v>609</v>
      </c>
      <c r="G331" s="162" t="s">
        <v>118</v>
      </c>
      <c r="H331" s="100">
        <v>37895</v>
      </c>
      <c r="I331" s="54"/>
      <c r="J331">
        <f t="shared" si="37"/>
        <v>0</v>
      </c>
      <c r="K331">
        <f t="shared" si="35"/>
        <v>1</v>
      </c>
      <c r="L331">
        <f t="shared" si="36"/>
        <v>1</v>
      </c>
      <c r="M331">
        <f t="shared" si="38"/>
        <v>0</v>
      </c>
    </row>
    <row r="332" spans="1:16" ht="18.75" x14ac:dyDescent="0.3">
      <c r="A332" s="257"/>
      <c r="B332" s="162">
        <v>18</v>
      </c>
      <c r="C332" s="56" t="s">
        <v>640</v>
      </c>
      <c r="D332" s="185">
        <v>3</v>
      </c>
      <c r="E332" s="162">
        <v>336</v>
      </c>
      <c r="F332" s="162" t="s">
        <v>609</v>
      </c>
      <c r="G332" s="162" t="s">
        <v>98</v>
      </c>
      <c r="H332" s="100">
        <v>36555</v>
      </c>
      <c r="I332" s="54" t="s">
        <v>711</v>
      </c>
      <c r="J332">
        <f t="shared" si="37"/>
        <v>1</v>
      </c>
      <c r="K332">
        <f t="shared" si="35"/>
        <v>0</v>
      </c>
      <c r="L332">
        <f t="shared" si="36"/>
        <v>1</v>
      </c>
      <c r="M332">
        <f t="shared" si="38"/>
        <v>0</v>
      </c>
    </row>
    <row r="333" spans="1:16" ht="18.75" x14ac:dyDescent="0.3">
      <c r="A333" s="257">
        <v>507</v>
      </c>
      <c r="B333" s="162">
        <v>19</v>
      </c>
      <c r="C333" s="163" t="s">
        <v>621</v>
      </c>
      <c r="D333" s="200">
        <v>2</v>
      </c>
      <c r="E333" s="162">
        <v>202</v>
      </c>
      <c r="F333" s="162" t="s">
        <v>609</v>
      </c>
      <c r="G333" s="162" t="s">
        <v>98</v>
      </c>
      <c r="H333" s="100">
        <v>37860</v>
      </c>
      <c r="I333" s="54"/>
      <c r="J333">
        <f t="shared" si="37"/>
        <v>1</v>
      </c>
      <c r="K333">
        <f t="shared" si="35"/>
        <v>0</v>
      </c>
      <c r="L333">
        <f t="shared" si="36"/>
        <v>1</v>
      </c>
      <c r="M333">
        <f t="shared" si="38"/>
        <v>0</v>
      </c>
    </row>
    <row r="334" spans="1:16" ht="18.75" x14ac:dyDescent="0.3">
      <c r="A334" s="257"/>
      <c r="B334" s="162">
        <v>20</v>
      </c>
      <c r="C334" s="56" t="s">
        <v>622</v>
      </c>
      <c r="D334" s="185">
        <v>3</v>
      </c>
      <c r="E334" s="162">
        <v>336</v>
      </c>
      <c r="F334" s="162" t="s">
        <v>609</v>
      </c>
      <c r="G334" s="162" t="s">
        <v>98</v>
      </c>
      <c r="H334" s="100">
        <v>37419</v>
      </c>
      <c r="I334" s="54" t="s">
        <v>711</v>
      </c>
      <c r="J334">
        <f t="shared" si="37"/>
        <v>1</v>
      </c>
      <c r="K334">
        <f t="shared" si="35"/>
        <v>0</v>
      </c>
      <c r="L334">
        <f t="shared" si="36"/>
        <v>1</v>
      </c>
      <c r="M334">
        <f t="shared" si="38"/>
        <v>0</v>
      </c>
    </row>
    <row r="335" spans="1:16" ht="18.75" x14ac:dyDescent="0.3">
      <c r="A335" s="257"/>
      <c r="B335" s="162">
        <v>21</v>
      </c>
      <c r="C335" s="56" t="s">
        <v>623</v>
      </c>
      <c r="D335" s="185">
        <v>2</v>
      </c>
      <c r="E335" s="162">
        <v>230</v>
      </c>
      <c r="F335" s="162" t="s">
        <v>609</v>
      </c>
      <c r="G335" s="162" t="s">
        <v>98</v>
      </c>
      <c r="H335" s="100">
        <v>36838</v>
      </c>
      <c r="I335" s="54"/>
      <c r="J335">
        <f t="shared" si="37"/>
        <v>1</v>
      </c>
      <c r="K335">
        <f t="shared" si="35"/>
        <v>0</v>
      </c>
      <c r="L335">
        <f t="shared" si="36"/>
        <v>1</v>
      </c>
      <c r="M335">
        <f t="shared" si="38"/>
        <v>0</v>
      </c>
    </row>
    <row r="336" spans="1:16" ht="18.75" x14ac:dyDescent="0.3">
      <c r="A336" s="257">
        <v>508</v>
      </c>
      <c r="B336" s="162">
        <v>22</v>
      </c>
      <c r="C336" s="56" t="s">
        <v>624</v>
      </c>
      <c r="D336" s="185">
        <v>2</v>
      </c>
      <c r="E336" s="162">
        <v>230</v>
      </c>
      <c r="F336" s="162" t="s">
        <v>609</v>
      </c>
      <c r="G336" s="162" t="s">
        <v>98</v>
      </c>
      <c r="H336" s="100">
        <v>37744</v>
      </c>
      <c r="I336" s="54"/>
      <c r="J336">
        <f t="shared" si="37"/>
        <v>1</v>
      </c>
      <c r="K336">
        <f t="shared" si="35"/>
        <v>0</v>
      </c>
      <c r="L336">
        <f t="shared" si="36"/>
        <v>1</v>
      </c>
      <c r="M336">
        <f t="shared" si="38"/>
        <v>0</v>
      </c>
    </row>
    <row r="337" spans="1:13" ht="18.75" x14ac:dyDescent="0.3">
      <c r="A337" s="257"/>
      <c r="B337" s="162">
        <v>23</v>
      </c>
      <c r="C337" s="111" t="s">
        <v>591</v>
      </c>
      <c r="D337" s="182">
        <v>2</v>
      </c>
      <c r="E337" s="112">
        <v>223</v>
      </c>
      <c r="F337" s="162" t="s">
        <v>609</v>
      </c>
      <c r="G337" s="112" t="s">
        <v>118</v>
      </c>
      <c r="H337" s="114">
        <v>37696</v>
      </c>
      <c r="I337" s="54"/>
      <c r="J337">
        <f t="shared" si="37"/>
        <v>0</v>
      </c>
      <c r="K337">
        <f t="shared" si="35"/>
        <v>1</v>
      </c>
      <c r="L337">
        <f t="shared" si="36"/>
        <v>1</v>
      </c>
      <c r="M337">
        <f t="shared" si="38"/>
        <v>0</v>
      </c>
    </row>
    <row r="338" spans="1:13" ht="18.75" x14ac:dyDescent="0.3">
      <c r="A338" s="257"/>
      <c r="B338" s="162">
        <v>24</v>
      </c>
      <c r="C338" s="56" t="s">
        <v>625</v>
      </c>
      <c r="D338" s="185">
        <v>3</v>
      </c>
      <c r="E338" s="162">
        <v>336</v>
      </c>
      <c r="F338" s="162" t="s">
        <v>609</v>
      </c>
      <c r="G338" s="162" t="s">
        <v>98</v>
      </c>
      <c r="H338" s="100">
        <v>37466</v>
      </c>
      <c r="I338" s="54"/>
      <c r="J338">
        <f t="shared" si="37"/>
        <v>1</v>
      </c>
      <c r="K338">
        <f t="shared" si="35"/>
        <v>0</v>
      </c>
      <c r="L338">
        <f t="shared" si="36"/>
        <v>1</v>
      </c>
      <c r="M338">
        <f t="shared" si="38"/>
        <v>0</v>
      </c>
    </row>
    <row r="339" spans="1:13" ht="18.75" x14ac:dyDescent="0.3">
      <c r="A339" s="257">
        <v>509</v>
      </c>
      <c r="B339" s="162">
        <v>25</v>
      </c>
      <c r="C339" s="163" t="s">
        <v>336</v>
      </c>
      <c r="D339" s="200">
        <v>2</v>
      </c>
      <c r="E339" s="162">
        <v>215</v>
      </c>
      <c r="F339" s="162" t="s">
        <v>609</v>
      </c>
      <c r="G339" s="162" t="s">
        <v>98</v>
      </c>
      <c r="H339" s="100">
        <v>37705</v>
      </c>
      <c r="I339" s="54" t="s">
        <v>664</v>
      </c>
      <c r="J339">
        <f t="shared" ref="J339:J370" si="39">IF((C339&lt;&gt;""),IF(G339="б",1,0),0)</f>
        <v>1</v>
      </c>
      <c r="K339">
        <f t="shared" ref="K339:K370" si="40">IF((C339&lt;&gt;""),IF(G339="к",1,0),0)</f>
        <v>0</v>
      </c>
      <c r="L339">
        <f t="shared" si="36"/>
        <v>1</v>
      </c>
      <c r="M339">
        <f t="shared" si="38"/>
        <v>0</v>
      </c>
    </row>
    <row r="340" spans="1:13" ht="18.75" x14ac:dyDescent="0.3">
      <c r="A340" s="257"/>
      <c r="B340" s="162">
        <v>26</v>
      </c>
      <c r="C340" s="56" t="s">
        <v>337</v>
      </c>
      <c r="D340" s="185">
        <v>2</v>
      </c>
      <c r="E340" s="162">
        <v>220</v>
      </c>
      <c r="F340" s="162" t="s">
        <v>609</v>
      </c>
      <c r="G340" s="162" t="s">
        <v>98</v>
      </c>
      <c r="H340" s="100">
        <v>37801</v>
      </c>
      <c r="I340" s="54"/>
      <c r="J340">
        <f t="shared" si="39"/>
        <v>1</v>
      </c>
      <c r="K340">
        <f t="shared" si="40"/>
        <v>0</v>
      </c>
      <c r="L340">
        <f t="shared" si="36"/>
        <v>1</v>
      </c>
      <c r="M340">
        <f t="shared" si="38"/>
        <v>0</v>
      </c>
    </row>
    <row r="341" spans="1:13" ht="18.75" x14ac:dyDescent="0.3">
      <c r="A341" s="257"/>
      <c r="B341" s="162">
        <v>27</v>
      </c>
      <c r="C341" s="56" t="s">
        <v>339</v>
      </c>
      <c r="D341" s="185">
        <v>2</v>
      </c>
      <c r="E341" s="162">
        <v>220</v>
      </c>
      <c r="F341" s="162" t="s">
        <v>609</v>
      </c>
      <c r="G341" s="162" t="s">
        <v>98</v>
      </c>
      <c r="H341" s="100">
        <v>37901</v>
      </c>
      <c r="I341" s="54"/>
      <c r="J341">
        <f t="shared" si="39"/>
        <v>1</v>
      </c>
      <c r="K341">
        <f t="shared" si="40"/>
        <v>0</v>
      </c>
      <c r="L341">
        <f t="shared" si="36"/>
        <v>1</v>
      </c>
      <c r="M341">
        <f t="shared" si="38"/>
        <v>0</v>
      </c>
    </row>
    <row r="342" spans="1:13" ht="18.75" x14ac:dyDescent="0.3">
      <c r="A342" s="257">
        <v>511</v>
      </c>
      <c r="B342" s="162">
        <v>28</v>
      </c>
      <c r="C342" s="56" t="s">
        <v>341</v>
      </c>
      <c r="D342" s="185">
        <v>2</v>
      </c>
      <c r="E342" s="162">
        <v>202</v>
      </c>
      <c r="F342" s="162" t="s">
        <v>609</v>
      </c>
      <c r="G342" s="162" t="s">
        <v>98</v>
      </c>
      <c r="H342" s="100">
        <v>37967</v>
      </c>
      <c r="I342" s="54" t="s">
        <v>674</v>
      </c>
      <c r="J342">
        <f t="shared" si="39"/>
        <v>1</v>
      </c>
      <c r="K342">
        <f t="shared" si="40"/>
        <v>0</v>
      </c>
      <c r="L342">
        <f t="shared" si="36"/>
        <v>1</v>
      </c>
      <c r="M342">
        <f t="shared" si="38"/>
        <v>0</v>
      </c>
    </row>
    <row r="343" spans="1:13" ht="18.75" x14ac:dyDescent="0.3">
      <c r="A343" s="257"/>
      <c r="B343" s="162">
        <v>29</v>
      </c>
      <c r="C343" s="56" t="s">
        <v>342</v>
      </c>
      <c r="D343" s="185">
        <v>2</v>
      </c>
      <c r="E343" s="162">
        <v>221</v>
      </c>
      <c r="F343" s="162" t="s">
        <v>609</v>
      </c>
      <c r="G343" s="162" t="s">
        <v>118</v>
      </c>
      <c r="H343" s="100">
        <v>37820</v>
      </c>
      <c r="I343" s="54"/>
      <c r="J343">
        <f t="shared" si="39"/>
        <v>0</v>
      </c>
      <c r="K343">
        <f t="shared" si="40"/>
        <v>1</v>
      </c>
      <c r="L343">
        <f t="shared" si="36"/>
        <v>1</v>
      </c>
      <c r="M343">
        <f t="shared" si="38"/>
        <v>0</v>
      </c>
    </row>
    <row r="344" spans="1:13" ht="18.75" x14ac:dyDescent="0.3">
      <c r="A344" s="257"/>
      <c r="B344" s="162">
        <v>30</v>
      </c>
      <c r="C344" s="56" t="s">
        <v>344</v>
      </c>
      <c r="D344" s="185">
        <v>2</v>
      </c>
      <c r="E344" s="162">
        <v>202</v>
      </c>
      <c r="F344" s="162" t="s">
        <v>609</v>
      </c>
      <c r="G344" s="162" t="s">
        <v>98</v>
      </c>
      <c r="H344" s="100">
        <v>37721</v>
      </c>
      <c r="I344" s="54"/>
      <c r="J344">
        <f t="shared" si="39"/>
        <v>1</v>
      </c>
      <c r="K344">
        <f t="shared" si="40"/>
        <v>0</v>
      </c>
      <c r="L344">
        <f t="shared" si="36"/>
        <v>1</v>
      </c>
      <c r="M344">
        <f t="shared" si="38"/>
        <v>0</v>
      </c>
    </row>
    <row r="345" spans="1:13" ht="18.75" x14ac:dyDescent="0.3">
      <c r="A345" s="257">
        <v>512</v>
      </c>
      <c r="B345" s="162">
        <v>31</v>
      </c>
      <c r="C345" s="56" t="s">
        <v>647</v>
      </c>
      <c r="D345" s="185">
        <v>4</v>
      </c>
      <c r="E345" s="162">
        <v>416</v>
      </c>
      <c r="F345" s="162" t="s">
        <v>609</v>
      </c>
      <c r="G345" s="162" t="s">
        <v>98</v>
      </c>
      <c r="H345" s="100">
        <v>36711</v>
      </c>
      <c r="I345" s="54"/>
      <c r="J345">
        <f t="shared" si="39"/>
        <v>1</v>
      </c>
      <c r="K345">
        <f t="shared" si="40"/>
        <v>0</v>
      </c>
      <c r="L345">
        <f t="shared" si="36"/>
        <v>1</v>
      </c>
      <c r="M345">
        <f t="shared" si="38"/>
        <v>0</v>
      </c>
    </row>
    <row r="346" spans="1:13" ht="18.75" x14ac:dyDescent="0.3">
      <c r="A346" s="257"/>
      <c r="B346" s="162">
        <v>32</v>
      </c>
      <c r="C346" s="56" t="s">
        <v>345</v>
      </c>
      <c r="D346" s="185">
        <v>2</v>
      </c>
      <c r="E346" s="162">
        <v>225</v>
      </c>
      <c r="F346" s="162" t="s">
        <v>609</v>
      </c>
      <c r="G346" s="162" t="s">
        <v>118</v>
      </c>
      <c r="H346" s="100">
        <v>37485</v>
      </c>
      <c r="I346" s="54"/>
      <c r="J346">
        <f t="shared" si="39"/>
        <v>0</v>
      </c>
      <c r="K346">
        <f t="shared" si="40"/>
        <v>1</v>
      </c>
      <c r="L346">
        <f t="shared" ref="L346:L377" si="41">IF(C346&lt;&gt;"",1,0)</f>
        <v>1</v>
      </c>
      <c r="M346">
        <f t="shared" si="38"/>
        <v>0</v>
      </c>
    </row>
    <row r="347" spans="1:13" ht="18.75" x14ac:dyDescent="0.3">
      <c r="A347" s="257"/>
      <c r="B347" s="162">
        <v>33</v>
      </c>
      <c r="C347" s="56" t="s">
        <v>347</v>
      </c>
      <c r="D347" s="185">
        <v>4</v>
      </c>
      <c r="E347" s="162">
        <v>401</v>
      </c>
      <c r="F347" s="162" t="s">
        <v>609</v>
      </c>
      <c r="G347" s="162" t="s">
        <v>98</v>
      </c>
      <c r="H347" s="100">
        <v>37168</v>
      </c>
      <c r="I347" s="54" t="s">
        <v>675</v>
      </c>
      <c r="J347">
        <f t="shared" si="39"/>
        <v>1</v>
      </c>
      <c r="K347">
        <f t="shared" si="40"/>
        <v>0</v>
      </c>
      <c r="L347">
        <f t="shared" si="41"/>
        <v>1</v>
      </c>
      <c r="M347">
        <f t="shared" ref="M347:M378" si="42">IF(F347="Д",1,0)</f>
        <v>0</v>
      </c>
    </row>
    <row r="348" spans="1:13" ht="18.75" x14ac:dyDescent="0.3">
      <c r="A348" s="257">
        <v>513</v>
      </c>
      <c r="B348" s="162">
        <v>34</v>
      </c>
      <c r="C348" s="56" t="s">
        <v>349</v>
      </c>
      <c r="D348" s="185">
        <v>2</v>
      </c>
      <c r="E348" s="162">
        <v>220</v>
      </c>
      <c r="F348" s="162" t="s">
        <v>609</v>
      </c>
      <c r="G348" s="162" t="s">
        <v>98</v>
      </c>
      <c r="H348" s="100">
        <v>37635</v>
      </c>
      <c r="I348" s="54" t="s">
        <v>712</v>
      </c>
      <c r="J348">
        <f t="shared" si="39"/>
        <v>1</v>
      </c>
      <c r="K348">
        <f t="shared" si="40"/>
        <v>0</v>
      </c>
      <c r="L348">
        <f t="shared" si="41"/>
        <v>1</v>
      </c>
      <c r="M348">
        <f t="shared" si="42"/>
        <v>0</v>
      </c>
    </row>
    <row r="349" spans="1:13" ht="18.75" x14ac:dyDescent="0.3">
      <c r="A349" s="257"/>
      <c r="B349" s="162">
        <v>35</v>
      </c>
      <c r="C349" s="56" t="s">
        <v>350</v>
      </c>
      <c r="D349" s="185">
        <v>2</v>
      </c>
      <c r="E349" s="162">
        <v>220</v>
      </c>
      <c r="F349" s="162" t="s">
        <v>609</v>
      </c>
      <c r="G349" s="162" t="s">
        <v>98</v>
      </c>
      <c r="H349" s="100">
        <v>37752</v>
      </c>
      <c r="I349" s="54" t="s">
        <v>669</v>
      </c>
      <c r="J349">
        <f t="shared" si="39"/>
        <v>1</v>
      </c>
      <c r="K349">
        <f t="shared" si="40"/>
        <v>0</v>
      </c>
      <c r="L349">
        <f t="shared" si="41"/>
        <v>1</v>
      </c>
      <c r="M349">
        <f t="shared" si="42"/>
        <v>0</v>
      </c>
    </row>
    <row r="350" spans="1:13" ht="18.75" x14ac:dyDescent="0.3">
      <c r="A350" s="257"/>
      <c r="B350" s="162">
        <v>36</v>
      </c>
      <c r="C350" s="56" t="s">
        <v>626</v>
      </c>
      <c r="D350" s="185">
        <v>2</v>
      </c>
      <c r="E350" s="162">
        <v>223</v>
      </c>
      <c r="F350" s="162" t="s">
        <v>609</v>
      </c>
      <c r="G350" s="162" t="s">
        <v>118</v>
      </c>
      <c r="H350" s="100">
        <v>37739</v>
      </c>
      <c r="I350" s="54"/>
      <c r="J350">
        <f t="shared" si="39"/>
        <v>0</v>
      </c>
      <c r="K350">
        <f t="shared" si="40"/>
        <v>1</v>
      </c>
      <c r="L350">
        <f t="shared" si="41"/>
        <v>1</v>
      </c>
      <c r="M350">
        <f t="shared" si="42"/>
        <v>0</v>
      </c>
    </row>
    <row r="351" spans="1:13" ht="18.75" x14ac:dyDescent="0.3">
      <c r="A351" s="257">
        <v>514</v>
      </c>
      <c r="B351" s="162">
        <v>37</v>
      </c>
      <c r="C351" s="56" t="s">
        <v>351</v>
      </c>
      <c r="D351" s="185">
        <v>2</v>
      </c>
      <c r="E351" s="162">
        <v>235</v>
      </c>
      <c r="F351" s="162" t="s">
        <v>609</v>
      </c>
      <c r="G351" s="162" t="s">
        <v>98</v>
      </c>
      <c r="H351" s="100">
        <v>37871</v>
      </c>
      <c r="I351" s="54"/>
      <c r="J351">
        <f t="shared" si="39"/>
        <v>1</v>
      </c>
      <c r="K351">
        <f t="shared" si="40"/>
        <v>0</v>
      </c>
      <c r="L351">
        <f t="shared" si="41"/>
        <v>1</v>
      </c>
      <c r="M351">
        <f t="shared" si="42"/>
        <v>0</v>
      </c>
    </row>
    <row r="352" spans="1:13" ht="18.75" x14ac:dyDescent="0.3">
      <c r="A352" s="257"/>
      <c r="B352" s="162">
        <v>38</v>
      </c>
      <c r="C352" s="56" t="s">
        <v>352</v>
      </c>
      <c r="D352" s="185">
        <v>3</v>
      </c>
      <c r="E352" s="162">
        <v>336</v>
      </c>
      <c r="F352" s="162" t="s">
        <v>609</v>
      </c>
      <c r="G352" s="162" t="s">
        <v>98</v>
      </c>
      <c r="H352" s="100">
        <v>37277</v>
      </c>
      <c r="I352" s="54"/>
      <c r="J352">
        <f t="shared" si="39"/>
        <v>1</v>
      </c>
      <c r="K352">
        <f t="shared" si="40"/>
        <v>0</v>
      </c>
      <c r="L352">
        <f t="shared" si="41"/>
        <v>1</v>
      </c>
      <c r="M352">
        <f t="shared" si="42"/>
        <v>0</v>
      </c>
    </row>
    <row r="353" spans="1:13" ht="18.75" x14ac:dyDescent="0.3">
      <c r="A353" s="257"/>
      <c r="B353" s="162">
        <v>39</v>
      </c>
      <c r="C353" s="56" t="s">
        <v>649</v>
      </c>
      <c r="D353" s="185">
        <v>2</v>
      </c>
      <c r="E353" s="162">
        <v>203</v>
      </c>
      <c r="F353" s="162" t="s">
        <v>609</v>
      </c>
      <c r="G353" s="162" t="s">
        <v>98</v>
      </c>
      <c r="H353" s="100">
        <v>37539</v>
      </c>
      <c r="I353" s="54"/>
      <c r="J353">
        <f t="shared" si="39"/>
        <v>1</v>
      </c>
      <c r="K353">
        <f t="shared" si="40"/>
        <v>0</v>
      </c>
      <c r="L353">
        <f t="shared" si="41"/>
        <v>1</v>
      </c>
      <c r="M353">
        <f t="shared" si="42"/>
        <v>0</v>
      </c>
    </row>
    <row r="354" spans="1:13" ht="18.75" x14ac:dyDescent="0.3">
      <c r="A354" s="257">
        <v>515</v>
      </c>
      <c r="B354" s="162">
        <v>40</v>
      </c>
      <c r="C354" s="56" t="s">
        <v>354</v>
      </c>
      <c r="D354" s="185">
        <v>4</v>
      </c>
      <c r="E354" s="162">
        <v>416</v>
      </c>
      <c r="F354" s="162" t="s">
        <v>609</v>
      </c>
      <c r="G354" s="162" t="s">
        <v>98</v>
      </c>
      <c r="H354" s="100">
        <v>36845</v>
      </c>
      <c r="I354" s="54"/>
      <c r="J354">
        <f t="shared" si="39"/>
        <v>1</v>
      </c>
      <c r="K354">
        <f t="shared" si="40"/>
        <v>0</v>
      </c>
      <c r="L354">
        <f t="shared" si="41"/>
        <v>1</v>
      </c>
      <c r="M354">
        <f t="shared" si="42"/>
        <v>0</v>
      </c>
    </row>
    <row r="355" spans="1:13" ht="18.75" x14ac:dyDescent="0.3">
      <c r="A355" s="257"/>
      <c r="B355" s="162">
        <v>41</v>
      </c>
      <c r="C355" s="175" t="s">
        <v>356</v>
      </c>
      <c r="D355" s="201">
        <v>3</v>
      </c>
      <c r="E355" s="162">
        <v>336</v>
      </c>
      <c r="F355" s="162" t="s">
        <v>609</v>
      </c>
      <c r="G355" s="162" t="s">
        <v>98</v>
      </c>
      <c r="H355" s="100">
        <v>37559</v>
      </c>
      <c r="I355" s="54"/>
      <c r="J355">
        <f t="shared" si="39"/>
        <v>1</v>
      </c>
      <c r="K355">
        <f t="shared" si="40"/>
        <v>0</v>
      </c>
      <c r="L355">
        <f t="shared" si="41"/>
        <v>1</v>
      </c>
      <c r="M355">
        <f t="shared" si="42"/>
        <v>0</v>
      </c>
    </row>
    <row r="356" spans="1:13" ht="18.75" x14ac:dyDescent="0.3">
      <c r="A356" s="257"/>
      <c r="B356" s="162">
        <v>42</v>
      </c>
      <c r="C356" s="56" t="s">
        <v>797</v>
      </c>
      <c r="D356" s="185">
        <v>3</v>
      </c>
      <c r="E356" s="162">
        <v>320</v>
      </c>
      <c r="F356" s="162" t="s">
        <v>609</v>
      </c>
      <c r="G356" s="162" t="s">
        <v>98</v>
      </c>
      <c r="H356" s="100">
        <v>37363</v>
      </c>
      <c r="I356" s="54"/>
      <c r="J356">
        <f t="shared" si="39"/>
        <v>1</v>
      </c>
      <c r="K356">
        <f t="shared" si="40"/>
        <v>0</v>
      </c>
      <c r="L356">
        <f t="shared" si="41"/>
        <v>1</v>
      </c>
      <c r="M356">
        <f t="shared" si="42"/>
        <v>0</v>
      </c>
    </row>
    <row r="357" spans="1:13" ht="18.75" x14ac:dyDescent="0.3">
      <c r="A357" s="257">
        <v>516</v>
      </c>
      <c r="B357" s="162">
        <v>43</v>
      </c>
      <c r="C357" s="56" t="s">
        <v>357</v>
      </c>
      <c r="D357" s="185">
        <v>2</v>
      </c>
      <c r="E357" s="162">
        <v>225</v>
      </c>
      <c r="F357" s="162" t="s">
        <v>609</v>
      </c>
      <c r="G357" s="162" t="s">
        <v>118</v>
      </c>
      <c r="H357" s="100">
        <v>37921</v>
      </c>
      <c r="I357" s="54" t="s">
        <v>669</v>
      </c>
      <c r="J357">
        <f t="shared" si="39"/>
        <v>0</v>
      </c>
      <c r="K357">
        <f t="shared" si="40"/>
        <v>1</v>
      </c>
      <c r="L357">
        <f t="shared" si="41"/>
        <v>1</v>
      </c>
      <c r="M357">
        <f t="shared" si="42"/>
        <v>0</v>
      </c>
    </row>
    <row r="358" spans="1:13" ht="18.75" x14ac:dyDescent="0.3">
      <c r="A358" s="257"/>
      <c r="B358" s="162">
        <v>44</v>
      </c>
      <c r="C358" s="56" t="s">
        <v>359</v>
      </c>
      <c r="D358" s="185">
        <v>2</v>
      </c>
      <c r="E358" s="162">
        <v>223</v>
      </c>
      <c r="F358" s="162" t="s">
        <v>609</v>
      </c>
      <c r="G358" s="162" t="s">
        <v>118</v>
      </c>
      <c r="H358" s="100">
        <v>38123</v>
      </c>
      <c r="I358" s="54"/>
      <c r="J358">
        <f t="shared" si="39"/>
        <v>0</v>
      </c>
      <c r="K358">
        <f t="shared" si="40"/>
        <v>1</v>
      </c>
      <c r="L358">
        <f t="shared" si="41"/>
        <v>1</v>
      </c>
      <c r="M358">
        <f t="shared" si="42"/>
        <v>0</v>
      </c>
    </row>
    <row r="359" spans="1:13" ht="18.75" x14ac:dyDescent="0.3">
      <c r="A359" s="257"/>
      <c r="B359" s="162">
        <v>45</v>
      </c>
      <c r="C359" s="56" t="s">
        <v>360</v>
      </c>
      <c r="D359" s="185">
        <v>2</v>
      </c>
      <c r="E359" s="162">
        <v>220</v>
      </c>
      <c r="F359" s="162" t="s">
        <v>609</v>
      </c>
      <c r="G359" s="162" t="s">
        <v>98</v>
      </c>
      <c r="H359" s="100">
        <v>37604</v>
      </c>
      <c r="I359" s="54"/>
      <c r="J359">
        <f t="shared" si="39"/>
        <v>1</v>
      </c>
      <c r="K359">
        <f t="shared" si="40"/>
        <v>0</v>
      </c>
      <c r="L359">
        <f t="shared" si="41"/>
        <v>1</v>
      </c>
      <c r="M359">
        <f t="shared" si="42"/>
        <v>0</v>
      </c>
    </row>
    <row r="360" spans="1:13" ht="18.75" x14ac:dyDescent="0.3">
      <c r="A360" s="257">
        <v>517</v>
      </c>
      <c r="B360" s="162">
        <v>46</v>
      </c>
      <c r="C360" s="56" t="s">
        <v>361</v>
      </c>
      <c r="D360" s="185">
        <v>2</v>
      </c>
      <c r="E360" s="162">
        <v>203</v>
      </c>
      <c r="F360" s="162" t="s">
        <v>609</v>
      </c>
      <c r="G360" s="162" t="s">
        <v>98</v>
      </c>
      <c r="H360" s="100">
        <v>37848</v>
      </c>
      <c r="I360" s="54"/>
      <c r="J360">
        <f t="shared" si="39"/>
        <v>1</v>
      </c>
      <c r="K360">
        <f t="shared" si="40"/>
        <v>0</v>
      </c>
      <c r="L360">
        <f t="shared" si="41"/>
        <v>1</v>
      </c>
      <c r="M360">
        <f t="shared" si="42"/>
        <v>0</v>
      </c>
    </row>
    <row r="361" spans="1:13" ht="18.75" x14ac:dyDescent="0.3">
      <c r="A361" s="257"/>
      <c r="B361" s="162">
        <v>47</v>
      </c>
      <c r="C361" s="56" t="s">
        <v>363</v>
      </c>
      <c r="D361" s="185">
        <v>2</v>
      </c>
      <c r="E361" s="162">
        <v>216</v>
      </c>
      <c r="F361" s="162" t="s">
        <v>609</v>
      </c>
      <c r="G361" s="162" t="s">
        <v>98</v>
      </c>
      <c r="H361" s="100">
        <v>37546</v>
      </c>
      <c r="I361" s="54" t="s">
        <v>710</v>
      </c>
      <c r="J361">
        <f t="shared" si="39"/>
        <v>1</v>
      </c>
      <c r="K361">
        <f t="shared" si="40"/>
        <v>0</v>
      </c>
      <c r="L361">
        <f t="shared" si="41"/>
        <v>1</v>
      </c>
      <c r="M361">
        <f t="shared" si="42"/>
        <v>0</v>
      </c>
    </row>
    <row r="362" spans="1:13" ht="18.75" x14ac:dyDescent="0.3">
      <c r="A362" s="257"/>
      <c r="B362" s="162">
        <v>48</v>
      </c>
      <c r="C362" s="58" t="s">
        <v>182</v>
      </c>
      <c r="D362" s="186">
        <v>1</v>
      </c>
      <c r="E362" s="146">
        <v>102</v>
      </c>
      <c r="F362" s="14" t="s">
        <v>609</v>
      </c>
      <c r="G362" s="13" t="s">
        <v>154</v>
      </c>
      <c r="H362" s="136">
        <v>38044</v>
      </c>
      <c r="I362"/>
      <c r="J362">
        <f t="shared" si="39"/>
        <v>1</v>
      </c>
      <c r="K362">
        <f t="shared" si="40"/>
        <v>0</v>
      </c>
      <c r="L362">
        <f t="shared" si="41"/>
        <v>1</v>
      </c>
      <c r="M362">
        <f t="shared" si="42"/>
        <v>0</v>
      </c>
    </row>
    <row r="363" spans="1:13" ht="18.75" x14ac:dyDescent="0.3">
      <c r="A363" s="257">
        <v>518</v>
      </c>
      <c r="B363" s="162">
        <v>49</v>
      </c>
      <c r="C363" s="56" t="s">
        <v>735</v>
      </c>
      <c r="D363" s="185">
        <v>3</v>
      </c>
      <c r="E363" s="116">
        <v>315</v>
      </c>
      <c r="F363" s="162" t="s">
        <v>609</v>
      </c>
      <c r="G363" s="162" t="s">
        <v>154</v>
      </c>
      <c r="H363" s="168">
        <v>37656</v>
      </c>
      <c r="I363" s="54"/>
      <c r="J363">
        <f t="shared" si="39"/>
        <v>1</v>
      </c>
      <c r="K363">
        <f t="shared" si="40"/>
        <v>0</v>
      </c>
      <c r="L363">
        <f t="shared" si="41"/>
        <v>1</v>
      </c>
      <c r="M363">
        <f t="shared" si="42"/>
        <v>0</v>
      </c>
    </row>
    <row r="364" spans="1:13" ht="18.75" x14ac:dyDescent="0.3">
      <c r="A364" s="257"/>
      <c r="B364" s="162">
        <v>50</v>
      </c>
      <c r="C364" s="56" t="s">
        <v>368</v>
      </c>
      <c r="D364" s="185">
        <v>3</v>
      </c>
      <c r="E364" s="162">
        <v>303</v>
      </c>
      <c r="F364" s="162" t="s">
        <v>609</v>
      </c>
      <c r="G364" s="162" t="s">
        <v>98</v>
      </c>
      <c r="H364" s="100">
        <v>37454</v>
      </c>
      <c r="I364" s="54"/>
      <c r="J364">
        <f t="shared" si="39"/>
        <v>1</v>
      </c>
      <c r="K364">
        <f t="shared" si="40"/>
        <v>0</v>
      </c>
      <c r="L364">
        <f t="shared" si="41"/>
        <v>1</v>
      </c>
      <c r="M364">
        <f t="shared" si="42"/>
        <v>0</v>
      </c>
    </row>
    <row r="365" spans="1:13" ht="18.75" x14ac:dyDescent="0.3">
      <c r="A365" s="257"/>
      <c r="B365" s="162">
        <v>51</v>
      </c>
      <c r="C365" s="56" t="s">
        <v>370</v>
      </c>
      <c r="D365" s="185">
        <v>3</v>
      </c>
      <c r="E365" s="162">
        <v>315</v>
      </c>
      <c r="F365" s="162" t="s">
        <v>609</v>
      </c>
      <c r="G365" s="162" t="s">
        <v>98</v>
      </c>
      <c r="H365" s="100">
        <v>37434</v>
      </c>
      <c r="I365" s="54"/>
      <c r="J365">
        <f t="shared" si="39"/>
        <v>1</v>
      </c>
      <c r="K365">
        <f t="shared" si="40"/>
        <v>0</v>
      </c>
      <c r="L365">
        <f t="shared" si="41"/>
        <v>1</v>
      </c>
      <c r="M365">
        <f t="shared" si="42"/>
        <v>0</v>
      </c>
    </row>
    <row r="366" spans="1:13" ht="18.75" x14ac:dyDescent="0.3">
      <c r="A366" s="257">
        <v>519</v>
      </c>
      <c r="B366" s="162">
        <v>52</v>
      </c>
      <c r="C366" s="56" t="s">
        <v>372</v>
      </c>
      <c r="D366" s="185">
        <v>3</v>
      </c>
      <c r="E366" s="162">
        <v>305</v>
      </c>
      <c r="F366" s="162" t="s">
        <v>609</v>
      </c>
      <c r="G366" s="162" t="s">
        <v>118</v>
      </c>
      <c r="H366" s="100">
        <v>37172</v>
      </c>
      <c r="I366" s="54"/>
      <c r="J366">
        <f t="shared" si="39"/>
        <v>0</v>
      </c>
      <c r="K366">
        <f t="shared" si="40"/>
        <v>1</v>
      </c>
      <c r="L366">
        <f t="shared" si="41"/>
        <v>1</v>
      </c>
      <c r="M366">
        <f t="shared" si="42"/>
        <v>0</v>
      </c>
    </row>
    <row r="367" spans="1:13" ht="18.75" x14ac:dyDescent="0.3">
      <c r="A367" s="257"/>
      <c r="B367" s="162">
        <v>53</v>
      </c>
      <c r="C367" s="56" t="s">
        <v>374</v>
      </c>
      <c r="D367" s="185">
        <v>3</v>
      </c>
      <c r="E367" s="162">
        <v>320</v>
      </c>
      <c r="F367" s="162" t="s">
        <v>609</v>
      </c>
      <c r="G367" s="162" t="s">
        <v>98</v>
      </c>
      <c r="H367" s="100">
        <v>37265</v>
      </c>
      <c r="I367" s="54"/>
      <c r="J367">
        <f t="shared" si="39"/>
        <v>1</v>
      </c>
      <c r="K367">
        <f t="shared" si="40"/>
        <v>0</v>
      </c>
      <c r="L367">
        <f t="shared" si="41"/>
        <v>1</v>
      </c>
      <c r="M367">
        <f t="shared" si="42"/>
        <v>0</v>
      </c>
    </row>
    <row r="368" spans="1:13" ht="18.75" x14ac:dyDescent="0.3">
      <c r="A368" s="257"/>
      <c r="B368" s="162">
        <v>54</v>
      </c>
      <c r="C368" s="56" t="s">
        <v>375</v>
      </c>
      <c r="D368" s="185">
        <v>2</v>
      </c>
      <c r="E368" s="162">
        <v>220</v>
      </c>
      <c r="F368" s="162" t="s">
        <v>609</v>
      </c>
      <c r="G368" s="162" t="s">
        <v>98</v>
      </c>
      <c r="H368" s="100">
        <v>37681</v>
      </c>
      <c r="I368" s="54"/>
      <c r="J368">
        <f t="shared" si="39"/>
        <v>1</v>
      </c>
      <c r="K368">
        <f t="shared" si="40"/>
        <v>0</v>
      </c>
      <c r="L368">
        <f t="shared" si="41"/>
        <v>1</v>
      </c>
      <c r="M368">
        <f t="shared" si="42"/>
        <v>0</v>
      </c>
    </row>
    <row r="369" spans="1:13" ht="18.75" x14ac:dyDescent="0.3">
      <c r="A369" s="257">
        <v>521</v>
      </c>
      <c r="B369" s="162">
        <v>55</v>
      </c>
      <c r="C369" s="56" t="s">
        <v>376</v>
      </c>
      <c r="D369" s="185">
        <v>2</v>
      </c>
      <c r="E369" s="162">
        <v>220</v>
      </c>
      <c r="F369" s="162" t="s">
        <v>609</v>
      </c>
      <c r="G369" s="162" t="s">
        <v>98</v>
      </c>
      <c r="H369" s="100">
        <v>37931</v>
      </c>
      <c r="I369" s="54"/>
      <c r="J369">
        <f t="shared" si="39"/>
        <v>1</v>
      </c>
      <c r="K369">
        <f t="shared" si="40"/>
        <v>0</v>
      </c>
      <c r="L369">
        <f t="shared" si="41"/>
        <v>1</v>
      </c>
      <c r="M369">
        <f t="shared" si="42"/>
        <v>0</v>
      </c>
    </row>
    <row r="370" spans="1:13" ht="18.75" x14ac:dyDescent="0.3">
      <c r="A370" s="257"/>
      <c r="B370" s="162">
        <v>56</v>
      </c>
      <c r="C370" s="56" t="s">
        <v>377</v>
      </c>
      <c r="D370" s="185">
        <v>2</v>
      </c>
      <c r="E370" s="162">
        <v>232</v>
      </c>
      <c r="F370" s="162" t="s">
        <v>609</v>
      </c>
      <c r="G370" s="162" t="s">
        <v>118</v>
      </c>
      <c r="H370" s="100">
        <v>37903</v>
      </c>
      <c r="I370" s="54"/>
      <c r="J370">
        <f t="shared" si="39"/>
        <v>0</v>
      </c>
      <c r="K370">
        <f t="shared" si="40"/>
        <v>1</v>
      </c>
      <c r="L370">
        <f t="shared" si="41"/>
        <v>1</v>
      </c>
      <c r="M370">
        <f t="shared" si="42"/>
        <v>0</v>
      </c>
    </row>
    <row r="371" spans="1:13" ht="18.75" x14ac:dyDescent="0.3">
      <c r="A371" s="257"/>
      <c r="B371" s="162">
        <v>57</v>
      </c>
      <c r="C371" s="56" t="s">
        <v>378</v>
      </c>
      <c r="D371" s="185">
        <v>2</v>
      </c>
      <c r="E371" s="162">
        <v>224</v>
      </c>
      <c r="F371" s="162" t="s">
        <v>609</v>
      </c>
      <c r="G371" s="162" t="s">
        <v>98</v>
      </c>
      <c r="H371" s="100">
        <v>37981</v>
      </c>
      <c r="I371" s="54"/>
      <c r="J371">
        <f t="shared" ref="J371:J398" si="43">IF((C371&lt;&gt;""),IF(G371="б",1,0),0)</f>
        <v>1</v>
      </c>
      <c r="K371">
        <f t="shared" ref="K371:K398" si="44">IF((C371&lt;&gt;""),IF(G371="к",1,0),0)</f>
        <v>0</v>
      </c>
      <c r="L371">
        <f t="shared" si="41"/>
        <v>1</v>
      </c>
      <c r="M371">
        <f t="shared" si="42"/>
        <v>0</v>
      </c>
    </row>
    <row r="372" spans="1:13" ht="18.75" x14ac:dyDescent="0.3">
      <c r="A372" s="257">
        <v>522</v>
      </c>
      <c r="B372" s="162">
        <v>58</v>
      </c>
      <c r="C372" s="56" t="s">
        <v>380</v>
      </c>
      <c r="D372" s="185">
        <v>3</v>
      </c>
      <c r="E372" s="162">
        <v>336</v>
      </c>
      <c r="F372" s="162" t="s">
        <v>609</v>
      </c>
      <c r="G372" s="162" t="s">
        <v>98</v>
      </c>
      <c r="H372" s="100">
        <v>37371</v>
      </c>
      <c r="I372" s="54"/>
      <c r="J372">
        <f t="shared" si="43"/>
        <v>1</v>
      </c>
      <c r="K372">
        <f t="shared" si="44"/>
        <v>0</v>
      </c>
      <c r="L372">
        <f t="shared" si="41"/>
        <v>1</v>
      </c>
      <c r="M372">
        <f t="shared" si="42"/>
        <v>0</v>
      </c>
    </row>
    <row r="373" spans="1:13" ht="18.75" x14ac:dyDescent="0.3">
      <c r="A373" s="257"/>
      <c r="B373" s="162">
        <v>59</v>
      </c>
      <c r="C373" s="56" t="s">
        <v>381</v>
      </c>
      <c r="D373" s="185">
        <v>2</v>
      </c>
      <c r="E373" s="162">
        <v>232</v>
      </c>
      <c r="F373" s="162" t="s">
        <v>609</v>
      </c>
      <c r="G373" s="162" t="s">
        <v>118</v>
      </c>
      <c r="H373" s="100">
        <v>37929</v>
      </c>
      <c r="I373" s="54" t="s">
        <v>675</v>
      </c>
      <c r="J373">
        <f t="shared" si="43"/>
        <v>0</v>
      </c>
      <c r="K373">
        <f t="shared" si="44"/>
        <v>1</v>
      </c>
      <c r="L373">
        <f t="shared" si="41"/>
        <v>1</v>
      </c>
      <c r="M373">
        <f t="shared" si="42"/>
        <v>0</v>
      </c>
    </row>
    <row r="374" spans="1:13" ht="18.75" x14ac:dyDescent="0.3">
      <c r="A374" s="257"/>
      <c r="B374" s="162">
        <v>60</v>
      </c>
      <c r="C374" s="56" t="s">
        <v>383</v>
      </c>
      <c r="D374" s="185">
        <v>3</v>
      </c>
      <c r="E374" s="162">
        <v>324</v>
      </c>
      <c r="F374" s="162" t="s">
        <v>609</v>
      </c>
      <c r="G374" s="162" t="s">
        <v>118</v>
      </c>
      <c r="H374" s="100">
        <v>36800</v>
      </c>
      <c r="I374" s="54"/>
      <c r="J374">
        <f t="shared" si="43"/>
        <v>0</v>
      </c>
      <c r="K374">
        <f t="shared" si="44"/>
        <v>1</v>
      </c>
      <c r="L374">
        <f t="shared" si="41"/>
        <v>1</v>
      </c>
      <c r="M374">
        <f t="shared" si="42"/>
        <v>0</v>
      </c>
    </row>
    <row r="375" spans="1:13" ht="18.75" x14ac:dyDescent="0.3">
      <c r="A375" s="257">
        <v>523</v>
      </c>
      <c r="B375" s="162">
        <v>61</v>
      </c>
      <c r="C375" s="56" t="s">
        <v>384</v>
      </c>
      <c r="D375" s="185">
        <v>2</v>
      </c>
      <c r="E375" s="162">
        <v>215</v>
      </c>
      <c r="F375" s="162" t="s">
        <v>609</v>
      </c>
      <c r="G375" s="162" t="s">
        <v>98</v>
      </c>
      <c r="H375" s="100">
        <v>37625</v>
      </c>
      <c r="I375" s="54" t="s">
        <v>709</v>
      </c>
      <c r="J375">
        <f t="shared" si="43"/>
        <v>1</v>
      </c>
      <c r="K375">
        <f t="shared" si="44"/>
        <v>0</v>
      </c>
      <c r="L375">
        <f t="shared" si="41"/>
        <v>1</v>
      </c>
      <c r="M375">
        <f t="shared" si="42"/>
        <v>0</v>
      </c>
    </row>
    <row r="376" spans="1:13" ht="18.75" x14ac:dyDescent="0.3">
      <c r="A376" s="257"/>
      <c r="B376" s="162">
        <v>62</v>
      </c>
      <c r="C376" s="56" t="s">
        <v>650</v>
      </c>
      <c r="D376" s="185">
        <v>3</v>
      </c>
      <c r="E376" s="162">
        <v>323</v>
      </c>
      <c r="F376" s="162" t="s">
        <v>609</v>
      </c>
      <c r="G376" s="162" t="s">
        <v>98</v>
      </c>
      <c r="H376" s="100">
        <v>37335</v>
      </c>
      <c r="I376" s="54"/>
      <c r="J376">
        <f t="shared" si="43"/>
        <v>1</v>
      </c>
      <c r="K376">
        <f t="shared" si="44"/>
        <v>0</v>
      </c>
      <c r="L376">
        <f t="shared" si="41"/>
        <v>1</v>
      </c>
      <c r="M376">
        <f t="shared" si="42"/>
        <v>0</v>
      </c>
    </row>
    <row r="377" spans="1:13" ht="18.75" x14ac:dyDescent="0.3">
      <c r="A377" s="257"/>
      <c r="B377" s="162">
        <v>63</v>
      </c>
      <c r="C377" s="56" t="s">
        <v>628</v>
      </c>
      <c r="D377" s="185">
        <v>2</v>
      </c>
      <c r="E377" s="162">
        <v>221</v>
      </c>
      <c r="F377" s="162" t="s">
        <v>609</v>
      </c>
      <c r="G377" s="162" t="s">
        <v>118</v>
      </c>
      <c r="H377" s="100">
        <v>37764</v>
      </c>
      <c r="I377" s="54"/>
      <c r="J377">
        <f t="shared" si="43"/>
        <v>0</v>
      </c>
      <c r="K377">
        <f t="shared" si="44"/>
        <v>1</v>
      </c>
      <c r="L377">
        <f t="shared" si="41"/>
        <v>1</v>
      </c>
      <c r="M377">
        <f t="shared" si="42"/>
        <v>0</v>
      </c>
    </row>
    <row r="378" spans="1:13" ht="18.75" x14ac:dyDescent="0.3">
      <c r="A378" s="257">
        <v>524</v>
      </c>
      <c r="B378" s="162">
        <v>64</v>
      </c>
      <c r="C378" s="56" t="s">
        <v>385</v>
      </c>
      <c r="D378" s="185">
        <v>3</v>
      </c>
      <c r="E378" s="162">
        <v>302</v>
      </c>
      <c r="F378" s="162" t="s">
        <v>609</v>
      </c>
      <c r="G378" s="162" t="s">
        <v>98</v>
      </c>
      <c r="H378" s="100">
        <v>37490</v>
      </c>
      <c r="I378" s="54"/>
      <c r="J378">
        <f t="shared" si="43"/>
        <v>1</v>
      </c>
      <c r="K378">
        <f t="shared" si="44"/>
        <v>0</v>
      </c>
      <c r="L378">
        <f t="shared" ref="L378:L398" si="45">IF(C378&lt;&gt;"",1,0)</f>
        <v>1</v>
      </c>
      <c r="M378">
        <f t="shared" si="42"/>
        <v>0</v>
      </c>
    </row>
    <row r="379" spans="1:13" ht="18.75" x14ac:dyDescent="0.3">
      <c r="A379" s="257"/>
      <c r="B379" s="162">
        <v>65</v>
      </c>
      <c r="C379" s="56" t="s">
        <v>387</v>
      </c>
      <c r="D379" s="185">
        <v>2</v>
      </c>
      <c r="E379" s="162">
        <v>236</v>
      </c>
      <c r="F379" s="162" t="s">
        <v>609</v>
      </c>
      <c r="G379" s="162" t="s">
        <v>118</v>
      </c>
      <c r="H379" s="100">
        <v>37730</v>
      </c>
      <c r="I379" s="54" t="s">
        <v>707</v>
      </c>
      <c r="J379">
        <f t="shared" si="43"/>
        <v>0</v>
      </c>
      <c r="K379">
        <f t="shared" si="44"/>
        <v>1</v>
      </c>
      <c r="L379">
        <f t="shared" si="45"/>
        <v>1</v>
      </c>
      <c r="M379">
        <f t="shared" ref="M379:M398" si="46">IF(F379="Д",1,0)</f>
        <v>0</v>
      </c>
    </row>
    <row r="380" spans="1:13" ht="18.75" x14ac:dyDescent="0.3">
      <c r="A380" s="257"/>
      <c r="B380" s="162">
        <v>66</v>
      </c>
      <c r="C380" s="56" t="s">
        <v>388</v>
      </c>
      <c r="D380" s="185">
        <v>2</v>
      </c>
      <c r="E380" s="162">
        <v>225</v>
      </c>
      <c r="F380" s="162" t="s">
        <v>609</v>
      </c>
      <c r="G380" s="162" t="s">
        <v>118</v>
      </c>
      <c r="H380" s="100">
        <v>37831</v>
      </c>
      <c r="I380" s="54" t="s">
        <v>707</v>
      </c>
      <c r="J380">
        <f t="shared" si="43"/>
        <v>0</v>
      </c>
      <c r="K380">
        <f t="shared" si="44"/>
        <v>1</v>
      </c>
      <c r="L380">
        <f t="shared" si="45"/>
        <v>1</v>
      </c>
      <c r="M380">
        <f t="shared" si="46"/>
        <v>0</v>
      </c>
    </row>
    <row r="381" spans="1:13" ht="18.75" x14ac:dyDescent="0.3">
      <c r="A381" s="257">
        <v>525</v>
      </c>
      <c r="B381" s="162">
        <v>67</v>
      </c>
      <c r="C381" s="56" t="s">
        <v>389</v>
      </c>
      <c r="D381" s="185">
        <v>2</v>
      </c>
      <c r="E381" s="162">
        <v>223</v>
      </c>
      <c r="F381" s="162" t="s">
        <v>609</v>
      </c>
      <c r="G381" s="162" t="s">
        <v>118</v>
      </c>
      <c r="H381" s="100">
        <v>37010</v>
      </c>
      <c r="I381" s="54"/>
      <c r="J381">
        <f t="shared" si="43"/>
        <v>0</v>
      </c>
      <c r="K381">
        <f t="shared" si="44"/>
        <v>1</v>
      </c>
      <c r="L381">
        <f t="shared" si="45"/>
        <v>1</v>
      </c>
      <c r="M381">
        <f t="shared" si="46"/>
        <v>0</v>
      </c>
    </row>
    <row r="382" spans="1:13" ht="18.75" x14ac:dyDescent="0.3">
      <c r="A382" s="257"/>
      <c r="B382" s="162">
        <v>68</v>
      </c>
      <c r="C382" s="56" t="s">
        <v>391</v>
      </c>
      <c r="D382" s="185">
        <v>2</v>
      </c>
      <c r="E382" s="162">
        <v>203</v>
      </c>
      <c r="F382" s="162" t="s">
        <v>609</v>
      </c>
      <c r="G382" s="162" t="s">
        <v>98</v>
      </c>
      <c r="H382" s="100">
        <v>37841</v>
      </c>
      <c r="I382" s="54"/>
      <c r="J382">
        <f t="shared" si="43"/>
        <v>1</v>
      </c>
      <c r="K382">
        <f t="shared" si="44"/>
        <v>0</v>
      </c>
      <c r="L382">
        <f t="shared" si="45"/>
        <v>1</v>
      </c>
      <c r="M382">
        <f t="shared" si="46"/>
        <v>0</v>
      </c>
    </row>
    <row r="383" spans="1:13" ht="18.75" x14ac:dyDescent="0.3">
      <c r="A383" s="257"/>
      <c r="B383" s="162">
        <v>69</v>
      </c>
      <c r="C383" s="56" t="s">
        <v>393</v>
      </c>
      <c r="D383" s="185">
        <v>2</v>
      </c>
      <c r="E383" s="162">
        <v>203</v>
      </c>
      <c r="F383" s="162" t="s">
        <v>609</v>
      </c>
      <c r="G383" s="162" t="s">
        <v>98</v>
      </c>
      <c r="H383" s="100">
        <v>38040</v>
      </c>
      <c r="I383" s="54"/>
      <c r="J383">
        <f t="shared" si="43"/>
        <v>1</v>
      </c>
      <c r="K383">
        <f t="shared" si="44"/>
        <v>0</v>
      </c>
      <c r="L383">
        <f t="shared" si="45"/>
        <v>1</v>
      </c>
      <c r="M383">
        <f t="shared" si="46"/>
        <v>0</v>
      </c>
    </row>
    <row r="384" spans="1:13" ht="18.75" x14ac:dyDescent="0.3">
      <c r="A384" s="257">
        <v>526</v>
      </c>
      <c r="B384" s="162">
        <v>70</v>
      </c>
      <c r="C384" s="56" t="s">
        <v>394</v>
      </c>
      <c r="D384" s="185">
        <v>3</v>
      </c>
      <c r="E384" s="162">
        <v>320</v>
      </c>
      <c r="F384" s="162" t="s">
        <v>609</v>
      </c>
      <c r="G384" s="162" t="s">
        <v>98</v>
      </c>
      <c r="H384" s="100">
        <v>37349</v>
      </c>
      <c r="I384" s="54" t="s">
        <v>669</v>
      </c>
      <c r="J384">
        <f t="shared" si="43"/>
        <v>1</v>
      </c>
      <c r="K384">
        <f t="shared" si="44"/>
        <v>0</v>
      </c>
      <c r="L384">
        <f t="shared" si="45"/>
        <v>1</v>
      </c>
      <c r="M384">
        <f t="shared" si="46"/>
        <v>0</v>
      </c>
    </row>
    <row r="385" spans="1:13" ht="18.75" x14ac:dyDescent="0.3">
      <c r="A385" s="257"/>
      <c r="B385" s="162">
        <v>71</v>
      </c>
      <c r="C385" s="56" t="s">
        <v>395</v>
      </c>
      <c r="D385" s="185">
        <v>2</v>
      </c>
      <c r="E385" s="162">
        <v>224</v>
      </c>
      <c r="F385" s="162" t="s">
        <v>609</v>
      </c>
      <c r="G385" s="162" t="s">
        <v>98</v>
      </c>
      <c r="H385" s="100">
        <v>37812</v>
      </c>
      <c r="I385" s="54"/>
      <c r="J385">
        <f t="shared" si="43"/>
        <v>1</v>
      </c>
      <c r="K385">
        <f t="shared" si="44"/>
        <v>0</v>
      </c>
      <c r="L385">
        <f t="shared" si="45"/>
        <v>1</v>
      </c>
      <c r="M385">
        <f t="shared" si="46"/>
        <v>0</v>
      </c>
    </row>
    <row r="386" spans="1:13" ht="18.75" x14ac:dyDescent="0.3">
      <c r="A386" s="257"/>
      <c r="B386" s="162">
        <v>72</v>
      </c>
      <c r="C386" s="56" t="s">
        <v>410</v>
      </c>
      <c r="D386" s="185">
        <v>2</v>
      </c>
      <c r="E386" s="162">
        <v>215</v>
      </c>
      <c r="F386" s="162" t="s">
        <v>609</v>
      </c>
      <c r="G386" s="162" t="s">
        <v>98</v>
      </c>
      <c r="H386" s="100">
        <v>37657</v>
      </c>
      <c r="I386" s="54"/>
      <c r="J386">
        <f t="shared" si="43"/>
        <v>1</v>
      </c>
      <c r="K386">
        <f t="shared" si="44"/>
        <v>0</v>
      </c>
      <c r="L386">
        <f t="shared" si="45"/>
        <v>1</v>
      </c>
      <c r="M386">
        <f t="shared" si="46"/>
        <v>0</v>
      </c>
    </row>
    <row r="387" spans="1:13" ht="18.75" x14ac:dyDescent="0.3">
      <c r="A387" s="257">
        <v>527</v>
      </c>
      <c r="B387" s="162">
        <v>73</v>
      </c>
      <c r="C387" s="56" t="s">
        <v>397</v>
      </c>
      <c r="D387" s="185">
        <v>2</v>
      </c>
      <c r="E387" s="162">
        <v>235</v>
      </c>
      <c r="F387" s="162" t="s">
        <v>609</v>
      </c>
      <c r="G387" s="162" t="s">
        <v>98</v>
      </c>
      <c r="H387" s="100">
        <v>37948</v>
      </c>
      <c r="I387" s="54" t="s">
        <v>710</v>
      </c>
      <c r="J387">
        <f t="shared" si="43"/>
        <v>1</v>
      </c>
      <c r="K387">
        <f t="shared" si="44"/>
        <v>0</v>
      </c>
      <c r="L387">
        <f t="shared" si="45"/>
        <v>1</v>
      </c>
      <c r="M387">
        <f t="shared" si="46"/>
        <v>0</v>
      </c>
    </row>
    <row r="388" spans="1:13" ht="18.75" x14ac:dyDescent="0.3">
      <c r="A388" s="257"/>
      <c r="B388" s="162">
        <v>74</v>
      </c>
      <c r="C388" s="56" t="s">
        <v>399</v>
      </c>
      <c r="D388" s="185">
        <v>3</v>
      </c>
      <c r="E388" s="162">
        <v>303</v>
      </c>
      <c r="F388" s="162" t="s">
        <v>609</v>
      </c>
      <c r="G388" s="162" t="s">
        <v>98</v>
      </c>
      <c r="H388" s="100">
        <v>37320</v>
      </c>
      <c r="I388" s="54"/>
      <c r="J388">
        <f t="shared" si="43"/>
        <v>1</v>
      </c>
      <c r="K388">
        <f t="shared" si="44"/>
        <v>0</v>
      </c>
      <c r="L388">
        <f t="shared" si="45"/>
        <v>1</v>
      </c>
      <c r="M388">
        <f t="shared" si="46"/>
        <v>0</v>
      </c>
    </row>
    <row r="389" spans="1:13" ht="18.75" x14ac:dyDescent="0.3">
      <c r="A389" s="257"/>
      <c r="B389" s="162">
        <v>75</v>
      </c>
      <c r="C389" s="56" t="s">
        <v>401</v>
      </c>
      <c r="D389" s="185">
        <v>3</v>
      </c>
      <c r="E389" s="162">
        <v>336</v>
      </c>
      <c r="F389" s="162" t="s">
        <v>609</v>
      </c>
      <c r="G389" s="162" t="s">
        <v>98</v>
      </c>
      <c r="H389" s="100">
        <v>37487</v>
      </c>
      <c r="I389" s="54"/>
      <c r="J389">
        <f t="shared" si="43"/>
        <v>1</v>
      </c>
      <c r="K389">
        <f t="shared" si="44"/>
        <v>0</v>
      </c>
      <c r="L389">
        <f t="shared" si="45"/>
        <v>1</v>
      </c>
      <c r="M389">
        <f t="shared" si="46"/>
        <v>0</v>
      </c>
    </row>
    <row r="390" spans="1:13" ht="18.75" x14ac:dyDescent="0.3">
      <c r="A390" s="257">
        <v>528</v>
      </c>
      <c r="B390" s="162">
        <v>76</v>
      </c>
      <c r="C390" s="56" t="s">
        <v>403</v>
      </c>
      <c r="D390" s="185">
        <v>2</v>
      </c>
      <c r="E390" s="162">
        <v>235</v>
      </c>
      <c r="F390" s="162" t="s">
        <v>609</v>
      </c>
      <c r="G390" s="162" t="s">
        <v>98</v>
      </c>
      <c r="H390" s="100">
        <v>37870</v>
      </c>
      <c r="I390" s="54"/>
      <c r="J390">
        <f t="shared" si="43"/>
        <v>1</v>
      </c>
      <c r="K390">
        <f t="shared" si="44"/>
        <v>0</v>
      </c>
      <c r="L390">
        <f t="shared" si="45"/>
        <v>1</v>
      </c>
      <c r="M390">
        <f t="shared" si="46"/>
        <v>0</v>
      </c>
    </row>
    <row r="391" spans="1:13" ht="18.75" x14ac:dyDescent="0.3">
      <c r="A391" s="257"/>
      <c r="B391" s="162">
        <v>77</v>
      </c>
      <c r="C391" s="56" t="s">
        <v>404</v>
      </c>
      <c r="D391" s="185">
        <v>2</v>
      </c>
      <c r="E391" s="162">
        <v>202</v>
      </c>
      <c r="F391" s="162" t="s">
        <v>609</v>
      </c>
      <c r="G391" s="162" t="s">
        <v>98</v>
      </c>
      <c r="H391" s="100">
        <v>37801</v>
      </c>
      <c r="I391" s="54" t="s">
        <v>716</v>
      </c>
      <c r="J391">
        <f t="shared" si="43"/>
        <v>1</v>
      </c>
      <c r="K391">
        <f t="shared" si="44"/>
        <v>0</v>
      </c>
      <c r="L391">
        <f t="shared" si="45"/>
        <v>1</v>
      </c>
      <c r="M391">
        <f t="shared" si="46"/>
        <v>0</v>
      </c>
    </row>
    <row r="392" spans="1:13" ht="18.75" x14ac:dyDescent="0.3">
      <c r="A392" s="257"/>
      <c r="B392" s="162">
        <v>78</v>
      </c>
      <c r="C392" s="56" t="s">
        <v>630</v>
      </c>
      <c r="D392" s="185">
        <v>3</v>
      </c>
      <c r="E392" s="162">
        <v>320</v>
      </c>
      <c r="F392" s="162" t="s">
        <v>609</v>
      </c>
      <c r="G392" s="162" t="s">
        <v>98</v>
      </c>
      <c r="H392" s="100">
        <v>37558</v>
      </c>
      <c r="I392" s="54"/>
      <c r="J392">
        <f t="shared" si="43"/>
        <v>1</v>
      </c>
      <c r="K392">
        <f t="shared" si="44"/>
        <v>0</v>
      </c>
      <c r="L392">
        <f t="shared" si="45"/>
        <v>1</v>
      </c>
      <c r="M392">
        <f t="shared" si="46"/>
        <v>0</v>
      </c>
    </row>
    <row r="393" spans="1:13" ht="18.75" x14ac:dyDescent="0.3">
      <c r="A393" s="257">
        <v>529</v>
      </c>
      <c r="B393" s="162">
        <v>79</v>
      </c>
      <c r="C393" s="56" t="s">
        <v>405</v>
      </c>
      <c r="D393" s="185">
        <v>3</v>
      </c>
      <c r="E393" s="162">
        <v>311</v>
      </c>
      <c r="F393" s="162" t="s">
        <v>609</v>
      </c>
      <c r="G393" s="162" t="s">
        <v>98</v>
      </c>
      <c r="H393" s="100">
        <v>37562</v>
      </c>
      <c r="I393" s="54" t="s">
        <v>707</v>
      </c>
      <c r="J393">
        <f t="shared" si="43"/>
        <v>1</v>
      </c>
      <c r="K393">
        <f t="shared" si="44"/>
        <v>0</v>
      </c>
      <c r="L393">
        <f t="shared" si="45"/>
        <v>1</v>
      </c>
      <c r="M393">
        <f t="shared" si="46"/>
        <v>0</v>
      </c>
    </row>
    <row r="394" spans="1:13" ht="18.75" x14ac:dyDescent="0.3">
      <c r="A394" s="257"/>
      <c r="B394" s="162">
        <v>80</v>
      </c>
      <c r="C394" s="56" t="s">
        <v>406</v>
      </c>
      <c r="D394" s="185">
        <v>3</v>
      </c>
      <c r="E394" s="162">
        <v>335</v>
      </c>
      <c r="F394" s="162" t="s">
        <v>609</v>
      </c>
      <c r="G394" s="162" t="s">
        <v>98</v>
      </c>
      <c r="H394" s="100">
        <v>37379</v>
      </c>
      <c r="I394" s="54"/>
      <c r="J394">
        <f t="shared" si="43"/>
        <v>1</v>
      </c>
      <c r="K394">
        <f t="shared" si="44"/>
        <v>0</v>
      </c>
      <c r="L394">
        <f t="shared" si="45"/>
        <v>1</v>
      </c>
      <c r="M394">
        <f t="shared" si="46"/>
        <v>0</v>
      </c>
    </row>
    <row r="395" spans="1:13" ht="18.75" x14ac:dyDescent="0.3">
      <c r="A395" s="257"/>
      <c r="B395" s="162">
        <v>81</v>
      </c>
      <c r="C395" s="56" t="s">
        <v>407</v>
      </c>
      <c r="D395" s="185">
        <v>2</v>
      </c>
      <c r="E395" s="162">
        <v>225</v>
      </c>
      <c r="F395" s="162" t="s">
        <v>609</v>
      </c>
      <c r="G395" s="162" t="s">
        <v>98</v>
      </c>
      <c r="H395" s="100">
        <v>37700</v>
      </c>
      <c r="I395" s="54" t="s">
        <v>712</v>
      </c>
      <c r="J395">
        <f t="shared" si="43"/>
        <v>1</v>
      </c>
      <c r="K395">
        <f t="shared" si="44"/>
        <v>0</v>
      </c>
      <c r="L395">
        <f t="shared" si="45"/>
        <v>1</v>
      </c>
      <c r="M395">
        <f t="shared" si="46"/>
        <v>0</v>
      </c>
    </row>
    <row r="396" spans="1:13" ht="15.75" x14ac:dyDescent="0.25">
      <c r="A396" s="257">
        <v>532</v>
      </c>
      <c r="B396" s="162">
        <v>82</v>
      </c>
      <c r="C396" s="111" t="s">
        <v>652</v>
      </c>
      <c r="D396" s="182">
        <v>2</v>
      </c>
      <c r="E396" s="112">
        <v>203</v>
      </c>
      <c r="F396" s="112" t="s">
        <v>610</v>
      </c>
      <c r="G396" s="116" t="s">
        <v>98</v>
      </c>
      <c r="H396" s="114">
        <v>37610</v>
      </c>
      <c r="I396" s="126"/>
      <c r="J396">
        <f t="shared" si="43"/>
        <v>1</v>
      </c>
      <c r="K396">
        <f t="shared" si="44"/>
        <v>0</v>
      </c>
      <c r="L396">
        <f t="shared" si="45"/>
        <v>1</v>
      </c>
      <c r="M396">
        <f t="shared" si="46"/>
        <v>1</v>
      </c>
    </row>
    <row r="397" spans="1:13" ht="18.75" x14ac:dyDescent="0.3">
      <c r="A397" s="257"/>
      <c r="B397" s="162">
        <v>83</v>
      </c>
      <c r="C397" s="56" t="s">
        <v>704</v>
      </c>
      <c r="D397" s="185">
        <v>2</v>
      </c>
      <c r="E397" s="162">
        <v>211</v>
      </c>
      <c r="F397" s="112" t="s">
        <v>610</v>
      </c>
      <c r="G397" s="162" t="s">
        <v>98</v>
      </c>
      <c r="H397" s="100">
        <v>37607</v>
      </c>
      <c r="I397" s="54"/>
      <c r="J397">
        <f t="shared" si="43"/>
        <v>1</v>
      </c>
      <c r="K397">
        <f t="shared" si="44"/>
        <v>0</v>
      </c>
      <c r="L397">
        <f t="shared" si="45"/>
        <v>1</v>
      </c>
      <c r="M397">
        <f t="shared" si="46"/>
        <v>1</v>
      </c>
    </row>
    <row r="398" spans="1:13" ht="18.75" x14ac:dyDescent="0.3">
      <c r="A398" s="257"/>
      <c r="B398" s="162">
        <v>84</v>
      </c>
      <c r="C398" s="121" t="s">
        <v>58</v>
      </c>
      <c r="D398" s="185">
        <v>1</v>
      </c>
      <c r="E398" s="116">
        <v>127</v>
      </c>
      <c r="F398" s="112" t="s">
        <v>610</v>
      </c>
      <c r="G398" s="49" t="s">
        <v>118</v>
      </c>
      <c r="H398" s="74">
        <v>37949</v>
      </c>
      <c r="I398" s="54"/>
      <c r="J398">
        <f t="shared" si="43"/>
        <v>0</v>
      </c>
      <c r="K398">
        <f t="shared" si="44"/>
        <v>1</v>
      </c>
      <c r="L398">
        <f t="shared" si="45"/>
        <v>1</v>
      </c>
      <c r="M398">
        <f t="shared" si="46"/>
        <v>1</v>
      </c>
    </row>
    <row r="399" spans="1:13" ht="35.25" customHeight="1" x14ac:dyDescent="0.25">
      <c r="A399" s="257">
        <v>533</v>
      </c>
      <c r="B399" s="162">
        <v>85</v>
      </c>
      <c r="C399" s="227" t="s">
        <v>821</v>
      </c>
      <c r="D399" s="116">
        <v>4</v>
      </c>
      <c r="E399" s="116">
        <v>435</v>
      </c>
      <c r="F399" s="115" t="s">
        <v>610</v>
      </c>
      <c r="G399" s="115" t="s">
        <v>154</v>
      </c>
      <c r="H399" s="168">
        <v>37221</v>
      </c>
      <c r="I399" s="115">
        <v>89959818634</v>
      </c>
      <c r="J399" s="115">
        <v>89274254612</v>
      </c>
    </row>
    <row r="400" spans="1:13" ht="18.75" x14ac:dyDescent="0.3">
      <c r="A400" s="257"/>
      <c r="B400" s="162">
        <v>86</v>
      </c>
      <c r="C400" s="56" t="s">
        <v>415</v>
      </c>
      <c r="D400" s="185">
        <v>4</v>
      </c>
      <c r="E400" s="162">
        <v>416</v>
      </c>
      <c r="F400" s="112" t="s">
        <v>610</v>
      </c>
      <c r="G400" s="162" t="s">
        <v>98</v>
      </c>
      <c r="H400" s="100">
        <v>36714</v>
      </c>
      <c r="I400" s="54"/>
      <c r="J400">
        <f>IF((C400&lt;&gt;""),IF(G400="б",1,0),0)</f>
        <v>1</v>
      </c>
      <c r="K400">
        <f>IF((C400&lt;&gt;""),IF(G400="к",1,0),0)</f>
        <v>0</v>
      </c>
      <c r="L400">
        <f t="shared" ref="L400:L409" si="47">IF(C400&lt;&gt;"",1,0)</f>
        <v>1</v>
      </c>
      <c r="M400">
        <f t="shared" ref="M400:M405" si="48">IF(F400="Д",1,0)</f>
        <v>1</v>
      </c>
    </row>
    <row r="401" spans="1:13" ht="18.75" x14ac:dyDescent="0.3">
      <c r="A401" s="257"/>
      <c r="B401" s="162">
        <v>87</v>
      </c>
      <c r="C401" s="50" t="s">
        <v>74</v>
      </c>
      <c r="D401" s="182">
        <v>3</v>
      </c>
      <c r="E401" s="49">
        <v>311</v>
      </c>
      <c r="F401" s="112" t="s">
        <v>610</v>
      </c>
      <c r="G401" s="49" t="s">
        <v>98</v>
      </c>
      <c r="H401" s="96">
        <v>37275</v>
      </c>
      <c r="I401" s="54" t="s">
        <v>707</v>
      </c>
      <c r="J401">
        <f>IF((C401&lt;&gt;""),IF(G401="б",1,0),0)</f>
        <v>1</v>
      </c>
      <c r="K401">
        <f>IF((C401&lt;&gt;""),IF(G401="к",1,0),0)</f>
        <v>0</v>
      </c>
      <c r="L401">
        <f t="shared" si="47"/>
        <v>1</v>
      </c>
      <c r="M401">
        <f t="shared" si="48"/>
        <v>1</v>
      </c>
    </row>
    <row r="402" spans="1:13" ht="18.75" x14ac:dyDescent="0.3">
      <c r="A402" s="257">
        <v>534</v>
      </c>
      <c r="B402" s="162">
        <v>88</v>
      </c>
      <c r="C402" s="56" t="s">
        <v>417</v>
      </c>
      <c r="D402" s="185">
        <v>3</v>
      </c>
      <c r="E402" s="162">
        <v>303</v>
      </c>
      <c r="F402" s="112" t="s">
        <v>610</v>
      </c>
      <c r="G402" s="162" t="s">
        <v>98</v>
      </c>
      <c r="H402" s="100">
        <v>37448</v>
      </c>
      <c r="I402" s="54"/>
      <c r="J402">
        <f>IF((C402&lt;&gt;""),IF(G402="б",1,0),0)</f>
        <v>1</v>
      </c>
      <c r="K402">
        <f>IF((C402&lt;&gt;""),IF(G402="к",1,0),0)</f>
        <v>0</v>
      </c>
      <c r="L402">
        <f t="shared" si="47"/>
        <v>1</v>
      </c>
      <c r="M402">
        <f t="shared" si="48"/>
        <v>1</v>
      </c>
    </row>
    <row r="403" spans="1:13" ht="18.75" x14ac:dyDescent="0.3">
      <c r="A403" s="257"/>
      <c r="B403" s="162">
        <v>89</v>
      </c>
      <c r="C403" s="56" t="s">
        <v>419</v>
      </c>
      <c r="D403" s="185">
        <v>3</v>
      </c>
      <c r="E403" s="162">
        <v>303</v>
      </c>
      <c r="F403" s="112" t="s">
        <v>610</v>
      </c>
      <c r="G403" s="162" t="s">
        <v>98</v>
      </c>
      <c r="H403" s="100">
        <v>37385</v>
      </c>
      <c r="I403" s="54"/>
      <c r="J403">
        <f t="shared" ref="J403:J419" si="49">IF((C403&lt;&gt;""),IF(G403="б",1,0),0)</f>
        <v>1</v>
      </c>
      <c r="K403">
        <f t="shared" ref="K403:K419" si="50">IF((C403&lt;&gt;""),IF(G403="к",1,0),0)</f>
        <v>0</v>
      </c>
      <c r="L403">
        <f t="shared" si="47"/>
        <v>1</v>
      </c>
      <c r="M403">
        <f t="shared" si="48"/>
        <v>1</v>
      </c>
    </row>
    <row r="404" spans="1:13" ht="18.75" x14ac:dyDescent="0.3">
      <c r="A404" s="257"/>
      <c r="B404" s="162">
        <v>90</v>
      </c>
      <c r="C404" s="56" t="s">
        <v>414</v>
      </c>
      <c r="D404" s="185">
        <v>3</v>
      </c>
      <c r="E404" s="162">
        <v>323</v>
      </c>
      <c r="F404" s="112" t="s">
        <v>610</v>
      </c>
      <c r="G404" s="162" t="s">
        <v>98</v>
      </c>
      <c r="H404" s="100">
        <v>37353</v>
      </c>
      <c r="I404" s="54" t="s">
        <v>712</v>
      </c>
      <c r="J404">
        <f t="shared" si="49"/>
        <v>1</v>
      </c>
      <c r="K404">
        <f t="shared" si="50"/>
        <v>0</v>
      </c>
      <c r="L404">
        <f t="shared" si="47"/>
        <v>1</v>
      </c>
      <c r="M404">
        <f t="shared" si="48"/>
        <v>1</v>
      </c>
    </row>
    <row r="405" spans="1:13" ht="18.75" x14ac:dyDescent="0.3">
      <c r="A405" s="257">
        <v>535</v>
      </c>
      <c r="B405" s="162">
        <v>91</v>
      </c>
      <c r="C405" s="56" t="s">
        <v>422</v>
      </c>
      <c r="D405" s="185">
        <v>2</v>
      </c>
      <c r="E405" s="162">
        <v>224</v>
      </c>
      <c r="F405" s="112" t="s">
        <v>610</v>
      </c>
      <c r="G405" s="162" t="s">
        <v>98</v>
      </c>
      <c r="H405" s="100">
        <v>37644</v>
      </c>
      <c r="I405" s="54" t="s">
        <v>712</v>
      </c>
      <c r="J405">
        <f t="shared" si="49"/>
        <v>1</v>
      </c>
      <c r="K405">
        <f t="shared" si="50"/>
        <v>0</v>
      </c>
      <c r="L405">
        <f t="shared" si="47"/>
        <v>1</v>
      </c>
      <c r="M405">
        <f t="shared" si="48"/>
        <v>1</v>
      </c>
    </row>
    <row r="406" spans="1:13" ht="18.75" x14ac:dyDescent="0.3">
      <c r="A406" s="257"/>
      <c r="B406" s="162">
        <v>92</v>
      </c>
      <c r="C406" s="56" t="s">
        <v>424</v>
      </c>
      <c r="D406" s="185">
        <v>2</v>
      </c>
      <c r="E406" s="162">
        <v>224</v>
      </c>
      <c r="F406" s="112" t="s">
        <v>610</v>
      </c>
      <c r="G406" s="162" t="s">
        <v>98</v>
      </c>
      <c r="H406" s="100">
        <v>37882</v>
      </c>
      <c r="I406" s="54"/>
      <c r="J406">
        <f t="shared" si="49"/>
        <v>1</v>
      </c>
      <c r="K406">
        <f t="shared" si="50"/>
        <v>0</v>
      </c>
      <c r="L406">
        <f t="shared" si="47"/>
        <v>1</v>
      </c>
      <c r="M406">
        <f t="shared" ref="M406:M419" si="51">IF(F406="Д",1,0)</f>
        <v>1</v>
      </c>
    </row>
    <row r="407" spans="1:13" ht="18.75" x14ac:dyDescent="0.3">
      <c r="A407" s="257"/>
      <c r="B407" s="162">
        <v>93</v>
      </c>
      <c r="C407" s="56" t="s">
        <v>425</v>
      </c>
      <c r="D407" s="185">
        <v>2</v>
      </c>
      <c r="E407" s="162">
        <v>220</v>
      </c>
      <c r="F407" s="112" t="s">
        <v>610</v>
      </c>
      <c r="G407" s="162" t="s">
        <v>98</v>
      </c>
      <c r="H407" s="100">
        <v>37817</v>
      </c>
      <c r="I407" s="54"/>
      <c r="J407">
        <f t="shared" si="49"/>
        <v>1</v>
      </c>
      <c r="K407">
        <f t="shared" si="50"/>
        <v>0</v>
      </c>
      <c r="L407">
        <f t="shared" si="47"/>
        <v>1</v>
      </c>
      <c r="M407">
        <f t="shared" si="51"/>
        <v>1</v>
      </c>
    </row>
    <row r="408" spans="1:13" ht="18.75" x14ac:dyDescent="0.3">
      <c r="A408" s="257">
        <v>536</v>
      </c>
      <c r="B408" s="162">
        <v>94</v>
      </c>
      <c r="C408" s="56" t="s">
        <v>426</v>
      </c>
      <c r="D408" s="185">
        <v>3</v>
      </c>
      <c r="E408" s="162">
        <v>331</v>
      </c>
      <c r="F408" s="112" t="s">
        <v>610</v>
      </c>
      <c r="G408" s="162" t="s">
        <v>98</v>
      </c>
      <c r="H408" s="100">
        <v>37243</v>
      </c>
      <c r="I408" s="54" t="s">
        <v>676</v>
      </c>
      <c r="J408">
        <f t="shared" si="49"/>
        <v>1</v>
      </c>
      <c r="K408">
        <f t="shared" si="50"/>
        <v>0</v>
      </c>
      <c r="L408">
        <f t="shared" si="47"/>
        <v>1</v>
      </c>
      <c r="M408">
        <f t="shared" si="51"/>
        <v>1</v>
      </c>
    </row>
    <row r="409" spans="1:13" ht="18.75" x14ac:dyDescent="0.3">
      <c r="A409" s="257"/>
      <c r="B409" s="162">
        <v>95</v>
      </c>
      <c r="C409" s="56" t="s">
        <v>427</v>
      </c>
      <c r="D409" s="185">
        <v>2</v>
      </c>
      <c r="E409" s="162">
        <v>224</v>
      </c>
      <c r="F409" s="112" t="s">
        <v>610</v>
      </c>
      <c r="G409" s="162" t="s">
        <v>98</v>
      </c>
      <c r="H409" s="100">
        <v>37820</v>
      </c>
      <c r="I409" s="54" t="s">
        <v>712</v>
      </c>
      <c r="J409">
        <f t="shared" si="49"/>
        <v>1</v>
      </c>
      <c r="K409">
        <f t="shared" si="50"/>
        <v>0</v>
      </c>
      <c r="L409">
        <f t="shared" si="47"/>
        <v>1</v>
      </c>
      <c r="M409">
        <f t="shared" si="51"/>
        <v>1</v>
      </c>
    </row>
    <row r="410" spans="1:13" ht="18.75" x14ac:dyDescent="0.3">
      <c r="A410" s="257"/>
      <c r="B410" s="162">
        <v>96</v>
      </c>
      <c r="C410" s="56" t="s">
        <v>428</v>
      </c>
      <c r="D410" s="185">
        <v>2</v>
      </c>
      <c r="E410" s="162">
        <v>224</v>
      </c>
      <c r="F410" s="112" t="s">
        <v>610</v>
      </c>
      <c r="G410" s="162" t="s">
        <v>98</v>
      </c>
      <c r="H410" s="100">
        <v>37651</v>
      </c>
      <c r="I410" s="54" t="s">
        <v>712</v>
      </c>
      <c r="J410">
        <f t="shared" si="49"/>
        <v>1</v>
      </c>
      <c r="K410">
        <f t="shared" si="50"/>
        <v>0</v>
      </c>
      <c r="L410">
        <f t="shared" ref="L410:L419" si="52">IF(C410&lt;&gt;"",1,0)</f>
        <v>1</v>
      </c>
      <c r="M410">
        <f t="shared" si="51"/>
        <v>1</v>
      </c>
    </row>
    <row r="411" spans="1:13" ht="18.75" x14ac:dyDescent="0.3">
      <c r="A411" s="257">
        <v>537</v>
      </c>
      <c r="B411" s="162">
        <v>97</v>
      </c>
      <c r="C411" s="56" t="s">
        <v>429</v>
      </c>
      <c r="D411" s="185">
        <v>2</v>
      </c>
      <c r="E411" s="162">
        <v>203</v>
      </c>
      <c r="F411" s="112" t="s">
        <v>610</v>
      </c>
      <c r="G411" s="162" t="s">
        <v>98</v>
      </c>
      <c r="H411" s="100">
        <v>37930</v>
      </c>
      <c r="I411" s="54"/>
      <c r="J411">
        <f t="shared" si="49"/>
        <v>1</v>
      </c>
      <c r="K411">
        <f t="shared" si="50"/>
        <v>0</v>
      </c>
      <c r="L411">
        <f t="shared" si="52"/>
        <v>1</v>
      </c>
      <c r="M411">
        <f t="shared" si="51"/>
        <v>1</v>
      </c>
    </row>
    <row r="412" spans="1:13" ht="18.75" x14ac:dyDescent="0.3">
      <c r="A412" s="257"/>
      <c r="B412" s="162">
        <v>98</v>
      </c>
      <c r="C412" s="56" t="s">
        <v>430</v>
      </c>
      <c r="D412" s="185">
        <v>3</v>
      </c>
      <c r="E412" s="162">
        <v>330</v>
      </c>
      <c r="F412" s="112" t="s">
        <v>610</v>
      </c>
      <c r="G412" s="162" t="s">
        <v>98</v>
      </c>
      <c r="H412" s="100">
        <v>37349</v>
      </c>
      <c r="I412" s="54" t="s">
        <v>676</v>
      </c>
      <c r="J412">
        <f t="shared" si="49"/>
        <v>1</v>
      </c>
      <c r="K412">
        <f t="shared" si="50"/>
        <v>0</v>
      </c>
      <c r="L412">
        <f t="shared" si="52"/>
        <v>1</v>
      </c>
      <c r="M412">
        <f t="shared" si="51"/>
        <v>1</v>
      </c>
    </row>
    <row r="413" spans="1:13" ht="18.75" x14ac:dyDescent="0.3">
      <c r="A413" s="257"/>
      <c r="B413" s="162">
        <v>99</v>
      </c>
      <c r="C413" s="56" t="s">
        <v>432</v>
      </c>
      <c r="D413" s="185">
        <v>4</v>
      </c>
      <c r="E413" s="162">
        <v>416</v>
      </c>
      <c r="F413" s="112" t="s">
        <v>610</v>
      </c>
      <c r="G413" s="162" t="s">
        <v>98</v>
      </c>
      <c r="H413" s="100">
        <v>37035</v>
      </c>
      <c r="I413" s="54"/>
      <c r="J413">
        <f t="shared" si="49"/>
        <v>1</v>
      </c>
      <c r="K413">
        <f t="shared" si="50"/>
        <v>0</v>
      </c>
      <c r="L413">
        <f t="shared" si="52"/>
        <v>1</v>
      </c>
      <c r="M413">
        <f t="shared" si="51"/>
        <v>1</v>
      </c>
    </row>
    <row r="414" spans="1:13" ht="18.75" x14ac:dyDescent="0.3">
      <c r="A414" s="257">
        <v>538</v>
      </c>
      <c r="B414" s="162">
        <v>100</v>
      </c>
      <c r="C414" s="56" t="s">
        <v>433</v>
      </c>
      <c r="D414" s="185">
        <v>3</v>
      </c>
      <c r="E414" s="162">
        <v>320</v>
      </c>
      <c r="F414" s="112" t="s">
        <v>610</v>
      </c>
      <c r="G414" s="162" t="s">
        <v>98</v>
      </c>
      <c r="H414" s="100">
        <v>37588</v>
      </c>
      <c r="I414" s="54"/>
      <c r="J414">
        <f t="shared" si="49"/>
        <v>1</v>
      </c>
      <c r="K414">
        <f t="shared" si="50"/>
        <v>0</v>
      </c>
      <c r="L414">
        <f t="shared" si="52"/>
        <v>1</v>
      </c>
      <c r="M414">
        <f t="shared" si="51"/>
        <v>1</v>
      </c>
    </row>
    <row r="415" spans="1:13" ht="18.75" x14ac:dyDescent="0.3">
      <c r="A415" s="257"/>
      <c r="B415" s="162">
        <v>101</v>
      </c>
      <c r="C415" s="163" t="s">
        <v>631</v>
      </c>
      <c r="D415" s="200">
        <v>2</v>
      </c>
      <c r="E415" s="162">
        <v>215</v>
      </c>
      <c r="F415" s="112" t="s">
        <v>610</v>
      </c>
      <c r="G415" s="162" t="s">
        <v>98</v>
      </c>
      <c r="H415" s="100">
        <v>37054</v>
      </c>
      <c r="I415" s="54" t="s">
        <v>677</v>
      </c>
      <c r="J415">
        <f t="shared" si="49"/>
        <v>1</v>
      </c>
      <c r="K415">
        <f t="shared" si="50"/>
        <v>0</v>
      </c>
      <c r="L415">
        <f t="shared" si="52"/>
        <v>1</v>
      </c>
      <c r="M415">
        <f t="shared" si="51"/>
        <v>1</v>
      </c>
    </row>
    <row r="416" spans="1:13" ht="18.75" x14ac:dyDescent="0.3">
      <c r="A416" s="257"/>
      <c r="B416" s="162">
        <v>102</v>
      </c>
      <c r="C416" s="56" t="s">
        <v>654</v>
      </c>
      <c r="D416" s="185">
        <v>3</v>
      </c>
      <c r="E416" s="162">
        <v>311</v>
      </c>
      <c r="F416" s="112" t="s">
        <v>610</v>
      </c>
      <c r="G416" s="162" t="s">
        <v>98</v>
      </c>
      <c r="H416" s="100">
        <v>37341</v>
      </c>
      <c r="I416" s="54" t="s">
        <v>707</v>
      </c>
      <c r="J416">
        <f t="shared" si="49"/>
        <v>1</v>
      </c>
      <c r="K416">
        <f t="shared" si="50"/>
        <v>0</v>
      </c>
      <c r="L416">
        <f t="shared" si="52"/>
        <v>1</v>
      </c>
      <c r="M416">
        <f t="shared" si="51"/>
        <v>1</v>
      </c>
    </row>
    <row r="417" spans="1:13" ht="18.75" x14ac:dyDescent="0.3">
      <c r="A417" s="257">
        <v>539</v>
      </c>
      <c r="B417" s="162">
        <v>103</v>
      </c>
      <c r="C417" s="56" t="s">
        <v>434</v>
      </c>
      <c r="D417" s="185">
        <v>2</v>
      </c>
      <c r="E417" s="162">
        <v>202</v>
      </c>
      <c r="F417" s="112" t="s">
        <v>610</v>
      </c>
      <c r="G417" s="162" t="s">
        <v>98</v>
      </c>
      <c r="H417" s="100">
        <v>37517</v>
      </c>
      <c r="I417" s="54" t="s">
        <v>716</v>
      </c>
      <c r="J417">
        <f t="shared" si="49"/>
        <v>1</v>
      </c>
      <c r="K417">
        <f t="shared" si="50"/>
        <v>0</v>
      </c>
      <c r="L417">
        <f t="shared" si="52"/>
        <v>1</v>
      </c>
      <c r="M417">
        <f t="shared" si="51"/>
        <v>1</v>
      </c>
    </row>
    <row r="418" spans="1:13" ht="18.75" x14ac:dyDescent="0.3">
      <c r="A418" s="257"/>
      <c r="B418" s="162">
        <v>104</v>
      </c>
      <c r="C418" s="56" t="s">
        <v>435</v>
      </c>
      <c r="D418" s="185">
        <v>2</v>
      </c>
      <c r="E418" s="162">
        <v>215</v>
      </c>
      <c r="F418" s="112" t="s">
        <v>610</v>
      </c>
      <c r="G418" s="162" t="s">
        <v>98</v>
      </c>
      <c r="H418" s="100">
        <v>37396</v>
      </c>
      <c r="I418" s="54"/>
      <c r="J418">
        <f t="shared" si="49"/>
        <v>1</v>
      </c>
      <c r="K418">
        <f t="shared" si="50"/>
        <v>0</v>
      </c>
      <c r="L418">
        <f t="shared" si="52"/>
        <v>1</v>
      </c>
      <c r="M418">
        <f t="shared" si="51"/>
        <v>1</v>
      </c>
    </row>
    <row r="419" spans="1:13" ht="18.75" x14ac:dyDescent="0.3">
      <c r="A419" s="257"/>
      <c r="B419" s="162">
        <v>105</v>
      </c>
      <c r="C419" s="239"/>
      <c r="D419" s="185"/>
      <c r="E419" s="162"/>
      <c r="F419" s="112"/>
      <c r="G419" s="162"/>
      <c r="H419" s="100"/>
      <c r="I419" s="54"/>
      <c r="J419">
        <f t="shared" si="49"/>
        <v>0</v>
      </c>
      <c r="K419">
        <f t="shared" si="50"/>
        <v>0</v>
      </c>
      <c r="L419">
        <f t="shared" si="52"/>
        <v>0</v>
      </c>
      <c r="M419">
        <f t="shared" si="51"/>
        <v>0</v>
      </c>
    </row>
    <row r="422" spans="1:13" s="204" customFormat="1" ht="18.75" x14ac:dyDescent="0.3">
      <c r="C422" s="205"/>
      <c r="D422" s="206" t="s">
        <v>809</v>
      </c>
      <c r="E422" s="107" t="s">
        <v>810</v>
      </c>
      <c r="F422" s="107" t="s">
        <v>811</v>
      </c>
      <c r="G422" s="92" t="s">
        <v>812</v>
      </c>
      <c r="H422" s="207"/>
      <c r="I422" s="208"/>
    </row>
    <row r="423" spans="1:13" x14ac:dyDescent="0.25">
      <c r="C423" s="18" t="s">
        <v>805</v>
      </c>
      <c r="D423" s="203">
        <f>SUMPRODUCT((D3:D419=1)*(F3:F419="д"))</f>
        <v>50</v>
      </c>
      <c r="E423" s="203">
        <f>SUMPRODUCT((D3:D419=1)*(F3:F419="м"))</f>
        <v>111</v>
      </c>
      <c r="F423" s="203">
        <f>SUMPRODUCT((D3:D419=1)*(G3:G419="к"))</f>
        <v>46</v>
      </c>
      <c r="G423" s="203">
        <f>SUMPRODUCT((D3:D419=1)*(G3:G419="б"))</f>
        <v>115</v>
      </c>
    </row>
    <row r="424" spans="1:13" x14ac:dyDescent="0.25">
      <c r="C424" s="18" t="s">
        <v>806</v>
      </c>
      <c r="D424" s="203">
        <f>SUMPRODUCT((D3:D419=2)*(F3:F419="д"))</f>
        <v>43</v>
      </c>
      <c r="E424" s="203">
        <f>SUMPRODUCT((D3:D419=2)*(F3:F419="м"))</f>
        <v>114</v>
      </c>
      <c r="F424" s="203">
        <f>SUMPRODUCT((D3:D419=2)*(G3:G419="к"))</f>
        <v>48</v>
      </c>
      <c r="G424" s="203">
        <f>SUMPRODUCT((D3:D419=2)*(G3:G419="б"))</f>
        <v>109</v>
      </c>
    </row>
    <row r="425" spans="1:13" x14ac:dyDescent="0.25">
      <c r="C425" s="18" t="s">
        <v>807</v>
      </c>
      <c r="D425" s="203">
        <f>SUMPRODUCT((D3:D419=3)*(F3:F419="д"))</f>
        <v>26</v>
      </c>
      <c r="E425" s="203">
        <f>SUMPRODUCT((D3:D419=3)*(F3:F419="м"))</f>
        <v>57</v>
      </c>
      <c r="F425" s="203">
        <f>SUMPRODUCT((D3:D419=3)*(G3:G419="к"))</f>
        <v>14</v>
      </c>
      <c r="G425" s="203">
        <f>SUMPRODUCT((D3:D419=3)*(G3:G419="б"))</f>
        <v>69</v>
      </c>
    </row>
    <row r="426" spans="1:13" x14ac:dyDescent="0.25">
      <c r="C426" s="18" t="s">
        <v>808</v>
      </c>
      <c r="D426" s="203">
        <f>SUMPRODUCT((D3:D419=4)*(F3:F419="д"))</f>
        <v>5</v>
      </c>
      <c r="E426" s="203">
        <f>SUMPRODUCT((D3:D419=4)*(F3:F419="м"))</f>
        <v>8</v>
      </c>
      <c r="F426" s="203">
        <f>SUMPRODUCT((D3:D419=4)*(G3:G419="к"))</f>
        <v>1</v>
      </c>
      <c r="G426" s="203">
        <f>SUMPRODUCT((D3:D419=4)*(G3:G419="б"))</f>
        <v>12</v>
      </c>
    </row>
    <row r="427" spans="1:13" x14ac:dyDescent="0.25">
      <c r="C427" s="46" t="s">
        <v>813</v>
      </c>
      <c r="D427" s="203">
        <f>SUM(D423:D426)</f>
        <v>124</v>
      </c>
      <c r="E427" s="203">
        <f t="shared" ref="E427:G427" si="53">SUM(E423:E426)</f>
        <v>290</v>
      </c>
      <c r="F427" s="203">
        <f t="shared" si="53"/>
        <v>109</v>
      </c>
      <c r="G427" s="203">
        <f t="shared" si="53"/>
        <v>305</v>
      </c>
    </row>
  </sheetData>
  <autoFilter ref="A2:R419" xr:uid="{277118C7-C5C6-4E86-86E5-F4AED9219DBC}"/>
  <mergeCells count="139">
    <mergeCell ref="A3:A5"/>
    <mergeCell ref="A6:A8"/>
    <mergeCell ref="A9:A11"/>
    <mergeCell ref="A12:A14"/>
    <mergeCell ref="A15:A17"/>
    <mergeCell ref="A18:A20"/>
    <mergeCell ref="A39:A41"/>
    <mergeCell ref="A42:A44"/>
    <mergeCell ref="A45:A47"/>
    <mergeCell ref="A48:A50"/>
    <mergeCell ref="A51:A53"/>
    <mergeCell ref="A54:A56"/>
    <mergeCell ref="A21:A23"/>
    <mergeCell ref="A24:A26"/>
    <mergeCell ref="A27:A29"/>
    <mergeCell ref="A30:A32"/>
    <mergeCell ref="A33:A35"/>
    <mergeCell ref="A36:A38"/>
    <mergeCell ref="A75:A77"/>
    <mergeCell ref="A78:A80"/>
    <mergeCell ref="A81:A83"/>
    <mergeCell ref="A84:A86"/>
    <mergeCell ref="A87:A89"/>
    <mergeCell ref="A90:A92"/>
    <mergeCell ref="A57:A59"/>
    <mergeCell ref="A60:A62"/>
    <mergeCell ref="A63:A65"/>
    <mergeCell ref="A66:A68"/>
    <mergeCell ref="A69:A71"/>
    <mergeCell ref="A72:A74"/>
    <mergeCell ref="A111:A113"/>
    <mergeCell ref="A114:A116"/>
    <mergeCell ref="A117:A119"/>
    <mergeCell ref="A120:A122"/>
    <mergeCell ref="A123:A125"/>
    <mergeCell ref="A126:A128"/>
    <mergeCell ref="A93:A95"/>
    <mergeCell ref="A96:A98"/>
    <mergeCell ref="A99:A101"/>
    <mergeCell ref="A102:A104"/>
    <mergeCell ref="A105:A107"/>
    <mergeCell ref="A108:A110"/>
    <mergeCell ref="A147:A149"/>
    <mergeCell ref="A150:A152"/>
    <mergeCell ref="A153:A155"/>
    <mergeCell ref="A156:A158"/>
    <mergeCell ref="A159:A161"/>
    <mergeCell ref="A162:A164"/>
    <mergeCell ref="A129:A131"/>
    <mergeCell ref="A132:A134"/>
    <mergeCell ref="A135:A137"/>
    <mergeCell ref="A138:A140"/>
    <mergeCell ref="A141:A143"/>
    <mergeCell ref="A144:A146"/>
    <mergeCell ref="A183:A185"/>
    <mergeCell ref="A186:A188"/>
    <mergeCell ref="A189:A191"/>
    <mergeCell ref="A192:A194"/>
    <mergeCell ref="A195:A197"/>
    <mergeCell ref="A198:A200"/>
    <mergeCell ref="A165:A167"/>
    <mergeCell ref="A168:A170"/>
    <mergeCell ref="A171:A173"/>
    <mergeCell ref="A174:A176"/>
    <mergeCell ref="A177:A179"/>
    <mergeCell ref="A180:A182"/>
    <mergeCell ref="A219:A221"/>
    <mergeCell ref="A222:A224"/>
    <mergeCell ref="A225:A227"/>
    <mergeCell ref="A228:A230"/>
    <mergeCell ref="A231:A233"/>
    <mergeCell ref="A234:A236"/>
    <mergeCell ref="A201:A203"/>
    <mergeCell ref="A204:A206"/>
    <mergeCell ref="A207:A209"/>
    <mergeCell ref="A210:A212"/>
    <mergeCell ref="A213:A215"/>
    <mergeCell ref="A216:A218"/>
    <mergeCell ref="A255:A257"/>
    <mergeCell ref="A258:A260"/>
    <mergeCell ref="A261:A263"/>
    <mergeCell ref="A264:A266"/>
    <mergeCell ref="A267:A269"/>
    <mergeCell ref="A270:A272"/>
    <mergeCell ref="A237:A239"/>
    <mergeCell ref="A240:A242"/>
    <mergeCell ref="A243:A245"/>
    <mergeCell ref="A246:A248"/>
    <mergeCell ref="A249:A251"/>
    <mergeCell ref="A252:A254"/>
    <mergeCell ref="A291:A293"/>
    <mergeCell ref="A294:A296"/>
    <mergeCell ref="A297:A299"/>
    <mergeCell ref="A300:A302"/>
    <mergeCell ref="A303:A305"/>
    <mergeCell ref="A306:A308"/>
    <mergeCell ref="A273:A275"/>
    <mergeCell ref="A276:A278"/>
    <mergeCell ref="A279:A281"/>
    <mergeCell ref="A282:A284"/>
    <mergeCell ref="A285:A287"/>
    <mergeCell ref="A288:A290"/>
    <mergeCell ref="A327:A329"/>
    <mergeCell ref="A330:A332"/>
    <mergeCell ref="A333:A335"/>
    <mergeCell ref="A336:A338"/>
    <mergeCell ref="A339:A341"/>
    <mergeCell ref="A342:A344"/>
    <mergeCell ref="A309:A311"/>
    <mergeCell ref="A312:A314"/>
    <mergeCell ref="A315:A317"/>
    <mergeCell ref="A318:A320"/>
    <mergeCell ref="A321:A323"/>
    <mergeCell ref="A324:A326"/>
    <mergeCell ref="A363:A365"/>
    <mergeCell ref="A366:A368"/>
    <mergeCell ref="A369:A371"/>
    <mergeCell ref="A372:A374"/>
    <mergeCell ref="A375:A377"/>
    <mergeCell ref="A378:A380"/>
    <mergeCell ref="A345:A347"/>
    <mergeCell ref="A348:A350"/>
    <mergeCell ref="A351:A353"/>
    <mergeCell ref="A354:A356"/>
    <mergeCell ref="A357:A359"/>
    <mergeCell ref="A360:A362"/>
    <mergeCell ref="A417:A419"/>
    <mergeCell ref="A399:A401"/>
    <mergeCell ref="A402:A404"/>
    <mergeCell ref="A405:A407"/>
    <mergeCell ref="A408:A410"/>
    <mergeCell ref="A411:A413"/>
    <mergeCell ref="A414:A416"/>
    <mergeCell ref="A381:A383"/>
    <mergeCell ref="A384:A386"/>
    <mergeCell ref="A387:A389"/>
    <mergeCell ref="A390:A392"/>
    <mergeCell ref="A393:A395"/>
    <mergeCell ref="A396:A398"/>
  </mergeCells>
  <conditionalFormatting sqref="R158">
    <cfRule type="containsText" dxfId="45" priority="19" operator="containsText" text="многодет* СТ">
      <formula>NOT(ISERROR(SEARCH("многодет* СТ",R158)))</formula>
    </cfRule>
  </conditionalFormatting>
  <conditionalFormatting sqref="I210:I237 I239:I263 I265:I314">
    <cfRule type="containsText" dxfId="44" priority="15" operator="containsText" text="малоимущ* ИКТ">
      <formula>NOT(ISERROR(SEARCH("малоимущ* ИКТ",I210)))</formula>
    </cfRule>
    <cfRule type="containsText" dxfId="43" priority="17" operator="containsText" text="сирота СТ">
      <formula>NOT(ISERROR(SEARCH("сирота СТ",I210)))</formula>
    </cfRule>
    <cfRule type="containsText" dxfId="42" priority="18" operator="containsText" text="многодет* ИТ">
      <formula>NOT(ISERROR(SEARCH("многодет* ИТ",I210)))</formula>
    </cfRule>
  </conditionalFormatting>
  <conditionalFormatting sqref="I239:I263 I265:I314 I210:I237">
    <cfRule type="containsText" dxfId="41" priority="16" operator="containsText" text="многодет* СТ">
      <formula>NOT(ISERROR(SEARCH("многодет* СТ",I210)))</formula>
    </cfRule>
  </conditionalFormatting>
  <conditionalFormatting sqref="I223:I237 I239:I263 I265:I314">
    <cfRule type="containsText" dxfId="40" priority="14" operator="containsText" text="многодет* СТ">
      <formula>NOT(ISERROR(SEARCH("многодет* СТ",I223)))</formula>
    </cfRule>
  </conditionalFormatting>
  <conditionalFormatting sqref="I230">
    <cfRule type="containsText" dxfId="39" priority="13" operator="containsText" text="многодетный ИТ">
      <formula>NOT(ISERROR(SEARCH("многодетный ИТ",I230)))</formula>
    </cfRule>
  </conditionalFormatting>
  <conditionalFormatting sqref="I288">
    <cfRule type="containsText" dxfId="38" priority="12" operator="containsText" text="многодетная ИТ">
      <formula>NOT(ISERROR(SEARCH("многодетная ИТ",I288)))</formula>
    </cfRule>
  </conditionalFormatting>
  <conditionalFormatting sqref="I400:I419 I363:I398 I315:I361">
    <cfRule type="containsText" dxfId="37" priority="1" operator="containsText" text="многодетная СТ">
      <formula>NOT(ISERROR(SEARCH("многодетная СТ",I315)))</formula>
    </cfRule>
    <cfRule type="containsText" dxfId="36" priority="2" operator="containsText" text="сирота СТ">
      <formula>NOT(ISERROR(SEARCH("сирота СТ",I315)))</formula>
    </cfRule>
    <cfRule type="containsText" dxfId="35" priority="3" operator="containsText" text="сирота ИКТ">
      <formula>NOT(ISERROR(SEARCH("сирота ИКТ",I315)))</formula>
    </cfRule>
    <cfRule type="containsText" dxfId="34" priority="5" operator="containsText" text="многодетная ИТ">
      <formula>NOT(ISERROR(SEARCH("многодетная ИТ",I315)))</formula>
    </cfRule>
    <cfRule type="containsText" dxfId="33" priority="6" operator="containsText" text="многодетная ИТ">
      <formula>NOT(ISERROR(SEARCH("многодетная ИТ",I315)))</formula>
    </cfRule>
    <cfRule type="containsText" dxfId="32" priority="7" operator="containsText" text="многодетная ИКТ">
      <formula>NOT(ISERROR(SEARCH("многодетная ИКТ",I315)))</formula>
    </cfRule>
    <cfRule type="containsText" dxfId="31" priority="8" operator="containsText" text="многодетная ИТ">
      <formula>NOT(ISERROR(SEARCH("многодетная ИТ",I315)))</formula>
    </cfRule>
    <cfRule type="containsText" dxfId="30" priority="9" operator="containsText" text="многодетная СТ">
      <formula>NOT(ISERROR(SEARCH("многодетная СТ",I315)))</formula>
    </cfRule>
    <cfRule type="containsText" dxfId="29" priority="10" operator="containsText" text="многодетная ИКТ">
      <formula>NOT(ISERROR(SEARCH("многодетная ИКТ",I315)))</formula>
    </cfRule>
    <cfRule type="containsText" dxfId="28" priority="11" operator="containsText" text="малоимущая СТ">
      <formula>NOT(ISERROR(SEARCH("малоимущая СТ",I315)))</formula>
    </cfRule>
  </conditionalFormatting>
  <conditionalFormatting sqref="I315:I361 I400:I419 I363:I398">
    <cfRule type="containsText" dxfId="27" priority="4" operator="containsText" text="многодетная ИТ">
      <formula>NOT(ISERROR(SEARCH("многодетная ИТ",I315)))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tabSelected="1" workbookViewId="0">
      <selection activeCell="F24" sqref="F24"/>
    </sheetView>
  </sheetViews>
  <sheetFormatPr defaultRowHeight="15" x14ac:dyDescent="0.25"/>
  <cols>
    <col min="1" max="1" width="16.5703125" bestFit="1" customWidth="1"/>
    <col min="4" max="4" width="11.7109375" customWidth="1"/>
    <col min="5" max="5" width="10.42578125" bestFit="1" customWidth="1"/>
    <col min="6" max="6" width="10.7109375" customWidth="1"/>
  </cols>
  <sheetData>
    <row r="1" spans="1:6" ht="18.75" x14ac:dyDescent="0.3">
      <c r="B1" s="13" t="s">
        <v>599</v>
      </c>
      <c r="C1" s="13" t="s">
        <v>600</v>
      </c>
      <c r="D1" s="13" t="s">
        <v>601</v>
      </c>
      <c r="E1" s="13" t="s">
        <v>602</v>
      </c>
      <c r="F1" s="25" t="s">
        <v>606</v>
      </c>
    </row>
    <row r="2" spans="1:6" ht="18.75" x14ac:dyDescent="0.3">
      <c r="A2" s="13" t="s">
        <v>595</v>
      </c>
      <c r="B2" s="26" t="s">
        <v>607</v>
      </c>
      <c r="C2" s="27">
        <f>SUM('3 этаж'!M3:M107)</f>
        <v>103</v>
      </c>
      <c r="D2" s="27">
        <f>SUM('4 этаж'!M3:M107)</f>
        <v>105</v>
      </c>
      <c r="E2" s="28">
        <f>SUM('5 этаж'!N3:N108)</f>
        <v>81</v>
      </c>
      <c r="F2" s="27">
        <f>SUM(B2:E2)</f>
        <v>289</v>
      </c>
    </row>
    <row r="3" spans="1:6" ht="18.75" x14ac:dyDescent="0.3">
      <c r="A3" s="13" t="s">
        <v>596</v>
      </c>
      <c r="B3" s="27">
        <f>SUM('2 этаж'!M3:M104)</f>
        <v>100</v>
      </c>
      <c r="C3" s="27" t="s">
        <v>607</v>
      </c>
      <c r="D3" s="27" t="s">
        <v>607</v>
      </c>
      <c r="E3" s="27">
        <f>SUM('5 этаж'!O3:O107)</f>
        <v>24</v>
      </c>
      <c r="F3" s="27">
        <f>SUM(B3:E3)</f>
        <v>124</v>
      </c>
    </row>
    <row r="4" spans="1:6" ht="18.75" x14ac:dyDescent="0.3">
      <c r="A4" s="23"/>
      <c r="B4" s="26"/>
      <c r="C4" s="26"/>
      <c r="D4" s="26"/>
      <c r="E4" s="26"/>
      <c r="F4" s="26">
        <f>F2+F3</f>
        <v>413</v>
      </c>
    </row>
    <row r="5" spans="1:6" ht="18.75" x14ac:dyDescent="0.3">
      <c r="A5" s="23"/>
      <c r="B5" s="26"/>
      <c r="C5" s="26"/>
      <c r="D5" s="26"/>
      <c r="E5" s="26"/>
      <c r="F5" s="26"/>
    </row>
    <row r="6" spans="1:6" ht="18.75" x14ac:dyDescent="0.3">
      <c r="A6" s="13" t="s">
        <v>597</v>
      </c>
      <c r="B6" s="27">
        <f>SUM('2 этаж'!$K$3:$K$104)</f>
        <v>91</v>
      </c>
      <c r="C6" s="27">
        <f>SUM('3 этаж'!$K$3:$K$106)</f>
        <v>81</v>
      </c>
      <c r="D6" s="27">
        <f>SUM('4 этаж'!$K$3:$K$107)</f>
        <v>48</v>
      </c>
      <c r="E6" s="27">
        <f>SUM('5 этаж'!$L$3:$L$107)</f>
        <v>84</v>
      </c>
      <c r="F6" s="27">
        <f>SUM(B6:E6)</f>
        <v>304</v>
      </c>
    </row>
    <row r="7" spans="1:6" ht="18.75" x14ac:dyDescent="0.3">
      <c r="A7" s="13" t="s">
        <v>598</v>
      </c>
      <c r="B7" s="27">
        <f>SUM('2 этаж'!$L$3:$L$104)</f>
        <v>9</v>
      </c>
      <c r="C7" s="27">
        <f>SUM('3 этаж'!$L$3:$L$107)</f>
        <v>22</v>
      </c>
      <c r="D7" s="27">
        <f>SUM('4 этаж'!$L$3:$L$108)</f>
        <v>57</v>
      </c>
      <c r="E7" s="27">
        <f>SUM('5 этаж'!$M$3:$M$107)</f>
        <v>21</v>
      </c>
      <c r="F7" s="27">
        <f>SUM(B7:E7)</f>
        <v>109</v>
      </c>
    </row>
    <row r="8" spans="1:6" x14ac:dyDescent="0.25">
      <c r="F8" s="26">
        <f>F6+F7</f>
        <v>413</v>
      </c>
    </row>
    <row r="9" spans="1:6" ht="18.75" x14ac:dyDescent="0.3">
      <c r="A9" s="13" t="s">
        <v>697</v>
      </c>
      <c r="B9" s="27">
        <f>SUM('2 этаж'!P3:P5)</f>
        <v>13</v>
      </c>
      <c r="C9" s="27">
        <f>SUM('3 этаж'!O3:O5)</f>
        <v>14</v>
      </c>
      <c r="D9" s="27">
        <f>SUM('4 этаж'!O3:O5)</f>
        <v>4</v>
      </c>
      <c r="E9" s="27">
        <f>SUM('5 этаж'!Q3:Q5)</f>
        <v>7</v>
      </c>
      <c r="F9" s="27">
        <f>SUM(B9:E9)</f>
        <v>38</v>
      </c>
    </row>
    <row r="10" spans="1:6" ht="18.75" x14ac:dyDescent="0.3">
      <c r="A10" s="9" t="s">
        <v>698</v>
      </c>
      <c r="B10" s="27">
        <f>SUM('2 этаж'!Q3:Q5)</f>
        <v>3</v>
      </c>
      <c r="C10" s="27">
        <f>SUM('3 этаж'!P3:P5)</f>
        <v>3</v>
      </c>
      <c r="D10" s="27">
        <f>SUM('4 этаж'!P3:P5)</f>
        <v>4</v>
      </c>
      <c r="E10" s="27">
        <f>SUM('5 этаж'!R3:R5)</f>
        <v>2</v>
      </c>
      <c r="F10" s="27">
        <f>SUM(B10:E10)</f>
        <v>12</v>
      </c>
    </row>
    <row r="11" spans="1:6" ht="18.75" x14ac:dyDescent="0.3">
      <c r="A11" s="9" t="s">
        <v>699</v>
      </c>
      <c r="B11" s="27">
        <f>SUM('2 этаж'!R3:R5)</f>
        <v>1</v>
      </c>
      <c r="C11" s="27">
        <f>SUM('3 этаж'!Q3:Q5)</f>
        <v>0</v>
      </c>
      <c r="D11" s="27">
        <f>SUM('4 этаж'!Q3:Q5)</f>
        <v>3</v>
      </c>
      <c r="E11" s="27">
        <f>SUM('5 этаж'!S3:S5)</f>
        <v>3</v>
      </c>
      <c r="F11" s="27">
        <f>SUM(B11:E11)</f>
        <v>7</v>
      </c>
    </row>
    <row r="12" spans="1:6" ht="56.25" x14ac:dyDescent="0.3">
      <c r="A12" s="70" t="s">
        <v>700</v>
      </c>
      <c r="B12" s="71">
        <f>SUM('2 этаж'!P9:P11)</f>
        <v>18</v>
      </c>
      <c r="C12" s="71">
        <f>SUM('3 этаж'!P10:P12)</f>
        <v>8</v>
      </c>
      <c r="D12" s="71">
        <f>SUM('4 этаж'!P9:P11)</f>
        <v>2</v>
      </c>
      <c r="E12" s="71">
        <f>SUM('5 этаж'!R9:R11)</f>
        <v>6</v>
      </c>
      <c r="F12" s="71">
        <f>SUM(B12:E12)</f>
        <v>34</v>
      </c>
    </row>
  </sheetData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8"/>
  <sheetViews>
    <sheetView workbookViewId="0">
      <selection activeCell="C11" sqref="C11"/>
    </sheetView>
  </sheetViews>
  <sheetFormatPr defaultRowHeight="18.75" x14ac:dyDescent="0.3"/>
  <cols>
    <col min="3" max="3" width="42.7109375" customWidth="1"/>
    <col min="4" max="4" width="10.5703125" customWidth="1"/>
    <col min="5" max="5" width="7.85546875" customWidth="1"/>
    <col min="6" max="6" width="6.140625" customWidth="1"/>
    <col min="7" max="7" width="69.28515625" customWidth="1"/>
    <col min="8" max="8" width="16.5703125" style="270" customWidth="1"/>
    <col min="9" max="9" width="18.7109375" style="270" customWidth="1"/>
    <col min="10" max="10" width="23" style="267" customWidth="1"/>
    <col min="11" max="11" width="15.85546875" customWidth="1"/>
    <col min="12" max="12" width="20.5703125" style="270" customWidth="1"/>
  </cols>
  <sheetData>
    <row r="1" spans="1:12" ht="37.5" x14ac:dyDescent="0.3">
      <c r="A1" s="3" t="s">
        <v>0</v>
      </c>
      <c r="B1" s="4" t="s">
        <v>1</v>
      </c>
      <c r="C1" s="4" t="s">
        <v>6</v>
      </c>
      <c r="D1" s="4" t="s">
        <v>2</v>
      </c>
      <c r="E1" s="4" t="s">
        <v>608</v>
      </c>
      <c r="F1" s="4" t="s">
        <v>152</v>
      </c>
      <c r="G1" s="4" t="s">
        <v>3</v>
      </c>
      <c r="H1" s="268" t="s">
        <v>4</v>
      </c>
      <c r="I1" s="268" t="s">
        <v>150</v>
      </c>
      <c r="J1" s="268" t="s">
        <v>151</v>
      </c>
      <c r="K1" s="5" t="s">
        <v>5</v>
      </c>
      <c r="L1" s="268" t="s">
        <v>612</v>
      </c>
    </row>
    <row r="2" spans="1:12" x14ac:dyDescent="0.3">
      <c r="A2" s="82">
        <v>526</v>
      </c>
      <c r="B2" s="14">
        <v>1</v>
      </c>
      <c r="C2" s="12" t="s">
        <v>396</v>
      </c>
      <c r="D2" s="12">
        <v>231</v>
      </c>
      <c r="E2" s="12" t="s">
        <v>609</v>
      </c>
      <c r="F2" s="92" t="s">
        <v>98</v>
      </c>
      <c r="G2" s="12" t="s">
        <v>134</v>
      </c>
      <c r="H2" s="273">
        <v>37909</v>
      </c>
      <c r="I2" s="265">
        <v>89518937692</v>
      </c>
      <c r="J2" s="265">
        <v>89172438092</v>
      </c>
      <c r="K2" s="44"/>
      <c r="L2" s="271">
        <v>44092</v>
      </c>
    </row>
    <row r="3" spans="1:12" x14ac:dyDescent="0.3">
      <c r="A3" s="82">
        <v>413</v>
      </c>
      <c r="B3" s="14">
        <v>2</v>
      </c>
      <c r="C3" s="16" t="s">
        <v>488</v>
      </c>
      <c r="D3" s="16">
        <v>202</v>
      </c>
      <c r="E3" s="16" t="s">
        <v>609</v>
      </c>
      <c r="F3" s="14" t="s">
        <v>154</v>
      </c>
      <c r="G3" s="16"/>
      <c r="H3" s="271">
        <v>37693</v>
      </c>
      <c r="I3" s="19">
        <v>89061109242</v>
      </c>
      <c r="J3" s="19">
        <v>89050223121</v>
      </c>
      <c r="K3" s="16"/>
      <c r="L3" s="274">
        <v>44097</v>
      </c>
    </row>
    <row r="4" spans="1:12" x14ac:dyDescent="0.3">
      <c r="A4" s="82"/>
      <c r="B4" s="14">
        <v>3</v>
      </c>
      <c r="C4" s="44" t="s">
        <v>200</v>
      </c>
      <c r="D4" s="78">
        <v>135</v>
      </c>
      <c r="E4" s="44" t="s">
        <v>609</v>
      </c>
      <c r="F4" s="35" t="s">
        <v>98</v>
      </c>
      <c r="G4" s="44" t="s">
        <v>201</v>
      </c>
      <c r="H4" s="272">
        <v>38263</v>
      </c>
      <c r="I4" s="48">
        <v>89179113250</v>
      </c>
      <c r="J4" s="48">
        <v>89178644718</v>
      </c>
      <c r="K4" s="16"/>
      <c r="L4" s="271"/>
    </row>
    <row r="5" spans="1:12" x14ac:dyDescent="0.3">
      <c r="A5" s="82"/>
      <c r="B5" s="14">
        <v>4</v>
      </c>
      <c r="C5" s="16" t="s">
        <v>470</v>
      </c>
      <c r="D5" s="16">
        <v>105</v>
      </c>
      <c r="E5" s="16" t="s">
        <v>609</v>
      </c>
      <c r="F5" s="14" t="s">
        <v>118</v>
      </c>
      <c r="G5" s="16" t="s">
        <v>457</v>
      </c>
      <c r="H5" s="271">
        <v>38263</v>
      </c>
      <c r="I5" s="19">
        <v>89196852356</v>
      </c>
      <c r="J5" s="19">
        <v>89196852349</v>
      </c>
      <c r="K5" s="16"/>
      <c r="L5" s="271">
        <v>44104</v>
      </c>
    </row>
    <row r="6" spans="1:12" x14ac:dyDescent="0.3">
      <c r="A6" s="82"/>
      <c r="B6" s="14">
        <v>5</v>
      </c>
      <c r="C6" s="44" t="s">
        <v>473</v>
      </c>
      <c r="D6" s="44">
        <v>121</v>
      </c>
      <c r="E6" s="16" t="s">
        <v>609</v>
      </c>
      <c r="F6" s="35" t="s">
        <v>314</v>
      </c>
      <c r="G6" s="44" t="s">
        <v>474</v>
      </c>
      <c r="H6" s="272">
        <v>38295</v>
      </c>
      <c r="I6" s="48">
        <v>89393610941</v>
      </c>
      <c r="J6" s="48">
        <v>89270457515</v>
      </c>
      <c r="K6" s="16"/>
      <c r="L6" s="19"/>
    </row>
    <row r="7" spans="1:12" x14ac:dyDescent="0.3">
      <c r="A7" s="82"/>
      <c r="B7" s="14">
        <v>6</v>
      </c>
      <c r="C7" s="44" t="s">
        <v>506</v>
      </c>
      <c r="D7" s="16">
        <v>320</v>
      </c>
      <c r="E7" s="44" t="s">
        <v>609</v>
      </c>
      <c r="F7" s="35" t="s">
        <v>154</v>
      </c>
      <c r="G7" s="16" t="s">
        <v>507</v>
      </c>
      <c r="H7" s="271">
        <v>37448</v>
      </c>
      <c r="I7" s="19">
        <v>89534056313</v>
      </c>
      <c r="J7" s="19" t="s">
        <v>715</v>
      </c>
      <c r="K7" s="16"/>
      <c r="L7" s="19"/>
    </row>
    <row r="8" spans="1:12" x14ac:dyDescent="0.3">
      <c r="A8" s="82"/>
      <c r="B8" s="14">
        <v>7</v>
      </c>
      <c r="C8" s="16" t="s">
        <v>308</v>
      </c>
      <c r="D8" s="16">
        <v>125</v>
      </c>
      <c r="E8" s="16" t="s">
        <v>609</v>
      </c>
      <c r="F8" s="14" t="s">
        <v>118</v>
      </c>
      <c r="G8" s="16" t="s">
        <v>309</v>
      </c>
      <c r="H8" s="271">
        <v>38102</v>
      </c>
      <c r="I8" s="19">
        <v>89297116721</v>
      </c>
      <c r="J8" s="19">
        <v>89608419003</v>
      </c>
      <c r="K8" s="16"/>
      <c r="L8" s="271">
        <v>44117</v>
      </c>
    </row>
    <row r="9" spans="1:12" x14ac:dyDescent="0.3">
      <c r="A9" s="82"/>
      <c r="B9" s="14">
        <v>8</v>
      </c>
      <c r="C9" s="16" t="s">
        <v>304</v>
      </c>
      <c r="D9" s="81">
        <v>121</v>
      </c>
      <c r="E9" s="16" t="s">
        <v>609</v>
      </c>
      <c r="F9" s="14" t="s">
        <v>118</v>
      </c>
      <c r="G9" s="16" t="s">
        <v>305</v>
      </c>
      <c r="H9" s="271">
        <v>37420</v>
      </c>
      <c r="I9" s="19">
        <v>89247871747</v>
      </c>
      <c r="J9" s="19" t="s">
        <v>715</v>
      </c>
      <c r="K9" s="16"/>
      <c r="L9" s="271">
        <v>44131</v>
      </c>
    </row>
    <row r="10" spans="1:12" x14ac:dyDescent="0.3">
      <c r="A10" s="82"/>
      <c r="B10" s="14">
        <v>9</v>
      </c>
      <c r="C10" s="44" t="s">
        <v>566</v>
      </c>
      <c r="D10" s="44">
        <v>323</v>
      </c>
      <c r="E10" s="16" t="s">
        <v>609</v>
      </c>
      <c r="F10" s="35" t="s">
        <v>154</v>
      </c>
      <c r="G10" s="44" t="s">
        <v>489</v>
      </c>
      <c r="H10" s="272">
        <v>37589</v>
      </c>
      <c r="I10" s="48">
        <v>89393362040</v>
      </c>
      <c r="J10" s="48">
        <v>89178873155</v>
      </c>
      <c r="K10" s="16"/>
      <c r="L10" s="271">
        <v>44137</v>
      </c>
    </row>
    <row r="11" spans="1:12" x14ac:dyDescent="0.3">
      <c r="A11" s="82"/>
      <c r="B11" s="14">
        <v>10</v>
      </c>
      <c r="C11" s="16" t="s">
        <v>261</v>
      </c>
      <c r="D11" s="16">
        <v>120</v>
      </c>
      <c r="E11" s="16" t="s">
        <v>609</v>
      </c>
      <c r="F11" s="14" t="s">
        <v>98</v>
      </c>
      <c r="G11" s="16" t="s">
        <v>262</v>
      </c>
      <c r="H11" s="271">
        <v>38224</v>
      </c>
      <c r="I11" s="19">
        <v>89053757015</v>
      </c>
      <c r="J11" s="19">
        <v>89274248605</v>
      </c>
      <c r="K11" s="16"/>
      <c r="L11" s="271">
        <v>44140</v>
      </c>
    </row>
    <row r="12" spans="1:12" x14ac:dyDescent="0.3">
      <c r="A12" s="58">
        <v>201</v>
      </c>
      <c r="B12" s="14">
        <v>11</v>
      </c>
      <c r="C12" s="78" t="s">
        <v>437</v>
      </c>
      <c r="D12" s="78">
        <v>111</v>
      </c>
      <c r="E12" s="16" t="s">
        <v>725</v>
      </c>
      <c r="F12" s="14" t="s">
        <v>98</v>
      </c>
      <c r="G12" s="16" t="s">
        <v>726</v>
      </c>
      <c r="H12" s="272">
        <v>38059</v>
      </c>
      <c r="I12" s="48">
        <v>89872987191</v>
      </c>
      <c r="J12" s="19"/>
      <c r="K12" s="16"/>
      <c r="L12" s="271">
        <v>44145</v>
      </c>
    </row>
    <row r="13" spans="1:12" x14ac:dyDescent="0.3">
      <c r="A13" s="58">
        <v>534</v>
      </c>
      <c r="B13" s="14">
        <v>12</v>
      </c>
      <c r="C13" s="12" t="s">
        <v>420</v>
      </c>
      <c r="D13" s="92">
        <v>202</v>
      </c>
      <c r="E13" s="31" t="s">
        <v>610</v>
      </c>
      <c r="F13" s="31" t="s">
        <v>98</v>
      </c>
      <c r="G13" s="32" t="s">
        <v>421</v>
      </c>
      <c r="H13" s="273">
        <v>37687</v>
      </c>
      <c r="I13" s="265">
        <v>89176071405</v>
      </c>
      <c r="J13" s="265">
        <v>89822634225</v>
      </c>
      <c r="K13" s="9"/>
      <c r="L13" s="19"/>
    </row>
    <row r="14" spans="1:12" x14ac:dyDescent="0.3">
      <c r="A14" s="58"/>
      <c r="B14" s="14">
        <v>13</v>
      </c>
      <c r="C14" s="13" t="s">
        <v>185</v>
      </c>
      <c r="D14" s="146">
        <v>115</v>
      </c>
      <c r="E14" s="44" t="s">
        <v>609</v>
      </c>
      <c r="F14" s="14" t="s">
        <v>154</v>
      </c>
      <c r="G14" s="13" t="s">
        <v>186</v>
      </c>
      <c r="H14" s="271">
        <v>38219</v>
      </c>
      <c r="I14" s="19">
        <v>89084794258</v>
      </c>
      <c r="J14" s="19">
        <v>89603614100</v>
      </c>
      <c r="K14" s="13"/>
      <c r="L14" s="19"/>
    </row>
    <row r="15" spans="1:12" x14ac:dyDescent="0.3">
      <c r="A15" s="58"/>
      <c r="B15" s="14">
        <v>14</v>
      </c>
      <c r="C15" s="9" t="s">
        <v>448</v>
      </c>
      <c r="D15" s="35">
        <v>105</v>
      </c>
      <c r="E15" s="44" t="s">
        <v>609</v>
      </c>
      <c r="F15" s="35" t="s">
        <v>314</v>
      </c>
      <c r="G15" s="44" t="s">
        <v>449</v>
      </c>
      <c r="H15" s="272">
        <v>38347</v>
      </c>
      <c r="I15" s="48">
        <v>89625679833</v>
      </c>
      <c r="J15" s="48">
        <v>89274386802</v>
      </c>
      <c r="K15" s="13"/>
      <c r="L15" s="19"/>
    </row>
    <row r="16" spans="1:12" ht="20.25" x14ac:dyDescent="0.3">
      <c r="A16" s="58"/>
      <c r="B16" s="14">
        <v>15</v>
      </c>
      <c r="C16" s="137" t="s">
        <v>574</v>
      </c>
      <c r="D16" s="138">
        <v>102</v>
      </c>
      <c r="E16" s="263" t="s">
        <v>610</v>
      </c>
      <c r="F16" s="138" t="s">
        <v>98</v>
      </c>
      <c r="G16" s="137" t="s">
        <v>130</v>
      </c>
      <c r="H16" s="272">
        <v>37602</v>
      </c>
      <c r="I16" s="48">
        <v>89172766452</v>
      </c>
      <c r="J16" s="48">
        <v>89274896909</v>
      </c>
      <c r="K16" s="139"/>
      <c r="L16" s="271">
        <v>44193</v>
      </c>
    </row>
    <row r="17" spans="1:13" ht="20.25" x14ac:dyDescent="0.3">
      <c r="A17" s="58"/>
      <c r="B17" s="14">
        <v>16</v>
      </c>
      <c r="C17" s="140" t="s">
        <v>766</v>
      </c>
      <c r="D17" s="141">
        <v>225</v>
      </c>
      <c r="E17" s="141" t="s">
        <v>609</v>
      </c>
      <c r="F17" s="142" t="s">
        <v>118</v>
      </c>
      <c r="G17" s="143" t="s">
        <v>720</v>
      </c>
      <c r="H17" s="273">
        <v>37767</v>
      </c>
      <c r="I17" s="265">
        <v>89178975460</v>
      </c>
      <c r="J17" s="265">
        <v>89179113383</v>
      </c>
      <c r="K17" s="13"/>
      <c r="L17" s="271">
        <v>44191</v>
      </c>
    </row>
    <row r="18" spans="1:13" x14ac:dyDescent="0.3">
      <c r="A18" s="58"/>
      <c r="B18" s="14">
        <v>17</v>
      </c>
      <c r="C18" s="55" t="s">
        <v>170</v>
      </c>
      <c r="D18" s="92">
        <v>102</v>
      </c>
      <c r="E18" s="18" t="s">
        <v>609</v>
      </c>
      <c r="F18" s="79" t="s">
        <v>154</v>
      </c>
      <c r="G18" s="55" t="s">
        <v>171</v>
      </c>
      <c r="H18" s="273">
        <v>38104</v>
      </c>
      <c r="I18" s="265">
        <v>89047136117</v>
      </c>
      <c r="J18" s="265">
        <v>89393059978</v>
      </c>
      <c r="K18" s="13"/>
      <c r="L18" s="19"/>
    </row>
    <row r="19" spans="1:13" x14ac:dyDescent="0.3">
      <c r="A19" s="262">
        <v>539</v>
      </c>
      <c r="B19" s="14">
        <v>18</v>
      </c>
      <c r="C19" s="56" t="s">
        <v>436</v>
      </c>
      <c r="D19" s="162">
        <v>220</v>
      </c>
      <c r="E19" s="112" t="s">
        <v>610</v>
      </c>
      <c r="F19" s="162" t="s">
        <v>98</v>
      </c>
      <c r="G19" s="117" t="s">
        <v>122</v>
      </c>
      <c r="H19" s="273">
        <v>37760</v>
      </c>
      <c r="I19" s="265">
        <v>89177746586</v>
      </c>
      <c r="J19" s="265">
        <v>89876128297</v>
      </c>
      <c r="K19" s="9"/>
      <c r="L19" s="269"/>
    </row>
    <row r="20" spans="1:13" x14ac:dyDescent="0.3">
      <c r="A20" s="262">
        <v>437</v>
      </c>
      <c r="B20" s="14">
        <v>19</v>
      </c>
      <c r="C20" s="9" t="s">
        <v>563</v>
      </c>
      <c r="D20" s="35">
        <v>211</v>
      </c>
      <c r="E20" s="35" t="s">
        <v>609</v>
      </c>
      <c r="F20" s="44" t="s">
        <v>98</v>
      </c>
      <c r="G20" s="18"/>
      <c r="H20" s="272">
        <v>37445</v>
      </c>
      <c r="I20" s="48">
        <v>89393418275</v>
      </c>
      <c r="J20" s="48">
        <v>89393881947</v>
      </c>
      <c r="K20" s="13" t="s">
        <v>689</v>
      </c>
      <c r="L20" s="275">
        <v>44224</v>
      </c>
    </row>
    <row r="21" spans="1:13" ht="37.5" x14ac:dyDescent="0.3">
      <c r="A21" s="262">
        <v>309</v>
      </c>
      <c r="B21" s="14">
        <v>20</v>
      </c>
      <c r="C21" s="13" t="s">
        <v>767</v>
      </c>
      <c r="D21" s="146">
        <v>115</v>
      </c>
      <c r="E21" s="18" t="s">
        <v>609</v>
      </c>
      <c r="F21" s="14" t="s">
        <v>154</v>
      </c>
      <c r="G21" s="13" t="s">
        <v>189</v>
      </c>
      <c r="H21" s="271">
        <v>38212</v>
      </c>
      <c r="I21" s="19">
        <v>89655876009</v>
      </c>
      <c r="J21" s="19">
        <v>89673604509</v>
      </c>
      <c r="K21" s="225" t="s">
        <v>707</v>
      </c>
      <c r="L21" s="276">
        <v>44227</v>
      </c>
      <c r="M21" s="264"/>
    </row>
    <row r="22" spans="1:13" x14ac:dyDescent="0.3">
      <c r="A22" s="262">
        <v>320</v>
      </c>
      <c r="B22" s="14">
        <v>21</v>
      </c>
      <c r="C22" s="171" t="s">
        <v>656</v>
      </c>
      <c r="D22" s="146">
        <v>231</v>
      </c>
      <c r="E22" s="18" t="s">
        <v>609</v>
      </c>
      <c r="F22" s="14" t="s">
        <v>154</v>
      </c>
      <c r="G22" s="13" t="s">
        <v>721</v>
      </c>
      <c r="H22" s="271">
        <v>37572</v>
      </c>
      <c r="I22" s="19">
        <v>89120327838</v>
      </c>
      <c r="J22" s="19">
        <v>89122730299</v>
      </c>
      <c r="K22" s="18"/>
      <c r="L22" s="275">
        <v>43871</v>
      </c>
    </row>
    <row r="23" spans="1:13" x14ac:dyDescent="0.3">
      <c r="A23" s="46">
        <v>224</v>
      </c>
      <c r="B23" s="14">
        <v>22</v>
      </c>
      <c r="C23" s="50" t="s">
        <v>60</v>
      </c>
      <c r="D23" s="49">
        <v>220</v>
      </c>
      <c r="E23" s="18" t="s">
        <v>610</v>
      </c>
      <c r="F23" s="49" t="s">
        <v>98</v>
      </c>
      <c r="G23" s="50" t="s">
        <v>134</v>
      </c>
      <c r="H23" s="272">
        <v>37705</v>
      </c>
      <c r="I23" s="48">
        <v>89083303548</v>
      </c>
      <c r="J23" s="48">
        <v>89874226971</v>
      </c>
      <c r="K23" s="18"/>
      <c r="L23" s="275">
        <v>43872</v>
      </c>
    </row>
    <row r="24" spans="1:13" x14ac:dyDescent="0.3">
      <c r="A24" s="18"/>
      <c r="B24" s="18"/>
      <c r="C24" s="18"/>
      <c r="D24" s="18"/>
      <c r="E24" s="18"/>
      <c r="F24" s="18"/>
      <c r="G24" s="18"/>
      <c r="H24" s="269"/>
      <c r="I24" s="269"/>
      <c r="J24" s="266"/>
      <c r="K24" s="18"/>
      <c r="L24" s="269"/>
    </row>
    <row r="25" spans="1:13" x14ac:dyDescent="0.3">
      <c r="A25" s="18"/>
      <c r="B25" s="18"/>
      <c r="C25" s="18"/>
      <c r="D25" s="18"/>
      <c r="E25" s="18"/>
      <c r="F25" s="18"/>
      <c r="G25" s="18"/>
      <c r="H25" s="269"/>
      <c r="I25" s="269"/>
      <c r="J25" s="266"/>
      <c r="K25" s="18"/>
      <c r="L25" s="269"/>
    </row>
    <row r="26" spans="1:13" x14ac:dyDescent="0.3">
      <c r="A26" s="18"/>
      <c r="B26" s="18"/>
      <c r="C26" s="18"/>
      <c r="D26" s="18"/>
      <c r="E26" s="18"/>
      <c r="F26" s="18"/>
      <c r="G26" s="18"/>
      <c r="H26" s="269"/>
      <c r="I26" s="269"/>
      <c r="J26" s="266"/>
      <c r="K26" s="18"/>
      <c r="L26" s="269"/>
    </row>
    <row r="27" spans="1:13" x14ac:dyDescent="0.3">
      <c r="A27" s="18"/>
      <c r="B27" s="18"/>
      <c r="C27" s="18"/>
      <c r="D27" s="18"/>
      <c r="E27" s="18"/>
      <c r="F27" s="18"/>
      <c r="G27" s="18"/>
      <c r="H27" s="269"/>
      <c r="I27" s="269"/>
      <c r="J27" s="266"/>
      <c r="K27" s="18"/>
      <c r="L27" s="269"/>
    </row>
    <row r="28" spans="1:13" x14ac:dyDescent="0.3">
      <c r="A28" s="18"/>
      <c r="B28" s="18"/>
      <c r="C28" s="18"/>
      <c r="D28" s="18"/>
      <c r="E28" s="18"/>
      <c r="F28" s="18"/>
      <c r="G28" s="18"/>
      <c r="H28" s="269"/>
      <c r="I28" s="269"/>
      <c r="J28" s="266"/>
      <c r="K28" s="18"/>
      <c r="L28" s="269"/>
    </row>
  </sheetData>
  <conditionalFormatting sqref="K13">
    <cfRule type="containsText" dxfId="26" priority="17" operator="containsText" text="многодетная СТ">
      <formula>NOT(ISERROR(SEARCH("многодетная СТ",K13)))</formula>
    </cfRule>
    <cfRule type="containsText" dxfId="25" priority="18" operator="containsText" text="сирота СТ">
      <formula>NOT(ISERROR(SEARCH("сирота СТ",K13)))</formula>
    </cfRule>
    <cfRule type="containsText" dxfId="24" priority="19" operator="containsText" text="сирота ИКТ">
      <formula>NOT(ISERROR(SEARCH("сирота ИКТ",K13)))</formula>
    </cfRule>
    <cfRule type="containsText" dxfId="23" priority="21" operator="containsText" text="многодетная ИТ">
      <formula>NOT(ISERROR(SEARCH("многодетная ИТ",K13)))</formula>
    </cfRule>
    <cfRule type="containsText" dxfId="22" priority="22" operator="containsText" text="многодетная ИТ">
      <formula>NOT(ISERROR(SEARCH("многодетная ИТ",K13)))</formula>
    </cfRule>
    <cfRule type="containsText" dxfId="21" priority="23" operator="containsText" text="многодетная ИКТ">
      <formula>NOT(ISERROR(SEARCH("многодетная ИКТ",K13)))</formula>
    </cfRule>
    <cfRule type="containsText" dxfId="20" priority="24" operator="containsText" text="многодетная ИТ">
      <formula>NOT(ISERROR(SEARCH("многодетная ИТ",K13)))</formula>
    </cfRule>
    <cfRule type="containsText" dxfId="19" priority="25" operator="containsText" text="многодетная СТ">
      <formula>NOT(ISERROR(SEARCH("многодетная СТ",K13)))</formula>
    </cfRule>
    <cfRule type="containsText" dxfId="18" priority="26" operator="containsText" text="многодетная ИКТ">
      <formula>NOT(ISERROR(SEARCH("многодетная ИКТ",K13)))</formula>
    </cfRule>
    <cfRule type="containsText" dxfId="17" priority="27" operator="containsText" text="малоимущая СТ">
      <formula>NOT(ISERROR(SEARCH("малоимущая СТ",K13)))</formula>
    </cfRule>
  </conditionalFormatting>
  <conditionalFormatting sqref="K13">
    <cfRule type="containsText" dxfId="16" priority="20" operator="containsText" text="многодетная ИТ">
      <formula>NOT(ISERROR(SEARCH("многодетная ИТ",K13)))</formula>
    </cfRule>
  </conditionalFormatting>
  <conditionalFormatting sqref="K19">
    <cfRule type="containsText" dxfId="15" priority="6" operator="containsText" text="многодетная СТ">
      <formula>NOT(ISERROR(SEARCH("многодетная СТ",K19)))</formula>
    </cfRule>
    <cfRule type="containsText" dxfId="14" priority="7" operator="containsText" text="сирота СТ">
      <formula>NOT(ISERROR(SEARCH("сирота СТ",K19)))</formula>
    </cfRule>
    <cfRule type="containsText" dxfId="13" priority="8" operator="containsText" text="сирота ИКТ">
      <formula>NOT(ISERROR(SEARCH("сирота ИКТ",K19)))</formula>
    </cfRule>
    <cfRule type="containsText" dxfId="12" priority="10" operator="containsText" text="многодетная ИТ">
      <formula>NOT(ISERROR(SEARCH("многодетная ИТ",K19)))</formula>
    </cfRule>
    <cfRule type="containsText" dxfId="11" priority="11" operator="containsText" text="многодетная ИТ">
      <formula>NOT(ISERROR(SEARCH("многодетная ИТ",K19)))</formula>
    </cfRule>
    <cfRule type="containsText" dxfId="10" priority="12" operator="containsText" text="многодетная ИКТ">
      <formula>NOT(ISERROR(SEARCH("многодетная ИКТ",K19)))</formula>
    </cfRule>
    <cfRule type="containsText" dxfId="9" priority="13" operator="containsText" text="многодетная ИТ">
      <formula>NOT(ISERROR(SEARCH("многодетная ИТ",K19)))</formula>
    </cfRule>
    <cfRule type="containsText" dxfId="8" priority="14" operator="containsText" text="многодетная СТ">
      <formula>NOT(ISERROR(SEARCH("многодетная СТ",K19)))</formula>
    </cfRule>
    <cfRule type="containsText" dxfId="7" priority="15" operator="containsText" text="многодетная ИКТ">
      <formula>NOT(ISERROR(SEARCH("многодетная ИКТ",K19)))</formula>
    </cfRule>
    <cfRule type="containsText" dxfId="6" priority="16" operator="containsText" text="малоимущая СТ">
      <formula>NOT(ISERROR(SEARCH("малоимущая СТ",K19)))</formula>
    </cfRule>
  </conditionalFormatting>
  <conditionalFormatting sqref="K19">
    <cfRule type="containsText" dxfId="5" priority="9" operator="containsText" text="многодетная ИТ">
      <formula>NOT(ISERROR(SEARCH("многодетная ИТ",K19)))</formula>
    </cfRule>
  </conditionalFormatting>
  <conditionalFormatting sqref="K20">
    <cfRule type="containsText" dxfId="4" priority="1" operator="containsText" text="многодет* СТ">
      <formula>NOT(ISERROR(SEARCH("многодет* СТ",K20)))</formula>
    </cfRule>
  </conditionalFormatting>
  <conditionalFormatting sqref="K20">
    <cfRule type="containsText" dxfId="3" priority="2" operator="containsText" text="малоимущ* ИКТ">
      <formula>NOT(ISERROR(SEARCH("малоимущ* ИКТ",K20)))</formula>
    </cfRule>
    <cfRule type="containsText" dxfId="2" priority="4" operator="containsText" text="сирота СТ">
      <formula>NOT(ISERROR(SEARCH("сирота СТ",K20)))</formula>
    </cfRule>
    <cfRule type="containsText" dxfId="1" priority="5" operator="containsText" text="многодет* ИТ">
      <formula>NOT(ISERROR(SEARCH("многодет* ИТ",K20)))</formula>
    </cfRule>
  </conditionalFormatting>
  <conditionalFormatting sqref="K20">
    <cfRule type="containsText" dxfId="0" priority="3" operator="containsText" text="многодет* СТ">
      <formula>NOT(ISERROR(SEARCH("многодет* СТ",K20)))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I105"/>
  <sheetViews>
    <sheetView workbookViewId="0">
      <selection activeCell="Q15" sqref="Q15"/>
    </sheetView>
  </sheetViews>
  <sheetFormatPr defaultRowHeight="15.75" x14ac:dyDescent="0.25"/>
  <cols>
    <col min="1" max="1" width="6" style="7" customWidth="1"/>
    <col min="2" max="2" width="9.140625" style="7" hidden="1" customWidth="1"/>
    <col min="3" max="3" width="39" style="219" customWidth="1"/>
    <col min="4" max="33" width="5.140625" style="7" customWidth="1"/>
  </cols>
  <sheetData>
    <row r="1" spans="1:35" ht="21" customHeight="1" x14ac:dyDescent="0.25">
      <c r="A1" s="134" t="s">
        <v>730</v>
      </c>
      <c r="B1" s="134" t="s">
        <v>1</v>
      </c>
      <c r="C1" s="214" t="s">
        <v>731</v>
      </c>
      <c r="D1" s="131">
        <v>44228</v>
      </c>
      <c r="E1" s="131">
        <f>D1+1</f>
        <v>44229</v>
      </c>
      <c r="F1" s="131">
        <f t="shared" ref="F1:AE1" si="0">E1+1</f>
        <v>44230</v>
      </c>
      <c r="G1" s="131">
        <f t="shared" si="0"/>
        <v>44231</v>
      </c>
      <c r="H1" s="131">
        <f t="shared" si="0"/>
        <v>44232</v>
      </c>
      <c r="I1" s="131">
        <f t="shared" si="0"/>
        <v>44233</v>
      </c>
      <c r="J1" s="131">
        <f t="shared" si="0"/>
        <v>44234</v>
      </c>
      <c r="K1" s="131">
        <f t="shared" si="0"/>
        <v>44235</v>
      </c>
      <c r="L1" s="131">
        <f t="shared" si="0"/>
        <v>44236</v>
      </c>
      <c r="M1" s="131">
        <f t="shared" si="0"/>
        <v>44237</v>
      </c>
      <c r="N1" s="131">
        <f t="shared" si="0"/>
        <v>44238</v>
      </c>
      <c r="O1" s="131">
        <f t="shared" si="0"/>
        <v>44239</v>
      </c>
      <c r="P1" s="131">
        <f t="shared" si="0"/>
        <v>44240</v>
      </c>
      <c r="Q1" s="131">
        <f t="shared" si="0"/>
        <v>44241</v>
      </c>
      <c r="R1" s="131">
        <f t="shared" si="0"/>
        <v>44242</v>
      </c>
      <c r="S1" s="131">
        <f t="shared" si="0"/>
        <v>44243</v>
      </c>
      <c r="T1" s="131">
        <f t="shared" si="0"/>
        <v>44244</v>
      </c>
      <c r="U1" s="131">
        <f t="shared" si="0"/>
        <v>44245</v>
      </c>
      <c r="V1" s="131">
        <f t="shared" si="0"/>
        <v>44246</v>
      </c>
      <c r="W1" s="131">
        <f t="shared" si="0"/>
        <v>44247</v>
      </c>
      <c r="X1" s="131">
        <f t="shared" si="0"/>
        <v>44248</v>
      </c>
      <c r="Y1" s="131">
        <f t="shared" si="0"/>
        <v>44249</v>
      </c>
      <c r="Z1" s="131">
        <f t="shared" si="0"/>
        <v>44250</v>
      </c>
      <c r="AA1" s="131">
        <f t="shared" si="0"/>
        <v>44251</v>
      </c>
      <c r="AB1" s="131">
        <f t="shared" si="0"/>
        <v>44252</v>
      </c>
      <c r="AC1" s="131">
        <f t="shared" si="0"/>
        <v>44253</v>
      </c>
      <c r="AD1" s="131">
        <f t="shared" si="0"/>
        <v>44254</v>
      </c>
      <c r="AE1" s="131">
        <f t="shared" si="0"/>
        <v>44255</v>
      </c>
      <c r="AF1" s="131"/>
      <c r="AG1" s="131"/>
    </row>
    <row r="2" spans="1:35" ht="22.5" customHeight="1" x14ac:dyDescent="0.25">
      <c r="A2" s="259">
        <v>201</v>
      </c>
      <c r="B2" s="144">
        <v>1</v>
      </c>
      <c r="C2" s="216" t="s">
        <v>7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135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</row>
    <row r="3" spans="1:35" ht="22.5" customHeight="1" x14ac:dyDescent="0.25">
      <c r="A3" s="259"/>
      <c r="B3" s="144">
        <f>B2+1</f>
        <v>2</v>
      </c>
      <c r="C3" s="216" t="s">
        <v>8</v>
      </c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132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</row>
    <row r="4" spans="1:35" ht="22.5" customHeight="1" x14ac:dyDescent="0.25">
      <c r="A4" s="259"/>
      <c r="B4" s="144">
        <f t="shared" ref="B4:B34" si="1">B3+1</f>
        <v>3</v>
      </c>
      <c r="C4" s="217" t="s">
        <v>740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132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</row>
    <row r="5" spans="1:35" ht="22.5" customHeight="1" x14ac:dyDescent="0.25">
      <c r="A5" s="259">
        <v>202</v>
      </c>
      <c r="B5" s="144">
        <f t="shared" si="1"/>
        <v>4</v>
      </c>
      <c r="C5" s="216" t="s">
        <v>9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132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</row>
    <row r="6" spans="1:35" ht="22.5" customHeight="1" x14ac:dyDescent="0.25">
      <c r="A6" s="259"/>
      <c r="B6" s="144">
        <f t="shared" si="1"/>
        <v>5</v>
      </c>
      <c r="C6" s="216" t="s">
        <v>10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132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</row>
    <row r="7" spans="1:35" ht="22.5" customHeight="1" x14ac:dyDescent="0.25">
      <c r="A7" s="259"/>
      <c r="B7" s="144">
        <f t="shared" si="1"/>
        <v>6</v>
      </c>
      <c r="C7" s="216" t="s">
        <v>569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132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</row>
    <row r="8" spans="1:35" ht="22.5" customHeight="1" x14ac:dyDescent="0.25">
      <c r="A8" s="259">
        <v>203</v>
      </c>
      <c r="B8" s="144">
        <f t="shared" si="1"/>
        <v>7</v>
      </c>
      <c r="C8" s="216" t="s">
        <v>11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132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I8" s="67"/>
    </row>
    <row r="9" spans="1:35" ht="22.5" customHeight="1" x14ac:dyDescent="0.25">
      <c r="A9" s="259"/>
      <c r="B9" s="144">
        <f t="shared" si="1"/>
        <v>8</v>
      </c>
      <c r="C9" s="216" t="s">
        <v>12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132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I9" s="67"/>
    </row>
    <row r="10" spans="1:35" ht="22.5" customHeight="1" x14ac:dyDescent="0.25">
      <c r="A10" s="259"/>
      <c r="B10" s="144">
        <f t="shared" si="1"/>
        <v>9</v>
      </c>
      <c r="C10" s="216" t="s">
        <v>13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132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</row>
    <row r="11" spans="1:35" ht="22.5" customHeight="1" x14ac:dyDescent="0.25">
      <c r="A11" s="259">
        <v>204</v>
      </c>
      <c r="B11" s="144">
        <f t="shared" si="1"/>
        <v>10</v>
      </c>
      <c r="C11" s="216" t="s">
        <v>14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132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</row>
    <row r="12" spans="1:35" ht="22.5" customHeight="1" x14ac:dyDescent="0.25">
      <c r="A12" s="259"/>
      <c r="B12" s="144">
        <f t="shared" si="1"/>
        <v>11</v>
      </c>
      <c r="C12" s="216" t="s">
        <v>571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132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</row>
    <row r="13" spans="1:35" ht="22.5" customHeight="1" x14ac:dyDescent="0.25">
      <c r="A13" s="259"/>
      <c r="B13" s="144">
        <f t="shared" si="1"/>
        <v>12</v>
      </c>
      <c r="C13" s="216" t="s">
        <v>15</v>
      </c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132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</row>
    <row r="14" spans="1:35" ht="22.5" customHeight="1" x14ac:dyDescent="0.25">
      <c r="A14" s="259">
        <v>205</v>
      </c>
      <c r="B14" s="144">
        <f t="shared" si="1"/>
        <v>13</v>
      </c>
      <c r="C14" s="216" t="s">
        <v>16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132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</row>
    <row r="15" spans="1:35" ht="22.5" customHeight="1" x14ac:dyDescent="0.25">
      <c r="A15" s="259"/>
      <c r="B15" s="144">
        <f t="shared" si="1"/>
        <v>14</v>
      </c>
      <c r="C15" s="216" t="s">
        <v>572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132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</row>
    <row r="16" spans="1:35" ht="22.5" customHeight="1" x14ac:dyDescent="0.25">
      <c r="A16" s="259"/>
      <c r="B16" s="144">
        <f t="shared" si="1"/>
        <v>15</v>
      </c>
      <c r="C16" s="216" t="s">
        <v>17</v>
      </c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132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2.5" customHeight="1" x14ac:dyDescent="0.25">
      <c r="A17" s="259">
        <v>206</v>
      </c>
      <c r="B17" s="144">
        <f t="shared" si="1"/>
        <v>16</v>
      </c>
      <c r="C17" s="216" t="s">
        <v>18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132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</row>
    <row r="18" spans="1:33" ht="22.5" customHeight="1" x14ac:dyDescent="0.25">
      <c r="A18" s="259"/>
      <c r="B18" s="144">
        <f t="shared" si="1"/>
        <v>17</v>
      </c>
      <c r="C18" s="216" t="s">
        <v>19</v>
      </c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132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</row>
    <row r="19" spans="1:33" ht="22.5" customHeight="1" x14ac:dyDescent="0.25">
      <c r="A19" s="259"/>
      <c r="B19" s="144">
        <f t="shared" si="1"/>
        <v>18</v>
      </c>
      <c r="C19" s="216" t="s">
        <v>573</v>
      </c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132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</row>
    <row r="20" spans="1:33" ht="22.5" customHeight="1" x14ac:dyDescent="0.25">
      <c r="A20" s="259">
        <v>207</v>
      </c>
      <c r="B20" s="144">
        <f t="shared" si="1"/>
        <v>19</v>
      </c>
      <c r="C20" s="216" t="s">
        <v>20</v>
      </c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132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</row>
    <row r="21" spans="1:33" ht="22.5" customHeight="1" x14ac:dyDescent="0.25">
      <c r="A21" s="259"/>
      <c r="B21" s="144">
        <f t="shared" si="1"/>
        <v>20</v>
      </c>
      <c r="C21" s="216" t="s">
        <v>21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132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</row>
    <row r="22" spans="1:33" ht="22.5" customHeight="1" x14ac:dyDescent="0.25">
      <c r="A22" s="259"/>
      <c r="B22" s="144">
        <f t="shared" si="1"/>
        <v>21</v>
      </c>
      <c r="C22" s="216" t="s">
        <v>22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132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</row>
    <row r="23" spans="1:33" ht="22.5" customHeight="1" x14ac:dyDescent="0.25">
      <c r="A23" s="259">
        <v>208</v>
      </c>
      <c r="B23" s="144">
        <f t="shared" si="1"/>
        <v>22</v>
      </c>
      <c r="C23" s="216" t="s">
        <v>23</v>
      </c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132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</row>
    <row r="24" spans="1:33" ht="22.5" customHeight="1" x14ac:dyDescent="0.25">
      <c r="A24" s="259"/>
      <c r="B24" s="144">
        <f t="shared" si="1"/>
        <v>23</v>
      </c>
      <c r="C24" s="216" t="s">
        <v>24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132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</row>
    <row r="25" spans="1:33" ht="22.5" customHeight="1" x14ac:dyDescent="0.25">
      <c r="A25" s="259"/>
      <c r="B25" s="144">
        <f t="shared" si="1"/>
        <v>24</v>
      </c>
      <c r="C25" s="216" t="s">
        <v>25</v>
      </c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132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</row>
    <row r="26" spans="1:33" ht="22.5" customHeight="1" x14ac:dyDescent="0.25">
      <c r="A26" s="259">
        <v>209</v>
      </c>
      <c r="B26" s="144">
        <f t="shared" si="1"/>
        <v>25</v>
      </c>
      <c r="C26" s="216" t="s">
        <v>26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132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</row>
    <row r="27" spans="1:33" ht="22.5" customHeight="1" x14ac:dyDescent="0.25">
      <c r="A27" s="259"/>
      <c r="B27" s="144">
        <f t="shared" si="1"/>
        <v>26</v>
      </c>
      <c r="C27" s="216" t="s">
        <v>27</v>
      </c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132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</row>
    <row r="28" spans="1:33" ht="22.5" customHeight="1" x14ac:dyDescent="0.25">
      <c r="A28" s="259"/>
      <c r="B28" s="144">
        <f t="shared" si="1"/>
        <v>27</v>
      </c>
      <c r="C28" s="216" t="s">
        <v>28</v>
      </c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132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</row>
    <row r="29" spans="1:33" ht="22.5" customHeight="1" x14ac:dyDescent="0.25">
      <c r="A29" s="259">
        <v>211</v>
      </c>
      <c r="B29" s="144">
        <f t="shared" si="1"/>
        <v>28</v>
      </c>
      <c r="C29" s="216" t="s">
        <v>29</v>
      </c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132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</row>
    <row r="30" spans="1:33" ht="22.5" customHeight="1" x14ac:dyDescent="0.25">
      <c r="A30" s="259"/>
      <c r="B30" s="144">
        <f t="shared" si="1"/>
        <v>29</v>
      </c>
      <c r="C30" s="216" t="s">
        <v>633</v>
      </c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132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</row>
    <row r="31" spans="1:33" ht="22.5" customHeight="1" x14ac:dyDescent="0.25">
      <c r="A31" s="259"/>
      <c r="B31" s="144">
        <f t="shared" si="1"/>
        <v>30</v>
      </c>
      <c r="C31" s="216" t="s">
        <v>30</v>
      </c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132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</row>
    <row r="32" spans="1:33" ht="22.5" customHeight="1" x14ac:dyDescent="0.25">
      <c r="A32" s="259">
        <v>212</v>
      </c>
      <c r="B32" s="144">
        <f t="shared" si="1"/>
        <v>31</v>
      </c>
      <c r="C32" s="216" t="s">
        <v>31</v>
      </c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132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</row>
    <row r="33" spans="1:33" ht="22.5" customHeight="1" x14ac:dyDescent="0.25">
      <c r="A33" s="259"/>
      <c r="B33" s="144">
        <f t="shared" si="1"/>
        <v>32</v>
      </c>
      <c r="C33" s="216" t="s">
        <v>32</v>
      </c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132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</row>
    <row r="34" spans="1:33" ht="22.5" customHeight="1" x14ac:dyDescent="0.25">
      <c r="A34" s="259"/>
      <c r="B34" s="144">
        <f t="shared" si="1"/>
        <v>33</v>
      </c>
      <c r="C34" s="216" t="s">
        <v>33</v>
      </c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133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</row>
    <row r="35" spans="1:33" x14ac:dyDescent="0.25">
      <c r="A35" s="134" t="s">
        <v>730</v>
      </c>
      <c r="B35" s="134" t="s">
        <v>1</v>
      </c>
      <c r="C35" s="214" t="s">
        <v>731</v>
      </c>
      <c r="D35" s="131">
        <v>44228</v>
      </c>
      <c r="E35" s="131">
        <f>D35+1</f>
        <v>44229</v>
      </c>
      <c r="F35" s="131">
        <f t="shared" ref="F35:AE35" si="2">E35+1</f>
        <v>44230</v>
      </c>
      <c r="G35" s="131">
        <f t="shared" si="2"/>
        <v>44231</v>
      </c>
      <c r="H35" s="131">
        <f t="shared" si="2"/>
        <v>44232</v>
      </c>
      <c r="I35" s="131">
        <f t="shared" si="2"/>
        <v>44233</v>
      </c>
      <c r="J35" s="131">
        <f t="shared" si="2"/>
        <v>44234</v>
      </c>
      <c r="K35" s="131">
        <f t="shared" si="2"/>
        <v>44235</v>
      </c>
      <c r="L35" s="131">
        <f t="shared" si="2"/>
        <v>44236</v>
      </c>
      <c r="M35" s="131">
        <f t="shared" si="2"/>
        <v>44237</v>
      </c>
      <c r="N35" s="131">
        <f t="shared" si="2"/>
        <v>44238</v>
      </c>
      <c r="O35" s="131">
        <f t="shared" si="2"/>
        <v>44239</v>
      </c>
      <c r="P35" s="131">
        <f t="shared" si="2"/>
        <v>44240</v>
      </c>
      <c r="Q35" s="131">
        <f t="shared" si="2"/>
        <v>44241</v>
      </c>
      <c r="R35" s="131">
        <f t="shared" si="2"/>
        <v>44242</v>
      </c>
      <c r="S35" s="131">
        <f t="shared" si="2"/>
        <v>44243</v>
      </c>
      <c r="T35" s="131">
        <f t="shared" si="2"/>
        <v>44244</v>
      </c>
      <c r="U35" s="131">
        <f t="shared" si="2"/>
        <v>44245</v>
      </c>
      <c r="V35" s="131">
        <f t="shared" si="2"/>
        <v>44246</v>
      </c>
      <c r="W35" s="131">
        <f t="shared" si="2"/>
        <v>44247</v>
      </c>
      <c r="X35" s="131">
        <f t="shared" si="2"/>
        <v>44248</v>
      </c>
      <c r="Y35" s="131">
        <f t="shared" si="2"/>
        <v>44249</v>
      </c>
      <c r="Z35" s="131">
        <f t="shared" si="2"/>
        <v>44250</v>
      </c>
      <c r="AA35" s="131">
        <f t="shared" si="2"/>
        <v>44251</v>
      </c>
      <c r="AB35" s="131">
        <f t="shared" si="2"/>
        <v>44252</v>
      </c>
      <c r="AC35" s="131">
        <f t="shared" si="2"/>
        <v>44253</v>
      </c>
      <c r="AD35" s="131">
        <f t="shared" si="2"/>
        <v>44254</v>
      </c>
      <c r="AE35" s="131">
        <f t="shared" si="2"/>
        <v>44255</v>
      </c>
      <c r="AF35" s="131"/>
      <c r="AG35" s="131"/>
    </row>
    <row r="36" spans="1:33" ht="21" customHeight="1" x14ac:dyDescent="0.25">
      <c r="A36" s="258">
        <v>213</v>
      </c>
      <c r="B36" s="128">
        <v>34</v>
      </c>
      <c r="C36" s="216" t="s">
        <v>34</v>
      </c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</row>
    <row r="37" spans="1:33" ht="21" customHeight="1" x14ac:dyDescent="0.25">
      <c r="A37" s="258"/>
      <c r="B37" s="128">
        <f t="shared" ref="B37:B71" si="3">B36+1</f>
        <v>35</v>
      </c>
      <c r="C37" s="21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</row>
    <row r="38" spans="1:33" ht="21" customHeight="1" x14ac:dyDescent="0.25">
      <c r="A38" s="258"/>
      <c r="B38" s="128">
        <f t="shared" si="3"/>
        <v>36</v>
      </c>
      <c r="C38" s="216" t="s">
        <v>35</v>
      </c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</row>
    <row r="39" spans="1:33" ht="21" customHeight="1" x14ac:dyDescent="0.25">
      <c r="A39" s="258">
        <v>214</v>
      </c>
      <c r="B39" s="128">
        <f t="shared" si="3"/>
        <v>37</v>
      </c>
      <c r="C39" s="216" t="s">
        <v>36</v>
      </c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</row>
    <row r="40" spans="1:33" ht="21" customHeight="1" x14ac:dyDescent="0.25">
      <c r="A40" s="258"/>
      <c r="B40" s="128">
        <f t="shared" si="3"/>
        <v>38</v>
      </c>
      <c r="C40" s="216" t="s">
        <v>37</v>
      </c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</row>
    <row r="41" spans="1:33" ht="21" customHeight="1" x14ac:dyDescent="0.25">
      <c r="A41" s="258"/>
      <c r="B41" s="128">
        <f t="shared" si="3"/>
        <v>39</v>
      </c>
      <c r="C41" s="216" t="s">
        <v>38</v>
      </c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</row>
    <row r="42" spans="1:33" ht="21" customHeight="1" x14ac:dyDescent="0.25">
      <c r="A42" s="258">
        <v>215</v>
      </c>
      <c r="B42" s="128">
        <f t="shared" si="3"/>
        <v>40</v>
      </c>
      <c r="C42" s="216" t="s">
        <v>39</v>
      </c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</row>
    <row r="43" spans="1:33" ht="21" customHeight="1" x14ac:dyDescent="0.25">
      <c r="A43" s="258"/>
      <c r="B43" s="128">
        <f t="shared" si="3"/>
        <v>41</v>
      </c>
      <c r="C43" s="216" t="s">
        <v>40</v>
      </c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</row>
    <row r="44" spans="1:33" ht="21" customHeight="1" x14ac:dyDescent="0.25">
      <c r="A44" s="258"/>
      <c r="B44" s="128">
        <f t="shared" si="3"/>
        <v>42</v>
      </c>
      <c r="C44" s="216" t="s">
        <v>41</v>
      </c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</row>
    <row r="45" spans="1:33" ht="21" customHeight="1" x14ac:dyDescent="0.25">
      <c r="A45" s="258">
        <v>216</v>
      </c>
      <c r="B45" s="128">
        <f t="shared" si="3"/>
        <v>43</v>
      </c>
      <c r="C45" s="216" t="s">
        <v>42</v>
      </c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</row>
    <row r="46" spans="1:33" ht="21" customHeight="1" x14ac:dyDescent="0.25">
      <c r="A46" s="258"/>
      <c r="B46" s="128">
        <f t="shared" si="3"/>
        <v>44</v>
      </c>
      <c r="C46" s="216" t="s">
        <v>43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</row>
    <row r="47" spans="1:33" ht="21" customHeight="1" x14ac:dyDescent="0.25">
      <c r="A47" s="258"/>
      <c r="B47" s="128">
        <f t="shared" si="3"/>
        <v>45</v>
      </c>
      <c r="C47" s="216" t="s">
        <v>44</v>
      </c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</row>
    <row r="48" spans="1:33" ht="21" customHeight="1" x14ac:dyDescent="0.25">
      <c r="A48" s="258">
        <v>217</v>
      </c>
      <c r="B48" s="128">
        <f t="shared" si="3"/>
        <v>46</v>
      </c>
      <c r="C48" s="216" t="s">
        <v>45</v>
      </c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</row>
    <row r="49" spans="1:33" ht="21" customHeight="1" x14ac:dyDescent="0.25">
      <c r="A49" s="258"/>
      <c r="B49" s="128">
        <f t="shared" si="3"/>
        <v>47</v>
      </c>
      <c r="C49" s="216" t="s">
        <v>46</v>
      </c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</row>
    <row r="50" spans="1:33" ht="21" customHeight="1" x14ac:dyDescent="0.25">
      <c r="A50" s="258"/>
      <c r="B50" s="128">
        <f t="shared" si="3"/>
        <v>48</v>
      </c>
      <c r="C50" s="216" t="s">
        <v>47</v>
      </c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</row>
    <row r="51" spans="1:33" ht="21" customHeight="1" x14ac:dyDescent="0.25">
      <c r="A51" s="258">
        <v>218</v>
      </c>
      <c r="B51" s="128">
        <f t="shared" si="3"/>
        <v>49</v>
      </c>
      <c r="C51" s="216" t="s">
        <v>48</v>
      </c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</row>
    <row r="52" spans="1:33" ht="21" customHeight="1" x14ac:dyDescent="0.25">
      <c r="A52" s="258"/>
      <c r="B52" s="128">
        <f t="shared" si="3"/>
        <v>50</v>
      </c>
      <c r="C52" s="216" t="s">
        <v>49</v>
      </c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</row>
    <row r="53" spans="1:33" ht="21" customHeight="1" x14ac:dyDescent="0.25">
      <c r="A53" s="258"/>
      <c r="B53" s="128">
        <f t="shared" si="3"/>
        <v>51</v>
      </c>
      <c r="C53" s="216" t="s">
        <v>50</v>
      </c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</row>
    <row r="54" spans="1:33" ht="21" customHeight="1" x14ac:dyDescent="0.25">
      <c r="A54" s="258">
        <v>221</v>
      </c>
      <c r="B54" s="128">
        <f t="shared" si="3"/>
        <v>52</v>
      </c>
      <c r="C54" s="216" t="s">
        <v>51</v>
      </c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</row>
    <row r="55" spans="1:33" ht="21" customHeight="1" x14ac:dyDescent="0.25">
      <c r="A55" s="258"/>
      <c r="B55" s="128">
        <f t="shared" si="3"/>
        <v>53</v>
      </c>
      <c r="C55" s="216" t="s">
        <v>52</v>
      </c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</row>
    <row r="56" spans="1:33" ht="21" customHeight="1" x14ac:dyDescent="0.25">
      <c r="A56" s="258"/>
      <c r="B56" s="128">
        <f t="shared" si="3"/>
        <v>54</v>
      </c>
      <c r="C56" s="216" t="s">
        <v>53</v>
      </c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</row>
    <row r="57" spans="1:33" ht="21" customHeight="1" x14ac:dyDescent="0.25">
      <c r="A57" s="258">
        <v>222</v>
      </c>
      <c r="B57" s="128">
        <f t="shared" si="3"/>
        <v>55</v>
      </c>
      <c r="C57" s="216" t="s">
        <v>54</v>
      </c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</row>
    <row r="58" spans="1:33" ht="21" customHeight="1" x14ac:dyDescent="0.25">
      <c r="A58" s="258"/>
      <c r="B58" s="128">
        <f t="shared" si="3"/>
        <v>56</v>
      </c>
      <c r="C58" s="216" t="s">
        <v>575</v>
      </c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</row>
    <row r="59" spans="1:33" ht="21" customHeight="1" x14ac:dyDescent="0.25">
      <c r="A59" s="258"/>
      <c r="B59" s="128">
        <f t="shared" si="3"/>
        <v>57</v>
      </c>
      <c r="C59" s="216" t="s">
        <v>55</v>
      </c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</row>
    <row r="60" spans="1:33" ht="21" customHeight="1" x14ac:dyDescent="0.25">
      <c r="A60" s="258">
        <v>223</v>
      </c>
      <c r="B60" s="128">
        <f t="shared" si="3"/>
        <v>58</v>
      </c>
      <c r="C60" s="216" t="s">
        <v>56</v>
      </c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</row>
    <row r="61" spans="1:33" ht="21" customHeight="1" x14ac:dyDescent="0.25">
      <c r="A61" s="258"/>
      <c r="B61" s="128">
        <f t="shared" si="3"/>
        <v>59</v>
      </c>
      <c r="C61" s="216" t="s">
        <v>57</v>
      </c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</row>
    <row r="62" spans="1:33" ht="21" customHeight="1" x14ac:dyDescent="0.25">
      <c r="A62" s="258"/>
      <c r="B62" s="128">
        <f t="shared" si="3"/>
        <v>60</v>
      </c>
      <c r="C62" s="216" t="s">
        <v>724</v>
      </c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</row>
    <row r="63" spans="1:33" ht="21" customHeight="1" x14ac:dyDescent="0.25">
      <c r="A63" s="258">
        <v>224</v>
      </c>
      <c r="B63" s="128">
        <f t="shared" si="3"/>
        <v>61</v>
      </c>
      <c r="C63" s="216" t="s">
        <v>59</v>
      </c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</row>
    <row r="64" spans="1:33" ht="21" customHeight="1" x14ac:dyDescent="0.25">
      <c r="A64" s="258"/>
      <c r="B64" s="128">
        <f t="shared" si="3"/>
        <v>62</v>
      </c>
      <c r="C64" s="216" t="s">
        <v>60</v>
      </c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</row>
    <row r="65" spans="1:33" ht="21" customHeight="1" x14ac:dyDescent="0.25">
      <c r="A65" s="258"/>
      <c r="B65" s="128">
        <f t="shared" si="3"/>
        <v>63</v>
      </c>
      <c r="C65" s="216" t="s">
        <v>61</v>
      </c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</row>
    <row r="66" spans="1:33" ht="21" customHeight="1" x14ac:dyDescent="0.25">
      <c r="A66" s="258">
        <v>225</v>
      </c>
      <c r="B66" s="128">
        <f t="shared" si="3"/>
        <v>64</v>
      </c>
      <c r="C66" s="216" t="s">
        <v>62</v>
      </c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</row>
    <row r="67" spans="1:33" ht="21" customHeight="1" x14ac:dyDescent="0.25">
      <c r="A67" s="258"/>
      <c r="B67" s="128">
        <f t="shared" si="3"/>
        <v>65</v>
      </c>
      <c r="C67" s="216" t="s">
        <v>63</v>
      </c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</row>
    <row r="68" spans="1:33" ht="21" customHeight="1" x14ac:dyDescent="0.25">
      <c r="A68" s="258"/>
      <c r="B68" s="128">
        <f t="shared" si="3"/>
        <v>66</v>
      </c>
      <c r="C68" s="216" t="s">
        <v>64</v>
      </c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</row>
    <row r="69" spans="1:33" ht="21" customHeight="1" x14ac:dyDescent="0.25">
      <c r="A69" s="258">
        <v>226</v>
      </c>
      <c r="B69" s="128">
        <f t="shared" si="3"/>
        <v>67</v>
      </c>
      <c r="C69" s="216" t="s">
        <v>65</v>
      </c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</row>
    <row r="70" spans="1:33" ht="21" customHeight="1" x14ac:dyDescent="0.25">
      <c r="A70" s="258"/>
      <c r="B70" s="128">
        <f t="shared" si="3"/>
        <v>68</v>
      </c>
      <c r="C70" s="216" t="s">
        <v>66</v>
      </c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</row>
    <row r="71" spans="1:33" ht="21" customHeight="1" x14ac:dyDescent="0.25">
      <c r="A71" s="258"/>
      <c r="B71" s="128">
        <f t="shared" si="3"/>
        <v>69</v>
      </c>
      <c r="C71" s="216" t="s">
        <v>67</v>
      </c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75"/>
      <c r="AB71" s="75"/>
      <c r="AC71" s="75"/>
      <c r="AD71" s="75"/>
      <c r="AE71" s="75"/>
      <c r="AF71" s="75"/>
      <c r="AG71" s="75"/>
    </row>
    <row r="72" spans="1:33" x14ac:dyDescent="0.25">
      <c r="A72" s="134" t="s">
        <v>730</v>
      </c>
      <c r="B72" s="134" t="s">
        <v>1</v>
      </c>
      <c r="C72" s="214" t="s">
        <v>731</v>
      </c>
      <c r="D72" s="131">
        <v>44228</v>
      </c>
      <c r="E72" s="131">
        <f>D72+1</f>
        <v>44229</v>
      </c>
      <c r="F72" s="131">
        <f t="shared" ref="F72:AE72" si="4">E72+1</f>
        <v>44230</v>
      </c>
      <c r="G72" s="131">
        <f t="shared" si="4"/>
        <v>44231</v>
      </c>
      <c r="H72" s="131">
        <f t="shared" si="4"/>
        <v>44232</v>
      </c>
      <c r="I72" s="131">
        <f t="shared" si="4"/>
        <v>44233</v>
      </c>
      <c r="J72" s="131">
        <f t="shared" si="4"/>
        <v>44234</v>
      </c>
      <c r="K72" s="131">
        <f t="shared" si="4"/>
        <v>44235</v>
      </c>
      <c r="L72" s="131">
        <f t="shared" si="4"/>
        <v>44236</v>
      </c>
      <c r="M72" s="131">
        <f t="shared" si="4"/>
        <v>44237</v>
      </c>
      <c r="N72" s="131">
        <f t="shared" si="4"/>
        <v>44238</v>
      </c>
      <c r="O72" s="131">
        <f t="shared" si="4"/>
        <v>44239</v>
      </c>
      <c r="P72" s="131">
        <f t="shared" si="4"/>
        <v>44240</v>
      </c>
      <c r="Q72" s="131">
        <f t="shared" si="4"/>
        <v>44241</v>
      </c>
      <c r="R72" s="131">
        <f t="shared" si="4"/>
        <v>44242</v>
      </c>
      <c r="S72" s="131">
        <f t="shared" si="4"/>
        <v>44243</v>
      </c>
      <c r="T72" s="131">
        <f t="shared" si="4"/>
        <v>44244</v>
      </c>
      <c r="U72" s="131">
        <f t="shared" si="4"/>
        <v>44245</v>
      </c>
      <c r="V72" s="131">
        <f t="shared" si="4"/>
        <v>44246</v>
      </c>
      <c r="W72" s="131">
        <f t="shared" si="4"/>
        <v>44247</v>
      </c>
      <c r="X72" s="131">
        <f t="shared" si="4"/>
        <v>44248</v>
      </c>
      <c r="Y72" s="131">
        <f t="shared" si="4"/>
        <v>44249</v>
      </c>
      <c r="Z72" s="131">
        <f t="shared" si="4"/>
        <v>44250</v>
      </c>
      <c r="AA72" s="131">
        <f t="shared" si="4"/>
        <v>44251</v>
      </c>
      <c r="AB72" s="131">
        <f t="shared" si="4"/>
        <v>44252</v>
      </c>
      <c r="AC72" s="131">
        <f t="shared" si="4"/>
        <v>44253</v>
      </c>
      <c r="AD72" s="131">
        <f t="shared" si="4"/>
        <v>44254</v>
      </c>
      <c r="AE72" s="131">
        <f t="shared" si="4"/>
        <v>44255</v>
      </c>
      <c r="AF72" s="131"/>
      <c r="AG72" s="131"/>
    </row>
    <row r="73" spans="1:33" ht="22.5" customHeight="1" x14ac:dyDescent="0.25">
      <c r="A73" s="258">
        <v>227</v>
      </c>
      <c r="B73" s="128">
        <v>70</v>
      </c>
      <c r="C73" s="216" t="s">
        <v>68</v>
      </c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75"/>
      <c r="AB73" s="75"/>
      <c r="AC73" s="75"/>
      <c r="AD73" s="75"/>
      <c r="AE73" s="75"/>
      <c r="AF73" s="75"/>
      <c r="AG73" s="75"/>
    </row>
    <row r="74" spans="1:33" ht="22.5" customHeight="1" x14ac:dyDescent="0.25">
      <c r="A74" s="258"/>
      <c r="B74" s="128">
        <f t="shared" ref="B74:B105" si="5">B73+1</f>
        <v>71</v>
      </c>
      <c r="C74" s="216" t="s">
        <v>69</v>
      </c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</row>
    <row r="75" spans="1:33" ht="22.5" customHeight="1" x14ac:dyDescent="0.25">
      <c r="A75" s="258"/>
      <c r="B75" s="128">
        <f t="shared" si="5"/>
        <v>72</v>
      </c>
      <c r="C75" s="216" t="s">
        <v>70</v>
      </c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</row>
    <row r="76" spans="1:33" ht="22.5" customHeight="1" x14ac:dyDescent="0.25">
      <c r="A76" s="258">
        <v>228</v>
      </c>
      <c r="B76" s="128">
        <f t="shared" si="5"/>
        <v>73</v>
      </c>
      <c r="C76" s="216" t="s">
        <v>71</v>
      </c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</row>
    <row r="77" spans="1:33" ht="22.5" customHeight="1" x14ac:dyDescent="0.25">
      <c r="A77" s="258"/>
      <c r="B77" s="128">
        <f t="shared" si="5"/>
        <v>74</v>
      </c>
      <c r="C77" s="216" t="s">
        <v>72</v>
      </c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</row>
    <row r="78" spans="1:33" ht="22.5" customHeight="1" x14ac:dyDescent="0.25">
      <c r="A78" s="258"/>
      <c r="B78" s="128">
        <f t="shared" si="5"/>
        <v>75</v>
      </c>
      <c r="C78" s="216" t="s">
        <v>73</v>
      </c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</row>
    <row r="79" spans="1:33" ht="22.5" customHeight="1" x14ac:dyDescent="0.25">
      <c r="A79" s="258">
        <v>229</v>
      </c>
      <c r="B79" s="128">
        <f t="shared" si="5"/>
        <v>76</v>
      </c>
      <c r="C79" s="218" t="s">
        <v>416</v>
      </c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</row>
    <row r="80" spans="1:33" ht="22.5" customHeight="1" x14ac:dyDescent="0.25">
      <c r="A80" s="258"/>
      <c r="B80" s="128">
        <f t="shared" si="5"/>
        <v>77</v>
      </c>
      <c r="C80" s="216" t="s">
        <v>75</v>
      </c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</row>
    <row r="81" spans="1:33" ht="22.5" customHeight="1" x14ac:dyDescent="0.25">
      <c r="A81" s="258"/>
      <c r="B81" s="128">
        <f t="shared" si="5"/>
        <v>78</v>
      </c>
      <c r="C81" s="216" t="s">
        <v>76</v>
      </c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</row>
    <row r="82" spans="1:33" ht="22.5" customHeight="1" x14ac:dyDescent="0.25">
      <c r="A82" s="258">
        <v>232</v>
      </c>
      <c r="B82" s="128">
        <f t="shared" si="5"/>
        <v>79</v>
      </c>
      <c r="C82" s="216" t="s">
        <v>77</v>
      </c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</row>
    <row r="83" spans="1:33" ht="22.5" customHeight="1" x14ac:dyDescent="0.25">
      <c r="A83" s="258"/>
      <c r="B83" s="128">
        <f t="shared" si="5"/>
        <v>80</v>
      </c>
      <c r="C83" s="216" t="s">
        <v>78</v>
      </c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</row>
    <row r="84" spans="1:33" ht="22.5" customHeight="1" x14ac:dyDescent="0.25">
      <c r="A84" s="258"/>
      <c r="B84" s="128">
        <f t="shared" si="5"/>
        <v>81</v>
      </c>
      <c r="C84" s="216" t="s">
        <v>79</v>
      </c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</row>
    <row r="85" spans="1:33" ht="22.5" customHeight="1" x14ac:dyDescent="0.25">
      <c r="A85" s="258">
        <v>233</v>
      </c>
      <c r="B85" s="128">
        <f t="shared" si="5"/>
        <v>82</v>
      </c>
      <c r="C85" s="216" t="s">
        <v>80</v>
      </c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</row>
    <row r="86" spans="1:33" ht="22.5" customHeight="1" x14ac:dyDescent="0.25">
      <c r="A86" s="258"/>
      <c r="B86" s="128">
        <f t="shared" si="5"/>
        <v>83</v>
      </c>
      <c r="C86" s="216" t="s">
        <v>576</v>
      </c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</row>
    <row r="87" spans="1:33" ht="22.5" customHeight="1" x14ac:dyDescent="0.25">
      <c r="A87" s="258"/>
      <c r="B87" s="128">
        <f t="shared" si="5"/>
        <v>84</v>
      </c>
      <c r="C87" s="216" t="s">
        <v>577</v>
      </c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</row>
    <row r="88" spans="1:33" ht="22.5" customHeight="1" x14ac:dyDescent="0.25">
      <c r="A88" s="258">
        <v>234</v>
      </c>
      <c r="B88" s="128">
        <f t="shared" si="5"/>
        <v>85</v>
      </c>
      <c r="C88" s="216" t="s">
        <v>81</v>
      </c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</row>
    <row r="89" spans="1:33" ht="22.5" customHeight="1" x14ac:dyDescent="0.25">
      <c r="A89" s="258"/>
      <c r="B89" s="128">
        <f t="shared" si="5"/>
        <v>86</v>
      </c>
      <c r="C89" s="216" t="s">
        <v>82</v>
      </c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</row>
    <row r="90" spans="1:33" ht="22.5" customHeight="1" x14ac:dyDescent="0.25">
      <c r="A90" s="258"/>
      <c r="B90" s="128">
        <f t="shared" si="5"/>
        <v>87</v>
      </c>
      <c r="C90" s="216" t="s">
        <v>83</v>
      </c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</row>
    <row r="91" spans="1:33" ht="22.5" customHeight="1" x14ac:dyDescent="0.25">
      <c r="A91" s="258">
        <v>235</v>
      </c>
      <c r="B91" s="128">
        <f t="shared" si="5"/>
        <v>88</v>
      </c>
      <c r="C91" s="216" t="s">
        <v>84</v>
      </c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</row>
    <row r="92" spans="1:33" ht="22.5" customHeight="1" x14ac:dyDescent="0.25">
      <c r="A92" s="258"/>
      <c r="B92" s="128">
        <f t="shared" si="5"/>
        <v>89</v>
      </c>
      <c r="C92" s="216" t="s">
        <v>85</v>
      </c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</row>
    <row r="93" spans="1:33" ht="22.5" customHeight="1" x14ac:dyDescent="0.25">
      <c r="A93" s="258"/>
      <c r="B93" s="128">
        <f t="shared" si="5"/>
        <v>90</v>
      </c>
      <c r="C93" s="216" t="s">
        <v>86</v>
      </c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</row>
    <row r="94" spans="1:33" ht="22.5" customHeight="1" x14ac:dyDescent="0.25">
      <c r="A94" s="258">
        <v>236</v>
      </c>
      <c r="B94" s="128">
        <f t="shared" si="5"/>
        <v>91</v>
      </c>
      <c r="C94" s="216" t="s">
        <v>87</v>
      </c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</row>
    <row r="95" spans="1:33" ht="22.5" customHeight="1" x14ac:dyDescent="0.25">
      <c r="A95" s="258"/>
      <c r="B95" s="128">
        <f t="shared" si="5"/>
        <v>92</v>
      </c>
      <c r="C95" s="216" t="s">
        <v>578</v>
      </c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</row>
    <row r="96" spans="1:33" ht="22.5" customHeight="1" x14ac:dyDescent="0.25">
      <c r="A96" s="258"/>
      <c r="B96" s="128">
        <f t="shared" si="5"/>
        <v>93</v>
      </c>
      <c r="C96" s="216" t="s">
        <v>88</v>
      </c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</row>
    <row r="97" spans="1:33" ht="22.5" customHeight="1" x14ac:dyDescent="0.25">
      <c r="A97" s="258">
        <v>237</v>
      </c>
      <c r="B97" s="128">
        <f t="shared" si="5"/>
        <v>94</v>
      </c>
      <c r="C97" s="216" t="s">
        <v>89</v>
      </c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</row>
    <row r="98" spans="1:33" ht="22.5" customHeight="1" x14ac:dyDescent="0.25">
      <c r="A98" s="258"/>
      <c r="B98" s="128">
        <f t="shared" si="5"/>
        <v>95</v>
      </c>
      <c r="C98" s="216" t="s">
        <v>90</v>
      </c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</row>
    <row r="99" spans="1:33" ht="22.5" customHeight="1" x14ac:dyDescent="0.25">
      <c r="A99" s="258"/>
      <c r="B99" s="128">
        <f t="shared" si="5"/>
        <v>96</v>
      </c>
      <c r="C99" s="216" t="s">
        <v>91</v>
      </c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</row>
    <row r="100" spans="1:33" ht="22.5" customHeight="1" x14ac:dyDescent="0.25">
      <c r="A100" s="258">
        <v>238</v>
      </c>
      <c r="B100" s="128">
        <f t="shared" si="5"/>
        <v>97</v>
      </c>
      <c r="C100" s="216" t="s">
        <v>92</v>
      </c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</row>
    <row r="101" spans="1:33" ht="22.5" customHeight="1" x14ac:dyDescent="0.25">
      <c r="A101" s="258"/>
      <c r="B101" s="128">
        <f t="shared" si="5"/>
        <v>98</v>
      </c>
      <c r="C101" s="216" t="s">
        <v>93</v>
      </c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</row>
    <row r="102" spans="1:33" ht="22.5" customHeight="1" x14ac:dyDescent="0.25">
      <c r="A102" s="258"/>
      <c r="B102" s="128">
        <f t="shared" si="5"/>
        <v>99</v>
      </c>
      <c r="C102" s="216" t="s">
        <v>94</v>
      </c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</row>
    <row r="103" spans="1:33" ht="22.5" customHeight="1" x14ac:dyDescent="0.25">
      <c r="A103" s="258">
        <v>239</v>
      </c>
      <c r="B103" s="128">
        <f t="shared" si="5"/>
        <v>100</v>
      </c>
      <c r="C103" s="216" t="s">
        <v>95</v>
      </c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</row>
    <row r="104" spans="1:33" ht="22.5" customHeight="1" x14ac:dyDescent="0.25">
      <c r="A104" s="258"/>
      <c r="B104" s="128">
        <f t="shared" si="5"/>
        <v>101</v>
      </c>
      <c r="C104" s="216" t="s">
        <v>96</v>
      </c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</row>
    <row r="105" spans="1:33" ht="22.5" customHeight="1" x14ac:dyDescent="0.25">
      <c r="A105" s="258"/>
      <c r="B105" s="128">
        <f t="shared" si="5"/>
        <v>102</v>
      </c>
      <c r="C105" s="216" t="s">
        <v>97</v>
      </c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</row>
  </sheetData>
  <mergeCells count="34">
    <mergeCell ref="A36:A38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73:A75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94:A96"/>
    <mergeCell ref="A97:A99"/>
    <mergeCell ref="A100:A102"/>
    <mergeCell ref="A103:A105"/>
    <mergeCell ref="A76:A78"/>
    <mergeCell ref="A79:A81"/>
    <mergeCell ref="A82:A84"/>
    <mergeCell ref="A85:A87"/>
    <mergeCell ref="A88:A90"/>
    <mergeCell ref="A91:A93"/>
  </mergeCells>
  <pageMargins left="0.70866141732283472" right="0.70866141732283472" top="0.74803149606299213" bottom="0.74803149606299213" header="0.31496062992125984" footer="0.31496062992125984"/>
  <pageSetup paperSize="9" scale="65" fitToHeight="1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G109"/>
  <sheetViews>
    <sheetView workbookViewId="0">
      <selection activeCell="C9" sqref="C9"/>
    </sheetView>
  </sheetViews>
  <sheetFormatPr defaultRowHeight="18.75" x14ac:dyDescent="0.3"/>
  <cols>
    <col min="1" max="1" width="6" style="7" customWidth="1"/>
    <col min="2" max="2" width="9.140625" style="7" hidden="1" customWidth="1"/>
    <col min="3" max="3" width="46.28515625" style="244" customWidth="1"/>
    <col min="4" max="31" width="5.140625" style="7" customWidth="1"/>
  </cols>
  <sheetData>
    <row r="1" spans="1:33" ht="19.5" customHeight="1" x14ac:dyDescent="0.25">
      <c r="A1" s="134" t="s">
        <v>730</v>
      </c>
      <c r="B1" s="134" t="s">
        <v>1</v>
      </c>
      <c r="C1" s="241" t="s">
        <v>731</v>
      </c>
      <c r="D1" s="131">
        <v>44228</v>
      </c>
      <c r="E1" s="131">
        <f>D1+1</f>
        <v>44229</v>
      </c>
      <c r="F1" s="131">
        <f t="shared" ref="F1:AE1" si="0">E1+1</f>
        <v>44230</v>
      </c>
      <c r="G1" s="131">
        <f t="shared" si="0"/>
        <v>44231</v>
      </c>
      <c r="H1" s="131">
        <f t="shared" si="0"/>
        <v>44232</v>
      </c>
      <c r="I1" s="131">
        <f t="shared" si="0"/>
        <v>44233</v>
      </c>
      <c r="J1" s="131">
        <f t="shared" si="0"/>
        <v>44234</v>
      </c>
      <c r="K1" s="131">
        <f t="shared" si="0"/>
        <v>44235</v>
      </c>
      <c r="L1" s="131">
        <f t="shared" si="0"/>
        <v>44236</v>
      </c>
      <c r="M1" s="131">
        <f t="shared" si="0"/>
        <v>44237</v>
      </c>
      <c r="N1" s="131">
        <f t="shared" si="0"/>
        <v>44238</v>
      </c>
      <c r="O1" s="131">
        <f t="shared" si="0"/>
        <v>44239</v>
      </c>
      <c r="P1" s="131">
        <f t="shared" si="0"/>
        <v>44240</v>
      </c>
      <c r="Q1" s="131">
        <f t="shared" si="0"/>
        <v>44241</v>
      </c>
      <c r="R1" s="131">
        <f t="shared" si="0"/>
        <v>44242</v>
      </c>
      <c r="S1" s="131">
        <f t="shared" si="0"/>
        <v>44243</v>
      </c>
      <c r="T1" s="131">
        <f t="shared" si="0"/>
        <v>44244</v>
      </c>
      <c r="U1" s="131">
        <f t="shared" si="0"/>
        <v>44245</v>
      </c>
      <c r="V1" s="131">
        <f t="shared" si="0"/>
        <v>44246</v>
      </c>
      <c r="W1" s="131">
        <f t="shared" si="0"/>
        <v>44247</v>
      </c>
      <c r="X1" s="131">
        <f t="shared" si="0"/>
        <v>44248</v>
      </c>
      <c r="Y1" s="131">
        <f t="shared" si="0"/>
        <v>44249</v>
      </c>
      <c r="Z1" s="131">
        <f t="shared" si="0"/>
        <v>44250</v>
      </c>
      <c r="AA1" s="131">
        <f t="shared" si="0"/>
        <v>44251</v>
      </c>
      <c r="AB1" s="131">
        <f t="shared" si="0"/>
        <v>44252</v>
      </c>
      <c r="AC1" s="131">
        <f t="shared" si="0"/>
        <v>44253</v>
      </c>
      <c r="AD1" s="131">
        <f t="shared" si="0"/>
        <v>44254</v>
      </c>
      <c r="AE1" s="131">
        <f t="shared" si="0"/>
        <v>44255</v>
      </c>
    </row>
    <row r="2" spans="1:33" ht="22.5" customHeight="1" x14ac:dyDescent="0.3">
      <c r="A2" s="258">
        <v>301</v>
      </c>
      <c r="B2" s="128">
        <v>1</v>
      </c>
      <c r="C2" s="242" t="s">
        <v>772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</row>
    <row r="3" spans="1:33" ht="22.5" customHeight="1" x14ac:dyDescent="0.3">
      <c r="A3" s="258"/>
      <c r="B3" s="128">
        <v>2</v>
      </c>
      <c r="C3" s="242" t="s">
        <v>153</v>
      </c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</row>
    <row r="4" spans="1:33" ht="22.5" customHeight="1" x14ac:dyDescent="0.3">
      <c r="A4" s="258"/>
      <c r="B4" s="128">
        <v>3</v>
      </c>
      <c r="C4" s="242" t="s">
        <v>732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</row>
    <row r="5" spans="1:33" ht="22.5" customHeight="1" x14ac:dyDescent="0.3">
      <c r="A5" s="258">
        <v>302</v>
      </c>
      <c r="B5" s="128">
        <v>4</v>
      </c>
      <c r="C5" s="242" t="s">
        <v>156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</row>
    <row r="6" spans="1:33" ht="22.5" customHeight="1" x14ac:dyDescent="0.3">
      <c r="A6" s="258"/>
      <c r="B6" s="128">
        <v>5</v>
      </c>
      <c r="C6" s="242" t="s">
        <v>733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</row>
    <row r="7" spans="1:33" ht="22.5" customHeight="1" x14ac:dyDescent="0.3">
      <c r="A7" s="258"/>
      <c r="B7" s="128">
        <v>6</v>
      </c>
      <c r="C7" s="242" t="s">
        <v>159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</row>
    <row r="8" spans="1:33" ht="22.5" customHeight="1" x14ac:dyDescent="0.3">
      <c r="A8" s="258">
        <v>303</v>
      </c>
      <c r="B8" s="128">
        <v>7</v>
      </c>
      <c r="C8" s="242" t="s">
        <v>161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</row>
    <row r="9" spans="1:33" ht="22.5" customHeight="1" x14ac:dyDescent="0.3">
      <c r="A9" s="258"/>
      <c r="B9" s="128">
        <v>8</v>
      </c>
      <c r="C9" s="242" t="s">
        <v>655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</row>
    <row r="10" spans="1:33" ht="22.5" customHeight="1" x14ac:dyDescent="0.3">
      <c r="A10" s="258"/>
      <c r="B10" s="128">
        <v>9</v>
      </c>
      <c r="C10" s="242" t="s">
        <v>163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</row>
    <row r="11" spans="1:33" ht="22.5" customHeight="1" x14ac:dyDescent="0.3">
      <c r="A11" s="258">
        <v>304</v>
      </c>
      <c r="B11" s="128">
        <v>10</v>
      </c>
      <c r="C11" s="242" t="s">
        <v>739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</row>
    <row r="12" spans="1:33" ht="22.5" customHeight="1" x14ac:dyDescent="0.3">
      <c r="A12" s="258"/>
      <c r="B12" s="128">
        <v>11</v>
      </c>
      <c r="C12" s="242" t="s">
        <v>166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</row>
    <row r="13" spans="1:33" ht="22.5" customHeight="1" x14ac:dyDescent="0.3">
      <c r="A13" s="258"/>
      <c r="B13" s="128">
        <v>12</v>
      </c>
      <c r="C13" s="242" t="s">
        <v>168</v>
      </c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</row>
    <row r="14" spans="1:33" ht="22.5" customHeight="1" x14ac:dyDescent="0.3">
      <c r="A14" s="258">
        <v>305</v>
      </c>
      <c r="B14" s="128">
        <v>13</v>
      </c>
      <c r="C14" s="243" t="s">
        <v>738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G14" s="67"/>
    </row>
    <row r="15" spans="1:33" ht="22.5" customHeight="1" x14ac:dyDescent="0.3">
      <c r="A15" s="258"/>
      <c r="B15" s="128">
        <v>14</v>
      </c>
      <c r="C15" s="242" t="s">
        <v>172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G15" s="67"/>
    </row>
    <row r="16" spans="1:33" ht="22.5" customHeight="1" x14ac:dyDescent="0.3">
      <c r="A16" s="258"/>
      <c r="B16" s="128">
        <v>15</v>
      </c>
      <c r="C16" s="242" t="s">
        <v>174</v>
      </c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</row>
    <row r="17" spans="1:31" ht="22.5" customHeight="1" x14ac:dyDescent="0.3">
      <c r="A17" s="258">
        <v>306</v>
      </c>
      <c r="B17" s="128">
        <v>16</v>
      </c>
      <c r="C17" s="242" t="s">
        <v>176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</row>
    <row r="18" spans="1:31" ht="22.5" customHeight="1" x14ac:dyDescent="0.3">
      <c r="A18" s="258"/>
      <c r="B18" s="128">
        <v>17</v>
      </c>
      <c r="C18" s="242" t="s">
        <v>580</v>
      </c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</row>
    <row r="19" spans="1:31" ht="22.5" customHeight="1" x14ac:dyDescent="0.3">
      <c r="A19" s="258"/>
      <c r="B19" s="128">
        <v>18</v>
      </c>
      <c r="C19" s="242" t="s">
        <v>582</v>
      </c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</row>
    <row r="20" spans="1:31" ht="22.5" customHeight="1" x14ac:dyDescent="0.3">
      <c r="A20" s="258">
        <v>307</v>
      </c>
      <c r="B20" s="128">
        <v>19</v>
      </c>
      <c r="C20" s="242" t="s">
        <v>178</v>
      </c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</row>
    <row r="21" spans="1:31" ht="22.5" customHeight="1" x14ac:dyDescent="0.3">
      <c r="A21" s="258"/>
      <c r="B21" s="128">
        <v>20</v>
      </c>
      <c r="C21" s="242" t="s">
        <v>180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</row>
    <row r="22" spans="1:31" ht="22.5" customHeight="1" x14ac:dyDescent="0.3">
      <c r="A22" s="258"/>
      <c r="B22" s="128">
        <v>21</v>
      </c>
      <c r="C22" s="242" t="s">
        <v>190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</row>
    <row r="23" spans="1:31" ht="22.5" customHeight="1" x14ac:dyDescent="0.3">
      <c r="A23" s="258">
        <v>308</v>
      </c>
      <c r="B23" s="128">
        <v>22</v>
      </c>
      <c r="C23" s="242" t="s">
        <v>183</v>
      </c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</row>
    <row r="24" spans="1:31" ht="22.5" customHeight="1" x14ac:dyDescent="0.3">
      <c r="A24" s="258"/>
      <c r="B24" s="128">
        <v>23</v>
      </c>
      <c r="C24" s="242" t="s">
        <v>741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</row>
    <row r="25" spans="1:31" ht="22.5" customHeight="1" x14ac:dyDescent="0.3">
      <c r="A25" s="258"/>
      <c r="B25" s="128">
        <v>24</v>
      </c>
      <c r="C25" s="242" t="s">
        <v>187</v>
      </c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</row>
    <row r="26" spans="1:31" ht="22.5" customHeight="1" x14ac:dyDescent="0.3">
      <c r="A26" s="258">
        <v>309</v>
      </c>
      <c r="B26" s="128">
        <v>25</v>
      </c>
      <c r="C26" s="242" t="s">
        <v>767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</row>
    <row r="27" spans="1:31" ht="22.5" customHeight="1" x14ac:dyDescent="0.3">
      <c r="A27" s="258"/>
      <c r="B27" s="128">
        <v>26</v>
      </c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</row>
    <row r="28" spans="1:31" ht="22.5" customHeight="1" x14ac:dyDescent="0.3">
      <c r="A28" s="258"/>
      <c r="B28" s="128">
        <v>27</v>
      </c>
      <c r="C28" s="242" t="s">
        <v>192</v>
      </c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</row>
    <row r="29" spans="1:31" ht="22.5" customHeight="1" x14ac:dyDescent="0.3">
      <c r="A29" s="258">
        <v>311</v>
      </c>
      <c r="B29" s="128">
        <v>28</v>
      </c>
      <c r="C29" s="242" t="s">
        <v>194</v>
      </c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</row>
    <row r="30" spans="1:31" ht="22.5" customHeight="1" x14ac:dyDescent="0.3">
      <c r="A30" s="258"/>
      <c r="B30" s="128">
        <v>29</v>
      </c>
      <c r="C30" s="242" t="s">
        <v>196</v>
      </c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</row>
    <row r="31" spans="1:31" ht="22.5" customHeight="1" x14ac:dyDescent="0.3">
      <c r="A31" s="258"/>
      <c r="B31" s="128">
        <v>30</v>
      </c>
      <c r="C31" s="242" t="s">
        <v>198</v>
      </c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</row>
    <row r="32" spans="1:31" ht="22.5" customHeight="1" x14ac:dyDescent="0.3">
      <c r="A32" s="258">
        <v>312</v>
      </c>
      <c r="B32" s="128">
        <v>31</v>
      </c>
      <c r="C32" s="243" t="s">
        <v>635</v>
      </c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</row>
    <row r="33" spans="1:31" ht="22.5" customHeight="1" x14ac:dyDescent="0.3">
      <c r="A33" s="258"/>
      <c r="B33" s="128">
        <v>32</v>
      </c>
      <c r="C33" s="242" t="s">
        <v>202</v>
      </c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</row>
    <row r="34" spans="1:31" ht="22.5" customHeight="1" x14ac:dyDescent="0.3">
      <c r="A34" s="258"/>
      <c r="B34" s="128">
        <v>33</v>
      </c>
      <c r="C34" s="242" t="s">
        <v>204</v>
      </c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</row>
    <row r="35" spans="1:31" ht="18" customHeight="1" x14ac:dyDescent="0.25">
      <c r="A35" s="134" t="s">
        <v>730</v>
      </c>
      <c r="B35" s="134" t="s">
        <v>1</v>
      </c>
      <c r="C35" s="241" t="s">
        <v>731</v>
      </c>
      <c r="D35" s="131">
        <v>44228</v>
      </c>
      <c r="E35" s="131">
        <f>D35+1</f>
        <v>44229</v>
      </c>
      <c r="F35" s="131">
        <f t="shared" ref="F35:AE35" si="1">E35+1</f>
        <v>44230</v>
      </c>
      <c r="G35" s="131">
        <f t="shared" si="1"/>
        <v>44231</v>
      </c>
      <c r="H35" s="131">
        <f t="shared" si="1"/>
        <v>44232</v>
      </c>
      <c r="I35" s="131">
        <f t="shared" si="1"/>
        <v>44233</v>
      </c>
      <c r="J35" s="131">
        <f t="shared" si="1"/>
        <v>44234</v>
      </c>
      <c r="K35" s="131">
        <f t="shared" si="1"/>
        <v>44235</v>
      </c>
      <c r="L35" s="131">
        <f t="shared" si="1"/>
        <v>44236</v>
      </c>
      <c r="M35" s="131">
        <f t="shared" si="1"/>
        <v>44237</v>
      </c>
      <c r="N35" s="131">
        <f t="shared" si="1"/>
        <v>44238</v>
      </c>
      <c r="O35" s="131">
        <f t="shared" si="1"/>
        <v>44239</v>
      </c>
      <c r="P35" s="131">
        <f t="shared" si="1"/>
        <v>44240</v>
      </c>
      <c r="Q35" s="131">
        <f t="shared" si="1"/>
        <v>44241</v>
      </c>
      <c r="R35" s="131">
        <f t="shared" si="1"/>
        <v>44242</v>
      </c>
      <c r="S35" s="131">
        <f t="shared" si="1"/>
        <v>44243</v>
      </c>
      <c r="T35" s="131">
        <f t="shared" si="1"/>
        <v>44244</v>
      </c>
      <c r="U35" s="131">
        <f t="shared" si="1"/>
        <v>44245</v>
      </c>
      <c r="V35" s="131">
        <f t="shared" si="1"/>
        <v>44246</v>
      </c>
      <c r="W35" s="131">
        <f t="shared" si="1"/>
        <v>44247</v>
      </c>
      <c r="X35" s="131">
        <f t="shared" si="1"/>
        <v>44248</v>
      </c>
      <c r="Y35" s="131">
        <f t="shared" si="1"/>
        <v>44249</v>
      </c>
      <c r="Z35" s="131">
        <f t="shared" si="1"/>
        <v>44250</v>
      </c>
      <c r="AA35" s="131">
        <f t="shared" si="1"/>
        <v>44251</v>
      </c>
      <c r="AB35" s="131">
        <f t="shared" si="1"/>
        <v>44252</v>
      </c>
      <c r="AC35" s="131">
        <f t="shared" si="1"/>
        <v>44253</v>
      </c>
      <c r="AD35" s="131">
        <f t="shared" si="1"/>
        <v>44254</v>
      </c>
      <c r="AE35" s="131">
        <f t="shared" si="1"/>
        <v>44255</v>
      </c>
    </row>
    <row r="36" spans="1:31" ht="22.5" customHeight="1" x14ac:dyDescent="0.3">
      <c r="A36" s="258">
        <v>313</v>
      </c>
      <c r="B36" s="128">
        <v>34</v>
      </c>
      <c r="C36" s="242" t="s">
        <v>206</v>
      </c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</row>
    <row r="37" spans="1:31" ht="22.5" customHeight="1" x14ac:dyDescent="0.3">
      <c r="A37" s="258"/>
      <c r="B37" s="128">
        <v>35</v>
      </c>
      <c r="C37" s="242" t="s">
        <v>208</v>
      </c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</row>
    <row r="38" spans="1:31" ht="22.5" customHeight="1" x14ac:dyDescent="0.3">
      <c r="A38" s="258"/>
      <c r="B38" s="128">
        <v>36</v>
      </c>
      <c r="C38" s="242" t="s">
        <v>210</v>
      </c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</row>
    <row r="39" spans="1:31" ht="22.5" customHeight="1" x14ac:dyDescent="0.3">
      <c r="A39" s="258">
        <v>314</v>
      </c>
      <c r="B39" s="128">
        <v>37</v>
      </c>
      <c r="C39" s="242" t="s">
        <v>212</v>
      </c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</row>
    <row r="40" spans="1:31" ht="22.5" customHeight="1" x14ac:dyDescent="0.3">
      <c r="A40" s="258"/>
      <c r="B40" s="128">
        <v>38</v>
      </c>
      <c r="C40" s="242" t="s">
        <v>775</v>
      </c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</row>
    <row r="41" spans="1:31" ht="22.5" customHeight="1" x14ac:dyDescent="0.3">
      <c r="A41" s="258"/>
      <c r="B41" s="128">
        <v>39</v>
      </c>
      <c r="C41" s="242" t="s">
        <v>214</v>
      </c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</row>
    <row r="42" spans="1:31" ht="22.5" customHeight="1" x14ac:dyDescent="0.3">
      <c r="A42" s="258">
        <v>315</v>
      </c>
      <c r="B42" s="128">
        <v>40</v>
      </c>
      <c r="C42" s="242" t="s">
        <v>216</v>
      </c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</row>
    <row r="43" spans="1:31" ht="22.5" customHeight="1" x14ac:dyDescent="0.3">
      <c r="A43" s="258"/>
      <c r="B43" s="128">
        <v>41</v>
      </c>
      <c r="C43" s="242" t="s">
        <v>218</v>
      </c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</row>
    <row r="44" spans="1:31" ht="22.5" customHeight="1" x14ac:dyDescent="0.3">
      <c r="A44" s="258"/>
      <c r="B44" s="128">
        <v>42</v>
      </c>
      <c r="C44" s="242" t="s">
        <v>220</v>
      </c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</row>
    <row r="45" spans="1:31" ht="22.5" customHeight="1" x14ac:dyDescent="0.3">
      <c r="A45" s="258">
        <v>317</v>
      </c>
      <c r="B45" s="128">
        <v>43</v>
      </c>
      <c r="C45" s="242" t="s">
        <v>222</v>
      </c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</row>
    <row r="46" spans="1:31" ht="22.5" customHeight="1" x14ac:dyDescent="0.3">
      <c r="A46" s="258"/>
      <c r="B46" s="128">
        <v>44</v>
      </c>
      <c r="C46" s="242" t="s">
        <v>224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</row>
    <row r="47" spans="1:31" ht="22.5" customHeight="1" x14ac:dyDescent="0.3">
      <c r="A47" s="258"/>
      <c r="B47" s="128">
        <v>45</v>
      </c>
      <c r="C47" s="242" t="s">
        <v>226</v>
      </c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</row>
    <row r="48" spans="1:31" ht="22.5" customHeight="1" x14ac:dyDescent="0.3">
      <c r="A48" s="258">
        <v>318</v>
      </c>
      <c r="B48" s="128">
        <v>46</v>
      </c>
      <c r="C48" s="242" t="s">
        <v>228</v>
      </c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</row>
    <row r="49" spans="1:31" ht="22.5" customHeight="1" x14ac:dyDescent="0.3">
      <c r="A49" s="258"/>
      <c r="B49" s="128">
        <v>47</v>
      </c>
      <c r="C49" s="242" t="s">
        <v>230</v>
      </c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</row>
    <row r="50" spans="1:31" ht="22.5" customHeight="1" x14ac:dyDescent="0.3">
      <c r="A50" s="258"/>
      <c r="B50" s="128">
        <v>48</v>
      </c>
      <c r="C50" s="242" t="s">
        <v>233</v>
      </c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</row>
    <row r="51" spans="1:31" ht="22.5" customHeight="1" x14ac:dyDescent="0.3">
      <c r="A51" s="258">
        <v>319</v>
      </c>
      <c r="B51" s="128">
        <v>49</v>
      </c>
      <c r="C51" s="242" t="s">
        <v>235</v>
      </c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</row>
    <row r="52" spans="1:31" ht="22.5" customHeight="1" x14ac:dyDescent="0.3">
      <c r="A52" s="258"/>
      <c r="B52" s="128">
        <v>50</v>
      </c>
      <c r="C52" s="242" t="s">
        <v>237</v>
      </c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</row>
    <row r="53" spans="1:31" ht="22.5" customHeight="1" x14ac:dyDescent="0.3">
      <c r="A53" s="258"/>
      <c r="B53" s="128">
        <v>51</v>
      </c>
      <c r="C53" s="242" t="s">
        <v>239</v>
      </c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</row>
    <row r="54" spans="1:31" ht="22.5" customHeight="1" x14ac:dyDescent="0.3">
      <c r="A54" s="258">
        <v>320</v>
      </c>
      <c r="B54" s="128">
        <v>52</v>
      </c>
      <c r="C54" s="242" t="s">
        <v>656</v>
      </c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</row>
    <row r="55" spans="1:31" ht="22.5" customHeight="1" x14ac:dyDescent="0.25">
      <c r="A55" s="258"/>
      <c r="B55" s="128">
        <v>53</v>
      </c>
      <c r="C55" s="245" t="s">
        <v>412</v>
      </c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</row>
    <row r="56" spans="1:31" ht="22.5" customHeight="1" x14ac:dyDescent="0.3">
      <c r="A56" s="258"/>
      <c r="B56" s="128">
        <v>54</v>
      </c>
      <c r="C56" s="242" t="s">
        <v>718</v>
      </c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</row>
    <row r="57" spans="1:31" ht="22.5" customHeight="1" x14ac:dyDescent="0.3">
      <c r="A57" s="258">
        <v>321</v>
      </c>
      <c r="B57" s="128">
        <v>55</v>
      </c>
      <c r="C57" s="242" t="s">
        <v>241</v>
      </c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</row>
    <row r="58" spans="1:31" ht="22.5" customHeight="1" x14ac:dyDescent="0.3">
      <c r="A58" s="258"/>
      <c r="B58" s="128">
        <v>56</v>
      </c>
      <c r="C58" s="242" t="s">
        <v>243</v>
      </c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</row>
    <row r="59" spans="1:31" ht="22.5" customHeight="1" x14ac:dyDescent="0.3">
      <c r="A59" s="258"/>
      <c r="B59" s="128">
        <v>57</v>
      </c>
      <c r="C59" s="242" t="s">
        <v>245</v>
      </c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</row>
    <row r="60" spans="1:31" ht="22.5" customHeight="1" x14ac:dyDescent="0.3">
      <c r="A60" s="258">
        <v>322</v>
      </c>
      <c r="B60" s="128">
        <v>58</v>
      </c>
      <c r="C60" s="242" t="s">
        <v>247</v>
      </c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</row>
    <row r="61" spans="1:31" ht="22.5" customHeight="1" x14ac:dyDescent="0.3">
      <c r="A61" s="258"/>
      <c r="B61" s="128">
        <v>59</v>
      </c>
      <c r="C61" s="242" t="s">
        <v>249</v>
      </c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</row>
    <row r="62" spans="1:31" ht="22.5" customHeight="1" x14ac:dyDescent="0.3">
      <c r="A62" s="258"/>
      <c r="B62" s="128">
        <v>60</v>
      </c>
      <c r="C62" s="242" t="s">
        <v>251</v>
      </c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</row>
    <row r="63" spans="1:31" ht="22.5" customHeight="1" x14ac:dyDescent="0.3">
      <c r="A63" s="258">
        <v>323</v>
      </c>
      <c r="B63" s="128">
        <v>61</v>
      </c>
      <c r="C63" s="242" t="s">
        <v>253</v>
      </c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</row>
    <row r="64" spans="1:31" ht="22.5" customHeight="1" x14ac:dyDescent="0.3">
      <c r="A64" s="258"/>
      <c r="B64" s="128">
        <v>62</v>
      </c>
      <c r="C64" s="242" t="s">
        <v>255</v>
      </c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</row>
    <row r="65" spans="1:31" ht="22.5" customHeight="1" x14ac:dyDescent="0.3">
      <c r="A65" s="258"/>
      <c r="B65" s="128">
        <v>63</v>
      </c>
      <c r="C65" s="242" t="s">
        <v>257</v>
      </c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</row>
    <row r="66" spans="1:31" ht="22.5" customHeight="1" x14ac:dyDescent="0.3">
      <c r="A66" s="258">
        <v>324</v>
      </c>
      <c r="B66" s="128">
        <v>64</v>
      </c>
      <c r="C66" s="242" t="s">
        <v>259</v>
      </c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</row>
    <row r="67" spans="1:31" ht="22.5" customHeight="1" x14ac:dyDescent="0.3">
      <c r="A67" s="258"/>
      <c r="B67" s="128">
        <v>65</v>
      </c>
      <c r="C67" s="244" t="s">
        <v>771</v>
      </c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</row>
    <row r="68" spans="1:31" ht="22.5" customHeight="1" x14ac:dyDescent="0.3">
      <c r="A68" s="258"/>
      <c r="B68" s="128">
        <v>66</v>
      </c>
      <c r="C68" s="242" t="s">
        <v>263</v>
      </c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</row>
    <row r="69" spans="1:31" ht="18" customHeight="1" x14ac:dyDescent="0.25">
      <c r="A69" s="134" t="s">
        <v>730</v>
      </c>
      <c r="B69" s="134" t="s">
        <v>1</v>
      </c>
      <c r="C69" s="241" t="s">
        <v>731</v>
      </c>
      <c r="D69" s="131">
        <v>44228</v>
      </c>
      <c r="E69" s="131">
        <f>D69+1</f>
        <v>44229</v>
      </c>
      <c r="F69" s="131">
        <f t="shared" ref="F69:AE69" si="2">E69+1</f>
        <v>44230</v>
      </c>
      <c r="G69" s="131">
        <f t="shared" si="2"/>
        <v>44231</v>
      </c>
      <c r="H69" s="131">
        <f t="shared" si="2"/>
        <v>44232</v>
      </c>
      <c r="I69" s="131">
        <f t="shared" si="2"/>
        <v>44233</v>
      </c>
      <c r="J69" s="131">
        <f t="shared" si="2"/>
        <v>44234</v>
      </c>
      <c r="K69" s="131">
        <f t="shared" si="2"/>
        <v>44235</v>
      </c>
      <c r="L69" s="131">
        <f t="shared" si="2"/>
        <v>44236</v>
      </c>
      <c r="M69" s="131">
        <f t="shared" si="2"/>
        <v>44237</v>
      </c>
      <c r="N69" s="131">
        <f t="shared" si="2"/>
        <v>44238</v>
      </c>
      <c r="O69" s="131">
        <f t="shared" si="2"/>
        <v>44239</v>
      </c>
      <c r="P69" s="131">
        <f t="shared" si="2"/>
        <v>44240</v>
      </c>
      <c r="Q69" s="131">
        <f t="shared" si="2"/>
        <v>44241</v>
      </c>
      <c r="R69" s="131">
        <f t="shared" si="2"/>
        <v>44242</v>
      </c>
      <c r="S69" s="131">
        <f t="shared" si="2"/>
        <v>44243</v>
      </c>
      <c r="T69" s="131">
        <f t="shared" si="2"/>
        <v>44244</v>
      </c>
      <c r="U69" s="131">
        <f t="shared" si="2"/>
        <v>44245</v>
      </c>
      <c r="V69" s="131">
        <f t="shared" si="2"/>
        <v>44246</v>
      </c>
      <c r="W69" s="131">
        <f t="shared" si="2"/>
        <v>44247</v>
      </c>
      <c r="X69" s="131">
        <f t="shared" si="2"/>
        <v>44248</v>
      </c>
      <c r="Y69" s="131">
        <f t="shared" si="2"/>
        <v>44249</v>
      </c>
      <c r="Z69" s="131">
        <f t="shared" si="2"/>
        <v>44250</v>
      </c>
      <c r="AA69" s="131">
        <f t="shared" si="2"/>
        <v>44251</v>
      </c>
      <c r="AB69" s="131">
        <f t="shared" si="2"/>
        <v>44252</v>
      </c>
      <c r="AC69" s="131">
        <f t="shared" si="2"/>
        <v>44253</v>
      </c>
      <c r="AD69" s="131">
        <f t="shared" si="2"/>
        <v>44254</v>
      </c>
      <c r="AE69" s="131">
        <f t="shared" si="2"/>
        <v>44255</v>
      </c>
    </row>
    <row r="70" spans="1:31" ht="22.5" customHeight="1" x14ac:dyDescent="0.3">
      <c r="A70" s="258">
        <v>325</v>
      </c>
      <c r="B70" s="128">
        <v>67</v>
      </c>
      <c r="C70" s="242" t="s">
        <v>265</v>
      </c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</row>
    <row r="71" spans="1:31" ht="22.5" customHeight="1" x14ac:dyDescent="0.3">
      <c r="A71" s="258"/>
      <c r="B71" s="128">
        <v>68</v>
      </c>
      <c r="C71" s="242" t="s">
        <v>266</v>
      </c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</row>
    <row r="72" spans="1:31" ht="22.5" customHeight="1" x14ac:dyDescent="0.3">
      <c r="A72" s="258"/>
      <c r="B72" s="128">
        <v>69</v>
      </c>
      <c r="C72" s="242" t="s">
        <v>267</v>
      </c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</row>
    <row r="73" spans="1:31" ht="22.5" customHeight="1" x14ac:dyDescent="0.3">
      <c r="A73" s="258">
        <v>326</v>
      </c>
      <c r="B73" s="128">
        <v>70</v>
      </c>
      <c r="C73" s="242" t="s">
        <v>268</v>
      </c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</row>
    <row r="74" spans="1:31" ht="22.5" customHeight="1" x14ac:dyDescent="0.3">
      <c r="A74" s="258"/>
      <c r="B74" s="128">
        <v>71</v>
      </c>
      <c r="C74" s="242" t="s">
        <v>796</v>
      </c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</row>
    <row r="75" spans="1:31" ht="22.5" customHeight="1" x14ac:dyDescent="0.3">
      <c r="A75" s="258"/>
      <c r="B75" s="128">
        <v>72</v>
      </c>
      <c r="C75" s="242" t="s">
        <v>271</v>
      </c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</row>
    <row r="76" spans="1:31" ht="22.5" customHeight="1" x14ac:dyDescent="0.3">
      <c r="A76" s="258">
        <v>327</v>
      </c>
      <c r="B76" s="128">
        <v>73</v>
      </c>
      <c r="C76" s="242" t="s">
        <v>273</v>
      </c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</row>
    <row r="77" spans="1:31" ht="22.5" customHeight="1" x14ac:dyDescent="0.3">
      <c r="A77" s="258"/>
      <c r="B77" s="128">
        <v>74</v>
      </c>
      <c r="C77" s="242" t="s">
        <v>275</v>
      </c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</row>
    <row r="78" spans="1:31" ht="22.5" customHeight="1" x14ac:dyDescent="0.3">
      <c r="A78" s="258"/>
      <c r="B78" s="128">
        <v>75</v>
      </c>
      <c r="C78" s="242" t="s">
        <v>277</v>
      </c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</row>
    <row r="79" spans="1:31" ht="22.5" customHeight="1" x14ac:dyDescent="0.3">
      <c r="A79" s="258">
        <v>328</v>
      </c>
      <c r="B79" s="128">
        <v>76</v>
      </c>
      <c r="C79" s="242" t="s">
        <v>279</v>
      </c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</row>
    <row r="80" spans="1:31" ht="22.5" customHeight="1" x14ac:dyDescent="0.3">
      <c r="A80" s="258"/>
      <c r="B80" s="128">
        <v>77</v>
      </c>
      <c r="C80" s="242" t="s">
        <v>281</v>
      </c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</row>
    <row r="81" spans="1:31" ht="22.5" customHeight="1" x14ac:dyDescent="0.3">
      <c r="A81" s="258"/>
      <c r="B81" s="128">
        <v>78</v>
      </c>
      <c r="C81" s="242" t="s">
        <v>283</v>
      </c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</row>
    <row r="82" spans="1:31" ht="22.5" customHeight="1" x14ac:dyDescent="0.3">
      <c r="A82" s="258">
        <v>329</v>
      </c>
      <c r="B82" s="128">
        <v>79</v>
      </c>
      <c r="C82" s="242" t="s">
        <v>285</v>
      </c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</row>
    <row r="83" spans="1:31" ht="22.5" customHeight="1" x14ac:dyDescent="0.3">
      <c r="A83" s="258"/>
      <c r="B83" s="128">
        <v>80</v>
      </c>
      <c r="C83" s="242" t="s">
        <v>287</v>
      </c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</row>
    <row r="84" spans="1:31" ht="22.5" customHeight="1" x14ac:dyDescent="0.3">
      <c r="A84" s="258"/>
      <c r="B84" s="128">
        <v>81</v>
      </c>
      <c r="C84" s="242" t="s">
        <v>657</v>
      </c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</row>
    <row r="85" spans="1:31" ht="22.5" customHeight="1" x14ac:dyDescent="0.3">
      <c r="A85" s="258">
        <v>332</v>
      </c>
      <c r="B85" s="128">
        <v>82</v>
      </c>
      <c r="C85" s="242" t="s">
        <v>583</v>
      </c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</row>
    <row r="86" spans="1:31" ht="22.5" customHeight="1" x14ac:dyDescent="0.3">
      <c r="A86" s="258"/>
      <c r="B86" s="128">
        <v>83</v>
      </c>
      <c r="C86" s="242" t="s">
        <v>634</v>
      </c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</row>
    <row r="87" spans="1:31" ht="22.5" customHeight="1" x14ac:dyDescent="0.3">
      <c r="A87" s="258"/>
      <c r="B87" s="128">
        <v>84</v>
      </c>
      <c r="C87" s="242" t="s">
        <v>289</v>
      </c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</row>
    <row r="88" spans="1:31" ht="22.5" customHeight="1" x14ac:dyDescent="0.3">
      <c r="A88" s="258">
        <v>333</v>
      </c>
      <c r="B88" s="128">
        <v>85</v>
      </c>
      <c r="C88" s="242" t="s">
        <v>584</v>
      </c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</row>
    <row r="89" spans="1:31" ht="22.5" customHeight="1" x14ac:dyDescent="0.3">
      <c r="A89" s="258"/>
      <c r="B89" s="128">
        <v>86</v>
      </c>
      <c r="C89" s="242" t="s">
        <v>291</v>
      </c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</row>
    <row r="90" spans="1:31" ht="22.5" customHeight="1" x14ac:dyDescent="0.3">
      <c r="A90" s="258"/>
      <c r="B90" s="128">
        <v>87</v>
      </c>
      <c r="C90" s="242" t="s">
        <v>293</v>
      </c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</row>
    <row r="91" spans="1:31" ht="22.5" customHeight="1" x14ac:dyDescent="0.3">
      <c r="A91" s="258">
        <v>334</v>
      </c>
      <c r="B91" s="128">
        <v>88</v>
      </c>
      <c r="C91" s="242" t="s">
        <v>295</v>
      </c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</row>
    <row r="92" spans="1:31" ht="22.5" customHeight="1" x14ac:dyDescent="0.3">
      <c r="A92" s="258"/>
      <c r="B92" s="128">
        <v>89</v>
      </c>
      <c r="C92" s="242" t="s">
        <v>296</v>
      </c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</row>
    <row r="93" spans="1:31" ht="22.5" customHeight="1" x14ac:dyDescent="0.3">
      <c r="A93" s="258"/>
      <c r="B93" s="128">
        <v>90</v>
      </c>
      <c r="C93" s="242" t="s">
        <v>297</v>
      </c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</row>
    <row r="94" spans="1:31" ht="22.5" customHeight="1" x14ac:dyDescent="0.3">
      <c r="A94" s="258">
        <v>335</v>
      </c>
      <c r="B94" s="128">
        <v>91</v>
      </c>
      <c r="C94" s="242" t="s">
        <v>298</v>
      </c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</row>
    <row r="95" spans="1:31" ht="22.5" customHeight="1" x14ac:dyDescent="0.3">
      <c r="A95" s="258"/>
      <c r="B95" s="128">
        <v>92</v>
      </c>
      <c r="C95" s="242" t="s">
        <v>299</v>
      </c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</row>
    <row r="96" spans="1:31" ht="22.5" customHeight="1" x14ac:dyDescent="0.3">
      <c r="A96" s="258"/>
      <c r="B96" s="128">
        <v>93</v>
      </c>
      <c r="C96" s="242" t="s">
        <v>300</v>
      </c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</row>
    <row r="97" spans="1:31" ht="22.5" customHeight="1" x14ac:dyDescent="0.3">
      <c r="A97" s="258">
        <v>336</v>
      </c>
      <c r="B97" s="128">
        <v>94</v>
      </c>
      <c r="C97" s="242" t="s">
        <v>302</v>
      </c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</row>
    <row r="98" spans="1:31" ht="22.5" customHeight="1" x14ac:dyDescent="0.3">
      <c r="A98" s="258"/>
      <c r="B98" s="128">
        <v>95</v>
      </c>
      <c r="C98" s="244" t="s">
        <v>727</v>
      </c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</row>
    <row r="99" spans="1:31" ht="22.5" customHeight="1" x14ac:dyDescent="0.3">
      <c r="A99" s="258"/>
      <c r="B99" s="128">
        <v>96</v>
      </c>
      <c r="C99" s="242" t="s">
        <v>658</v>
      </c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</row>
    <row r="100" spans="1:31" ht="22.5" customHeight="1" x14ac:dyDescent="0.3">
      <c r="A100" s="258">
        <v>337</v>
      </c>
      <c r="B100" s="128">
        <v>97</v>
      </c>
      <c r="C100" s="242" t="s">
        <v>306</v>
      </c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</row>
    <row r="101" spans="1:31" ht="22.5" customHeight="1" x14ac:dyDescent="0.3">
      <c r="A101" s="258"/>
      <c r="B101" s="128">
        <v>98</v>
      </c>
      <c r="C101" s="246" t="s">
        <v>795</v>
      </c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</row>
    <row r="102" spans="1:31" ht="22.5" customHeight="1" x14ac:dyDescent="0.3">
      <c r="A102" s="258"/>
      <c r="B102" s="128">
        <v>99</v>
      </c>
      <c r="C102" s="242" t="s">
        <v>310</v>
      </c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</row>
    <row r="103" spans="1:31" x14ac:dyDescent="0.25">
      <c r="A103" s="134" t="s">
        <v>730</v>
      </c>
      <c r="B103" s="134" t="s">
        <v>1</v>
      </c>
      <c r="C103" s="241" t="s">
        <v>731</v>
      </c>
      <c r="D103" s="131">
        <v>44228</v>
      </c>
      <c r="E103" s="131">
        <f>D103+1</f>
        <v>44229</v>
      </c>
      <c r="F103" s="131">
        <f t="shared" ref="F103:AE103" si="3">E103+1</f>
        <v>44230</v>
      </c>
      <c r="G103" s="131">
        <f t="shared" si="3"/>
        <v>44231</v>
      </c>
      <c r="H103" s="131">
        <f t="shared" si="3"/>
        <v>44232</v>
      </c>
      <c r="I103" s="131">
        <f t="shared" si="3"/>
        <v>44233</v>
      </c>
      <c r="J103" s="131">
        <f t="shared" si="3"/>
        <v>44234</v>
      </c>
      <c r="K103" s="131">
        <f t="shared" si="3"/>
        <v>44235</v>
      </c>
      <c r="L103" s="131">
        <f t="shared" si="3"/>
        <v>44236</v>
      </c>
      <c r="M103" s="131">
        <f t="shared" si="3"/>
        <v>44237</v>
      </c>
      <c r="N103" s="131">
        <f t="shared" si="3"/>
        <v>44238</v>
      </c>
      <c r="O103" s="131">
        <f t="shared" si="3"/>
        <v>44239</v>
      </c>
      <c r="P103" s="131">
        <f t="shared" si="3"/>
        <v>44240</v>
      </c>
      <c r="Q103" s="131">
        <f t="shared" si="3"/>
        <v>44241</v>
      </c>
      <c r="R103" s="131">
        <f t="shared" si="3"/>
        <v>44242</v>
      </c>
      <c r="S103" s="131">
        <f t="shared" si="3"/>
        <v>44243</v>
      </c>
      <c r="T103" s="131">
        <f t="shared" si="3"/>
        <v>44244</v>
      </c>
      <c r="U103" s="131">
        <f t="shared" si="3"/>
        <v>44245</v>
      </c>
      <c r="V103" s="131">
        <f t="shared" si="3"/>
        <v>44246</v>
      </c>
      <c r="W103" s="131">
        <f t="shared" si="3"/>
        <v>44247</v>
      </c>
      <c r="X103" s="131">
        <f t="shared" si="3"/>
        <v>44248</v>
      </c>
      <c r="Y103" s="131">
        <f t="shared" si="3"/>
        <v>44249</v>
      </c>
      <c r="Z103" s="131">
        <f t="shared" si="3"/>
        <v>44250</v>
      </c>
      <c r="AA103" s="131">
        <f t="shared" si="3"/>
        <v>44251</v>
      </c>
      <c r="AB103" s="131">
        <f t="shared" si="3"/>
        <v>44252</v>
      </c>
      <c r="AC103" s="131">
        <f t="shared" si="3"/>
        <v>44253</v>
      </c>
      <c r="AD103" s="131">
        <f t="shared" si="3"/>
        <v>44254</v>
      </c>
      <c r="AE103" s="131">
        <f t="shared" si="3"/>
        <v>44255</v>
      </c>
    </row>
    <row r="104" spans="1:31" ht="22.5" customHeight="1" x14ac:dyDescent="0.3">
      <c r="A104" s="258">
        <v>338</v>
      </c>
      <c r="B104" s="128">
        <v>100</v>
      </c>
      <c r="C104" s="242" t="s">
        <v>744</v>
      </c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</row>
    <row r="105" spans="1:31" ht="22.5" customHeight="1" x14ac:dyDescent="0.3">
      <c r="A105" s="258"/>
      <c r="B105" s="128">
        <v>101</v>
      </c>
      <c r="C105" s="242" t="s">
        <v>746</v>
      </c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</row>
    <row r="106" spans="1:31" ht="22.5" customHeight="1" x14ac:dyDescent="0.3">
      <c r="A106" s="258"/>
      <c r="B106" s="128">
        <v>102</v>
      </c>
      <c r="C106" s="242" t="s">
        <v>471</v>
      </c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</row>
    <row r="107" spans="1:31" ht="22.5" customHeight="1" x14ac:dyDescent="0.3">
      <c r="A107" s="258">
        <v>339</v>
      </c>
      <c r="B107" s="128">
        <v>103</v>
      </c>
      <c r="C107" s="242" t="s">
        <v>313</v>
      </c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</row>
    <row r="108" spans="1:31" ht="22.5" customHeight="1" x14ac:dyDescent="0.3">
      <c r="A108" s="258"/>
      <c r="B108" s="128">
        <v>104</v>
      </c>
      <c r="C108" s="242" t="s">
        <v>316</v>
      </c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</row>
    <row r="109" spans="1:31" ht="22.5" customHeight="1" x14ac:dyDescent="0.3">
      <c r="A109" s="258"/>
      <c r="B109" s="128">
        <v>105</v>
      </c>
      <c r="C109" s="242" t="s">
        <v>318</v>
      </c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</row>
  </sheetData>
  <mergeCells count="35">
    <mergeCell ref="A100:A102"/>
    <mergeCell ref="A104:A106"/>
    <mergeCell ref="A107:A109"/>
    <mergeCell ref="A97:A99"/>
    <mergeCell ref="A63:A65"/>
    <mergeCell ref="A66:A68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51:A53"/>
    <mergeCell ref="A54:A56"/>
    <mergeCell ref="A57:A59"/>
    <mergeCell ref="A60:A62"/>
    <mergeCell ref="A26:A28"/>
    <mergeCell ref="A29:A31"/>
    <mergeCell ref="A32:A34"/>
    <mergeCell ref="A36:A38"/>
    <mergeCell ref="A39:A41"/>
    <mergeCell ref="A42:A44"/>
    <mergeCell ref="A23:A25"/>
    <mergeCell ref="A2:A4"/>
    <mergeCell ref="A5:A7"/>
    <mergeCell ref="A45:A47"/>
    <mergeCell ref="A48:A50"/>
    <mergeCell ref="A8:A10"/>
    <mergeCell ref="A11:A13"/>
    <mergeCell ref="A14:A16"/>
    <mergeCell ref="A17:A19"/>
    <mergeCell ref="A20:A22"/>
  </mergeCells>
  <pageMargins left="0.25" right="0.25" top="0.75" bottom="0.75" header="0.3" footer="0.3"/>
  <pageSetup paperSize="9" scale="72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2 этаж</vt:lpstr>
      <vt:lpstr>3 этаж</vt:lpstr>
      <vt:lpstr>4 этаж</vt:lpstr>
      <vt:lpstr>5 этаж</vt:lpstr>
      <vt:lpstr>для психолога</vt:lpstr>
      <vt:lpstr>Статистика</vt:lpstr>
      <vt:lpstr>Выселились</vt:lpstr>
      <vt:lpstr>обход 2</vt:lpstr>
      <vt:lpstr>обход 3</vt:lpstr>
      <vt:lpstr>обход 4</vt:lpstr>
      <vt:lpstr>обход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2021-02-11T11:32:26Z</dcterms:modified>
</cp:coreProperties>
</file>