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ck\Desktop\curs coderslabs\excel\"/>
    </mc:Choice>
  </mc:AlternateContent>
  <xr:revisionPtr revIDLastSave="0" documentId="13_ncr:1_{D5824A67-FA56-43A2-8768-862D502FEB0D}" xr6:coauthVersionLast="47" xr6:coauthVersionMax="47" xr10:uidLastSave="{00000000-0000-0000-0000-000000000000}"/>
  <bookViews>
    <workbookView xWindow="-120" yWindow="-120" windowWidth="29040" windowHeight="15840" activeTab="4" xr2:uid="{65AC3244-7221-494A-9BDC-210002CF7376}"/>
  </bookViews>
  <sheets>
    <sheet name="Problem 1" sheetId="1" r:id="rId1"/>
    <sheet name="Problem 2" sheetId="2" r:id="rId2"/>
    <sheet name="Problem 3" sheetId="3" r:id="rId3"/>
    <sheet name="Problem 4" sheetId="4" r:id="rId4"/>
    <sheet name="Problem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5" l="1"/>
  <c r="K2" i="5"/>
  <c r="I2" i="5"/>
  <c r="K4" i="5"/>
  <c r="K3" i="5" s="1"/>
  <c r="I11" i="5"/>
  <c r="K21" i="5"/>
  <c r="J21" i="5"/>
  <c r="I21" i="5"/>
  <c r="K17" i="5"/>
  <c r="K23" i="5" s="1"/>
  <c r="K15" i="5"/>
  <c r="J15" i="5"/>
  <c r="J17" i="5" s="1"/>
  <c r="I15" i="5"/>
  <c r="I17" i="5" s="1"/>
  <c r="K11" i="5"/>
  <c r="J11" i="5"/>
  <c r="J4" i="5"/>
  <c r="J3" i="5" s="1"/>
  <c r="C27" i="5"/>
  <c r="D27" i="5"/>
  <c r="C25" i="5"/>
  <c r="D25" i="5"/>
  <c r="C23" i="5"/>
  <c r="D23" i="5"/>
  <c r="B23" i="5"/>
  <c r="C21" i="5"/>
  <c r="D21" i="5"/>
  <c r="B21" i="5"/>
  <c r="C17" i="5"/>
  <c r="D17" i="5"/>
  <c r="B17" i="5"/>
  <c r="B15" i="5"/>
  <c r="C15" i="5"/>
  <c r="D15" i="5"/>
  <c r="C11" i="5"/>
  <c r="D11" i="5"/>
  <c r="B11" i="5"/>
  <c r="C3" i="5"/>
  <c r="C4" i="5"/>
  <c r="D4" i="5"/>
  <c r="D3" i="5" s="1"/>
  <c r="D20" i="4"/>
  <c r="K17" i="4"/>
  <c r="K19" i="4" s="1"/>
  <c r="K20" i="4" s="1"/>
  <c r="J17" i="4"/>
  <c r="J19" i="4" s="1"/>
  <c r="J20" i="4" s="1"/>
  <c r="I13" i="4"/>
  <c r="I14" i="4" s="1"/>
  <c r="I17" i="4" s="1"/>
  <c r="I19" i="4" s="1"/>
  <c r="I20" i="4" s="1"/>
  <c r="K6" i="4"/>
  <c r="J6" i="4"/>
  <c r="I6" i="4"/>
  <c r="C20" i="4"/>
  <c r="B20" i="4"/>
  <c r="D19" i="4"/>
  <c r="C19" i="4"/>
  <c r="B19" i="4"/>
  <c r="D17" i="4"/>
  <c r="C17" i="4"/>
  <c r="B17" i="4"/>
  <c r="B14" i="4"/>
  <c r="B13" i="4"/>
  <c r="C6" i="4"/>
  <c r="D6" i="4"/>
  <c r="B6" i="4"/>
  <c r="K31" i="3" a="1"/>
  <c r="K31" i="3" s="1"/>
  <c r="J31" i="3" a="1"/>
  <c r="J31" i="3" s="1"/>
  <c r="I31" i="3" a="1"/>
  <c r="I31" i="3" s="1"/>
  <c r="K28" i="3"/>
  <c r="J28" i="3"/>
  <c r="I28" i="3"/>
  <c r="K24" i="3"/>
  <c r="J24" i="3"/>
  <c r="I24" i="3"/>
  <c r="K19" i="3"/>
  <c r="J19" i="3"/>
  <c r="I19" i="3"/>
  <c r="C31" i="3" a="1"/>
  <c r="C31" i="3" s="1"/>
  <c r="D31" i="3" a="1"/>
  <c r="D31" i="3" s="1"/>
  <c r="B31" i="3" a="1"/>
  <c r="B31" i="3" s="1"/>
  <c r="C28" i="3"/>
  <c r="D28" i="3"/>
  <c r="B28" i="3"/>
  <c r="C24" i="3"/>
  <c r="D24" i="3"/>
  <c r="B24" i="3"/>
  <c r="D19" i="3"/>
  <c r="C19" i="3"/>
  <c r="B19" i="3"/>
  <c r="C18" i="2"/>
  <c r="B18" i="2"/>
  <c r="C16" i="2"/>
  <c r="B16" i="2"/>
  <c r="C15" i="2"/>
  <c r="B15" i="2"/>
  <c r="C9" i="2"/>
  <c r="B9" i="2"/>
  <c r="M19" i="1"/>
  <c r="N19" i="1"/>
  <c r="L19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3" i="1"/>
  <c r="K25" i="5" l="1"/>
  <c r="K27" i="5" s="1"/>
  <c r="J25" i="5"/>
  <c r="J27" i="5" s="1"/>
  <c r="J23" i="5"/>
  <c r="I23" i="5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I3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G19" i="1" l="1"/>
  <c r="H19" i="1"/>
  <c r="I19" i="1"/>
  <c r="B25" i="5"/>
  <c r="B27" i="5" s="1"/>
  <c r="B4" i="5"/>
  <c r="B3" i="5" s="1"/>
  <c r="I25" i="5"/>
  <c r="I27" i="5" s="1"/>
  <c r="I4" i="5"/>
  <c r="I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<sst xmlns="http://schemas.openxmlformats.org/spreadsheetml/2006/main" count="211" uniqueCount="106">
  <si>
    <t>Ball Point Pen</t>
  </si>
  <si>
    <t>TI-35 Calculator</t>
  </si>
  <si>
    <t>100 page notebook</t>
  </si>
  <si>
    <t>8 oz Glue</t>
  </si>
  <si>
    <t>Clear tape</t>
  </si>
  <si>
    <t>Eraser</t>
  </si>
  <si>
    <t>10 No.2 Pencils</t>
  </si>
  <si>
    <t>8 Color Markers</t>
  </si>
  <si>
    <t>Stapler</t>
  </si>
  <si>
    <t>Planner Book</t>
  </si>
  <si>
    <t>Protractor</t>
  </si>
  <si>
    <t>Compass</t>
  </si>
  <si>
    <t>Liquid Paper</t>
  </si>
  <si>
    <t>WaltMart</t>
  </si>
  <si>
    <t>Dollar Trap</t>
  </si>
  <si>
    <t>Office Repo</t>
  </si>
  <si>
    <t>2 inch binder</t>
  </si>
  <si>
    <t>USB Stick 5gb</t>
  </si>
  <si>
    <t>Susan</t>
  </si>
  <si>
    <t>What formula will tell you how much three ball point pens cost at WaltMart?</t>
  </si>
  <si>
    <t>Total</t>
  </si>
  <si>
    <t>2. Create a bar chart that compares the three stores.</t>
  </si>
  <si>
    <t>1. Find out the total cost at each store for Sunsa`s list.</t>
  </si>
  <si>
    <t>3. Copy Susan`s list and past it in column k</t>
  </si>
  <si>
    <t>4. Change the name and number of items to match Tim`s shopping list</t>
  </si>
  <si>
    <t>5. Create a bar chart showing the three store prices for Tim</t>
  </si>
  <si>
    <t>Tim</t>
  </si>
  <si>
    <t>Dog</t>
  </si>
  <si>
    <t>Cat</t>
  </si>
  <si>
    <t>Initial</t>
  </si>
  <si>
    <t>Purchase</t>
  </si>
  <si>
    <t>Collar</t>
  </si>
  <si>
    <t>Tag</t>
  </si>
  <si>
    <t>Bowl</t>
  </si>
  <si>
    <t>Leash</t>
  </si>
  <si>
    <t>Initial Total</t>
  </si>
  <si>
    <t>Monthly</t>
  </si>
  <si>
    <t>Food</t>
  </si>
  <si>
    <t>Litter</t>
  </si>
  <si>
    <t>Treats</t>
  </si>
  <si>
    <t>Subtotal</t>
  </si>
  <si>
    <t>Monthly Total</t>
  </si>
  <si>
    <t>One Year Costs</t>
  </si>
  <si>
    <t>subtotal * 2 because she want to buy 2 every month</t>
  </si>
  <si>
    <t>Per Person Expenses</t>
  </si>
  <si>
    <t>Air Fare</t>
  </si>
  <si>
    <t>Natural History</t>
  </si>
  <si>
    <t>Chicago Museum of Art</t>
  </si>
  <si>
    <t>Science Museum</t>
  </si>
  <si>
    <t>Universal Studios</t>
  </si>
  <si>
    <t>Disneyland</t>
  </si>
  <si>
    <t>Museum of Broadcast History</t>
  </si>
  <si>
    <t>Sea World</t>
  </si>
  <si>
    <t>Busch Gardens</t>
  </si>
  <si>
    <t>Cruise</t>
  </si>
  <si>
    <t>Subtotal of Tickets (per person)</t>
  </si>
  <si>
    <t>Number of People in group</t>
  </si>
  <si>
    <t>Total costs of tickets</t>
  </si>
  <si>
    <t>Hotel Expenses</t>
  </si>
  <si>
    <t>Number of Nights</t>
  </si>
  <si>
    <t>Hotel Total</t>
  </si>
  <si>
    <t>Chicago Museum</t>
  </si>
  <si>
    <t>Orlando Theme Park</t>
  </si>
  <si>
    <t>Miami Cruise</t>
  </si>
  <si>
    <t>Car rental expenses</t>
  </si>
  <si>
    <t>Number of days</t>
  </si>
  <si>
    <t>Car rental total</t>
  </si>
  <si>
    <t>Hotel Cost per Night</t>
  </si>
  <si>
    <t>Epsilon</t>
  </si>
  <si>
    <t>HV</t>
  </si>
  <si>
    <t>Zero</t>
  </si>
  <si>
    <t>Purchase Price</t>
  </si>
  <si>
    <t>Cost of Set of Cartridges</t>
  </si>
  <si>
    <t>Pages cartridge can print</t>
  </si>
  <si>
    <t>Cost Per page</t>
  </si>
  <si>
    <t>Expected Pages Per day</t>
  </si>
  <si>
    <t>Days in Week</t>
  </si>
  <si>
    <t>Weeks in Year</t>
  </si>
  <si>
    <t>Total Pages in Year</t>
  </si>
  <si>
    <t>Pages per year</t>
  </si>
  <si>
    <t>Printing Costs per year</t>
  </si>
  <si>
    <t>Years</t>
  </si>
  <si>
    <t>Total Printing Cost</t>
  </si>
  <si>
    <t>Total Cost</t>
  </si>
  <si>
    <t>Total Cost  2 years</t>
  </si>
  <si>
    <t>Spark</t>
  </si>
  <si>
    <t>Mustang</t>
  </si>
  <si>
    <t>Escalade</t>
  </si>
  <si>
    <t>Initial Costs</t>
  </si>
  <si>
    <t>Taxes</t>
  </si>
  <si>
    <t>Yearly Cost</t>
  </si>
  <si>
    <t>Insurance</t>
  </si>
  <si>
    <t>Licence</t>
  </si>
  <si>
    <t>Gas</t>
  </si>
  <si>
    <t>Gas Cost Calculation</t>
  </si>
  <si>
    <t>Miles per year drive</t>
  </si>
  <si>
    <t>MPG</t>
  </si>
  <si>
    <t>Price per gal of gas</t>
  </si>
  <si>
    <t>Total Annual Gas purchases</t>
  </si>
  <si>
    <t>Total Annual Costs (Ins+lic+Gas)</t>
  </si>
  <si>
    <t>Miles to drive each year</t>
  </si>
  <si>
    <t>Susan`s goal for maximum miles</t>
  </si>
  <si>
    <t>Total Life of the Car (years)</t>
  </si>
  <si>
    <t>Annual Costs X Years of Life</t>
  </si>
  <si>
    <t>Total Lifetime Costs</t>
  </si>
  <si>
    <t>Avg Cost/Year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</si>
</sst>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_(&quot;$&quot;* #,##0_);_(&quot;$&quot;* \(#,##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rgb="FFFF00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44" fontId="0" fillId="0" borderId="0" xfId="1" applyFont="1"/>
    <xf numFmtId="0" fontId="0" fillId="0" borderId="0" xfId="0" applyAlignment="1">
      <alignment wrapText="1"/>
    </xf>
    <xf numFmtId="44" fontId="0" fillId="0" borderId="0" xfId="0" applyNumberForma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44" fontId="0" fillId="2" borderId="0" xfId="1" applyFont="1" applyFill="1" applyAlignment="1"/>
    <xf numFmtId="44" fontId="0" fillId="3" borderId="0" xfId="1" applyFont="1" applyFill="1" applyAlignment="1"/>
    <xf numFmtId="44" fontId="0" fillId="4" borderId="0" xfId="0" applyNumberForma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44" fontId="0" fillId="5" borderId="0" xfId="1" applyFont="1" applyFill="1"/>
    <xf numFmtId="44" fontId="0" fillId="3" borderId="0" xfId="1" applyFont="1" applyFill="1"/>
    <xf numFmtId="44" fontId="0" fillId="5" borderId="0" xfId="0" applyNumberFormat="1" applyFill="1"/>
    <xf numFmtId="44" fontId="0" fillId="3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44" fontId="0" fillId="6" borderId="0" xfId="1" applyFont="1" applyFill="1"/>
    <xf numFmtId="44" fontId="0" fillId="7" borderId="0" xfId="1" applyFont="1" applyFill="1"/>
    <xf numFmtId="44" fontId="0" fillId="7" borderId="0" xfId="0" applyNumberFormat="1" applyFill="1"/>
    <xf numFmtId="44" fontId="0" fillId="11" borderId="0" xfId="0" applyNumberFormat="1" applyFill="1"/>
    <xf numFmtId="2" fontId="0" fillId="10" borderId="0" xfId="0" applyNumberForma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169" fontId="0" fillId="7" borderId="0" xfId="1" applyNumberFormat="1" applyFont="1" applyFill="1"/>
    <xf numFmtId="169" fontId="0" fillId="7" borderId="0" xfId="0" applyNumberFormat="1" applyFill="1"/>
    <xf numFmtId="44" fontId="0" fillId="11" borderId="0" xfId="1" applyFont="1" applyFill="1"/>
    <xf numFmtId="44" fontId="0" fillId="13" borderId="0" xfId="0" applyNumberFormat="1" applyFill="1"/>
    <xf numFmtId="44" fontId="0" fillId="13" borderId="0" xfId="1" applyFont="1" applyFill="1"/>
    <xf numFmtId="2" fontId="0" fillId="14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prices</a:t>
            </a:r>
            <a:r>
              <a:rPr lang="en-US" baseline="0"/>
              <a:t> of stores for Susan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'Problem 1'!$G$18:$I$18</c:f>
              <c:strCache>
                <c:ptCount val="3"/>
                <c:pt idx="0">
                  <c:v>WaltMart</c:v>
                </c:pt>
                <c:pt idx="1">
                  <c:v>Dollar Trap</c:v>
                </c:pt>
                <c:pt idx="2">
                  <c:v>Office Repo</c:v>
                </c:pt>
              </c:strCache>
            </c:strRef>
          </c:cat>
          <c:val>
            <c:numRef>
              <c:f>'Problem 1'!$G$19:$I$19</c:f>
              <c:numCache>
                <c:formatCode>_("$"* #,##0.00_);_("$"* \(#,##0.00\);_("$"* "-"??_);_(@_)</c:formatCode>
                <c:ptCount val="3"/>
                <c:pt idx="0">
                  <c:v>82.79</c:v>
                </c:pt>
                <c:pt idx="1">
                  <c:v>87.539999999999992</c:v>
                </c:pt>
                <c:pt idx="2">
                  <c:v>103.28999999999999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75-49B2-8196-9C88EFAEE9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8431391"/>
        <c:axId val="418431871"/>
      </c:barChart>
      <c:catAx>
        <c:axId val="41843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31871"/>
        <c:crosses val="autoZero"/>
        <c:auto val="1"/>
        <c:lblAlgn val="ctr"/>
        <c:lblOffset val="100"/>
        <c:noMultiLvlLbl val="0"/>
      </c:catAx>
      <c:valAx>
        <c:axId val="41843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3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prices of stores for Tim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'Problem 1'!$L$19:$N$19</c:f>
              <c:numCache>
                <c:formatCode>_("$"* #,##0.00_);_("$"* \(#,##0.00\);_("$"* "-"??_);_(@_)</c:formatCode>
                <c:ptCount val="3"/>
                <c:pt idx="0">
                  <c:v>119.45</c:v>
                </c:pt>
                <c:pt idx="1">
                  <c:v>116.05</c:v>
                </c:pt>
                <c:pt idx="2">
                  <c:v>167.5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4D-477E-9308-B96652DA2B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5199599"/>
        <c:axId val="505201039"/>
      </c:barChart>
      <c:catAx>
        <c:axId val="505199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201039"/>
        <c:crosses val="autoZero"/>
        <c:auto val="1"/>
        <c:lblAlgn val="ctr"/>
        <c:lblOffset val="100"/>
        <c:noMultiLvlLbl val="0"/>
      </c:catAx>
      <c:valAx>
        <c:axId val="50520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19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Dog vs Cat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'Problem 2'!$B$17:$C$17</c:f>
              <c:strCache>
                <c:ptCount val="2"/>
                <c:pt idx="0">
                  <c:v>Dog</c:v>
                </c:pt>
                <c:pt idx="1">
                  <c:v>Cat</c:v>
                </c:pt>
              </c:strCache>
            </c:strRef>
          </c:cat>
          <c:val>
            <c:numRef>
              <c:f>'Problem 2'!$B$18:$C$18</c:f>
              <c:numCache>
                <c:formatCode>_("$"* #,##0.00_);_("$"* \(#,##0.00\);_("$"* "-"??_);_(@_)</c:formatCode>
                <c:ptCount val="2"/>
                <c:pt idx="0">
                  <c:v>576</c:v>
                </c:pt>
                <c:pt idx="1">
                  <c:v>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34-48BF-8CC1-5500E23F79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7091183"/>
        <c:axId val="477092143"/>
      </c:barChart>
      <c:catAx>
        <c:axId val="47709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92143"/>
        <c:crosses val="autoZero"/>
        <c:auto val="1"/>
        <c:lblAlgn val="ctr"/>
        <c:lblOffset val="100"/>
        <c:noMultiLvlLbl val="0"/>
      </c:catAx>
      <c:valAx>
        <c:axId val="47709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9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Susan Vacantion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'Problem 3'!$B$30:$D$30</c:f>
              <c:strCache>
                <c:ptCount val="3"/>
                <c:pt idx="0">
                  <c:v>Chicago Museum</c:v>
                </c:pt>
                <c:pt idx="1">
                  <c:v>Orlando Theme Park</c:v>
                </c:pt>
                <c:pt idx="2">
                  <c:v>Miami Cruise</c:v>
                </c:pt>
              </c:strCache>
            </c:strRef>
          </c:cat>
          <c:val>
            <c:numRef>
              <c:f>'Problem 3'!$B$31:$D$31</c:f>
              <c:numCache>
                <c:formatCode>_("$"* #,##0.00_);_("$"* \(#,##0.00\);_("$"* "-"??_);_(@_)</c:formatCode>
                <c:ptCount val="3"/>
                <c:pt idx="0">
                  <c:v>13547</c:v>
                </c:pt>
                <c:pt idx="1">
                  <c:v>7714</c:v>
                </c:pt>
                <c:pt idx="2">
                  <c:v>7350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7F-4C47-AB7A-EA0B791797A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 Vacantion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'Problem 3'!$I$30:$K$30</c:f>
              <c:strCache>
                <c:ptCount val="3"/>
                <c:pt idx="0">
                  <c:v>Chicago Museum</c:v>
                </c:pt>
                <c:pt idx="1">
                  <c:v>Orlando Theme Park</c:v>
                </c:pt>
                <c:pt idx="2">
                  <c:v>Miami Cruise</c:v>
                </c:pt>
              </c:strCache>
            </c:strRef>
          </c:cat>
          <c:val>
            <c:numRef>
              <c:f>'Problem 3'!$I$31:$K$31</c:f>
              <c:numCache>
                <c:formatCode>_("$"* #,##0.00_);_("$"* \(#,##0.00\);_("$"* "-"??_);_(@_)</c:formatCode>
                <c:ptCount val="3"/>
                <c:pt idx="0">
                  <c:v>19147</c:v>
                </c:pt>
                <c:pt idx="1">
                  <c:v>9714</c:v>
                </c:pt>
                <c:pt idx="2">
                  <c:v>14350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D0-420F-8DAD-7CFC0170D7E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Susan printer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'Problem 4'!$A$19</c:f>
              <c:strCache>
                <c:ptCount val="1"/>
                <c:pt idx="0">
                  <c:v>Total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'Problem 4'!$B$18:$D$18</c:f>
              <c:strCache>
                <c:ptCount val="3"/>
                <c:pt idx="0">
                  <c:v>Epsilon</c:v>
                </c:pt>
                <c:pt idx="1">
                  <c:v>HV</c:v>
                </c:pt>
                <c:pt idx="2">
                  <c:v>Zero</c:v>
                </c:pt>
              </c:strCache>
            </c:strRef>
          </c:cat>
          <c:val>
            <c:numRef>
              <c:f>'Problem 4'!$B$19:$D$19</c:f>
              <c:numCache>
                <c:formatCode>_("$"* #,##0.00_);_("$"* \(#,##0.00\);_("$"* "-"??_);_(@_)</c:formatCode>
                <c:ptCount val="3"/>
                <c:pt idx="0">
                  <c:v>1500</c:v>
                </c:pt>
                <c:pt idx="1">
                  <c:v>675</c:v>
                </c:pt>
                <c:pt idx="2">
                  <c:v>252.27272727272725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A-4245-8E88-D764A75ECFF6}"/>
            </c:ext>
          </c:extLst>
        </c:ser>
        <c:ser>
          <c:idx val="1"/>
          <c:order val="1"/>
          <c:tx>
            <c:strRef>
              <c:f>'Problem 4'!$A$20</c:f>
              <c:strCache>
                <c:ptCount val="1"/>
                <c:pt idx="0">
                  <c:v>Total Cost  2 years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'Problem 4'!$B$18:$D$18</c:f>
              <c:strCache>
                <c:ptCount val="3"/>
                <c:pt idx="0">
                  <c:v>Epsilon</c:v>
                </c:pt>
                <c:pt idx="1">
                  <c:v>HV</c:v>
                </c:pt>
                <c:pt idx="2">
                  <c:v>Zero</c:v>
                </c:pt>
              </c:strCache>
            </c:strRef>
          </c:cat>
          <c:val>
            <c:numRef>
              <c:f>'Problem 4'!$B$20:$D$20</c:f>
              <c:numCache>
                <c:formatCode>_("$"* #,##0.00_);_("$"* \(#,##0.00\);_("$"* "-"??_);_(@_)</c:formatCode>
                <c:ptCount val="3"/>
                <c:pt idx="0">
                  <c:v>1529</c:v>
                </c:pt>
                <c:pt idx="1">
                  <c:v>824</c:v>
                </c:pt>
                <c:pt idx="2">
                  <c:v>801.27272727272725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A-4245-8E88-D764A75ECFF6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6165504"/>
        <c:axId val="1266169344"/>
      </c:barChart>
      <c:catAx>
        <c:axId val="126616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169344"/>
        <c:crosses val="autoZero"/>
        <c:auto val="1"/>
        <c:lblAlgn val="ctr"/>
        <c:lblOffset val="100"/>
        <c:noMultiLvlLbl val="0"/>
      </c:catAx>
      <c:valAx>
        <c:axId val="126616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1655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 printer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'Problem 4'!$H$19</c:f>
              <c:strCache>
                <c:ptCount val="1"/>
                <c:pt idx="0">
                  <c:v>Total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'Problem 4'!$I$18:$K$18</c:f>
              <c:strCache>
                <c:ptCount val="3"/>
                <c:pt idx="0">
                  <c:v>Epsilon</c:v>
                </c:pt>
                <c:pt idx="1">
                  <c:v>HV</c:v>
                </c:pt>
                <c:pt idx="2">
                  <c:v>Zero</c:v>
                </c:pt>
              </c:strCache>
            </c:strRef>
          </c:cat>
          <c:val>
            <c:numRef>
              <c:f>'Problem 4'!$I$19:$K$19</c:f>
              <c:numCache>
                <c:formatCode>_("$"* #,##0.00_);_("$"* \(#,##0.00\);_("$"* "-"??_);_(@_)</c:formatCode>
                <c:ptCount val="3"/>
                <c:pt idx="0">
                  <c:v>50000</c:v>
                </c:pt>
                <c:pt idx="1">
                  <c:v>22500</c:v>
                </c:pt>
                <c:pt idx="2">
                  <c:v>8409.0909090909081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80-4F8B-8EDE-9BE7CF21DEAB}"/>
            </c:ext>
          </c:extLst>
        </c:ser>
        <c:ser>
          <c:idx val="1"/>
          <c:order val="1"/>
          <c:tx>
            <c:strRef>
              <c:f>'Problem 4'!$H$20</c:f>
              <c:strCache>
                <c:ptCount val="1"/>
                <c:pt idx="0">
                  <c:v>Total Cost  2 years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'Problem 4'!$I$18:$K$18</c:f>
              <c:strCache>
                <c:ptCount val="3"/>
                <c:pt idx="0">
                  <c:v>Epsilon</c:v>
                </c:pt>
                <c:pt idx="1">
                  <c:v>HV</c:v>
                </c:pt>
                <c:pt idx="2">
                  <c:v>Zero</c:v>
                </c:pt>
              </c:strCache>
            </c:strRef>
          </c:cat>
          <c:val>
            <c:numRef>
              <c:f>'Problem 4'!$I$20:$K$20</c:f>
              <c:numCache>
                <c:formatCode>_("$"* #,##0.00_);_("$"* \(#,##0.00\);_("$"* "-"??_);_(@_)</c:formatCode>
                <c:ptCount val="3"/>
                <c:pt idx="0">
                  <c:v>50029</c:v>
                </c:pt>
                <c:pt idx="1">
                  <c:v>22649</c:v>
                </c:pt>
                <c:pt idx="2">
                  <c:v>8958.0909090909081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80-4F8B-8EDE-9BE7CF21DEAB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1272016"/>
        <c:axId val="1351270576"/>
      </c:barChart>
      <c:catAx>
        <c:axId val="13512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270576"/>
        <c:crosses val="autoZero"/>
        <c:auto val="1"/>
        <c:lblAlgn val="ctr"/>
        <c:lblOffset val="100"/>
        <c:noMultiLvlLbl val="0"/>
      </c:catAx>
      <c:valAx>
        <c:axId val="135127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272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'Problem 5'!$A$27</c:f>
              <c:strCache>
                <c:ptCount val="1"/>
                <c:pt idx="0">
                  <c:v>Avg Cost/Year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'Problem 5'!$B$26:$D$26</c:f>
              <c:strCache>
                <c:ptCount val="3"/>
                <c:pt idx="0">
                  <c:v>Spark</c:v>
                </c:pt>
                <c:pt idx="1">
                  <c:v>Mustang</c:v>
                </c:pt>
                <c:pt idx="2">
                  <c:v>Escalade</c:v>
                </c:pt>
              </c:strCache>
            </c:strRef>
          </c:cat>
          <c:val>
            <c:numRef>
              <c:f>'Problem 5'!$B$27:$D$27</c:f>
              <c:numCache>
                <c:formatCode>_("$"* #,##0.00_);_("$"* \(#,##0.00\);_("$"* "-"??_);_(@_)</c:formatCode>
                <c:ptCount val="3"/>
                <c:pt idx="0">
                  <c:v>6021.4285714285716</c:v>
                </c:pt>
                <c:pt idx="1">
                  <c:v>11256.842105263158</c:v>
                </c:pt>
                <c:pt idx="2">
                  <c:v>17484.117647058822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A9-44D4-AF40-C169118230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84867808"/>
        <c:axId val="1484866368"/>
      </c:barChart>
      <c:catAx>
        <c:axId val="148486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866368"/>
        <c:crosses val="autoZero"/>
        <c:auto val="1"/>
        <c:lblAlgn val="ctr"/>
        <c:lblOffset val="100"/>
        <c:noMultiLvlLbl val="0"/>
      </c:catAx>
      <c:valAx>
        <c:axId val="148486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86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'Problem 5'!$H$27</c:f>
              <c:strCache>
                <c:ptCount val="1"/>
                <c:pt idx="0">
                  <c:v>Avg Cost/Year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'Problem 5'!$I$26:$K$26</c:f>
              <c:strCache>
                <c:ptCount val="3"/>
                <c:pt idx="0">
                  <c:v>Spark</c:v>
                </c:pt>
                <c:pt idx="1">
                  <c:v>Mustang</c:v>
                </c:pt>
                <c:pt idx="2">
                  <c:v>Escalade</c:v>
                </c:pt>
              </c:strCache>
            </c:strRef>
          </c:cat>
          <c:val>
            <c:numRef>
              <c:f>'Problem 5'!$I$27:$K$27</c:f>
              <c:numCache>
                <c:formatCode>_("$"* #,##0.00_);_("$"* \(#,##0.00\);_("$"* "-"??_);_(@_)</c:formatCode>
                <c:ptCount val="3"/>
                <c:pt idx="0">
                  <c:v>6717.4285714285716</c:v>
                </c:pt>
                <c:pt idx="1">
                  <c:v>9972.8421052631584</c:v>
                </c:pt>
                <c:pt idx="2">
                  <c:v>11280.117647058823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04-4397-8905-C0B5B12A54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75869488"/>
        <c:axId val="1429110928"/>
      </c:barChart>
      <c:catAx>
        <c:axId val="127586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110928"/>
        <c:crosses val="autoZero"/>
        <c:auto val="1"/>
        <c:lblAlgn val="ctr"/>
        <c:lblOffset val="100"/>
        <c:noMultiLvlLbl val="0"/>
      </c:catAx>
      <c:valAx>
        <c:axId val="142911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86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22</xdr:row>
      <xdr:rowOff>33337</xdr:rowOff>
    </xdr:from>
    <xdr:to>
      <xdr:col>15</xdr:col>
      <xdr:colOff>219075</xdr:colOff>
      <xdr:row>36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26F413-E953-C54A-8D12-B904CDAB62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600075</xdr:colOff>
      <xdr:row>22</xdr:row>
      <xdr:rowOff>14287</xdr:rowOff>
    </xdr:from>
    <xdr:to>
      <xdr:col>23</xdr:col>
      <xdr:colOff>295275</xdr:colOff>
      <xdr:row>36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DF4916-AAE7-4229-0496-94672EB9D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24</xdr:col>
      <xdr:colOff>400050</xdr:colOff>
      <xdr:row>1</xdr:row>
      <xdr:rowOff>171450</xdr:rowOff>
    </xdr:from>
    <xdr:to>
      <xdr:col>33</xdr:col>
      <xdr:colOff>315140</xdr:colOff>
      <xdr:row>37</xdr:row>
      <xdr:rowOff>45486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260ADC-6C28-5AE6-A05A-E9580EB82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06800" y="2457450"/>
          <a:ext cx="5401490" cy="67320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18</xdr:row>
      <xdr:rowOff>14287</xdr:rowOff>
    </xdr:from>
    <xdr:to>
      <xdr:col>11</xdr:col>
      <xdr:colOff>304800</xdr:colOff>
      <xdr:row>32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88499C-ACB1-63E1-D0AA-3491A28B9C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38100</xdr:colOff>
      <xdr:row>0</xdr:row>
      <xdr:rowOff>0</xdr:rowOff>
    </xdr:from>
    <xdr:to>
      <xdr:col>23</xdr:col>
      <xdr:colOff>381814</xdr:colOff>
      <xdr:row>28</xdr:row>
      <xdr:rowOff>134113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A3AD65-8026-5B99-9249-A02554128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0"/>
          <a:ext cx="5830114" cy="54681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547687</xdr:colOff>
      <xdr:row>31</xdr:row>
      <xdr:rowOff>185737</xdr:rowOff>
    </xdr:from>
    <xdr:to>
      <xdr:col>3</xdr:col>
      <xdr:colOff>823912</xdr:colOff>
      <xdr:row>46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A71C6C-A7C6-02CE-D7D1-DD0BC89EF7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</xdr:colOff>
      <xdr:row>32</xdr:row>
      <xdr:rowOff>14287</xdr:rowOff>
    </xdr:from>
    <xdr:to>
      <xdr:col>10</xdr:col>
      <xdr:colOff>280987</xdr:colOff>
      <xdr:row>46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95A2FD-BFEC-CFF6-7158-DDFD1FFFD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28575</xdr:colOff>
      <xdr:row>15</xdr:row>
      <xdr:rowOff>19050</xdr:rowOff>
    </xdr:from>
    <xdr:to>
      <xdr:col>24</xdr:col>
      <xdr:colOff>343710</xdr:colOff>
      <xdr:row>54</xdr:row>
      <xdr:rowOff>134403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855618F-FE09-3D00-35B1-AF68FECE2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3725" y="2876550"/>
          <a:ext cx="5801535" cy="75448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21</xdr:row>
      <xdr:rowOff>4762</xdr:rowOff>
    </xdr:from>
    <xdr:to>
      <xdr:col>5</xdr:col>
      <xdr:colOff>542925</xdr:colOff>
      <xdr:row>35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CB95CC-0145-F816-6B6E-841766B43D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23812</xdr:colOff>
      <xdr:row>21</xdr:row>
      <xdr:rowOff>4762</xdr:rowOff>
    </xdr:from>
    <xdr:to>
      <xdr:col>12</xdr:col>
      <xdr:colOff>185737</xdr:colOff>
      <xdr:row>35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F56FC5-4FDA-6BF0-5C1F-BC13064ED6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552450</xdr:colOff>
      <xdr:row>0</xdr:row>
      <xdr:rowOff>47625</xdr:rowOff>
    </xdr:from>
    <xdr:to>
      <xdr:col>23</xdr:col>
      <xdr:colOff>267511</xdr:colOff>
      <xdr:row>39</xdr:row>
      <xdr:rowOff>124873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AD8297-EA6A-3051-6C28-CCEB5341A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7550" y="47625"/>
          <a:ext cx="5811061" cy="75067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185737</xdr:rowOff>
    </xdr:from>
    <xdr:to>
      <xdr:col>3</xdr:col>
      <xdr:colOff>828675</xdr:colOff>
      <xdr:row>42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A750D7-1BA5-1A99-F662-0CAE2F8A5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590550</xdr:colOff>
      <xdr:row>28</xdr:row>
      <xdr:rowOff>4762</xdr:rowOff>
    </xdr:from>
    <xdr:to>
      <xdr:col>11</xdr:col>
      <xdr:colOff>114300</xdr:colOff>
      <xdr:row>42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A3C57E-57BC-1312-C52A-33FFFC6B3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542925</xdr:colOff>
      <xdr:row>0</xdr:row>
      <xdr:rowOff>0</xdr:rowOff>
    </xdr:from>
    <xdr:to>
      <xdr:col>22</xdr:col>
      <xdr:colOff>257986</xdr:colOff>
      <xdr:row>39</xdr:row>
      <xdr:rowOff>67721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35588D-1A5D-D27E-D557-B0FDB0B9A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0" y="0"/>
          <a:ext cx="5811061" cy="7497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67C3-C981-42DD-B5CC-50A632FB73B5}">
  <dimension ref="A1:N27"/>
  <sheetViews>
    <sheetView topLeftCell="H5" workbookViewId="0">
      <selection activeCell="V8" sqref="V8"/>
    </sheetView>
  </sheetViews>
  <sheetFormatPr defaultRowHeight="15" x14ac:dyDescent="0.25"/>
  <cols>
    <col min="1" max="1" width="17.7109375" bestFit="1" customWidth="1"/>
    <col min="3" max="3" width="10.85546875" bestFit="1" customWidth="1"/>
    <col min="4" max="4" width="11" bestFit="1" customWidth="1"/>
    <col min="8" max="8" width="10.85546875" bestFit="1" customWidth="1"/>
    <col min="9" max="9" width="11" bestFit="1" customWidth="1"/>
    <col min="12" max="12" width="9" bestFit="1" customWidth="1"/>
    <col min="13" max="13" width="10.85546875" bestFit="1" customWidth="1"/>
    <col min="14" max="14" width="11" bestFit="1" customWidth="1"/>
  </cols>
  <sheetData>
    <row r="1" spans="1:14" ht="180" x14ac:dyDescent="0.25">
      <c r="G1" s="2" t="s">
        <v>19</v>
      </c>
    </row>
    <row r="2" spans="1:14" x14ac:dyDescent="0.25">
      <c r="B2" t="s">
        <v>13</v>
      </c>
      <c r="C2" t="s">
        <v>14</v>
      </c>
      <c r="D2" t="s">
        <v>15</v>
      </c>
      <c r="F2" t="s">
        <v>18</v>
      </c>
      <c r="G2" t="s">
        <v>13</v>
      </c>
      <c r="H2" t="s">
        <v>14</v>
      </c>
      <c r="I2" t="s">
        <v>15</v>
      </c>
      <c r="K2" t="s">
        <v>26</v>
      </c>
      <c r="L2" t="s">
        <v>13</v>
      </c>
      <c r="M2" t="s">
        <v>14</v>
      </c>
      <c r="N2" t="s">
        <v>15</v>
      </c>
    </row>
    <row r="3" spans="1:14" x14ac:dyDescent="0.25">
      <c r="A3" t="s">
        <v>0</v>
      </c>
      <c r="B3" s="1">
        <v>0.5</v>
      </c>
      <c r="C3" s="1">
        <v>0.4</v>
      </c>
      <c r="D3" s="1">
        <v>1.4</v>
      </c>
      <c r="F3">
        <v>3</v>
      </c>
      <c r="G3" s="3">
        <f>F3*B3</f>
        <v>1.5</v>
      </c>
      <c r="H3" s="1">
        <f>F3*C3</f>
        <v>1.2000000000000002</v>
      </c>
      <c r="I3" s="1">
        <f>F3*D3</f>
        <v>4.1999999999999993</v>
      </c>
      <c r="K3">
        <v>5</v>
      </c>
      <c r="L3" s="3">
        <f>K3*B3</f>
        <v>2.5</v>
      </c>
      <c r="M3" s="1">
        <f>K3*C3</f>
        <v>2</v>
      </c>
      <c r="N3" s="1">
        <f>K3*D3</f>
        <v>7</v>
      </c>
    </row>
    <row r="4" spans="1:14" x14ac:dyDescent="0.25">
      <c r="A4" t="s">
        <v>1</v>
      </c>
      <c r="B4" s="1">
        <v>28</v>
      </c>
      <c r="C4" s="1">
        <v>33</v>
      </c>
      <c r="D4" s="1">
        <v>31</v>
      </c>
      <c r="F4">
        <v>1</v>
      </c>
      <c r="G4" s="3">
        <f t="shared" ref="G4:G17" si="0">F4*B4</f>
        <v>28</v>
      </c>
      <c r="H4" s="1">
        <f t="shared" ref="H4:H17" si="1">F4*C4</f>
        <v>33</v>
      </c>
      <c r="I4" s="1">
        <f t="shared" ref="I4:I17" si="2">F4*D4</f>
        <v>31</v>
      </c>
      <c r="K4">
        <v>2</v>
      </c>
      <c r="L4" s="3">
        <f t="shared" ref="L4:L17" si="3">K4*B4</f>
        <v>56</v>
      </c>
      <c r="M4" s="1">
        <f t="shared" ref="M4:M17" si="4">K4*C4</f>
        <v>66</v>
      </c>
      <c r="N4" s="1">
        <f t="shared" ref="N4:N17" si="5">K4*D4</f>
        <v>62</v>
      </c>
    </row>
    <row r="5" spans="1:14" x14ac:dyDescent="0.25">
      <c r="A5" t="s">
        <v>2</v>
      </c>
      <c r="B5" s="1">
        <v>1.8</v>
      </c>
      <c r="C5" s="1">
        <v>1</v>
      </c>
      <c r="D5" s="1">
        <v>2</v>
      </c>
      <c r="F5">
        <v>7</v>
      </c>
      <c r="G5" s="3">
        <f t="shared" si="0"/>
        <v>12.6</v>
      </c>
      <c r="H5" s="1">
        <f t="shared" si="1"/>
        <v>7</v>
      </c>
      <c r="I5" s="1">
        <f t="shared" si="2"/>
        <v>14</v>
      </c>
      <c r="K5">
        <v>4</v>
      </c>
      <c r="L5" s="3">
        <f t="shared" si="3"/>
        <v>7.2</v>
      </c>
      <c r="M5" s="1">
        <f t="shared" si="4"/>
        <v>4</v>
      </c>
      <c r="N5" s="1">
        <f t="shared" si="5"/>
        <v>8</v>
      </c>
    </row>
    <row r="6" spans="1:14" x14ac:dyDescent="0.25">
      <c r="A6" t="s">
        <v>3</v>
      </c>
      <c r="B6" s="1">
        <v>1.2</v>
      </c>
      <c r="C6" s="1">
        <v>0.8</v>
      </c>
      <c r="D6" s="1">
        <v>1.5</v>
      </c>
      <c r="F6">
        <v>1</v>
      </c>
      <c r="G6" s="3">
        <f t="shared" si="0"/>
        <v>1.2</v>
      </c>
      <c r="H6" s="1">
        <f t="shared" si="1"/>
        <v>0.8</v>
      </c>
      <c r="I6" s="1">
        <f t="shared" si="2"/>
        <v>1.5</v>
      </c>
      <c r="K6">
        <v>2</v>
      </c>
      <c r="L6" s="3">
        <f t="shared" si="3"/>
        <v>2.4</v>
      </c>
      <c r="M6" s="1">
        <f t="shared" si="4"/>
        <v>1.6</v>
      </c>
      <c r="N6" s="1">
        <f t="shared" si="5"/>
        <v>3</v>
      </c>
    </row>
    <row r="7" spans="1:14" x14ac:dyDescent="0.25">
      <c r="A7" t="s">
        <v>4</v>
      </c>
      <c r="B7" s="1">
        <v>2.4</v>
      </c>
      <c r="C7" s="1">
        <v>1.4</v>
      </c>
      <c r="D7" s="1">
        <v>2.4</v>
      </c>
      <c r="F7">
        <v>2</v>
      </c>
      <c r="G7" s="3">
        <f t="shared" si="0"/>
        <v>4.8</v>
      </c>
      <c r="H7" s="1">
        <f t="shared" si="1"/>
        <v>2.8</v>
      </c>
      <c r="I7" s="1">
        <f t="shared" si="2"/>
        <v>4.8</v>
      </c>
      <c r="K7">
        <v>2</v>
      </c>
      <c r="L7" s="3">
        <f t="shared" si="3"/>
        <v>4.8</v>
      </c>
      <c r="M7" s="1">
        <f t="shared" si="4"/>
        <v>2.8</v>
      </c>
      <c r="N7" s="1">
        <f t="shared" si="5"/>
        <v>4.8</v>
      </c>
    </row>
    <row r="8" spans="1:14" x14ac:dyDescent="0.25">
      <c r="A8" t="s">
        <v>5</v>
      </c>
      <c r="B8" s="1">
        <v>0.9</v>
      </c>
      <c r="C8" s="1">
        <v>0.2</v>
      </c>
      <c r="D8" s="1">
        <v>0.8</v>
      </c>
      <c r="F8">
        <v>2</v>
      </c>
      <c r="G8" s="3">
        <f t="shared" si="0"/>
        <v>1.8</v>
      </c>
      <c r="H8" s="1">
        <f t="shared" si="1"/>
        <v>0.4</v>
      </c>
      <c r="I8" s="1">
        <f t="shared" si="2"/>
        <v>1.6</v>
      </c>
      <c r="K8">
        <v>2</v>
      </c>
      <c r="L8" s="3">
        <f t="shared" si="3"/>
        <v>1.8</v>
      </c>
      <c r="M8" s="1">
        <f t="shared" si="4"/>
        <v>0.4</v>
      </c>
      <c r="N8" s="1">
        <f t="shared" si="5"/>
        <v>1.6</v>
      </c>
    </row>
    <row r="9" spans="1:14" x14ac:dyDescent="0.25">
      <c r="A9" t="s">
        <v>6</v>
      </c>
      <c r="B9" s="1">
        <v>0.99</v>
      </c>
      <c r="C9" s="1">
        <v>0.59</v>
      </c>
      <c r="D9" s="1">
        <v>2.59</v>
      </c>
      <c r="F9">
        <v>1</v>
      </c>
      <c r="G9" s="3">
        <f t="shared" si="0"/>
        <v>0.99</v>
      </c>
      <c r="H9" s="1">
        <f t="shared" si="1"/>
        <v>0.59</v>
      </c>
      <c r="I9" s="1">
        <f t="shared" si="2"/>
        <v>2.59</v>
      </c>
      <c r="K9">
        <v>20</v>
      </c>
      <c r="L9" s="3">
        <f t="shared" si="3"/>
        <v>19.8</v>
      </c>
      <c r="M9" s="1">
        <f t="shared" si="4"/>
        <v>11.799999999999999</v>
      </c>
      <c r="N9" s="1">
        <f t="shared" si="5"/>
        <v>51.8</v>
      </c>
    </row>
    <row r="10" spans="1:14" x14ac:dyDescent="0.25">
      <c r="A10" t="s">
        <v>7</v>
      </c>
      <c r="B10" s="1">
        <v>1.25</v>
      </c>
      <c r="C10" s="1">
        <v>3.25</v>
      </c>
      <c r="D10" s="1">
        <v>2.15</v>
      </c>
      <c r="F10">
        <v>4</v>
      </c>
      <c r="G10" s="3">
        <f t="shared" si="0"/>
        <v>5</v>
      </c>
      <c r="H10" s="1">
        <f t="shared" si="1"/>
        <v>13</v>
      </c>
      <c r="I10" s="1">
        <f t="shared" si="2"/>
        <v>8.6</v>
      </c>
      <c r="K10">
        <v>2</v>
      </c>
      <c r="L10" s="3">
        <f t="shared" si="3"/>
        <v>2.5</v>
      </c>
      <c r="M10" s="1">
        <f t="shared" si="4"/>
        <v>6.5</v>
      </c>
      <c r="N10" s="1">
        <f t="shared" si="5"/>
        <v>4.3</v>
      </c>
    </row>
    <row r="11" spans="1:14" x14ac:dyDescent="0.25">
      <c r="A11" t="s">
        <v>16</v>
      </c>
      <c r="B11" s="1">
        <v>9.5</v>
      </c>
      <c r="C11" s="1">
        <v>14</v>
      </c>
      <c r="D11" s="1">
        <v>13</v>
      </c>
      <c r="F11">
        <v>1</v>
      </c>
      <c r="G11" s="3">
        <f t="shared" si="0"/>
        <v>9.5</v>
      </c>
      <c r="H11" s="1">
        <f t="shared" si="1"/>
        <v>14</v>
      </c>
      <c r="I11" s="1">
        <f t="shared" si="2"/>
        <v>13</v>
      </c>
      <c r="K11">
        <v>1</v>
      </c>
      <c r="L11" s="3">
        <f t="shared" si="3"/>
        <v>9.5</v>
      </c>
      <c r="M11" s="1">
        <f t="shared" si="4"/>
        <v>14</v>
      </c>
      <c r="N11" s="1">
        <f t="shared" si="5"/>
        <v>13</v>
      </c>
    </row>
    <row r="12" spans="1:14" x14ac:dyDescent="0.25">
      <c r="A12" t="s">
        <v>17</v>
      </c>
      <c r="B12" s="1">
        <v>4.55</v>
      </c>
      <c r="C12" s="1">
        <v>2.5499999999999998</v>
      </c>
      <c r="D12" s="1">
        <v>6</v>
      </c>
      <c r="F12">
        <v>1</v>
      </c>
      <c r="G12" s="3">
        <f t="shared" si="0"/>
        <v>4.55</v>
      </c>
      <c r="H12" s="1">
        <f t="shared" si="1"/>
        <v>2.5499999999999998</v>
      </c>
      <c r="I12" s="1">
        <f t="shared" si="2"/>
        <v>6</v>
      </c>
      <c r="K12">
        <v>1</v>
      </c>
      <c r="L12" s="3">
        <f t="shared" si="3"/>
        <v>4.55</v>
      </c>
      <c r="M12" s="1">
        <f t="shared" si="4"/>
        <v>2.5499999999999998</v>
      </c>
      <c r="N12" s="1">
        <f t="shared" si="5"/>
        <v>6</v>
      </c>
    </row>
    <row r="13" spans="1:14" x14ac:dyDescent="0.25">
      <c r="A13" t="s">
        <v>8</v>
      </c>
      <c r="B13" s="1">
        <v>4.2</v>
      </c>
      <c r="C13" s="1">
        <v>2.2000000000000002</v>
      </c>
      <c r="D13" s="1">
        <v>3</v>
      </c>
      <c r="F13">
        <v>1</v>
      </c>
      <c r="G13" s="3">
        <f t="shared" si="0"/>
        <v>4.2</v>
      </c>
      <c r="H13" s="1">
        <f t="shared" si="1"/>
        <v>2.2000000000000002</v>
      </c>
      <c r="I13" s="1">
        <f t="shared" si="2"/>
        <v>3</v>
      </c>
      <c r="K13">
        <v>2</v>
      </c>
      <c r="L13" s="3">
        <f t="shared" si="3"/>
        <v>8.4</v>
      </c>
      <c r="M13" s="1">
        <f t="shared" si="4"/>
        <v>4.4000000000000004</v>
      </c>
      <c r="N13" s="1">
        <f t="shared" si="5"/>
        <v>6</v>
      </c>
    </row>
    <row r="14" spans="1:14" x14ac:dyDescent="0.25">
      <c r="A14" t="s">
        <v>9</v>
      </c>
      <c r="B14" s="1">
        <v>3.9</v>
      </c>
      <c r="C14" s="1">
        <v>5</v>
      </c>
      <c r="D14" s="1">
        <v>8</v>
      </c>
      <c r="F14">
        <v>1</v>
      </c>
      <c r="G14" s="3">
        <f t="shared" si="0"/>
        <v>3.9</v>
      </c>
      <c r="H14" s="1">
        <f t="shared" si="1"/>
        <v>5</v>
      </c>
      <c r="I14" s="1">
        <f t="shared" si="2"/>
        <v>8</v>
      </c>
      <c r="L14" s="3">
        <f t="shared" si="3"/>
        <v>0</v>
      </c>
      <c r="M14" s="1">
        <f t="shared" si="4"/>
        <v>0</v>
      </c>
      <c r="N14" s="1">
        <f t="shared" si="5"/>
        <v>0</v>
      </c>
    </row>
    <row r="15" spans="1:14" x14ac:dyDescent="0.25">
      <c r="A15" t="s">
        <v>10</v>
      </c>
      <c r="B15" s="1">
        <v>1</v>
      </c>
      <c r="C15" s="1">
        <v>2</v>
      </c>
      <c r="D15" s="1">
        <v>1</v>
      </c>
      <c r="F15">
        <v>1</v>
      </c>
      <c r="G15" s="3">
        <f t="shared" si="0"/>
        <v>1</v>
      </c>
      <c r="H15" s="1">
        <f t="shared" si="1"/>
        <v>2</v>
      </c>
      <c r="I15" s="1">
        <f t="shared" si="2"/>
        <v>1</v>
      </c>
      <c r="L15" s="3">
        <f t="shared" si="3"/>
        <v>0</v>
      </c>
      <c r="M15" s="1">
        <f t="shared" si="4"/>
        <v>0</v>
      </c>
      <c r="N15" s="1">
        <f t="shared" si="5"/>
        <v>0</v>
      </c>
    </row>
    <row r="16" spans="1:14" x14ac:dyDescent="0.25">
      <c r="A16" t="s">
        <v>11</v>
      </c>
      <c r="B16" s="1">
        <v>1.75</v>
      </c>
      <c r="C16" s="1">
        <v>2</v>
      </c>
      <c r="D16" s="1">
        <v>1</v>
      </c>
      <c r="F16">
        <v>1</v>
      </c>
      <c r="G16" s="3">
        <f t="shared" si="0"/>
        <v>1.75</v>
      </c>
      <c r="H16" s="1">
        <f t="shared" si="1"/>
        <v>2</v>
      </c>
      <c r="I16" s="1">
        <f t="shared" si="2"/>
        <v>1</v>
      </c>
      <c r="L16" s="3">
        <f t="shared" si="3"/>
        <v>0</v>
      </c>
      <c r="M16" s="1">
        <f t="shared" si="4"/>
        <v>0</v>
      </c>
      <c r="N16" s="1">
        <f t="shared" si="5"/>
        <v>0</v>
      </c>
    </row>
    <row r="17" spans="1:14" x14ac:dyDescent="0.25">
      <c r="A17" t="s">
        <v>12</v>
      </c>
      <c r="B17" s="1">
        <v>2</v>
      </c>
      <c r="C17" s="1">
        <v>1</v>
      </c>
      <c r="D17" s="1">
        <v>3</v>
      </c>
      <c r="F17">
        <v>1</v>
      </c>
      <c r="G17" s="3">
        <f t="shared" si="0"/>
        <v>2</v>
      </c>
      <c r="H17" s="1">
        <f t="shared" si="1"/>
        <v>1</v>
      </c>
      <c r="I17" s="1">
        <f t="shared" si="2"/>
        <v>3</v>
      </c>
      <c r="L17" s="3">
        <f t="shared" si="3"/>
        <v>0</v>
      </c>
      <c r="M17" s="1">
        <f t="shared" si="4"/>
        <v>0</v>
      </c>
      <c r="N17" s="1">
        <f t="shared" si="5"/>
        <v>0</v>
      </c>
    </row>
    <row r="18" spans="1:14" x14ac:dyDescent="0.25">
      <c r="G18" t="s">
        <v>13</v>
      </c>
      <c r="H18" t="s">
        <v>14</v>
      </c>
      <c r="I18" t="s">
        <v>15</v>
      </c>
      <c r="L18" t="s">
        <v>13</v>
      </c>
      <c r="M18" t="s">
        <v>14</v>
      </c>
      <c r="N18" t="s">
        <v>15</v>
      </c>
    </row>
    <row r="19" spans="1:14" x14ac:dyDescent="0.25">
      <c r="F19" t="s">
        <v>20</v>
      </c>
      <c r="G19" s="3">
        <f>SUM(G3:G17)</f>
        <v>82.79</v>
      </c>
      <c r="H19" s="1">
        <f>SUM(H3:H17)</f>
        <v>87.539999999999992</v>
      </c>
      <c r="I19" s="1">
        <f>SUM(I3:I17)</f>
        <v>103.28999999999999</v>
      </c>
      <c r="K19" t="s">
        <v>20</v>
      </c>
      <c r="L19" s="3">
        <f>SUM(L3:L17)</f>
        <v>119.45</v>
      </c>
      <c r="M19" s="3">
        <f t="shared" ref="M19:N19" si="6">SUM(M3:M17)</f>
        <v>116.05</v>
      </c>
      <c r="N19" s="3">
        <f t="shared" si="6"/>
        <v>167.5</v>
      </c>
    </row>
    <row r="23" spans="1:14" x14ac:dyDescent="0.25">
      <c r="B23" t="s">
        <v>22</v>
      </c>
    </row>
    <row r="24" spans="1:14" x14ac:dyDescent="0.25">
      <c r="B24" t="s">
        <v>21</v>
      </c>
    </row>
    <row r="25" spans="1:14" x14ac:dyDescent="0.25">
      <c r="B25" t="s">
        <v>23</v>
      </c>
    </row>
    <row r="26" spans="1:14" x14ac:dyDescent="0.25">
      <c r="B26" t="s">
        <v>24</v>
      </c>
    </row>
    <row r="27" spans="1:14" x14ac:dyDescent="0.25">
      <c r="B27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DAAC-BF3A-44A4-9EA8-02627EA96DA9}">
  <dimension ref="A2:D18"/>
  <sheetViews>
    <sheetView workbookViewId="0">
      <selection activeCell="R22" sqref="R22"/>
    </sheetView>
  </sheetViews>
  <sheetFormatPr defaultRowHeight="15" x14ac:dyDescent="0.25"/>
  <cols>
    <col min="1" max="1" width="14.28515625" bestFit="1" customWidth="1"/>
  </cols>
  <sheetData>
    <row r="2" spans="1:4" x14ac:dyDescent="0.25">
      <c r="B2" t="s">
        <v>27</v>
      </c>
      <c r="C2" t="s">
        <v>28</v>
      </c>
    </row>
    <row r="3" spans="1:4" x14ac:dyDescent="0.25">
      <c r="A3" s="4" t="s">
        <v>29</v>
      </c>
      <c r="B3" s="5"/>
      <c r="C3" s="5"/>
    </row>
    <row r="4" spans="1:4" x14ac:dyDescent="0.25">
      <c r="A4" s="5" t="s">
        <v>30</v>
      </c>
      <c r="B4" s="8">
        <v>50</v>
      </c>
      <c r="C4" s="8">
        <v>90</v>
      </c>
    </row>
    <row r="5" spans="1:4" x14ac:dyDescent="0.25">
      <c r="A5" s="5" t="s">
        <v>31</v>
      </c>
      <c r="B5" s="8">
        <v>2.5</v>
      </c>
      <c r="C5" s="8">
        <v>2</v>
      </c>
    </row>
    <row r="6" spans="1:4" x14ac:dyDescent="0.25">
      <c r="A6" s="5" t="s">
        <v>32</v>
      </c>
      <c r="B6" s="8">
        <v>5.5</v>
      </c>
      <c r="C6" s="8">
        <v>4.5</v>
      </c>
    </row>
    <row r="7" spans="1:4" x14ac:dyDescent="0.25">
      <c r="A7" s="5" t="s">
        <v>33</v>
      </c>
      <c r="B7" s="8">
        <v>7</v>
      </c>
      <c r="C7" s="8">
        <v>7</v>
      </c>
    </row>
    <row r="8" spans="1:4" x14ac:dyDescent="0.25">
      <c r="A8" s="5" t="s">
        <v>34</v>
      </c>
      <c r="B8" s="8">
        <v>3</v>
      </c>
      <c r="C8" s="8">
        <v>0</v>
      </c>
    </row>
    <row r="9" spans="1:4" x14ac:dyDescent="0.25">
      <c r="A9" s="5" t="s">
        <v>35</v>
      </c>
      <c r="B9" s="8">
        <f>SUM(B4:B8)</f>
        <v>68</v>
      </c>
      <c r="C9" s="8">
        <f>SUM(C4:C8)</f>
        <v>103.5</v>
      </c>
    </row>
    <row r="11" spans="1:4" x14ac:dyDescent="0.25">
      <c r="A11" s="6" t="s">
        <v>36</v>
      </c>
      <c r="B11" s="7"/>
      <c r="C11" s="7"/>
    </row>
    <row r="12" spans="1:4" x14ac:dyDescent="0.25">
      <c r="A12" s="7" t="s">
        <v>37</v>
      </c>
      <c r="B12" s="9">
        <v>21</v>
      </c>
      <c r="C12" s="9">
        <v>11</v>
      </c>
    </row>
    <row r="13" spans="1:4" x14ac:dyDescent="0.25">
      <c r="A13" s="7" t="s">
        <v>38</v>
      </c>
      <c r="B13" s="9">
        <v>0</v>
      </c>
      <c r="C13" s="9">
        <v>8</v>
      </c>
    </row>
    <row r="14" spans="1:4" x14ac:dyDescent="0.25">
      <c r="A14" s="7" t="s">
        <v>39</v>
      </c>
      <c r="B14" s="9">
        <v>3</v>
      </c>
      <c r="C14" s="9">
        <v>0</v>
      </c>
    </row>
    <row r="15" spans="1:4" x14ac:dyDescent="0.25">
      <c r="A15" s="7" t="s">
        <v>40</v>
      </c>
      <c r="B15" s="9">
        <f>SUM(B12:B14)</f>
        <v>24</v>
      </c>
      <c r="C15" s="9">
        <f>SUM(C12:C14)</f>
        <v>19</v>
      </c>
    </row>
    <row r="16" spans="1:4" x14ac:dyDescent="0.25">
      <c r="A16" s="7" t="s">
        <v>41</v>
      </c>
      <c r="B16" s="9">
        <f>B15*2</f>
        <v>48</v>
      </c>
      <c r="C16" s="9">
        <f>C15*2</f>
        <v>38</v>
      </c>
      <c r="D16" t="s">
        <v>43</v>
      </c>
    </row>
    <row r="17" spans="1:3" x14ac:dyDescent="0.25">
      <c r="B17" s="11" t="s">
        <v>27</v>
      </c>
      <c r="C17" s="11" t="s">
        <v>28</v>
      </c>
    </row>
    <row r="18" spans="1:3" x14ac:dyDescent="0.25">
      <c r="A18" s="7" t="s">
        <v>42</v>
      </c>
      <c r="B18" s="10">
        <f>B16*12</f>
        <v>576</v>
      </c>
      <c r="C18" s="10">
        <f>C16*12</f>
        <v>456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3C78-C327-48D0-A7DC-AC674C825CD1}">
  <dimension ref="A1:K31"/>
  <sheetViews>
    <sheetView topLeftCell="G16" workbookViewId="0">
      <selection activeCell="Q20" sqref="Q20"/>
    </sheetView>
  </sheetViews>
  <sheetFormatPr defaultRowHeight="15" x14ac:dyDescent="0.25"/>
  <cols>
    <col min="1" max="1" width="28.85546875" bestFit="1" customWidth="1"/>
    <col min="2" max="2" width="16.28515625" bestFit="1" customWidth="1"/>
    <col min="3" max="3" width="19.28515625" bestFit="1" customWidth="1"/>
    <col min="4" max="4" width="12.5703125" bestFit="1" customWidth="1"/>
    <col min="8" max="8" width="28.85546875" bestFit="1" customWidth="1"/>
    <col min="9" max="9" width="16.28515625" bestFit="1" customWidth="1"/>
    <col min="10" max="10" width="19.28515625" bestFit="1" customWidth="1"/>
    <col min="11" max="11" width="12.5703125" bestFit="1" customWidth="1"/>
  </cols>
  <sheetData>
    <row r="1" spans="1:11" x14ac:dyDescent="0.25">
      <c r="A1" t="s">
        <v>18</v>
      </c>
      <c r="B1" t="s">
        <v>61</v>
      </c>
      <c r="C1" t="s">
        <v>62</v>
      </c>
      <c r="D1" t="s">
        <v>63</v>
      </c>
      <c r="H1" t="s">
        <v>26</v>
      </c>
      <c r="I1" t="s">
        <v>61</v>
      </c>
      <c r="J1" t="s">
        <v>62</v>
      </c>
      <c r="K1" t="s">
        <v>63</v>
      </c>
    </row>
    <row r="5" spans="1:11" x14ac:dyDescent="0.25">
      <c r="A5" s="12" t="s">
        <v>44</v>
      </c>
      <c r="B5" s="14"/>
      <c r="C5" s="14"/>
      <c r="D5" s="14"/>
      <c r="H5" s="12" t="s">
        <v>44</v>
      </c>
      <c r="I5" s="14"/>
      <c r="J5" s="14"/>
      <c r="K5" s="14"/>
    </row>
    <row r="6" spans="1:11" x14ac:dyDescent="0.25">
      <c r="A6" s="13" t="s">
        <v>45</v>
      </c>
      <c r="B6" s="14">
        <v>280</v>
      </c>
      <c r="C6" s="14">
        <v>100</v>
      </c>
      <c r="D6" s="14">
        <v>350</v>
      </c>
      <c r="H6" s="13" t="s">
        <v>45</v>
      </c>
      <c r="I6" s="14">
        <v>280</v>
      </c>
      <c r="J6" s="14">
        <v>100</v>
      </c>
      <c r="K6" s="14">
        <v>350</v>
      </c>
    </row>
    <row r="7" spans="1:11" x14ac:dyDescent="0.25">
      <c r="A7" s="13" t="s">
        <v>46</v>
      </c>
      <c r="B7" s="14">
        <v>18</v>
      </c>
      <c r="C7" s="14">
        <v>0</v>
      </c>
      <c r="D7" s="14">
        <v>0</v>
      </c>
      <c r="H7" s="13" t="s">
        <v>46</v>
      </c>
      <c r="I7" s="14">
        <v>18</v>
      </c>
      <c r="J7" s="14">
        <v>0</v>
      </c>
      <c r="K7" s="14">
        <v>0</v>
      </c>
    </row>
    <row r="8" spans="1:11" x14ac:dyDescent="0.25">
      <c r="A8" s="13" t="s">
        <v>47</v>
      </c>
      <c r="B8" s="14">
        <v>25</v>
      </c>
      <c r="C8" s="14">
        <v>0</v>
      </c>
      <c r="D8" s="14">
        <v>0</v>
      </c>
      <c r="H8" s="13" t="s">
        <v>47</v>
      </c>
      <c r="I8" s="14">
        <v>25</v>
      </c>
      <c r="J8" s="14">
        <v>0</v>
      </c>
      <c r="K8" s="14">
        <v>0</v>
      </c>
    </row>
    <row r="9" spans="1:11" x14ac:dyDescent="0.25">
      <c r="A9" s="13" t="s">
        <v>48</v>
      </c>
      <c r="B9" s="14">
        <v>15</v>
      </c>
      <c r="C9" s="14">
        <v>0</v>
      </c>
      <c r="D9" s="14">
        <v>0</v>
      </c>
      <c r="H9" s="13" t="s">
        <v>48</v>
      </c>
      <c r="I9" s="14">
        <v>15</v>
      </c>
      <c r="J9" s="14">
        <v>0</v>
      </c>
      <c r="K9" s="14">
        <v>0</v>
      </c>
    </row>
    <row r="10" spans="1:11" x14ac:dyDescent="0.25">
      <c r="A10" s="13" t="s">
        <v>51</v>
      </c>
      <c r="B10" s="14">
        <v>9</v>
      </c>
      <c r="C10" s="14">
        <v>0</v>
      </c>
      <c r="D10" s="14">
        <v>0</v>
      </c>
      <c r="H10" s="13" t="s">
        <v>51</v>
      </c>
      <c r="I10" s="14">
        <v>9</v>
      </c>
      <c r="J10" s="14">
        <v>0</v>
      </c>
      <c r="K10" s="14">
        <v>0</v>
      </c>
    </row>
    <row r="11" spans="1:11" x14ac:dyDescent="0.25">
      <c r="A11" s="13" t="s">
        <v>50</v>
      </c>
      <c r="B11" s="14">
        <v>0</v>
      </c>
      <c r="C11" s="14">
        <v>99</v>
      </c>
      <c r="D11" s="14">
        <v>0</v>
      </c>
      <c r="H11" s="13" t="s">
        <v>50</v>
      </c>
      <c r="I11" s="14">
        <v>0</v>
      </c>
      <c r="J11" s="14">
        <v>99</v>
      </c>
      <c r="K11" s="14">
        <v>0</v>
      </c>
    </row>
    <row r="12" spans="1:11" x14ac:dyDescent="0.25">
      <c r="A12" s="13" t="s">
        <v>49</v>
      </c>
      <c r="B12" s="14">
        <v>0</v>
      </c>
      <c r="C12" s="14">
        <v>95</v>
      </c>
      <c r="D12" s="14">
        <v>0</v>
      </c>
      <c r="H12" s="13" t="s">
        <v>49</v>
      </c>
      <c r="I12" s="14">
        <v>0</v>
      </c>
      <c r="J12" s="14">
        <v>95</v>
      </c>
      <c r="K12" s="14">
        <v>0</v>
      </c>
    </row>
    <row r="13" spans="1:11" x14ac:dyDescent="0.25">
      <c r="A13" s="13" t="s">
        <v>52</v>
      </c>
      <c r="B13" s="14">
        <v>0</v>
      </c>
      <c r="C13" s="14">
        <v>85</v>
      </c>
      <c r="D13" s="14">
        <v>0</v>
      </c>
      <c r="H13" s="13" t="s">
        <v>52</v>
      </c>
      <c r="I13" s="14">
        <v>0</v>
      </c>
      <c r="J13" s="14">
        <v>85</v>
      </c>
      <c r="K13" s="14">
        <v>0</v>
      </c>
    </row>
    <row r="14" spans="1:11" x14ac:dyDescent="0.25">
      <c r="A14" s="13" t="s">
        <v>53</v>
      </c>
      <c r="B14" s="14">
        <v>0</v>
      </c>
      <c r="C14" s="14">
        <v>85</v>
      </c>
      <c r="D14" s="14">
        <v>0</v>
      </c>
      <c r="H14" s="13" t="s">
        <v>53</v>
      </c>
      <c r="I14" s="14">
        <v>0</v>
      </c>
      <c r="J14" s="14">
        <v>85</v>
      </c>
      <c r="K14" s="14">
        <v>0</v>
      </c>
    </row>
    <row r="15" spans="1:11" x14ac:dyDescent="0.25">
      <c r="A15" s="13" t="s">
        <v>54</v>
      </c>
      <c r="B15" s="14">
        <v>0</v>
      </c>
      <c r="C15" s="14">
        <v>0</v>
      </c>
      <c r="D15" s="14">
        <v>0</v>
      </c>
      <c r="H15" s="13" t="s">
        <v>54</v>
      </c>
      <c r="I15" s="14">
        <v>0</v>
      </c>
      <c r="J15" s="14">
        <v>0</v>
      </c>
      <c r="K15" s="14">
        <v>0</v>
      </c>
    </row>
    <row r="17" spans="1:11" x14ac:dyDescent="0.25">
      <c r="A17" s="13" t="s">
        <v>55</v>
      </c>
      <c r="B17" s="13">
        <v>1</v>
      </c>
      <c r="C17" s="13">
        <v>1</v>
      </c>
      <c r="D17" s="13">
        <v>1</v>
      </c>
      <c r="H17" s="13" t="s">
        <v>55</v>
      </c>
      <c r="I17" s="13">
        <v>1</v>
      </c>
      <c r="J17" s="13">
        <v>1</v>
      </c>
      <c r="K17" s="13">
        <v>1</v>
      </c>
    </row>
    <row r="18" spans="1:11" x14ac:dyDescent="0.25">
      <c r="A18" s="13" t="s">
        <v>56</v>
      </c>
      <c r="B18" s="13">
        <v>2</v>
      </c>
      <c r="C18" s="13">
        <v>2</v>
      </c>
      <c r="D18" s="13">
        <v>2</v>
      </c>
      <c r="H18" s="13" t="s">
        <v>56</v>
      </c>
      <c r="I18" s="13">
        <v>4</v>
      </c>
      <c r="J18" s="13">
        <v>4</v>
      </c>
      <c r="K18" s="13">
        <v>4</v>
      </c>
    </row>
    <row r="19" spans="1:11" x14ac:dyDescent="0.25">
      <c r="A19" s="13" t="s">
        <v>57</v>
      </c>
      <c r="B19" s="16">
        <f>B18*B6</f>
        <v>560</v>
      </c>
      <c r="C19" s="16">
        <f>C18*C6</f>
        <v>200</v>
      </c>
      <c r="D19" s="16">
        <f>D18*D6</f>
        <v>700</v>
      </c>
      <c r="H19" s="13" t="s">
        <v>57</v>
      </c>
      <c r="I19" s="16">
        <f>I18*I6</f>
        <v>1120</v>
      </c>
      <c r="J19" s="16">
        <f>J18*J6</f>
        <v>400</v>
      </c>
      <c r="K19" s="16">
        <f>K18*K6</f>
        <v>1400</v>
      </c>
    </row>
    <row r="21" spans="1:11" x14ac:dyDescent="0.25">
      <c r="A21" s="6" t="s">
        <v>58</v>
      </c>
      <c r="B21" s="7"/>
      <c r="C21" s="7"/>
      <c r="D21" s="7"/>
      <c r="H21" s="6" t="s">
        <v>58</v>
      </c>
      <c r="I21" s="7"/>
      <c r="J21" s="7"/>
      <c r="K21" s="7"/>
    </row>
    <row r="22" spans="1:11" x14ac:dyDescent="0.25">
      <c r="A22" s="7" t="s">
        <v>67</v>
      </c>
      <c r="B22" s="15">
        <v>120</v>
      </c>
      <c r="C22" s="15">
        <v>105</v>
      </c>
      <c r="D22" s="15">
        <v>0</v>
      </c>
      <c r="H22" s="7" t="s">
        <v>67</v>
      </c>
      <c r="I22" s="15">
        <v>120</v>
      </c>
      <c r="J22" s="15">
        <v>105</v>
      </c>
      <c r="K22" s="15">
        <v>0</v>
      </c>
    </row>
    <row r="23" spans="1:11" x14ac:dyDescent="0.25">
      <c r="A23" s="7" t="s">
        <v>59</v>
      </c>
      <c r="B23" s="7">
        <v>5</v>
      </c>
      <c r="C23" s="7">
        <v>5</v>
      </c>
      <c r="D23" s="7">
        <v>0</v>
      </c>
      <c r="H23" s="7" t="s">
        <v>59</v>
      </c>
      <c r="I23" s="7">
        <v>5</v>
      </c>
      <c r="J23" s="7">
        <v>5</v>
      </c>
      <c r="K23" s="7">
        <v>0</v>
      </c>
    </row>
    <row r="24" spans="1:11" x14ac:dyDescent="0.25">
      <c r="A24" s="7" t="s">
        <v>60</v>
      </c>
      <c r="B24" s="17">
        <f>B23*B22</f>
        <v>600</v>
      </c>
      <c r="C24" s="17">
        <f t="shared" ref="C24:D24" si="0">C23*C22</f>
        <v>525</v>
      </c>
      <c r="D24" s="17">
        <f t="shared" si="0"/>
        <v>0</v>
      </c>
      <c r="H24" s="7" t="s">
        <v>60</v>
      </c>
      <c r="I24" s="17">
        <f>I23*I22</f>
        <v>600</v>
      </c>
      <c r="J24" s="17">
        <f t="shared" ref="J24:K24" si="1">J23*J22</f>
        <v>525</v>
      </c>
      <c r="K24" s="17">
        <f t="shared" si="1"/>
        <v>0</v>
      </c>
    </row>
    <row r="26" spans="1:11" x14ac:dyDescent="0.25">
      <c r="A26" s="7" t="s">
        <v>64</v>
      </c>
      <c r="B26" s="1">
        <v>40</v>
      </c>
      <c r="C26" s="1">
        <v>0</v>
      </c>
      <c r="D26" s="1">
        <v>0</v>
      </c>
      <c r="H26" s="7" t="s">
        <v>64</v>
      </c>
      <c r="I26" s="1">
        <v>40</v>
      </c>
      <c r="J26" s="1">
        <v>0</v>
      </c>
      <c r="K26" s="1">
        <v>0</v>
      </c>
    </row>
    <row r="27" spans="1:11" x14ac:dyDescent="0.25">
      <c r="A27" s="7" t="s">
        <v>65</v>
      </c>
      <c r="B27" s="7">
        <v>4</v>
      </c>
      <c r="C27" s="7">
        <v>0</v>
      </c>
      <c r="D27">
        <v>0</v>
      </c>
      <c r="H27" s="7" t="s">
        <v>65</v>
      </c>
      <c r="I27" s="7">
        <v>4</v>
      </c>
      <c r="J27" s="7">
        <v>0</v>
      </c>
      <c r="K27">
        <v>0</v>
      </c>
    </row>
    <row r="28" spans="1:11" x14ac:dyDescent="0.25">
      <c r="A28" s="7" t="s">
        <v>66</v>
      </c>
      <c r="B28" s="3">
        <f>B27*B26</f>
        <v>160</v>
      </c>
      <c r="C28" s="3">
        <f t="shared" ref="C28:D28" si="2">C27*C26</f>
        <v>0</v>
      </c>
      <c r="D28" s="3">
        <f t="shared" si="2"/>
        <v>0</v>
      </c>
      <c r="H28" s="7" t="s">
        <v>66</v>
      </c>
      <c r="I28" s="3">
        <f>I27*I26</f>
        <v>160</v>
      </c>
      <c r="J28" s="3">
        <f t="shared" ref="J28:K28" si="3">J27*J26</f>
        <v>0</v>
      </c>
      <c r="K28" s="3">
        <f t="shared" si="3"/>
        <v>0</v>
      </c>
    </row>
    <row r="30" spans="1:11" x14ac:dyDescent="0.25">
      <c r="B30" t="s">
        <v>61</v>
      </c>
      <c r="C30" t="s">
        <v>62</v>
      </c>
      <c r="D30" t="s">
        <v>63</v>
      </c>
      <c r="I30" t="s">
        <v>61</v>
      </c>
      <c r="J30" t="s">
        <v>62</v>
      </c>
      <c r="K30" t="s">
        <v>63</v>
      </c>
    </row>
    <row r="31" spans="1:11" x14ac:dyDescent="0.25">
      <c r="A31" t="s">
        <v>20</v>
      </c>
      <c r="B31" s="3" cm="1">
        <f t="array" ref="B31">SUM(B6:B15+B19+B24+B28)</f>
        <v>13547</v>
      </c>
      <c r="C31" s="3" cm="1">
        <f t="array" ref="C31">SUM(C6:C15+C19+C24+C28)</f>
        <v>7714</v>
      </c>
      <c r="D31" s="3" cm="1">
        <f t="array" ref="D31">SUM(D6:D15+D19+D24+D28)</f>
        <v>7350</v>
      </c>
      <c r="H31" t="s">
        <v>20</v>
      </c>
      <c r="I31" s="3" cm="1">
        <f t="array" ref="I31">SUM(I6:I15+I19+I24+I28)</f>
        <v>19147</v>
      </c>
      <c r="J31" s="3" cm="1">
        <f t="array" ref="J31">SUM(J6:J15+J19+J24+J28)</f>
        <v>9714</v>
      </c>
      <c r="K31" s="3" cm="1">
        <f t="array" ref="K31">SUM(K6:K15+K19+K24+K28)</f>
        <v>14350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B6D0-8803-4B7D-9654-D6F83CFB5488}">
  <dimension ref="A1:K20"/>
  <sheetViews>
    <sheetView workbookViewId="0">
      <selection activeCell="R9" sqref="R9"/>
    </sheetView>
  </sheetViews>
  <sheetFormatPr defaultRowHeight="15" x14ac:dyDescent="0.25"/>
  <cols>
    <col min="1" max="1" width="23.28515625" bestFit="1" customWidth="1"/>
    <col min="2" max="2" width="10.5703125" bestFit="1" customWidth="1"/>
    <col min="8" max="8" width="23.28515625" bestFit="1" customWidth="1"/>
    <col min="9" max="10" width="11.5703125" bestFit="1" customWidth="1"/>
    <col min="11" max="11" width="10.5703125" bestFit="1" customWidth="1"/>
  </cols>
  <sheetData>
    <row r="1" spans="1:11" x14ac:dyDescent="0.25">
      <c r="A1" t="s">
        <v>18</v>
      </c>
      <c r="B1" t="s">
        <v>68</v>
      </c>
      <c r="C1" t="s">
        <v>69</v>
      </c>
      <c r="D1" t="s">
        <v>70</v>
      </c>
      <c r="H1" t="s">
        <v>26</v>
      </c>
      <c r="I1" t="s">
        <v>68</v>
      </c>
      <c r="J1" t="s">
        <v>69</v>
      </c>
      <c r="K1" t="s">
        <v>70</v>
      </c>
    </row>
    <row r="2" spans="1:11" x14ac:dyDescent="0.25">
      <c r="A2" s="18" t="s">
        <v>71</v>
      </c>
      <c r="B2" s="25">
        <v>29</v>
      </c>
      <c r="C2" s="25">
        <v>149</v>
      </c>
      <c r="D2" s="25">
        <v>549</v>
      </c>
      <c r="H2" s="18" t="s">
        <v>71</v>
      </c>
      <c r="I2" s="25">
        <v>29</v>
      </c>
      <c r="J2" s="25">
        <v>149</v>
      </c>
      <c r="K2" s="25">
        <v>549</v>
      </c>
    </row>
    <row r="4" spans="1:11" x14ac:dyDescent="0.25">
      <c r="A4" s="19" t="s">
        <v>72</v>
      </c>
      <c r="B4" s="26">
        <v>40</v>
      </c>
      <c r="C4" s="26">
        <v>90</v>
      </c>
      <c r="D4" s="26">
        <v>370</v>
      </c>
      <c r="H4" s="19" t="s">
        <v>72</v>
      </c>
      <c r="I4" s="26">
        <v>40</v>
      </c>
      <c r="J4" s="26">
        <v>90</v>
      </c>
      <c r="K4" s="26">
        <v>370</v>
      </c>
    </row>
    <row r="5" spans="1:11" x14ac:dyDescent="0.25">
      <c r="A5" s="19" t="s">
        <v>73</v>
      </c>
      <c r="B5" s="19">
        <v>200</v>
      </c>
      <c r="C5" s="19">
        <v>1000</v>
      </c>
      <c r="D5" s="19">
        <v>11000</v>
      </c>
      <c r="H5" s="19" t="s">
        <v>73</v>
      </c>
      <c r="I5" s="19">
        <v>200</v>
      </c>
      <c r="J5" s="19">
        <v>1000</v>
      </c>
      <c r="K5" s="19">
        <v>11000</v>
      </c>
    </row>
    <row r="6" spans="1:11" x14ac:dyDescent="0.25">
      <c r="A6" s="19" t="s">
        <v>74</v>
      </c>
      <c r="B6" s="27">
        <f>B5/B4</f>
        <v>5</v>
      </c>
      <c r="C6" s="27">
        <f t="shared" ref="C6:D6" si="0">C5/C4</f>
        <v>11.111111111111111</v>
      </c>
      <c r="D6" s="27">
        <f t="shared" si="0"/>
        <v>29.72972972972973</v>
      </c>
      <c r="H6" s="19" t="s">
        <v>74</v>
      </c>
      <c r="I6" s="27">
        <f>I5/I4</f>
        <v>5</v>
      </c>
      <c r="J6" s="27">
        <f t="shared" ref="J6" si="1">J5/J4</f>
        <v>11.111111111111111</v>
      </c>
      <c r="K6" s="27">
        <f t="shared" ref="K6" si="2">K5/K4</f>
        <v>29.72972972972973</v>
      </c>
    </row>
    <row r="8" spans="1:11" x14ac:dyDescent="0.25">
      <c r="A8" s="20" t="s">
        <v>75</v>
      </c>
      <c r="B8" s="24">
        <v>15</v>
      </c>
      <c r="H8" s="20" t="s">
        <v>75</v>
      </c>
      <c r="I8" s="24">
        <v>500</v>
      </c>
    </row>
    <row r="9" spans="1:11" x14ac:dyDescent="0.25">
      <c r="A9" s="20" t="s">
        <v>76</v>
      </c>
      <c r="B9" s="24">
        <v>5</v>
      </c>
      <c r="H9" s="20" t="s">
        <v>76</v>
      </c>
      <c r="I9" s="24">
        <v>5</v>
      </c>
    </row>
    <row r="10" spans="1:11" x14ac:dyDescent="0.25">
      <c r="A10" s="20" t="s">
        <v>77</v>
      </c>
      <c r="B10" s="24">
        <v>50</v>
      </c>
      <c r="H10" s="20" t="s">
        <v>77</v>
      </c>
      <c r="I10" s="24">
        <v>50</v>
      </c>
    </row>
    <row r="11" spans="1:11" x14ac:dyDescent="0.25">
      <c r="A11" s="20" t="s">
        <v>78</v>
      </c>
      <c r="B11" s="24">
        <v>3750</v>
      </c>
      <c r="H11" s="20" t="s">
        <v>78</v>
      </c>
      <c r="I11" s="24">
        <v>3750</v>
      </c>
    </row>
    <row r="13" spans="1:11" x14ac:dyDescent="0.25">
      <c r="A13" s="21" t="s">
        <v>79</v>
      </c>
      <c r="B13" s="21">
        <f>B8*B9*B10</f>
        <v>3750</v>
      </c>
      <c r="C13" s="21">
        <v>3750</v>
      </c>
      <c r="D13" s="21">
        <v>3750</v>
      </c>
      <c r="H13" s="21" t="s">
        <v>79</v>
      </c>
      <c r="I13" s="21">
        <f>I8*I9*I10</f>
        <v>125000</v>
      </c>
      <c r="J13" s="21">
        <v>125000</v>
      </c>
      <c r="K13" s="21">
        <v>125000</v>
      </c>
    </row>
    <row r="14" spans="1:11" x14ac:dyDescent="0.25">
      <c r="A14" s="21" t="s">
        <v>80</v>
      </c>
      <c r="B14" s="21">
        <f>B13*B15</f>
        <v>7500</v>
      </c>
      <c r="C14" s="21">
        <v>7500</v>
      </c>
      <c r="D14" s="21">
        <v>7500</v>
      </c>
      <c r="H14" s="21" t="s">
        <v>80</v>
      </c>
      <c r="I14" s="21">
        <f>I13*I15</f>
        <v>250000</v>
      </c>
      <c r="J14" s="21">
        <v>250000</v>
      </c>
      <c r="K14" s="21">
        <v>250000</v>
      </c>
    </row>
    <row r="15" spans="1:11" x14ac:dyDescent="0.25">
      <c r="A15" s="21" t="s">
        <v>81</v>
      </c>
      <c r="B15" s="21">
        <v>2</v>
      </c>
      <c r="C15" s="21">
        <v>2</v>
      </c>
      <c r="D15" s="21">
        <v>2</v>
      </c>
      <c r="H15" s="21" t="s">
        <v>81</v>
      </c>
      <c r="I15" s="21">
        <v>2</v>
      </c>
      <c r="J15" s="21">
        <v>2</v>
      </c>
      <c r="K15" s="21">
        <v>2</v>
      </c>
    </row>
    <row r="17" spans="1:11" x14ac:dyDescent="0.25">
      <c r="A17" s="22" t="s">
        <v>82</v>
      </c>
      <c r="B17" s="22">
        <f>B14/B5</f>
        <v>37.5</v>
      </c>
      <c r="C17" s="22">
        <f>C14/C5</f>
        <v>7.5</v>
      </c>
      <c r="D17" s="29">
        <f>D14/D5</f>
        <v>0.68181818181818177</v>
      </c>
      <c r="H17" s="22" t="s">
        <v>82</v>
      </c>
      <c r="I17" s="22">
        <f>I14/I5</f>
        <v>1250</v>
      </c>
      <c r="J17" s="22">
        <f>J14/J5</f>
        <v>250</v>
      </c>
      <c r="K17" s="29">
        <f>K14/K5</f>
        <v>22.727272727272727</v>
      </c>
    </row>
    <row r="18" spans="1:11" x14ac:dyDescent="0.25">
      <c r="B18" s="23" t="s">
        <v>68</v>
      </c>
      <c r="C18" s="23" t="s">
        <v>69</v>
      </c>
      <c r="D18" s="23" t="s">
        <v>70</v>
      </c>
      <c r="I18" s="23" t="s">
        <v>68</v>
      </c>
      <c r="J18" s="23" t="s">
        <v>69</v>
      </c>
      <c r="K18" s="23" t="s">
        <v>70</v>
      </c>
    </row>
    <row r="19" spans="1:11" x14ac:dyDescent="0.25">
      <c r="A19" s="23" t="s">
        <v>83</v>
      </c>
      <c r="B19" s="28">
        <f>B17*B4</f>
        <v>1500</v>
      </c>
      <c r="C19" s="28">
        <f>C17*C4</f>
        <v>675</v>
      </c>
      <c r="D19" s="28">
        <f>D17*D4</f>
        <v>252.27272727272725</v>
      </c>
      <c r="H19" s="23" t="s">
        <v>83</v>
      </c>
      <c r="I19" s="28">
        <f>I17*I4</f>
        <v>50000</v>
      </c>
      <c r="J19" s="28">
        <f>J17*J4</f>
        <v>22500</v>
      </c>
      <c r="K19" s="28">
        <f>K17*K4</f>
        <v>8409.0909090909081</v>
      </c>
    </row>
    <row r="20" spans="1:11" x14ac:dyDescent="0.25">
      <c r="A20" t="s">
        <v>84</v>
      </c>
      <c r="B20" s="3">
        <f>B19+B2</f>
        <v>1529</v>
      </c>
      <c r="C20" s="3">
        <f>C19+C2</f>
        <v>824</v>
      </c>
      <c r="D20" s="3">
        <f>D19+D2</f>
        <v>801.27272727272725</v>
      </c>
      <c r="H20" t="s">
        <v>84</v>
      </c>
      <c r="I20" s="3">
        <f>I19+I2</f>
        <v>50029</v>
      </c>
      <c r="J20" s="3">
        <f>J19+J2</f>
        <v>22649</v>
      </c>
      <c r="K20" s="3">
        <f>K19+K2</f>
        <v>8958.0909090909081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7CF6-B5D0-4C4D-BF0D-250982A5395C}">
  <dimension ref="A1:K27"/>
  <sheetViews>
    <sheetView tabSelected="1" workbookViewId="0">
      <selection activeCell="P4" sqref="P4"/>
    </sheetView>
  </sheetViews>
  <sheetFormatPr defaultRowHeight="15" x14ac:dyDescent="0.25"/>
  <cols>
    <col min="1" max="1" width="30.85546875" bestFit="1" customWidth="1"/>
    <col min="2" max="2" width="12.7109375" bestFit="1" customWidth="1"/>
    <col min="3" max="4" width="12.5703125" bestFit="1" customWidth="1"/>
    <col min="8" max="8" width="30.85546875" bestFit="1" customWidth="1"/>
    <col min="9" max="10" width="11.5703125" bestFit="1" customWidth="1"/>
    <col min="11" max="11" width="12.5703125" bestFit="1" customWidth="1"/>
  </cols>
  <sheetData>
    <row r="1" spans="1:11" x14ac:dyDescent="0.25">
      <c r="A1" t="s">
        <v>18</v>
      </c>
      <c r="B1" s="18" t="s">
        <v>85</v>
      </c>
      <c r="C1" s="18" t="s">
        <v>86</v>
      </c>
      <c r="D1" s="18" t="s">
        <v>87</v>
      </c>
      <c r="H1" t="s">
        <v>26</v>
      </c>
      <c r="I1" s="18" t="s">
        <v>85</v>
      </c>
      <c r="J1" s="18" t="s">
        <v>86</v>
      </c>
      <c r="K1" s="18" t="s">
        <v>87</v>
      </c>
    </row>
    <row r="2" spans="1:11" x14ac:dyDescent="0.25">
      <c r="A2" s="19" t="s">
        <v>88</v>
      </c>
      <c r="B2" s="33">
        <v>14500</v>
      </c>
      <c r="C2" s="33">
        <v>31000</v>
      </c>
      <c r="D2" s="33">
        <v>72000</v>
      </c>
      <c r="H2" s="19" t="s">
        <v>88</v>
      </c>
      <c r="I2" s="33">
        <f>14500*1.4</f>
        <v>20300</v>
      </c>
      <c r="J2" s="33">
        <f t="shared" ref="J2:K2" si="0">14500*1.4</f>
        <v>20300</v>
      </c>
      <c r="K2" s="33">
        <f t="shared" si="0"/>
        <v>20300</v>
      </c>
    </row>
    <row r="3" spans="1:11" x14ac:dyDescent="0.25">
      <c r="A3" s="19" t="s">
        <v>71</v>
      </c>
      <c r="B3" s="34">
        <f>B2-B4</f>
        <v>13050</v>
      </c>
      <c r="C3" s="34">
        <f t="shared" ref="C3:D3" si="1">C2-C4</f>
        <v>27900</v>
      </c>
      <c r="D3" s="34">
        <f t="shared" si="1"/>
        <v>64800</v>
      </c>
      <c r="H3" s="19" t="s">
        <v>71</v>
      </c>
      <c r="I3" s="34">
        <f>I2-I4*1.4</f>
        <v>17458</v>
      </c>
      <c r="J3" s="34">
        <f t="shared" ref="J3:K3" si="2">J2-J4*1.4</f>
        <v>17458</v>
      </c>
      <c r="K3" s="34">
        <f t="shared" si="2"/>
        <v>17458</v>
      </c>
    </row>
    <row r="4" spans="1:11" x14ac:dyDescent="0.25">
      <c r="A4" s="19" t="s">
        <v>89</v>
      </c>
      <c r="B4" s="33">
        <f>B2*0.1</f>
        <v>1450</v>
      </c>
      <c r="C4" s="33">
        <f>C2*0.1</f>
        <v>3100</v>
      </c>
      <c r="D4" s="33">
        <f t="shared" ref="D4" si="3">D2*0.1</f>
        <v>7200</v>
      </c>
      <c r="H4" s="19" t="s">
        <v>89</v>
      </c>
      <c r="I4" s="33">
        <f>I2*0.1</f>
        <v>2030</v>
      </c>
      <c r="J4" s="33">
        <f>J2*0.1</f>
        <v>2030</v>
      </c>
      <c r="K4" s="33">
        <f t="shared" ref="K4" si="4">K2*0.1</f>
        <v>2030</v>
      </c>
    </row>
    <row r="6" spans="1:11" x14ac:dyDescent="0.25">
      <c r="A6" s="23" t="s">
        <v>90</v>
      </c>
      <c r="B6" s="35">
        <v>30</v>
      </c>
      <c r="C6" s="35">
        <v>30</v>
      </c>
      <c r="D6" s="35">
        <v>30</v>
      </c>
      <c r="H6" s="23" t="s">
        <v>90</v>
      </c>
      <c r="I6" s="35">
        <v>30</v>
      </c>
      <c r="J6" s="35">
        <v>30</v>
      </c>
      <c r="K6" s="35">
        <v>30</v>
      </c>
    </row>
    <row r="7" spans="1:11" x14ac:dyDescent="0.25">
      <c r="A7" s="23" t="s">
        <v>91</v>
      </c>
      <c r="B7" s="35">
        <v>1500</v>
      </c>
      <c r="C7" s="35">
        <v>2500</v>
      </c>
      <c r="D7" s="35">
        <v>3100</v>
      </c>
      <c r="H7" s="23" t="s">
        <v>91</v>
      </c>
      <c r="I7" s="35">
        <v>1500</v>
      </c>
      <c r="J7" s="35">
        <v>2500</v>
      </c>
      <c r="K7" s="35">
        <v>3100</v>
      </c>
    </row>
    <row r="8" spans="1:11" x14ac:dyDescent="0.25">
      <c r="A8" s="23" t="s">
        <v>92</v>
      </c>
      <c r="B8" s="35">
        <v>210</v>
      </c>
      <c r="C8" s="35">
        <v>300</v>
      </c>
      <c r="D8" s="35">
        <v>450</v>
      </c>
      <c r="H8" s="23" t="s">
        <v>92</v>
      </c>
      <c r="I8" s="35">
        <v>210</v>
      </c>
      <c r="J8" s="35">
        <v>300</v>
      </c>
      <c r="K8" s="35">
        <v>450</v>
      </c>
    </row>
    <row r="9" spans="1:11" x14ac:dyDescent="0.25">
      <c r="A9" s="23" t="s">
        <v>93</v>
      </c>
      <c r="B9" s="35">
        <v>3</v>
      </c>
      <c r="C9" s="35">
        <v>3</v>
      </c>
      <c r="D9" s="35">
        <v>3</v>
      </c>
      <c r="H9" s="23" t="s">
        <v>93</v>
      </c>
      <c r="I9" s="35">
        <v>3</v>
      </c>
      <c r="J9" s="35">
        <v>3</v>
      </c>
      <c r="K9" s="35">
        <v>3</v>
      </c>
    </row>
    <row r="11" spans="1:11" x14ac:dyDescent="0.25">
      <c r="A11" s="30" t="s">
        <v>94</v>
      </c>
      <c r="B11" s="36">
        <f>(B12/B13)*B9</f>
        <v>2571.4285714285716</v>
      </c>
      <c r="C11" s="36">
        <f t="shared" ref="C11:D11" si="5">(C12/C13)*C9</f>
        <v>4736.8421052631584</v>
      </c>
      <c r="D11" s="36">
        <f t="shared" si="5"/>
        <v>5294.1176470588234</v>
      </c>
      <c r="H11" s="30" t="s">
        <v>94</v>
      </c>
      <c r="I11" s="36">
        <f>(I12/I13)*I9</f>
        <v>2571.4285714285716</v>
      </c>
      <c r="J11" s="36">
        <f t="shared" ref="J11" si="6">(J12/J13)*J9</f>
        <v>4736.8421052631584</v>
      </c>
      <c r="K11" s="36">
        <f t="shared" ref="K11" si="7">(K12/K13)*K9</f>
        <v>5294.1176470588234</v>
      </c>
    </row>
    <row r="12" spans="1:11" x14ac:dyDescent="0.25">
      <c r="A12" s="30" t="s">
        <v>95</v>
      </c>
      <c r="B12" s="30">
        <v>30000</v>
      </c>
      <c r="C12" s="30">
        <v>30000</v>
      </c>
      <c r="D12" s="30">
        <v>30000</v>
      </c>
      <c r="H12" s="30" t="s">
        <v>95</v>
      </c>
      <c r="I12" s="30">
        <v>30000</v>
      </c>
      <c r="J12" s="30">
        <v>30000</v>
      </c>
      <c r="K12" s="30">
        <v>30000</v>
      </c>
    </row>
    <row r="13" spans="1:11" x14ac:dyDescent="0.25">
      <c r="A13" s="30" t="s">
        <v>96</v>
      </c>
      <c r="B13" s="30">
        <v>35</v>
      </c>
      <c r="C13" s="30">
        <v>19</v>
      </c>
      <c r="D13" s="30">
        <v>17</v>
      </c>
      <c r="H13" s="30" t="s">
        <v>96</v>
      </c>
      <c r="I13" s="30">
        <v>35</v>
      </c>
      <c r="J13" s="30">
        <v>19</v>
      </c>
      <c r="K13" s="30">
        <v>17</v>
      </c>
    </row>
    <row r="14" spans="1:11" x14ac:dyDescent="0.25">
      <c r="A14" s="30" t="s">
        <v>97</v>
      </c>
      <c r="B14" s="37">
        <v>3</v>
      </c>
      <c r="C14" s="37">
        <v>3</v>
      </c>
      <c r="D14" s="37">
        <v>3</v>
      </c>
      <c r="H14" s="30" t="s">
        <v>97</v>
      </c>
      <c r="I14" s="37">
        <v>3</v>
      </c>
      <c r="J14" s="37">
        <v>3</v>
      </c>
      <c r="K14" s="37">
        <v>3</v>
      </c>
    </row>
    <row r="15" spans="1:11" x14ac:dyDescent="0.25">
      <c r="A15" s="30" t="s">
        <v>98</v>
      </c>
      <c r="B15" s="37">
        <f>B12/B13*B14</f>
        <v>2571.4285714285716</v>
      </c>
      <c r="C15" s="37">
        <f t="shared" ref="C15:D15" si="8">C12/C13*C14</f>
        <v>4736.8421052631584</v>
      </c>
      <c r="D15" s="37">
        <f t="shared" si="8"/>
        <v>5294.1176470588234</v>
      </c>
      <c r="H15" s="30" t="s">
        <v>98</v>
      </c>
      <c r="I15" s="37">
        <f>I12/I13*I14</f>
        <v>2571.4285714285716</v>
      </c>
      <c r="J15" s="37">
        <f t="shared" ref="J15" si="9">J12/J13*J14</f>
        <v>4736.8421052631584</v>
      </c>
      <c r="K15" s="37">
        <f t="shared" ref="K15" si="10">K12/K13*K14</f>
        <v>5294.1176470588234</v>
      </c>
    </row>
    <row r="17" spans="1:11" x14ac:dyDescent="0.25">
      <c r="A17" t="s">
        <v>99</v>
      </c>
      <c r="B17" s="3">
        <f>B7+B8+B15</f>
        <v>4281.4285714285716</v>
      </c>
      <c r="C17" s="3">
        <f t="shared" ref="C17:D17" si="11">C7+C8+C15</f>
        <v>7536.8421052631584</v>
      </c>
      <c r="D17" s="3">
        <f t="shared" si="11"/>
        <v>8844.1176470588234</v>
      </c>
      <c r="H17" t="s">
        <v>99</v>
      </c>
      <c r="I17" s="3">
        <f>I7+I8+I15</f>
        <v>4281.4285714285716</v>
      </c>
      <c r="J17" s="3">
        <f t="shared" ref="J17:K17" si="12">J7+J8+J15</f>
        <v>7536.8421052631584</v>
      </c>
      <c r="K17" s="3">
        <f t="shared" si="12"/>
        <v>8844.1176470588234</v>
      </c>
    </row>
    <row r="19" spans="1:11" x14ac:dyDescent="0.25">
      <c r="A19" s="31" t="s">
        <v>100</v>
      </c>
      <c r="B19" s="31">
        <v>30000</v>
      </c>
      <c r="C19" s="31">
        <v>30000</v>
      </c>
      <c r="D19" s="31">
        <v>30000</v>
      </c>
      <c r="H19" s="31" t="s">
        <v>100</v>
      </c>
      <c r="I19" s="31">
        <v>30000</v>
      </c>
      <c r="J19" s="31">
        <v>30000</v>
      </c>
      <c r="K19" s="31">
        <v>30000</v>
      </c>
    </row>
    <row r="20" spans="1:11" x14ac:dyDescent="0.25">
      <c r="A20" s="31" t="s">
        <v>101</v>
      </c>
      <c r="B20" s="31">
        <v>250000</v>
      </c>
      <c r="C20" s="31">
        <v>250000</v>
      </c>
      <c r="D20" s="31">
        <v>250000</v>
      </c>
      <c r="H20" s="31" t="s">
        <v>101</v>
      </c>
      <c r="I20" s="31">
        <v>250000</v>
      </c>
      <c r="J20" s="31">
        <v>250000</v>
      </c>
      <c r="K20" s="31">
        <v>250000</v>
      </c>
    </row>
    <row r="21" spans="1:11" x14ac:dyDescent="0.25">
      <c r="A21" s="31" t="s">
        <v>102</v>
      </c>
      <c r="B21" s="38">
        <f>B20/B19</f>
        <v>8.3333333333333339</v>
      </c>
      <c r="C21" s="38">
        <f t="shared" ref="C21:D21" si="13">C20/C19</f>
        <v>8.3333333333333339</v>
      </c>
      <c r="D21" s="38">
        <f t="shared" si="13"/>
        <v>8.3333333333333339</v>
      </c>
      <c r="H21" s="31" t="s">
        <v>102</v>
      </c>
      <c r="I21" s="38">
        <f>I20/I19</f>
        <v>8.3333333333333339</v>
      </c>
      <c r="J21" s="38">
        <f t="shared" ref="J21" si="14">J20/J19</f>
        <v>8.3333333333333339</v>
      </c>
      <c r="K21" s="38">
        <f t="shared" ref="K21" si="15">K20/K19</f>
        <v>8.3333333333333339</v>
      </c>
    </row>
    <row r="23" spans="1:11" x14ac:dyDescent="0.25">
      <c r="A23" s="32" t="s">
        <v>103</v>
      </c>
      <c r="B23" s="3">
        <f>B17*B21</f>
        <v>35678.571428571435</v>
      </c>
      <c r="C23" s="3">
        <f t="shared" ref="C23:D23" si="16">C17*C21</f>
        <v>62807.017543859656</v>
      </c>
      <c r="D23" s="3">
        <f t="shared" si="16"/>
        <v>73700.980392156867</v>
      </c>
      <c r="H23" s="32" t="s">
        <v>103</v>
      </c>
      <c r="I23" s="3">
        <f>I17*I21</f>
        <v>35678.571428571435</v>
      </c>
      <c r="J23" s="3">
        <f t="shared" ref="J23:K23" si="17">J17*J21</f>
        <v>62807.017543859656</v>
      </c>
      <c r="K23" s="3">
        <f t="shared" si="17"/>
        <v>73700.980392156867</v>
      </c>
    </row>
    <row r="25" spans="1:11" x14ac:dyDescent="0.25">
      <c r="A25" s="32" t="s">
        <v>104</v>
      </c>
      <c r="B25" s="3">
        <f>B2+(B17*B21)</f>
        <v>50178.571428571435</v>
      </c>
      <c r="C25" s="3">
        <f t="shared" ref="C25:D25" si="18">C2+(C17*C21)</f>
        <v>93807.017543859663</v>
      </c>
      <c r="D25" s="3">
        <f t="shared" si="18"/>
        <v>145700.98039215687</v>
      </c>
      <c r="H25" s="32" t="s">
        <v>104</v>
      </c>
      <c r="I25" s="3">
        <f>I2+(I17*I21)</f>
        <v>55978.571428571435</v>
      </c>
      <c r="J25" s="3">
        <f t="shared" ref="J25:K25" si="19">J2+(J17*J21)</f>
        <v>83107.017543859663</v>
      </c>
      <c r="K25" s="3">
        <f t="shared" si="19"/>
        <v>94000.980392156867</v>
      </c>
    </row>
    <row r="26" spans="1:11" x14ac:dyDescent="0.25">
      <c r="B26" t="s">
        <v>85</v>
      </c>
      <c r="C26" t="s">
        <v>86</v>
      </c>
      <c r="D26" t="s">
        <v>87</v>
      </c>
      <c r="I26" t="s">
        <v>85</v>
      </c>
      <c r="J26" t="s">
        <v>86</v>
      </c>
      <c r="K26" t="s">
        <v>87</v>
      </c>
    </row>
    <row r="27" spans="1:11" x14ac:dyDescent="0.25">
      <c r="A27" t="s">
        <v>105</v>
      </c>
      <c r="B27" s="3">
        <f>B25/B21</f>
        <v>6021.4285714285716</v>
      </c>
      <c r="C27" s="3">
        <f t="shared" ref="C27:D27" si="20">C25/C21</f>
        <v>11256.842105263158</v>
      </c>
      <c r="D27" s="3">
        <f t="shared" si="20"/>
        <v>17484.117647058822</v>
      </c>
      <c r="H27" t="s">
        <v>105</v>
      </c>
      <c r="I27" s="3">
        <f>I25/I21</f>
        <v>6717.4285714285716</v>
      </c>
      <c r="J27" s="3">
        <f t="shared" ref="J27:K27" si="21">J25/J21</f>
        <v>9972.8421052631584</v>
      </c>
      <c r="K27" s="3">
        <f t="shared" si="21"/>
        <v>11280.117647058823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1</vt:lpstr>
      <vt:lpstr>Problem 2</vt:lpstr>
      <vt:lpstr>Problem 3</vt:lpstr>
      <vt:lpstr>Problem 4</vt:lpstr>
      <vt:lpstr>Problem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Madalin Mogos</dc:creator>
  <cp:lastModifiedBy>Madalin Mogos</cp:lastModifiedBy>
  <dcterms:created xsi:type="dcterms:W3CDTF">2025-07-19T18:15:57Z</dcterms:created>
  <dcterms:modified xsi:type="dcterms:W3CDTF">2025-07-20T18:40:58Z</dcterms:modified>
</cp:coreProperties>
</file>