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hav1997/Desktop/UFT Class Work/M1-EXCEL/"/>
    </mc:Choice>
  </mc:AlternateContent>
  <xr:revisionPtr revIDLastSave="0" documentId="13_ncr:1_{DF090758-5BF8-8741-8DA2-3075A01297B9}" xr6:coauthVersionLast="36" xr6:coauthVersionMax="36" xr10:uidLastSave="{00000000-0000-0000-0000-000000000000}"/>
  <bookViews>
    <workbookView xWindow="0" yWindow="460" windowWidth="28800" windowHeight="16440" firstSheet="4" activeTab="8" xr2:uid="{00000000-000D-0000-FFFF-FFFF00000000}"/>
  </bookViews>
  <sheets>
    <sheet name="Data" sheetId="1" r:id="rId1"/>
    <sheet name="Category Statistics" sheetId="2" r:id="rId2"/>
    <sheet name="Subcategory Statistics" sheetId="3" r:id="rId3"/>
    <sheet name="Outcomes Based on Launch Date" sheetId="5" r:id="rId4"/>
    <sheet name="Edinburgh Research" sheetId="4" r:id="rId5"/>
    <sheet name="Successful U.S. Kickstarters" sheetId="6" r:id="rId6"/>
    <sheet name="Failed U.S. Kickstarters" sheetId="7" r:id="rId7"/>
    <sheet name="Descriptive Statistics" sheetId="8" r:id="rId8"/>
    <sheet name="GB  Campaign &amp; Amounts Pledged" sheetId="9" r:id="rId9"/>
  </sheets>
  <definedNames>
    <definedName name="_xlnm._FilterDatabase" localSheetId="0" hidden="1">Data!$A$1:$T$4115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  <definedName name="_xlchart.v1.4" hidden="1">Data!$D$1</definedName>
    <definedName name="_xlchart.v1.5" hidden="1">Data!$D$2:$D$4115</definedName>
    <definedName name="_xlchart.v1.6" hidden="1">Data!$E$1</definedName>
    <definedName name="_xlchart.v1.7" hidden="1">Data!$E$2:$E$4115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4" l="1"/>
  <c r="C13" i="8" l="1"/>
  <c r="C6" i="8"/>
  <c r="B13" i="8"/>
  <c r="B6" i="8"/>
  <c r="C12" i="8"/>
  <c r="C14" i="8" s="1"/>
  <c r="C5" i="8"/>
  <c r="B12" i="8"/>
  <c r="B14" i="8" s="1"/>
  <c r="B5" i="8"/>
  <c r="C11" i="8"/>
  <c r="B11" i="8"/>
  <c r="B10" i="8"/>
  <c r="B4" i="8"/>
  <c r="C4" i="8"/>
  <c r="C10" i="8"/>
  <c r="C9" i="8"/>
  <c r="C2" i="8"/>
  <c r="B9" i="8"/>
  <c r="B2" i="8"/>
  <c r="C3" i="8"/>
  <c r="B3" i="8"/>
  <c r="D2" i="4"/>
  <c r="D3" i="4"/>
  <c r="D4" i="4"/>
  <c r="D5" i="4"/>
  <c r="D6" i="4"/>
  <c r="C2" i="4"/>
  <c r="C3" i="4"/>
  <c r="C4" i="4"/>
  <c r="C5" i="4"/>
  <c r="C6" i="4"/>
  <c r="B3" i="4"/>
  <c r="B4" i="4"/>
  <c r="B5" i="4"/>
  <c r="B6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7" i="8" l="1"/>
  <c r="B7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<sst xmlns="http://schemas.openxmlformats.org/spreadsheetml/2006/main" count="38339" uniqueCount="8395">
  <si>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</si>
  <si>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</si>
  <si>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</si>
  <si>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</si>
  <si>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</si>
  <si>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</si>
  <si>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</si>
  <si>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</si>
  <si>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</si>
  <si>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</si>
  <si>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</si>
  <si>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</si>
  <si>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</si>
  <si>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</si>
  <si>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</si>
  <si>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</si>
  <si>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</si>
  <si>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</si>
  <si>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</si>
  <si>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</si>
  <si>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</si>
  <si>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</si>
  <si>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</si>
  <si>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</si>
  <si>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</si>
  <si>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</si>
  <si>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</si>
  <si>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</si>
  <si>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</si>
  <si>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</si>
  <si>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</si>
  <si>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</si>
  <si>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</si>
  <si>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</si>
  <si>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</si>
  <si>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</si>
  <si>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</si>
  <si>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</si>
  <si>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</si>
  <si>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</si>
  <si>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</si>
  <si>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</si>
  <si>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</si>
  <si>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</si>
  <si>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</si>
  <si>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</si>
  <si>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</si>
  <si>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</si>
  <si>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</si>
  <si>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</si>
  <si>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</si>
  <si>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</si>
  <si>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</si>
  <si>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</si>
  <si>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</si>
  <si>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</si>
  <si>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</si>
  <si>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</si>
  <si>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</si>
  <si>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</si>
  <si>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</si>
  <si>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</si>
  <si>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</si>
  <si>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</si>
  <si>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</si>
  <si>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</si>
  <si>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</si>
  <si>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</si>
  <si>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</si>
  <si>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</si>
  <si>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</si>
  <si>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</si>
  <si>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</si>
  <si>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</si>
  <si>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</si>
  <si>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</si>
  <si>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</si>
  <si>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</si>
  <si>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</si>
  <si>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</si>
  <si>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</si>
  <si>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</si>
  <si>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</si>
  <si>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</si>
  <si>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</si>
  <si>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</si>
  <si>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</si>
  <si>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</si>
  <si>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</si>
  <si>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</si>
  <si>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</si>
  <si>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</si>
  <si>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</si>
  <si>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</si>
  <si>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</si>
  <si>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</si>
  <si>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</si>
  <si>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</si>
  <si>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</si>
  <si>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</si>
  <si>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</si>
  <si>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</si>
  <si>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</si>
  <si>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</si>
  <si>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</si>
  <si>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</si>
  <si>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</si>
  <si>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</si>
  <si>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</si>
  <si>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</si>
  <si>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</si>
  <si>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</si>
  <si>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</si>
  <si>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</si>
  <si>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</si>
  <si>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</si>
  <si>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</si>
  <si>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</si>
  <si>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</si>
  <si>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</si>
  <si>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</si>
  <si>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</si>
  <si>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</si>
  <si>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</si>
  <si>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</si>
  <si>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</si>
  <si>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</si>
  <si>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</si>
  <si>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</si>
  <si>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</si>
  <si>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</si>
  <si>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</si>
  <si>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</si>
  <si>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</si>
  <si>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</si>
  <si>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</si>
  <si>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</si>
  <si>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</si>
  <si>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</si>
  <si>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</si>
  <si>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</si>
  <si>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</si>
  <si>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</si>
  <si>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</si>
  <si>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</si>
  <si>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</si>
  <si>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</si>
  <si>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</si>
  <si>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</si>
  <si>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</si>
  <si>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</si>
  <si>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</si>
  <si>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</si>
  <si>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</si>
  <si>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</si>
  <si>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</si>
  <si>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</si>
  <si>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</si>
  <si>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</si>
  <si>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</si>
  <si>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</si>
  <si>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</si>
  <si>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</si>
  <si>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</si>
  <si>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</si>
  <si>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</si>
  <si>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</si>
  <si>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</si>
  <si>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</si>
  <si>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</si>
  <si>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</si>
  <si>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</si>
  <si>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</si>
  <si>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</si>
  <si>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</si>
  <si>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</si>
  <si>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</si>
  <si>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</si>
  <si>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</si>
  <si>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</si>
  <si>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</si>
  <si>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</si>
  <si>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</si>
  <si>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</si>
  <si>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</si>
  <si>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</si>
  <si>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</si>
  <si>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</si>
  <si>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</si>
  <si>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</si>
  <si>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</si>
  <si>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</si>
  <si>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</si>
  <si>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</si>
  <si>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</si>
  <si>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</si>
  <si>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</si>
  <si>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</si>
  <si>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</si>
  <si>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</si>
  <si>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</si>
  <si>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</si>
  <si>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</si>
  <si>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</si>
  <si>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</si>
  <si>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</si>
  <si>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</si>
  <si>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</si>
  <si>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</si>
  <si>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</si>
  <si>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</si>
  <si>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</si>
  <si>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</si>
  <si>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</si>
  <si>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</si>
  <si>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</si>
  <si>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</si>
  <si>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</si>
  <si>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</si>
  <si>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</si>
  <si>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</si>
  <si>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</si>
  <si>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</si>
  <si>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</si>
  <si>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</si>
  <si>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</si>
  <si>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</si>
  <si>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</si>
  <si>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</si>
  <si>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</si>
  <si>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</si>
  <si>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</si>
  <si>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</si>
  <si>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</si>
  <si>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</si>
  <si>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</si>
  <si>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</si>
  <si>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</si>
  <si>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</si>
  <si>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</si>
  <si>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</si>
  <si>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</si>
  <si>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</si>
  <si>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</si>
  <si>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</si>
  <si>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</si>
  <si>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</si>
  <si>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</si>
  <si>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</si>
  <si>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</si>
  <si>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</si>
  <si>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</si>
  <si>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</si>
  <si>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</si>
  <si>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</si>
  <si>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</si>
  <si>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</si>
  <si>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</si>
  <si>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</si>
  <si>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</si>
  <si>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</si>
  <si>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</si>
  <si>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</si>
  <si>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</si>
  <si>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</si>
  <si>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</si>
  <si>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</si>
  <si>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</si>
  <si>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</si>
  <si>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</si>
  <si>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</si>
  <si>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</si>
  <si>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</si>
  <si>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</si>
  <si>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</si>
  <si>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</si>
  <si>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</si>
  <si>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</si>
  <si>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</si>
  <si>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</si>
  <si>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</si>
  <si>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</si>
  <si>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</si>
  <si>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</si>
  <si>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</si>
  <si>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</si>
  <si>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</si>
  <si>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</si>
  <si>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</si>
  <si>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</si>
  <si>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</si>
  <si>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</si>
  <si>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</si>
  <si>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</si>
  <si>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</si>
  <si>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</si>
  <si>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</si>
  <si>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</si>
  <si>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</si>
  <si>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</si>
  <si>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</si>
  <si>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</si>
  <si>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</si>
  <si>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</si>
  <si>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</si>
  <si>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</si>
  <si>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</si>
  <si>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</si>
  <si>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</si>
  <si>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</si>
  <si>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</si>
  <si>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</si>
  <si>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</si>
  <si>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</si>
  <si>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</si>
  <si>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</si>
  <si>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</si>
  <si>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</si>
  <si>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</si>
  <si>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</si>
  <si>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</si>
  <si>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</si>
  <si>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</si>
  <si>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</si>
  <si>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</si>
  <si>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</si>
  <si>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</si>
  <si>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</si>
  <si>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</si>
  <si>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</si>
  <si>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</si>
  <si>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</si>
  <si>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</si>
  <si>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</si>
  <si>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</si>
  <si>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</si>
  <si>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</si>
  <si>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</si>
  <si>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</si>
  <si>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</si>
  <si>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</si>
  <si>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</si>
  <si>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</si>
  <si>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</si>
  <si>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</si>
  <si>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</si>
  <si>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</si>
  <si>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</si>
  <si>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</si>
  <si>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</si>
  <si>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</si>
  <si>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</si>
  <si>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</si>
  <si>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</si>
  <si>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</si>
  <si>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</si>
  <si>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</si>
  <si>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</si>
  <si>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</si>
  <si>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</si>
  <si>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</si>
  <si>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</si>
  <si>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</si>
  <si>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</si>
  <si>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</si>
  <si>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</si>
  <si>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</si>
  <si>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</si>
  <si>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</si>
  <si>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</si>
  <si>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</si>
  <si>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</si>
  <si>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</si>
  <si>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</si>
  <si>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</si>
  <si>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</si>
  <si>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</si>
  <si>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</si>
  <si>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</si>
  <si>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</si>
  <si>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</si>
  <si>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</si>
  <si>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</si>
  <si>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</si>
  <si>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</si>
  <si>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</si>
  <si>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</si>
  <si>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</si>
  <si>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</si>
  <si>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</si>
  <si>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</si>
  <si>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</si>
  <si>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</si>
  <si>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</si>
  <si>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</si>
  <si>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</si>
  <si>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</si>
  <si>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</si>
  <si>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</si>
  <si>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</si>
  <si>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</si>
  <si>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</si>
  <si>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</si>
  <si>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</si>
  <si>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</si>
  <si>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</si>
  <si>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</si>
  <si>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</si>
  <si>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</si>
  <si>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</si>
  <si>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</si>
  <si>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</si>
  <si>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</si>
  <si>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</si>
  <si>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</si>
  <si>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</si>
  <si>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</si>
  <si>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</si>
  <si>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</si>
  <si>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</si>
  <si>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</si>
  <si>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</si>
  <si>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</si>
  <si>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</si>
  <si>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</si>
  <si>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</si>
  <si>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</si>
  <si>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</si>
  <si>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</si>
  <si>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</si>
  <si>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</si>
  <si>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</si>
  <si>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</si>
  <si>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</si>
  <si>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</si>
  <si>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</si>
  <si>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</si>
  <si>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</si>
  <si>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</si>
  <si>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</si>
  <si>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</si>
  <si>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</si>
  <si>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</si>
  <si>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</si>
  <si>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</si>
  <si>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</si>
  <si>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</si>
  <si>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</si>
  <si>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</si>
  <si>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</si>
  <si>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</si>
  <si>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</si>
  <si>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</si>
  <si>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</si>
  <si>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</si>
  <si>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</si>
  <si>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</si>
  <si>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</si>
  <si>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</si>
  <si>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</si>
  <si>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</si>
  <si>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</si>
  <si>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</si>
  <si>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</si>
  <si>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</si>
  <si>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</si>
  <si>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</si>
  <si>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</si>
  <si>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</si>
  <si>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</si>
  <si>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</si>
  <si>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</si>
  <si>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</si>
  <si>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</si>
  <si>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</si>
  <si>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</si>
  <si>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</si>
  <si>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</si>
  <si>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</si>
  <si>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</si>
  <si>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</si>
  <si>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</si>
  <si>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</si>
  <si>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</si>
  <si>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</si>
  <si>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</si>
  <si>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</si>
  <si>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</si>
  <si>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</si>
  <si>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</si>
  <si>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</si>
  <si>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</si>
  <si>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</si>
  <si>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</si>
  <si>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</si>
  <si>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</si>
  <si>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</si>
  <si>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</si>
  <si>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</si>
  <si>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</si>
  <si>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</si>
  <si>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</si>
  <si>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</si>
  <si>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</si>
  <si>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</si>
  <si>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</si>
  <si>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</si>
  <si>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</si>
  <si>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</si>
  <si>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</si>
  <si>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</si>
  <si>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</si>
  <si>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</si>
  <si>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</si>
  <si>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</si>
  <si>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</si>
  <si>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</si>
  <si>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</si>
  <si>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</si>
  <si>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</si>
  <si>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</si>
  <si>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</si>
  <si>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</si>
  <si>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</si>
  <si>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</si>
  <si>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</si>
  <si>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</si>
  <si>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</si>
  <si>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</si>
  <si>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</si>
  <si>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</si>
  <si>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</si>
  <si>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</si>
  <si>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</si>
  <si>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</si>
  <si>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</si>
  <si>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</si>
  <si>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</si>
  <si>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</si>
  <si>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</si>
  <si>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</si>
  <si>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</si>
  <si>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</si>
  <si>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</si>
  <si>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</si>
  <si>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</si>
  <si>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</si>
  <si>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</si>
  <si>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</si>
  <si>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</si>
  <si>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</si>
  <si>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</si>
  <si>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</si>
  <si>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</si>
  <si>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</si>
  <si>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</si>
  <si>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</si>
  <si>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</si>
  <si>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</si>
  <si>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</si>
  <si>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</si>
  <si>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</si>
  <si>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</si>
  <si>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</si>
  <si>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</si>
  <si>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</si>
  <si>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</si>
  <si>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</si>
  <si>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</si>
  <si>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</si>
  <si>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</si>
  <si>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</si>
  <si>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</si>
  <si>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</si>
  <si>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</si>
  <si>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</si>
  <si>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</si>
  <si>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</si>
  <si>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</si>
  <si>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</si>
  <si>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</si>
  <si>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</si>
  <si>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</si>
  <si>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</si>
  <si>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</si>
  <si>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</si>
  <si>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</si>
  <si>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</si>
  <si>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</si>
  <si>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</si>
  <si>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</si>
  <si>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</si>
  <si>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</si>
  <si>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</si>
  <si>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</si>
  <si>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</si>
  <si>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</si>
  <si>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</si>
  <si>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</si>
  <si>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</si>
  <si>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</si>
  <si>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</si>
  <si>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</si>
  <si>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</si>
  <si>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</si>
  <si>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</si>
  <si>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</si>
  <si>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</si>
  <si>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</si>
  <si>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</si>
  <si>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</si>
  <si>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</si>
  <si>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</si>
  <si>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</si>
  <si>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</si>
  <si>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</si>
  <si>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</si>
  <si>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</si>
  <si>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</si>
  <si>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</si>
  <si>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</si>
  <si>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</si>
  <si>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</si>
  <si>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</si>
  <si>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</si>
  <si>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</si>
  <si>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</si>
  <si>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</si>
  <si>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</si>
  <si>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</si>
  <si>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</si>
  <si>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</si>
  <si>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</si>
  <si>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</si>
  <si>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</si>
  <si>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</si>
  <si>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</si>
  <si>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</si>
  <si>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</si>
  <si>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</si>
  <si>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</si>
  <si>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</si>
  <si>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</si>
  <si>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</si>
  <si>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</si>
  <si>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</si>
  <si>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</si>
  <si>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</si>
  <si>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</si>
  <si>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</si>
  <si>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</si>
  <si>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</si>
  <si>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</si>
  <si>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</si>
  <si>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</si>
  <si>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</si>
  <si>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</si>
  <si>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</si>
  <si>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</si>
  <si>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</si>
  <si>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</si>
  <si>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</si>
  <si>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</si>
  <si>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</si>
  <si>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</si>
  <si>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</si>
  <si>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</si>
  <si>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</si>
  <si>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</si>
  <si>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</si>
  <si>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</si>
  <si>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</si>
  <si>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</si>
  <si>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</si>
  <si>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</si>
  <si>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</si>
  <si>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</si>
  <si>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</si>
  <si>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</si>
  <si>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</si>
  <si>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</si>
  <si>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</si>
  <si>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</si>
  <si>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</si>
  <si>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</si>
  <si>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</si>
  <si>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</si>
  <si>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</si>
  <si>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</si>
  <si>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</si>
  <si>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</si>
  <si>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</si>
  <si>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</si>
  <si>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</si>
  <si>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</si>
  <si>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</si>
  <si>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</si>
  <si>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</si>
  <si>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</si>
  <si>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</si>
  <si>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</si>
  <si>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</si>
  <si>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</si>
  <si>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</si>
  <si>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</si>
  <si>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</si>
  <si>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</si>
  <si>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</si>
  <si>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</si>
  <si>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</si>
  <si>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</si>
  <si>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</si>
  <si>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</si>
  <si>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</si>
  <si>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</si>
  <si>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</si>
  <si>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</si>
  <si>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</si>
  <si>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</si>
  <si>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</si>
  <si>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</si>
  <si>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</si>
  <si>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</si>
  <si>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</si>
  <si>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</si>
  <si>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</si>
  <si>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</si>
  <si>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</si>
  <si>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</si>
  <si>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</si>
  <si>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</si>
  <si>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</si>
  <si>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</si>
  <si>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</si>
  <si>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</si>
  <si>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</si>
  <si>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</si>
  <si>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</si>
  <si>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</si>
  <si>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</si>
  <si>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</si>
  <si>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</si>
  <si>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</si>
  <si>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</si>
  <si>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</si>
  <si>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</si>
  <si>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</si>
  <si>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</si>
  <si>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</si>
  <si>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</si>
  <si>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</si>
  <si>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</si>
  <si>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</si>
  <si>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</si>
  <si>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</si>
  <si>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</si>
  <si>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</si>
  <si>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</si>
  <si>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</si>
  <si>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</si>
  <si>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</si>
  <si>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</si>
  <si>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</si>
  <si>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</si>
  <si>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</si>
  <si>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</si>
  <si>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</si>
  <si>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</si>
  <si>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</si>
  <si>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</si>
  <si>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</si>
  <si>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</si>
  <si>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</si>
  <si>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</si>
  <si>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</si>
  <si>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</si>
  <si>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</si>
  <si>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</si>
  <si>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</si>
  <si>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</si>
  <si>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</si>
  <si>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</si>
  <si>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</si>
  <si>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</si>
  <si>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</si>
  <si>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</si>
  <si>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</si>
  <si>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</si>
  <si>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</si>
  <si>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</si>
  <si>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</si>
  <si>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</si>
  <si>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</si>
  <si>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</si>
  <si>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</si>
  <si>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</si>
  <si>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</si>
  <si>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</si>
  <si>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</si>
  <si>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</si>
  <si>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</si>
  <si>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</si>
  <si>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</si>
  <si>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</si>
  <si>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</si>
  <si>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</si>
  <si>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</si>
  <si>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</si>
  <si>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</si>
  <si>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</si>
  <si>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</si>
  <si>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</si>
  <si>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</si>
  <si>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</si>
  <si>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</si>
  <si>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</si>
  <si>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</si>
  <si>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</si>
  <si>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</si>
  <si>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</si>
  <si>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</si>
  <si>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</si>
  <si>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</si>
  <si>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</si>
  <si>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</si>
  <si>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</si>
  <si>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</si>
  <si>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</si>
  <si>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</si>
  <si>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</si>
  <si>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</si>
  <si>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</si>
  <si>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</si>
  <si>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</si>
  <si>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</si>
  <si>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</si>
  <si>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</si>
  <si>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</si>
  <si>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</si>
  <si>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</si>
  <si>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</si>
  <si>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</si>
  <si>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</si>
  <si>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</si>
  <si>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</si>
  <si>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</si>
  <si>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</si>
  <si>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</si>
  <si>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</si>
  <si>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</si>
  <si>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</si>
  <si>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</si>
  <si>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</si>
  <si>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</si>
  <si>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</si>
  <si>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</si>
  <si>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</si>
  <si>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</si>
  <si>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</si>
  <si>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</si>
  <si>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</si>
  <si>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</si>
  <si>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</si>
  <si>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</si>
  <si>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</si>
  <si>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</si>
  <si>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</si>
  <si>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</si>
  <si>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</si>
  <si>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</si>
  <si>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</si>
  <si>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</si>
  <si>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</si>
  <si>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</si>
  <si>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</si>
  <si>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</si>
  <si>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</si>
  <si>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</si>
  <si>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</si>
  <si>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</si>
  <si>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</si>
  <si>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</si>
  <si>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</si>
  <si>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</si>
  <si>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</si>
  <si>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</si>
  <si>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</si>
  <si>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</si>
  <si>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</si>
  <si>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</si>
  <si>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</si>
  <si>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</si>
  <si>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</si>
  <si>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</si>
  <si>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</si>
  <si>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</si>
  <si>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</si>
  <si>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</si>
  <si>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</si>
  <si>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</si>
  <si>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</si>
  <si>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</si>
  <si>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</si>
  <si>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</si>
  <si>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</si>
  <si>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</si>
  <si>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</si>
  <si>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</si>
  <si>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</si>
  <si>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</si>
  <si>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</si>
  <si>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</si>
  <si>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</si>
  <si>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</si>
  <si>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</si>
  <si>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</si>
  <si>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</si>
  <si>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</si>
  <si>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</si>
  <si>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</si>
  <si>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</si>
  <si>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</si>
  <si>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</si>
  <si>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</si>
  <si>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</si>
  <si>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</si>
  <si>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</si>
  <si>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</si>
  <si>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</si>
  <si>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</si>
  <si>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</si>
  <si>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</si>
  <si>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</si>
  <si>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</si>
  <si>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</si>
  <si>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</si>
  <si>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</si>
  <si>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</si>
  <si>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</si>
  <si>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</si>
  <si>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</si>
  <si>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</si>
  <si>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</si>
  <si>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</si>
  <si>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</si>
  <si>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</si>
  <si>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</si>
  <si>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</si>
  <si>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</si>
  <si>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</si>
  <si>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</si>
  <si>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</si>
  <si>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</si>
  <si>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</si>
  <si>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</si>
  <si>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</si>
  <si>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</si>
  <si>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</si>
  <si>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</si>
  <si>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</si>
  <si>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</si>
  <si>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</si>
  <si>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</si>
  <si>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</si>
  <si>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</si>
  <si>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</si>
  <si>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</si>
  <si>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</si>
  <si>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</si>
  <si>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</si>
  <si>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</si>
  <si>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</si>
  <si>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</si>
  <si>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</si>
  <si>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</si>
  <si>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</si>
  <si>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</si>
  <si>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</si>
  <si>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</si>
  <si>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</si>
  <si>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</si>
  <si>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</si>
  <si>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</si>
  <si>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</si>
  <si>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</si>
  <si>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</si>
  <si>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</si>
  <si>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</si>
  <si>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</si>
  <si>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</si>
  <si>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</si>
  <si>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</si>
  <si>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</si>
  <si>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</si>
  <si>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</si>
  <si>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</si>
  <si>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</si>
  <si>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</si>
  <si>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</si>
  <si>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</si>
  <si>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</si>
  <si>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</si>
  <si>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</si>
  <si>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</si>
  <si>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</si>
  <si>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</si>
  <si>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</si>
  <si>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</si>
  <si>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</si>
  <si>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</si>
  <si>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</si>
  <si>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</si>
  <si>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</si>
  <si>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</si>
  <si>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</si>
  <si>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</si>
  <si>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</si>
  <si>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</si>
  <si>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</si>
  <si>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</si>
  <si>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</si>
  <si>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</si>
  <si>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</si>
  <si>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</si>
  <si>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</si>
  <si>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</si>
  <si>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</si>
  <si>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</si>
  <si>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</si>
  <si>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</si>
  <si>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</si>
  <si>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</si>
  <si>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</si>
  <si>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</si>
  <si>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</si>
  <si>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</si>
  <si>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</si>
  <si>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</si>
  <si>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</si>
  <si>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</si>
  <si>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</si>
  <si>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</si>
  <si>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</si>
  <si>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</si>
  <si>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</si>
  <si>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</si>
  <si>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</si>
  <si>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</si>
  <si>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</si>
  <si>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</si>
  <si>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</si>
  <si>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</si>
  <si>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</si>
  <si>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</si>
  <si>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</si>
  <si>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</si>
  <si>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</si>
  <si>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</si>
  <si>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</si>
  <si>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</si>
  <si>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</si>
  <si>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</si>
  <si>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</si>
  <si>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</si>
  <si>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</si>
  <si>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</si>
  <si>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</si>
  <si>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</si>
  <si>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</si>
  <si>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</si>
  <si>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</si>
  <si>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</si>
  <si>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</si>
  <si>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</si>
  <si>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</si>
  <si>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</si>
  <si>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</si>
  <si>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</si>
  <si>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</si>
  <si>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</si>
  <si>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</si>
  <si>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</si>
  <si>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</si>
  <si>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</si>
  <si>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</si>
  <si>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</si>
  <si>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</si>
  <si>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</si>
  <si>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</si>
  <si>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</si>
  <si>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</si>
  <si>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</si>
  <si>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</si>
  <si>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</si>
  <si>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</si>
  <si>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</si>
  <si>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</si>
  <si>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</si>
  <si>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</si>
  <si>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</si>
  <si>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</si>
  <si>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</si>
  <si>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</si>
  <si>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</si>
  <si>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</si>
  <si>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</si>
  <si>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</si>
  <si>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</si>
  <si>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</si>
  <si>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</si>
  <si>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</si>
  <si>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</si>
  <si>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</si>
  <si>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</si>
  <si>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</si>
  <si>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</si>
  <si>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</si>
  <si>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</si>
  <si>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</si>
  <si>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</si>
  <si>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</si>
  <si>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</si>
  <si>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</si>
  <si>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</si>
  <si>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</si>
  <si>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</si>
  <si>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</si>
  <si>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</si>
  <si>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</si>
  <si>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</si>
  <si>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</si>
  <si>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</si>
  <si>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</si>
  <si>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</si>
  <si>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</si>
  <si>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</si>
  <si>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</si>
  <si>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</si>
  <si>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</si>
  <si>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</si>
  <si>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</si>
  <si>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</si>
  <si>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</si>
  <si>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</si>
  <si>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</si>
  <si>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</si>
  <si>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</si>
  <si>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</si>
  <si>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</si>
  <si>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</si>
  <si>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</si>
  <si>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</si>
  <si>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</si>
  <si>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</si>
  <si>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</si>
  <si>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</si>
  <si>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</si>
  <si>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</si>
  <si>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</si>
  <si>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</si>
  <si>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</si>
  <si>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</si>
  <si>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</si>
  <si>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</si>
  <si>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</si>
  <si>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</si>
  <si>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</si>
  <si>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</si>
  <si>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</si>
  <si>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</si>
  <si>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</si>
  <si>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</si>
  <si>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</si>
  <si>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</si>
  <si>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</si>
  <si>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</si>
  <si>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</si>
  <si>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</si>
  <si>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</si>
  <si>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</si>
  <si>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</si>
  <si>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</si>
  <si>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</si>
  <si>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</si>
  <si>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</si>
  <si>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</si>
  <si>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</si>
  <si>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</si>
  <si>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</si>
  <si>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</si>
  <si>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</si>
  <si>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</si>
  <si>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</si>
  <si>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</si>
  <si>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</si>
  <si>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</si>
  <si>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</si>
  <si>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</si>
  <si>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</si>
  <si>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</si>
  <si>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</si>
  <si>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</si>
  <si>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</si>
  <si>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</si>
  <si>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</si>
  <si>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</si>
  <si>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</si>
  <si>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</si>
  <si>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</si>
  <si>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</si>
  <si>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</si>
  <si>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</si>
  <si>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</si>
  <si>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</si>
  <si>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</si>
  <si>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</si>
  <si>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</si>
  <si>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</si>
  <si>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</si>
  <si>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</si>
  <si>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</si>
  <si>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</si>
  <si>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</si>
  <si>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</si>
  <si>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</si>
  <si>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</si>
  <si>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</si>
  <si>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</si>
  <si>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</si>
  <si>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</si>
  <si>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</si>
  <si>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</si>
  <si>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</si>
  <si>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</si>
  <si>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</si>
  <si>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</si>
  <si>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</si>
  <si>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</si>
  <si>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</si>
  <si>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</si>
  <si>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</si>
  <si>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</si>
  <si>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</si>
  <si>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</si>
  <si>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</si>
  <si>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</si>
  <si>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</si>
  <si>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</si>
  <si>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</si>
  <si>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</si>
  <si>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</si>
  <si>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</si>
  <si>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</si>
  <si>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</si>
  <si>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</si>
  <si>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</si>
  <si>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</si>
  <si>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</si>
  <si>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</si>
  <si>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</si>
  <si>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</si>
  <si>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</si>
  <si>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</si>
  <si>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</si>
  <si>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</si>
  <si>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</si>
  <si>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</si>
  <si>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</si>
  <si>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</si>
  <si>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</si>
  <si>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</si>
  <si>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</si>
  <si>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</si>
  <si>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</si>
  <si>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</si>
  <si>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</si>
  <si>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</si>
  <si>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</si>
  <si>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</si>
  <si>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</si>
  <si>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</si>
  <si>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</si>
  <si>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</si>
  <si>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</si>
  <si>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</si>
  <si>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</si>
  <si>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</si>
  <si>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</si>
  <si>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</si>
  <si>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</si>
  <si>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</si>
  <si>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</si>
  <si>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</si>
  <si>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</si>
  <si>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</si>
  <si>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</si>
  <si>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</si>
  <si>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</si>
  <si>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</si>
  <si>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</si>
  <si>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</si>
  <si>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</si>
  <si>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</si>
  <si>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</si>
  <si>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</si>
  <si>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</si>
  <si>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</si>
  <si>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</si>
  <si>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</si>
  <si>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</si>
  <si>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</si>
  <si>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</si>
  <si>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</si>
  <si>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</si>
  <si>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</si>
  <si>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</si>
  <si>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</si>
  <si>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</si>
  <si>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</si>
  <si>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</si>
  <si>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</si>
  <si>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</si>
  <si>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</si>
  <si>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</si>
  <si>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</si>
  <si>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</si>
  <si>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</si>
  <si>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</si>
  <si>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</si>
  <si>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</si>
  <si>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</si>
  <si>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</si>
  <si>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</si>
  <si>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</si>
  <si>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</si>
  <si>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</si>
  <si>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</si>
  <si>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</si>
  <si>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</si>
  <si>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</si>
  <si>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</si>
  <si>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</si>
  <si>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</si>
  <si>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</si>
  <si>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</si>
  <si>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</si>
  <si>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</si>
  <si>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</si>
  <si>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</si>
  <si>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</si>
  <si>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</si>
  <si>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</si>
  <si>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</si>
  <si>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</si>
  <si>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</si>
  <si>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</si>
  <si>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</si>
  <si>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</si>
  <si>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</si>
  <si>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</si>
  <si>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</si>
  <si>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</si>
  <si>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</si>
  <si>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</si>
  <si>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</si>
  <si>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</si>
  <si>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</si>
  <si>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</si>
  <si>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</si>
  <si>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</si>
  <si>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</si>
  <si>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</si>
  <si>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</si>
  <si>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</si>
  <si>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</si>
  <si>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</si>
  <si>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</si>
  <si>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</si>
  <si>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</si>
  <si>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</si>
  <si>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</si>
  <si>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</si>
  <si>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</si>
  <si>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</si>
  <si>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</si>
  <si>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</si>
  <si>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</si>
  <si>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</si>
  <si>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</si>
  <si>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</si>
  <si>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</si>
  <si>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</si>
  <si>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</si>
  <si>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</si>
  <si>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</si>
  <si>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</si>
  <si>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</si>
  <si>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</si>
  <si>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</si>
  <si>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</si>
  <si>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</si>
  <si>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</si>
  <si>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</si>
  <si>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</si>
  <si>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</si>
  <si>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</si>
  <si>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</si>
  <si>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</si>
  <si>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</si>
  <si>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</si>
  <si>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</si>
  <si>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</si>
  <si>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</si>
  <si>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</si>
  <si>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</si>
  <si>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</si>
  <si>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</si>
  <si>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</si>
  <si>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</si>
  <si>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</si>
  <si>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</si>
  <si>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</si>
  <si>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</si>
  <si>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</si>
  <si>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</si>
  <si>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</si>
  <si>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</si>
  <si>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</si>
  <si>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</si>
  <si>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</si>
  <si>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</si>
  <si>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</si>
  <si>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</si>
  <si>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</si>
  <si>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</si>
  <si>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</si>
  <si>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</si>
  <si>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</si>
  <si>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</si>
  <si>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</si>
  <si>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</si>
  <si>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</si>
  <si>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</si>
  <si>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</si>
  <si>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</si>
  <si>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</si>
  <si>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</si>
  <si>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</si>
  <si>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</si>
  <si>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</si>
  <si>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</si>
  <si>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</si>
  <si>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</si>
  <si>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</si>
  <si>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</si>
  <si>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</si>
  <si>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</si>
  <si>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</si>
  <si>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</si>
  <si>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</si>
  <si>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</si>
  <si>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</si>
  <si>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</si>
  <si>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</si>
  <si>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</si>
  <si>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</si>
  <si>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</si>
  <si>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</si>
  <si>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</si>
  <si>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</si>
  <si>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</si>
  <si>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</si>
  <si>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</si>
  <si>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</si>
  <si>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</si>
  <si>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</si>
  <si>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</si>
  <si>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</si>
  <si>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</si>
  <si>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</si>
  <si>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</si>
  <si>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</si>
  <si>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</si>
  <si>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</si>
  <si>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</si>
  <si>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</si>
  <si>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</si>
  <si>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</si>
  <si>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</si>
  <si>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</si>
  <si>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</si>
  <si>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</si>
  <si>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</si>
  <si>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</si>
  <si>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</si>
  <si>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</si>
  <si>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</si>
  <si>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</si>
  <si>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</si>
  <si>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</si>
  <si>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</si>
  <si>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</si>
  <si>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</si>
  <si>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</si>
  <si>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</si>
  <si>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</si>
  <si>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</si>
  <si>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</si>
  <si>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</si>
  <si>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</si>
  <si>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</si>
  <si>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</si>
  <si>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</si>
  <si>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</si>
  <si>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</si>
  <si>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</si>
  <si>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</si>
  <si>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</si>
  <si>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</si>
  <si>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</si>
  <si>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</si>
  <si>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</si>
  <si>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</si>
  <si>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</si>
  <si>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</si>
  <si>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</si>
  <si>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</si>
  <si>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</si>
  <si>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</si>
  <si>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</si>
  <si>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</si>
  <si>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</si>
  <si>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</si>
  <si>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</si>
  <si>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</si>
  <si>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</si>
  <si>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</si>
  <si>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</si>
  <si>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</si>
  <si>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</si>
  <si>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</si>
  <si>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</si>
  <si>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</si>
  <si>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</si>
  <si>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</si>
  <si>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</si>
  <si>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</si>
  <si>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</si>
  <si>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</si>
  <si>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</si>
  <si>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</si>
  <si>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</si>
  <si>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</si>
  <si>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</si>
  <si>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</si>
  <si>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</si>
  <si>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</si>
  <si>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</si>
  <si>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</si>
  <si>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</si>
  <si>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</si>
  <si>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</si>
  <si>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</si>
  <si>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</si>
  <si>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</si>
  <si>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</si>
  <si>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</si>
  <si>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</si>
  <si>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</si>
  <si>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</si>
  <si>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</si>
  <si>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</si>
  <si>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</si>
  <si>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</si>
  <si>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</si>
  <si>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</si>
  <si>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</si>
  <si>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</si>
  <si>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</si>
  <si>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</si>
  <si>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</si>
  <si>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</si>
  <si>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</si>
  <si>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</si>
  <si>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</si>
  <si>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</si>
  <si>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</si>
  <si>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</si>
  <si>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</si>
  <si>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</si>
  <si>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</si>
  <si>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</si>
  <si>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</si>
  <si>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</si>
  <si>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</si>
  <si>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</si>
  <si>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</si>
  <si>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</si>
  <si>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</si>
  <si>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</si>
  <si>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</si>
  <si>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</si>
  <si>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</si>
  <si>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</si>
  <si>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</si>
  <si>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</si>
  <si>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</si>
  <si>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</si>
  <si>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</si>
  <si>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</si>
  <si>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</si>
  <si>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</si>
  <si>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</si>
  <si>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</si>
  <si>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</si>
  <si>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</si>
  <si>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</si>
  <si>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</si>
  <si>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</si>
  <si>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</si>
  <si>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</si>
  <si>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</si>
  <si>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</si>
  <si>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</si>
  <si>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</si>
  <si>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</si>
  <si>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</si>
  <si>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</si>
  <si>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</si>
  <si>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</si>
  <si>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</si>
  <si>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</si>
  <si>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</si>
  <si>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</si>
  <si>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</si>
  <si>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</si>
  <si>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</si>
  <si>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</si>
  <si>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</si>
  <si>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</si>
  <si>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</si>
  <si>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</si>
  <si>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</si>
  <si>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</si>
  <si>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</si>
  <si>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</si>
  <si>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</si>
  <si>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</si>
  <si>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</si>
  <si>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</si>
  <si>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</si>
  <si>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</si>
  <si>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</si>
  <si>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</si>
  <si>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</si>
  <si>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</si>
  <si>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</si>
  <si>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</si>
  <si>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</si>
  <si>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</si>
  <si>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</si>
  <si>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</si>
  <si>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</si>
  <si>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</si>
  <si>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</si>
  <si>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</si>
  <si>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</si>
  <si>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</si>
  <si>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</si>
  <si>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</si>
  <si>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</si>
  <si>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</si>
  <si>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</si>
  <si>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</si>
  <si>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</si>
  <si>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</si>
  <si>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</si>
  <si>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</si>
  <si>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</si>
  <si>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</si>
  <si>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</si>
  <si>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</si>
  <si>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</si>
  <si>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</si>
  <si>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</si>
  <si>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</si>
  <si>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</si>
  <si>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</si>
  <si>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</si>
  <si>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</si>
  <si>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</si>
  <si>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</si>
  <si>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</si>
  <si>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</si>
  <si>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</si>
  <si>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</si>
  <si>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</si>
  <si>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</si>
  <si>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</si>
  <si>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</si>
  <si>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</si>
  <si>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</si>
  <si>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</si>
  <si>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</si>
  <si>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</si>
  <si>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</si>
  <si>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</si>
  <si>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</si>
  <si>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</si>
  <si>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</si>
  <si>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</si>
  <si>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</si>
  <si>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</si>
  <si>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</si>
  <si>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</si>
  <si>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</si>
  <si>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</si>
  <si>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</si>
  <si>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</si>
  <si>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</si>
  <si>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</si>
  <si>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</si>
  <si>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</si>
  <si>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</si>
  <si>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</si>
  <si>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</si>
  <si>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</si>
  <si>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</si>
  <si>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</si>
  <si>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</si>
  <si>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</si>
  <si>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</si>
  <si>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</si>
  <si>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</si>
  <si>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</si>
  <si>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</si>
  <si>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</si>
  <si>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</si>
  <si>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</si>
  <si>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</si>
  <si>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</si>
  <si>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</si>
  <si>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</si>
  <si>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</si>
  <si>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</si>
  <si>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</si>
  <si>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</si>
  <si>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</si>
  <si>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</si>
  <si>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</si>
  <si>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</si>
  <si>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</si>
  <si>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</si>
  <si>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</si>
  <si>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</si>
  <si>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</si>
  <si>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</si>
  <si>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</si>
  <si>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</si>
  <si>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</si>
  <si>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</si>
  <si>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</si>
  <si>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</si>
  <si>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</si>
  <si>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</si>
  <si>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</si>
  <si>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</si>
  <si>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</si>
  <si>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</si>
  <si>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</si>
  <si>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</si>
  <si>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</si>
  <si>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</si>
  <si>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</si>
  <si>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</si>
  <si>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</si>
  <si>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</si>
  <si>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</si>
  <si>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</si>
  <si>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</si>
  <si>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</si>
  <si>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</si>
  <si>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</si>
  <si>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</si>
  <si>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</si>
  <si>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</si>
  <si>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</si>
  <si>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</si>
  <si>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</si>
  <si>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</si>
  <si>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</si>
  <si>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</si>
  <si>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</si>
  <si>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</si>
  <si>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</si>
  <si>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</si>
  <si>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</si>
  <si>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</si>
  <si>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</si>
  <si>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</si>
  <si>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</si>
  <si>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</si>
  <si>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</si>
  <si>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</si>
  <si>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</si>
  <si>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</si>
  <si>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</si>
  <si>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</si>
  <si>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</si>
  <si>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</si>
  <si>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</si>
  <si>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</si>
  <si>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</si>
  <si>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</si>
  <si>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</si>
  <si>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</si>
  <si>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</si>
  <si>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</si>
  <si>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</si>
  <si>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</si>
  <si>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</si>
  <si>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</si>
  <si>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</si>
  <si>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</si>
  <si>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</si>
  <si>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</si>
  <si>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</si>
  <si>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</si>
  <si>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</si>
  <si>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</si>
  <si>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</si>
  <si>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</si>
  <si>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</si>
  <si>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</si>
  <si>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</si>
  <si>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</si>
  <si>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</si>
  <si>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</si>
  <si>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</si>
  <si>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</si>
  <si>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</si>
  <si>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</si>
  <si>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</si>
  <si>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</si>
  <si>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</si>
  <si>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</si>
  <si>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</si>
  <si>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</si>
  <si>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</si>
  <si>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</si>
  <si>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</si>
  <si>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</si>
  <si>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</si>
  <si>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</si>
  <si>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</si>
  <si>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</si>
  <si>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</si>
  <si>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</si>
  <si>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</si>
  <si>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</si>
  <si>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</si>
  <si>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</si>
  <si>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</si>
  <si>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</si>
  <si>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</si>
  <si>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</si>
  <si>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</si>
  <si>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</si>
  <si>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</si>
  <si>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</si>
  <si>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</si>
  <si>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</si>
  <si>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</si>
  <si>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</si>
  <si>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</si>
  <si>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</si>
  <si>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</si>
  <si>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</si>
  <si>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</si>
  <si>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</si>
  <si>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</si>
  <si>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</si>
  <si>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</si>
  <si>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</si>
  <si>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</si>
  <si>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</si>
  <si>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</si>
  <si>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</si>
  <si>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</si>
  <si>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</si>
  <si>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</si>
  <si>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</si>
  <si>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</si>
  <si>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</si>
  <si>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</si>
  <si>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</si>
  <si>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</si>
  <si>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</si>
  <si>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</si>
  <si>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</si>
  <si>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</si>
  <si>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</si>
  <si>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</si>
  <si>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</si>
  <si>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</si>
  <si>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</si>
  <si>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</si>
  <si>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</si>
  <si>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</si>
  <si>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</si>
  <si>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</si>
  <si>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</si>
  <si>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</si>
  <si>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</si>
  <si>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</si>
  <si>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</si>
  <si>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</si>
  <si>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</si>
  <si>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</si>
  <si>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</si>
  <si>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</si>
  <si>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</si>
  <si>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</si>
  <si>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</si>
  <si>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</si>
  <si>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</si>
  <si>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</si>
  <si>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</si>
  <si>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</si>
  <si>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</si>
  <si>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</si>
  <si>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</si>
  <si>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</si>
  <si>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</si>
  <si>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</si>
  <si>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</si>
  <si>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</si>
  <si>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</si>
  <si>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</si>
  <si>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</si>
  <si>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</si>
  <si>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</si>
  <si>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</si>
  <si>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</si>
  <si>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</si>
  <si>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</si>
  <si>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</si>
  <si>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</si>
  <si>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</si>
  <si>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</si>
  <si>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</si>
  <si>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</si>
  <si>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</si>
  <si>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</si>
  <si>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</si>
  <si>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</si>
  <si>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</si>
  <si>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</si>
  <si>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</si>
  <si>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</si>
  <si>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</si>
  <si>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</si>
  <si>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</si>
  <si>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</si>
  <si>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</si>
  <si>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</si>
  <si>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</si>
  <si>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</si>
  <si>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</si>
  <si>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</si>
  <si>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</si>
  <si>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</si>
  <si>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</si>
  <si>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</si>
  <si>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</si>
  <si>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</si>
  <si>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</si>
  <si>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</si>
  <si>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</si>
  <si>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</si>
  <si>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</si>
  <si>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</si>
  <si>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</si>
  <si>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</si>
  <si>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</si>
  <si>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</si>
  <si>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</si>
  <si>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</si>
  <si>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</si>
  <si>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</si>
  <si>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</si>
  <si>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</si>
  <si>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</si>
  <si>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</si>
  <si>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</si>
  <si>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</si>
  <si>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</si>
  <si>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</si>
  <si>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</si>
  <si>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</si>
  <si>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</si>
  <si>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</si>
  <si>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</si>
  <si>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</si>
  <si>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</si>
  <si>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</si>
  <si>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</si>
  <si>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</si>
  <si>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</si>
  <si>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</si>
  <si>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</si>
  <si>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</si>
  <si>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</si>
  <si>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</si>
  <si>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</si>
  <si>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</si>
  <si>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</si>
  <si>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</si>
  <si>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</si>
  <si>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</si>
  <si>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</si>
  <si>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</si>
  <si>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</si>
  <si>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</si>
  <si>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</si>
  <si>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</si>
  <si>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</si>
  <si>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</si>
  <si>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</si>
  <si>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</si>
  <si>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</si>
  <si>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</si>
  <si>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</si>
  <si>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</si>
  <si>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</si>
  <si>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</si>
  <si>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</si>
  <si>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</si>
  <si>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</si>
  <si>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</si>
  <si>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</si>
  <si>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</si>
  <si>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</si>
  <si>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</si>
  <si>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</si>
  <si>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</si>
  <si>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</si>
  <si>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</si>
  <si>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</si>
  <si>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</si>
  <si>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</si>
  <si>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</si>
  <si>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</si>
  <si>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</si>
  <si>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</si>
  <si>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</si>
  <si>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</si>
  <si>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</si>
  <si>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</si>
  <si>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</si>
  <si>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</si>
  <si>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</si>
  <si>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</si>
  <si>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</si>
  <si>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</si>
  <si>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</si>
  <si>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</si>
  <si>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</si>
  <si>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</si>
  <si>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</si>
  <si>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</si>
  <si>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</si>
  <si>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</si>
  <si>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</si>
  <si>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</si>
  <si>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</si>
  <si>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</si>
  <si>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</si>
  <si>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</si>
  <si>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</si>
  <si>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</si>
  <si>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</si>
  <si>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</si>
  <si>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</si>
  <si>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</si>
  <si>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</si>
  <si>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</si>
  <si>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</si>
  <si>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</si>
  <si>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</si>
  <si>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</si>
  <si>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</si>
  <si>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</si>
  <si>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</si>
  <si>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</si>
  <si>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</si>
  <si>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</si>
  <si>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</si>
  <si>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</si>
  <si>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</si>
  <si>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</si>
  <si>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</si>
  <si>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</si>
  <si>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</si>
  <si>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</si>
  <si>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</si>
  <si>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</si>
  <si>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</si>
  <si>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</si>
  <si>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</si>
  <si>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</si>
  <si>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</si>
  <si>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</si>
  <si>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</si>
  <si>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</si>
  <si>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</si>
  <si>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</si>
  <si>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</si>
  <si>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</si>
  <si>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</si>
  <si>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</si>
  <si>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</si>
  <si>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</si>
  <si>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</si>
  <si>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</si>
  <si>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</si>
  <si>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</si>
  <si>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</si>
  <si>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</si>
  <si>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</si>
  <si>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</si>
  <si>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</si>
  <si>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</si>
  <si>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</si>
  <si>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</si>
  <si>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</si>
  <si>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</si>
  <si>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</si>
  <si>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</si>
  <si>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</si>
  <si>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</si>
  <si>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</si>
  <si>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</si>
  <si>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</si>
  <si>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</si>
  <si>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</si>
  <si>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</si>
  <si>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</si>
  <si>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</si>
  <si>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</si>
  <si>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</si>
  <si>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</si>
  <si>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</si>
  <si>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</si>
  <si>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</si>
  <si>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</si>
  <si>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</si>
  <si>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</si>
  <si>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</si>
  <si>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</si>
  <si>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</si>
  <si>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</si>
  <si>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</si>
  <si>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</si>
  <si>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</si>
  <si>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</si>
  <si>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</si>
  <si>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</si>
  <si>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</si>
  <si>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</si>
  <si>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</si>
  <si>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</si>
  <si>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</si>
  <si>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</si>
  <si>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</si>
  <si>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</si>
  <si>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</si>
  <si>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</si>
  <si>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</si>
  <si>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</si>
  <si>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</si>
  <si>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</si>
  <si>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</si>
  <si>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</si>
  <si>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</si>
  <si>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</si>
  <si>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</si>
  <si>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</si>
  <si>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</si>
  <si>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</si>
  <si>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</si>
  <si>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</si>
  <si>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</si>
  <si>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</si>
  <si>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</si>
  <si>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</si>
  <si>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</si>
  <si>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</si>
  <si>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</si>
  <si>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</si>
  <si>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</si>
  <si>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</si>
  <si>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</si>
  <si>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</si>
  <si>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</si>
  <si>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</si>
  <si>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</si>
  <si>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</si>
  <si>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</si>
  <si>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</si>
  <si>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</si>
  <si>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</si>
  <si>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</si>
  <si>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</si>
  <si>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</si>
  <si>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</si>
  <si>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</si>
  <si>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</si>
  <si>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</si>
  <si>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</si>
  <si>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</si>
  <si>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</si>
  <si>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</si>
  <si>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</si>
  <si>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</si>
  <si>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</si>
  <si>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</si>
  <si>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</si>
  <si>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</si>
  <si>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</si>
  <si>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</si>
  <si>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</si>
  <si>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</si>
  <si>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</si>
  <si>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</si>
  <si>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</si>
  <si>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</si>
  <si>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</si>
  <si>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</si>
  <si>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</si>
  <si>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</si>
  <si>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</si>
  <si>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</si>
  <si>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</si>
  <si>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</si>
  <si>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</si>
  <si>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</si>
  <si>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</si>
  <si>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</si>
  <si>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</si>
  <si>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</si>
  <si>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</si>
  <si>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</si>
  <si>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</si>
  <si>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</si>
  <si>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</si>
  <si>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</si>
  <si>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</si>
  <si>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</si>
  <si>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</si>
  <si>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</si>
  <si>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</si>
  <si>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</si>
  <si>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</si>
  <si>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</si>
  <si>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</si>
  <si>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</si>
  <si>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</si>
  <si>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</si>
  <si>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</si>
  <si>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</si>
  <si>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</si>
  <si>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</si>
  <si>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</si>
  <si>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</si>
  <si>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</si>
  <si>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</si>
  <si>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</si>
  <si>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</si>
  <si>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</si>
  <si>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</si>
  <si>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</si>
  <si>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</si>
  <si>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</si>
  <si>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</si>
  <si>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</si>
  <si>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</si>
  <si>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</si>
  <si>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</si>
  <si>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</si>
  <si>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</si>
  <si>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</si>
  <si>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</si>
  <si>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</si>
  <si>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</si>
  <si>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</si>
  <si>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</si>
  <si>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</si>
  <si>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</si>
  <si>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</si>
  <si>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</si>
  <si>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</si>
  <si>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</si>
  <si>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</si>
  <si>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</si>
  <si>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</si>
  <si>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</si>
  <si>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</si>
  <si>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</si>
  <si>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</si>
  <si>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</si>
  <si>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</si>
  <si>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</si>
  <si>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</si>
  <si>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</si>
  <si>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</si>
  <si>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</si>
  <si>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</si>
  <si>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</si>
  <si>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</si>
  <si>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</si>
  <si>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</si>
  <si>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</si>
  <si>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</si>
  <si>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</si>
  <si>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</si>
  <si>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</si>
  <si>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</si>
  <si>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</si>
  <si>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</si>
  <si>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</si>
  <si>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</si>
  <si>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</si>
  <si>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</si>
  <si>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</si>
  <si>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</si>
  <si>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</si>
  <si>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</si>
  <si>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</si>
  <si>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</si>
  <si>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</si>
  <si>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</si>
  <si>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</si>
  <si>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</si>
  <si>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</si>
  <si>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</si>
  <si>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</si>
  <si>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</si>
  <si>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</si>
  <si>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</si>
  <si>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</si>
  <si>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</si>
  <si>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</si>
  <si>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</si>
  <si>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</si>
  <si>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</si>
  <si>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</si>
  <si>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</si>
  <si>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</si>
  <si>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</si>
  <si>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</si>
  <si>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</si>
  <si>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</si>
  <si>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</si>
  <si>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</si>
  <si>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</si>
  <si>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</si>
  <si>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</si>
  <si>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</si>
  <si>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</si>
  <si>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</si>
  <si>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</si>
  <si>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</si>
  <si>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</si>
  <si>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</si>
  <si>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</si>
  <si>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</si>
  <si>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</si>
  <si>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</si>
  <si>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</si>
  <si>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</si>
  <si>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</si>
  <si>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</si>
  <si>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</si>
  <si>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</si>
  <si>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</si>
  <si>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</si>
  <si>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</si>
  <si>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</si>
  <si>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</si>
  <si>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</si>
  <si>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</si>
  <si>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</si>
  <si>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</si>
  <si>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</si>
  <si>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</si>
  <si>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</si>
  <si>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</si>
  <si>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</si>
  <si>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</si>
  <si>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</si>
  <si>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</si>
  <si>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</si>
  <si>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</si>
  <si>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</si>
  <si>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</si>
  <si>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</si>
  <si>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</si>
  <si>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</si>
  <si>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</si>
  <si>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</si>
  <si>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</si>
  <si>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</si>
  <si>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</si>
  <si>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</si>
  <si>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</si>
  <si>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</si>
  <si>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</si>
  <si>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</si>
  <si>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</si>
  <si>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</si>
  <si>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</si>
  <si>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</si>
  <si>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</si>
  <si>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</si>
  <si>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</si>
  <si>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</si>
  <si>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</si>
  <si>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</si>
  <si>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</si>
  <si>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</si>
  <si>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</si>
  <si>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</si>
  <si>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</si>
  <si>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</si>
  <si>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</si>
  <si>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</si>
  <si>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</si>
  <si>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</si>
  <si>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</si>
  <si>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</si>
  <si>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</si>
  <si>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</si>
  <si>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</si>
  <si>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</si>
  <si>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</si>
  <si>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</si>
  <si>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</si>
  <si>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</si>
  <si>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</si>
  <si>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</si>
  <si>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</si>
  <si>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</si>
  <si>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</si>
  <si>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</si>
  <si>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</si>
  <si>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</si>
  <si>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</si>
  <si>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</si>
  <si>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</si>
  <si>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</si>
  <si>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</si>
  <si>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</si>
  <si>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</si>
  <si>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</si>
  <si>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</si>
  <si>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</si>
  <si>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</si>
  <si>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</si>
  <si>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</si>
  <si>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</si>
  <si>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</si>
  <si>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</si>
  <si>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</si>
  <si>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</si>
  <si>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</si>
  <si>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</si>
  <si>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</si>
  <si>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</si>
  <si>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</si>
  <si>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</si>
  <si>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</si>
  <si>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</si>
  <si>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</si>
  <si>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</si>
  <si>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</si>
  <si>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</si>
  <si>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</si>
  <si>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</si>
  <si>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</si>
  <si>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</si>
  <si>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</si>
  <si>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</si>
  <si>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</si>
  <si>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</si>
  <si>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</si>
  <si>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</si>
  <si>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</si>
  <si>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</si>
  <si>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</si>
  <si>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</si>
  <si>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</si>
  <si>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</si>
  <si>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</si>
  <si>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</si>
  <si>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</si>
  <si>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</si>
  <si>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</si>
  <si>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</si>
  <si>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</si>
  <si>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</si>
  <si>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</si>
  <si>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</si>
  <si>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</si>
  <si>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</si>
  <si>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</si>
  <si>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</si>
  <si>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</si>
  <si>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</si>
  <si>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</si>
  <si>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</si>
  <si>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</si>
  <si>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</si>
  <si>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</si>
  <si>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</si>
  <si>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</si>
  <si>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</si>
  <si>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</si>
  <si>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</si>
  <si>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</si>
  <si>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</si>
  <si>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</si>
  <si>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</si>
  <si>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</si>
  <si>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</si>
  <si>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</si>
  <si>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</si>
  <si>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</si>
  <si>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</si>
  <si>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</si>
  <si>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</si>
  <si>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</si>
  <si>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</si>
  <si>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</si>
  <si>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</si>
  <si>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</si>
  <si>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</si>
  <si>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</si>
  <si>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</si>
  <si>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</si>
  <si>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</si>
  <si>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</si>
  <si>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</si>
  <si>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</si>
  <si>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</si>
  <si>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</si>
  <si>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</si>
  <si>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</si>
  <si>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</si>
  <si>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</si>
  <si>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</si>
  <si>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</si>
  <si>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</si>
  <si>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</si>
  <si>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</si>
  <si>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</si>
  <si>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</si>
  <si>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</si>
  <si>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</si>
  <si>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</si>
  <si>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</si>
  <si>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</si>
  <si>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</si>
  <si>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</si>
  <si>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</si>
  <si>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</si>
  <si>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</si>
  <si>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</si>
  <si>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</si>
  <si>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</si>
  <si>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</si>
  <si>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</si>
  <si>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</si>
  <si>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</si>
  <si>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</si>
  <si>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</si>
  <si>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</si>
  <si>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</si>
  <si>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</si>
  <si>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</si>
  <si>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</si>
  <si>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</si>
  <si>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</si>
  <si>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</si>
  <si>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</si>
  <si>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</si>
  <si>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</si>
  <si>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</si>
  <si>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</si>
  <si>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</si>
  <si>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</si>
  <si>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</si>
  <si>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</si>
  <si>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</si>
  <si>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</si>
  <si>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</si>
  <si>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</si>
  <si>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</si>
  <si>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</si>
  <si>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</si>
  <si>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</si>
  <si>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</si>
  <si>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</si>
  <si>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</si>
  <si>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</si>
  <si>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</si>
  <si>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</si>
  <si>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</si>
  <si>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</si>
  <si>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</si>
  <si>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</si>
  <si>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</si>
  <si>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</si>
  <si>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</si>
  <si>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</si>
  <si>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</si>
  <si>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</si>
  <si>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</si>
  <si>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</si>
  <si>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</si>
  <si>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</si>
  <si>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</si>
  <si>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</si>
  <si>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</si>
  <si>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</si>
  <si>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</si>
  <si>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</si>
  <si>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</si>
  <si>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</si>
  <si>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</si>
  <si>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</si>
  <si>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</si>
  <si>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</si>
  <si>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</si>
  <si>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</si>
  <si>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</si>
  <si>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</si>
  <si>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</si>
  <si>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</si>
  <si>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</si>
  <si>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</si>
  <si>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</si>
  <si>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</si>
  <si>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</si>
  <si>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</si>
  <si>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</si>
  <si>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</si>
  <si>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</si>
  <si>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</si>
  <si>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</si>
  <si>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</si>
  <si>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</si>
  <si>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</si>
  <si>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</si>
  <si>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</si>
  <si>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</si>
  <si>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</si>
  <si>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</si>
  <si>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</si>
  <si>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</si>
  <si>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</si>
  <si>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</si>
  <si>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</si>
  <si>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</si>
  <si>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</si>
  <si>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</si>
  <si>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</si>
  <si>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</si>
  <si>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</si>
  <si>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</si>
  <si>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</si>
  <si>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</si>
  <si>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</si>
  <si>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</si>
  <si>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</si>
  <si>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</si>
  <si>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</si>
  <si>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</si>
  <si>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</si>
  <si>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</si>
  <si>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</si>
  <si>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</si>
  <si>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</si>
  <si>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</si>
  <si>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</si>
  <si>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</si>
  <si>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</si>
  <si>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</si>
  <si>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</si>
  <si>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</si>
  <si>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</si>
  <si>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</si>
  <si>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</si>
  <si>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</si>
  <si>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</si>
  <si>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</si>
  <si>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</si>
  <si>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</si>
  <si>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</si>
  <si>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</si>
  <si>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</si>
  <si>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</si>
  <si>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</si>
  <si>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</si>
  <si>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</si>
  <si>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</si>
  <si>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</si>
  <si>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</si>
  <si>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</si>
  <si>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</si>
  <si>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</si>
  <si>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</si>
  <si>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</si>
  <si>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</si>
  <si>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</si>
  <si>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</si>
  <si>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</si>
  <si>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</si>
  <si>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</si>
  <si>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</si>
  <si>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</si>
  <si>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</si>
  <si>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</si>
  <si>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</si>
  <si>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</si>
  <si>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</si>
  <si>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</si>
  <si>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</si>
  <si>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</si>
  <si>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</si>
  <si>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</si>
  <si>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</si>
  <si>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</si>
  <si>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</si>
  <si>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</si>
  <si>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</si>
  <si>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</si>
  <si>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</si>
  <si>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</si>
  <si>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</si>
  <si>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</si>
  <si>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</si>
  <si>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</si>
  <si>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</si>
  <si>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</si>
  <si>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</si>
  <si>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</si>
  <si>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</si>
  <si>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</si>
  <si>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</si>
  <si>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</si>
  <si>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</si>
  <si>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</si>
  <si>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</si>
  <si>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</si>
  <si>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</si>
  <si>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</si>
  <si>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</si>
  <si>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</si>
  <si>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</si>
  <si>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</si>
  <si>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</si>
  <si>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</si>
  <si>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</si>
  <si>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</si>
  <si>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</si>
  <si>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</si>
  <si>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</si>
  <si>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</si>
  <si>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</si>
  <si>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</si>
  <si>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</si>
  <si>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</si>
  <si>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</si>
  <si>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</si>
  <si>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</si>
  <si>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</si>
  <si>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</si>
  <si>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</si>
  <si>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</si>
  <si>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</si>
  <si>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</si>
  <si>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</si>
  <si>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</si>
  <si>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</si>
  <si>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</si>
  <si>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</si>
  <si>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</si>
  <si>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</si>
  <si>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</si>
  <si>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</si>
  <si>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</si>
  <si>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</si>
  <si>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</si>
  <si>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</si>
  <si>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</si>
  <si>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</si>
  <si>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</si>
  <si>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</si>
  <si>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</si>
  <si>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</si>
  <si>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</si>
  <si>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</si>
  <si>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</si>
  <si>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</si>
  <si>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</si>
  <si>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</si>
  <si>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</si>
  <si>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</si>
  <si>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</si>
  <si>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</si>
  <si>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</si>
  <si>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</si>
  <si>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</si>
  <si>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</si>
  <si>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</si>
  <si>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</si>
  <si>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</si>
  <si>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</si>
  <si>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</si>
  <si>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</si>
  <si>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</si>
  <si>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</si>
  <si>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</si>
  <si>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</si>
  <si>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</si>
  <si>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</si>
  <si>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</si>
  <si>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</si>
  <si>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</si>
  <si>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</si>
  <si>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</si>
  <si>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</si>
  <si>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</si>
  <si>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</si>
  <si>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</si>
  <si>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</si>
  <si>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</si>
  <si>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</si>
  <si>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</si>
  <si>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</si>
  <si>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</si>
  <si>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</si>
  <si>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</si>
  <si>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</si>
  <si>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</si>
  <si>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</si>
  <si>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</si>
  <si>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</si>
  <si>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</si>
  <si>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</si>
  <si>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</si>
  <si>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</si>
  <si>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</si>
  <si>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</si>
  <si>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</si>
  <si>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</si>
  <si>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</si>
  <si>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</si>
  <si>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</si>
  <si>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</si>
  <si>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</si>
  <si>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</si>
  <si>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</si>
  <si>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</si>
  <si>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</si>
  <si>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</si>
  <si>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</si>
  <si>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</si>
  <si>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</si>
  <si>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</si>
  <si>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</si>
  <si>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</si>
  <si>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</si>
  <si>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</si>
  <si>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</si>
  <si>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</si>
  <si>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</si>
  <si>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</si>
  <si>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</si>
  <si>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</si>
  <si>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</si>
  <si>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</si>
  <si>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</si>
  <si>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</si>
  <si>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</si>
  <si>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</si>
  <si>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</si>
  <si>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</si>
  <si>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</si>
  <si>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</si>
  <si>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</si>
  <si>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</si>
  <si>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</si>
  <si>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</si>
  <si>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</si>
  <si>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</si>
  <si>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</si>
  <si>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</si>
  <si>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</si>
  <si>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</si>
  <si>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</si>
  <si>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</si>
  <si>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</si>
  <si>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</si>
  <si>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</si>
  <si>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</si>
  <si>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</si>
  <si>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</si>
  <si>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</si>
  <si>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</si>
  <si>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</si>
  <si>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</si>
  <si>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</si>
  <si>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</si>
  <si>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</si>
  <si>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</si>
  <si>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</si>
  <si>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</si>
  <si>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</si>
  <si>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</si>
  <si>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</si>
  <si>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</si>
  <si>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</si>
  <si>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</si>
  <si>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</si>
  <si>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</si>
  <si>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</si>
  <si>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</si>
  <si>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</si>
  <si>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</si>
  <si>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</si>
  <si>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</si>
  <si>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</si>
  <si>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</si>
  <si>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</si>
  <si>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</si>
  <si>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</si>
  <si>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</si>
  <si>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</si>
  <si>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</si>
  <si>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</si>
  <si>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</si>
  <si>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</si>
  <si>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</si>
  <si>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</si>
  <si>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</si>
  <si>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</si>
  <si>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</si>
  <si>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</si>
  <si>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</si>
  <si>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</si>
  <si>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</si>
  <si>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</si>
  <si>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</si>
  <si>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</si>
  <si>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</si>
  <si>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</si>
  <si>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</si>
  <si>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</si>
  <si>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</si>
  <si>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</si>
  <si>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</si>
  <si>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</si>
  <si>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</si>
  <si>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</si>
  <si>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</si>
  <si>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</si>
  <si>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</si>
  <si>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</si>
  <si>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</si>
  <si>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</si>
  <si>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</si>
  <si>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</si>
  <si>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</si>
  <si>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</si>
  <si>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</si>
  <si>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</si>
  <si>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</si>
  <si>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</si>
  <si>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</si>
  <si>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</si>
  <si>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</si>
  <si>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</si>
  <si>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</si>
  <si>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</si>
  <si>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</si>
  <si>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</si>
  <si>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</si>
  <si>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</si>
  <si>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</si>
  <si>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</si>
  <si>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</si>
  <si>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</si>
  <si>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</si>
  <si>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</si>
  <si>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</si>
  <si>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</si>
  <si>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</si>
  <si>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</si>
  <si>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</si>
  <si>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</si>
  <si>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</si>
  <si>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</si>
  <si>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</si>
  <si>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</si>
  <si>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</si>
  <si>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</si>
  <si>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</si>
  <si>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</si>
  <si>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</si>
  <si>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</si>
  <si>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</si>
  <si>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</si>
  <si>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</si>
  <si>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</si>
  <si>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</si>
  <si>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</si>
  <si>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</si>
  <si>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</si>
  <si>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</si>
  <si>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</si>
  <si>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</si>
  <si>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</si>
  <si>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</si>
  <si>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</si>
  <si>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</si>
  <si>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</si>
  <si>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</si>
  <si>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</si>
  <si>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</si>
  <si>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</si>
  <si>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</si>
  <si>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</si>
  <si>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</si>
  <si>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</si>
  <si>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</si>
  <si>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</si>
  <si>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</si>
  <si>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</si>
  <si>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</si>
  <si>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</si>
  <si>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</si>
  <si>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</si>
  <si>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</si>
  <si>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</si>
  <si>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</si>
  <si>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</si>
  <si>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</si>
  <si>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</si>
  <si>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</si>
  <si>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</si>
  <si>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</si>
  <si>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</si>
  <si>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</si>
  <si>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</si>
  <si>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</si>
  <si>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</si>
  <si>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</si>
  <si>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</si>
  <si>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</si>
  <si>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</si>
  <si>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</si>
  <si>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</si>
  <si>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</si>
  <si>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</si>
  <si>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</si>
  <si>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</si>
  <si>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</si>
  <si>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</si>
  <si>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</si>
  <si>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</si>
  <si>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</si>
  <si>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</si>
  <si>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</si>
  <si>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</si>
  <si>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</si>
  <si>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</si>
  <si>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</si>
  <si>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</si>
  <si>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</si>
  <si>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</si>
  <si>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</si>
  <si>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</si>
  <si>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</si>
  <si>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</si>
  <si>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</si>
  <si>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</si>
  <si>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</si>
  <si>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</si>
  <si>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</si>
  <si>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</si>
  <si>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</si>
  <si>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</si>
  <si>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</si>
  <si>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</si>
  <si>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</si>
  <si>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</si>
  <si>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</si>
  <si>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</si>
  <si>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</si>
  <si>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</si>
  <si>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</si>
  <si>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</si>
  <si>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</si>
  <si>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</si>
  <si>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</si>
  <si>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</si>
  <si>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</si>
  <si>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</si>
  <si>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</si>
  <si>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</si>
  <si>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</si>
  <si>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</si>
  <si>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</si>
  <si>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</si>
  <si>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</si>
  <si>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</si>
  <si>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</si>
  <si>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</si>
  <si>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</si>
  <si>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</si>
  <si>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</si>
  <si>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</si>
  <si>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</si>
  <si>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</si>
  <si>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</si>
  <si>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</si>
  <si>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</si>
  <si>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</si>
  <si>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</si>
  <si>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</si>
  <si>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</si>
  <si>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</si>
  <si>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</si>
  <si>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</si>
  <si>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</si>
  <si>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</si>
  <si>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</si>
  <si>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</si>
  <si>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</si>
  <si>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</si>
  <si>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</si>
  <si>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</si>
  <si>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</si>
  <si>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</si>
  <si>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</si>
  <si>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</si>
  <si>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</si>
  <si>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</si>
  <si>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</si>
  <si>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</si>
  <si>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</si>
  <si>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</si>
  <si>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</si>
  <si>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</si>
  <si>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</si>
  <si>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</si>
  <si>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</si>
  <si>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</si>
  <si>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</si>
  <si>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</si>
  <si>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</si>
  <si>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</si>
  <si>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</si>
  <si>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</si>
  <si>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</si>
  <si>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</si>
  <si>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</si>
  <si>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</si>
  <si>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</si>
  <si>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</si>
  <si>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</si>
  <si>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</si>
  <si>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</si>
  <si>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</si>
  <si>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</si>
  <si>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</si>
  <si>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</si>
  <si>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</si>
  <si>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</si>
  <si>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</si>
  <si>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</si>
  <si>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</si>
  <si>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</si>
  <si>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</si>
  <si>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</si>
  <si>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</si>
  <si>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</si>
  <si>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</si>
  <si>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</si>
  <si>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</si>
  <si>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</si>
  <si>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</si>
  <si>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</si>
  <si>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</si>
  <si>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</si>
  <si>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</si>
  <si>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</si>
  <si>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</si>
  <si>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</si>
  <si>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</si>
  <si>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</si>
  <si>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</si>
  <si>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</si>
  <si>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</si>
  <si>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</si>
  <si>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</si>
  <si>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</si>
  <si>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</si>
  <si>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</si>
  <si>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</si>
  <si>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</si>
  <si>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</si>
  <si>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</si>
  <si>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</si>
  <si>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</si>
  <si>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</si>
  <si>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</si>
  <si>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</si>
  <si>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</si>
  <si>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</si>
  <si>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</si>
  <si>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</si>
  <si>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</si>
  <si>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</si>
  <si>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</si>
  <si>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</si>
  <si>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</si>
  <si>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</si>
  <si>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</si>
  <si>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</si>
  <si>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</si>
  <si>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</si>
  <si>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</si>
  <si>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</si>
  <si>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</si>
  <si>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</si>
  <si>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</si>
  <si>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</si>
  <si>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</si>
  <si>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</si>
  <si>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</si>
  <si>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</si>
  <si>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</si>
  <si>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</si>
  <si>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</si>
  <si>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</si>
  <si>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</si>
  <si>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</si>
  <si>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</si>
  <si>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</si>
  <si>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</si>
  <si>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</si>
  <si>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</si>
  <si>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</si>
  <si>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</si>
  <si>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</si>
  <si>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</si>
  <si>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</si>
  <si>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</si>
  <si>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</si>
  <si>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</si>
  <si>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</si>
  <si>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</si>
  <si>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</si>
  <si>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</si>
  <si>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</si>
  <si>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</si>
  <si>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</si>
  <si>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</si>
  <si>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</si>
  <si>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</si>
  <si>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</si>
  <si>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</si>
  <si>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</si>
  <si>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</si>
  <si>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</si>
  <si>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</si>
  <si>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</si>
  <si>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</si>
  <si>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</si>
  <si>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</si>
  <si>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</si>
  <si>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</si>
  <si>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</si>
  <si>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</si>
  <si>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</si>
  <si>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</si>
  <si>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</si>
  <si>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</si>
  <si>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</si>
  <si>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</si>
  <si>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</si>
  <si>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</si>
  <si>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</si>
  <si>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</si>
  <si>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</si>
  <si>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</si>
  <si>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</si>
  <si>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</si>
  <si>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</si>
  <si>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</si>
  <si>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</si>
  <si>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</si>
  <si>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</si>
  <si>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</si>
  <si>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</si>
  <si>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</si>
  <si>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</si>
  <si>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</si>
  <si>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</si>
  <si>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</si>
  <si>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</si>
  <si>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</si>
  <si>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</si>
  <si>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</si>
  <si>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</si>
  <si>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</si>
  <si>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</si>
  <si>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</si>
  <si>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</si>
  <si>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</si>
  <si>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</si>
  <si>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</si>
  <si>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</si>
  <si>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</si>
  <si>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</si>
  <si>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</si>
  <si>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</si>
  <si>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</si>
  <si>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</si>
  <si>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</si>
  <si>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</si>
  <si>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</si>
  <si>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</si>
  <si>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</si>
  <si>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</si>
  <si>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</si>
  <si>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</si>
  <si>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</si>
  <si>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</si>
  <si>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</si>
  <si>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</si>
  <si>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</si>
  <si>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</si>
  <si>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</si>
  <si>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</si>
  <si>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</si>
  <si>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</si>
  <si>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</si>
  <si>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</si>
  <si>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</si>
  <si>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</si>
  <si>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</si>
  <si>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</si>
  <si>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</si>
  <si>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</si>
  <si>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</si>
  <si>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</si>
  <si>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</si>
  <si>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</si>
  <si>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</si>
  <si>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</si>
  <si>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</si>
  <si>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</si>
  <si>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</si>
  <si>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</si>
  <si>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</si>
  <si>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</si>
  <si>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</si>
  <si>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</si>
  <si>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</si>
  <si>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</si>
  <si>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</si>
  <si>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</si>
  <si>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</si>
  <si>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</si>
  <si>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</si>
  <si>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</si>
  <si>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</si>
  <si>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</si>
  <si>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</si>
  <si>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</si>
  <si>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</si>
  <si>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</si>
  <si>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</si>
  <si>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</si>
  <si>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</si>
  <si>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</si>
  <si>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</si>
  <si>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</si>
  <si>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</si>
  <si>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</si>
  <si>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</si>
  <si>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</si>
  <si>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</si>
  <si>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</si>
  <si>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</si>
  <si>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</si>
  <si>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</si>
  <si>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</si>
  <si>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</si>
  <si>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</si>
  <si>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</si>
  <si>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</si>
  <si>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</si>
  <si>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</si>
  <si>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</si>
  <si>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</si>
  <si>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</si>
  <si>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</si>
  <si>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</si>
  <si>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</si>
  <si>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</si>
  <si>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</si>
  <si>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</si>
  <si>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</si>
  <si>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</si>
  <si>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</si>
  <si>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</si>
  <si>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</si>
  <si>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</si>
  <si>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</si>
  <si>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</si>
  <si>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</si>
  <si>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</si>
  <si>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</si>
  <si>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</si>
  <si>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</si>
  <si>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</si>
  <si>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</si>
  <si>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</si>
  <si>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</si>
  <si>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</si>
  <si>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</si>
  <si>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</si>
  <si>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</si>
  <si>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</si>
  <si>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</si>
  <si>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</si>
  <si>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</si>
  <si>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</si>
  <si>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</si>
  <si>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</si>
  <si>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</si>
  <si>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</si>
  <si>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</si>
  <si>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</si>
  <si>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</si>
  <si>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</si>
  <si>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</si>
  <si>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</si>
  <si>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</si>
  <si>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</si>
  <si>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</si>
  <si>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</si>
  <si>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</si>
  <si>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</si>
  <si>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</si>
  <si>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</si>
  <si>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</si>
  <si>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</si>
  <si>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</si>
  <si>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</si>
  <si>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</si>
  <si>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</si>
  <si>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</si>
  <si>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</si>
  <si>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</si>
  <si>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</si>
  <si>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</si>
  <si>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</si>
  <si>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</si>
  <si>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</si>
  <si>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</si>
  <si>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</si>
  <si>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</si>
  <si>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</si>
  <si>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</si>
  <si>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</si>
  <si>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</si>
  <si>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</si>
  <si>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</si>
  <si>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</si>
  <si>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</si>
  <si>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</si>
  <si>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</si>
  <si>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</si>
  <si>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</si>
  <si>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</si>
  <si>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</si>
  <si>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</si>
  <si>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</si>
  <si>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</si>
  <si>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</si>
  <si>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</si>
  <si>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</si>
  <si>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</si>
  <si>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</si>
  <si>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</si>
  <si>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</si>
  <si>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</si>
  <si>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</si>
  <si>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</si>
  <si>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</si>
  <si>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</si>
  <si>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</si>
  <si>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</si>
  <si>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</si>
  <si>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</si>
  <si>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</si>
  <si>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</si>
  <si>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</si>
  <si>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</si>
  <si>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</si>
  <si>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</si>
  <si>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</si>
  <si>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</si>
  <si>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</si>
  <si>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</si>
  <si>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</si>
  <si>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</si>
  <si>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</si>
  <si>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</si>
  <si>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</si>
  <si>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</si>
  <si>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</si>
  <si>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</si>
  <si>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</si>
  <si>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</si>
  <si>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</si>
  <si>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</si>
  <si>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</si>
  <si>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</si>
  <si>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</si>
  <si>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</si>
  <si>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</si>
  <si>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</si>
  <si>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</si>
  <si>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</si>
  <si>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</si>
  <si>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</si>
  <si>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</si>
  <si>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</si>
  <si>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</si>
  <si>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</si>
  <si>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</si>
  <si>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</si>
  <si>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</si>
  <si>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</si>
  <si>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</si>
  <si>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</si>
  <si>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</si>
  <si>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</si>
  <si>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</si>
  <si>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</si>
  <si>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</si>
  <si>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</si>
  <si>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</si>
  <si>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</si>
  <si>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</si>
  <si>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</si>
  <si>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</si>
  <si>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</si>
  <si>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</si>
  <si>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</si>
  <si>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</si>
  <si>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</si>
  <si>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</si>
  <si>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</si>
  <si>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</si>
  <si>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</si>
  <si>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</si>
  <si>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</si>
  <si>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</si>
  <si>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</si>
  <si>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</si>
  <si>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</si>
  <si>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</si>
  <si>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</si>
  <si>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</si>
  <si>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</si>
  <si>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</si>
  <si>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</si>
  <si>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</si>
  <si>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</si>
  <si>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</si>
  <si>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</si>
  <si>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</si>
  <si>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</si>
  <si>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</si>
  <si>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</si>
  <si>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</si>
  <si>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</si>
  <si>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</si>
  <si>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</si>
  <si>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</si>
  <si>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</si>
  <si>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</si>
  <si>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</si>
  <si>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</si>
  <si>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</si>
  <si>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</si>
  <si>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</si>
  <si>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</si>
  <si>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</si>
  <si>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</si>
  <si>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</si>
  <si>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</si>
  <si>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</si>
  <si>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</si>
  <si>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</si>
  <si>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</si>
  <si>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</si>
  <si>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</si>
  <si>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</si>
  <si>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</si>
  <si>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</si>
  <si>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</si>
  <si>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</si>
  <si>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</si>
  <si>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</si>
  <si>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</si>
  <si>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</si>
  <si>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</si>
  <si>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</si>
  <si>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</si>
  <si>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</si>
  <si>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</si>
  <si>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</si>
  <si>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</si>
  <si>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</si>
  <si>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</si>
  <si>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</si>
  <si>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</si>
  <si>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</si>
  <si>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</si>
  <si>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</si>
  <si>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</si>
  <si>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</si>
  <si>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</si>
  <si>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</si>
  <si>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</si>
  <si>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</si>
  <si>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</si>
  <si>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</si>
  <si>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</si>
  <si>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</si>
  <si>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</si>
  <si>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</si>
  <si>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</si>
  <si>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</si>
  <si>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</si>
  <si>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</si>
  <si>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</si>
  <si>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</si>
  <si>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</si>
  <si>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</si>
  <si>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</si>
  <si>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</si>
  <si>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</si>
  <si>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</si>
  <si>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</si>
  <si>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</si>
  <si>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</si>
  <si>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</si>
  <si>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</si>
  <si>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</si>
  <si>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</si>
  <si>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</si>
  <si>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</si>
  <si>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</si>
  <si>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</si>
  <si>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</si>
  <si>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</si>
  <si>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</si>
  <si>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</si>
  <si>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</si>
  <si>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</si>
  <si>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</si>
  <si>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</si>
  <si>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</si>
  <si>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</si>
  <si>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</si>
  <si>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</si>
  <si>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</si>
  <si>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</si>
  <si>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</si>
  <si>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</si>
  <si>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</si>
  <si>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</si>
  <si>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</si>
  <si>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</si>
  <si>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</si>
  <si>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</si>
  <si>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</si>
  <si>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</si>
  <si>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</si>
  <si>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</si>
  <si>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</si>
  <si>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</si>
  <si>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</si>
  <si>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</si>
  <si>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</si>
  <si>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</si>
  <si>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</si>
  <si>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</si>
  <si>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</si>
  <si>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</si>
  <si>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</si>
  <si>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</si>
  <si>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</si>
  <si>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</si>
  <si>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</si>
  <si>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</si>
  <si>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</si>
  <si>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</si>
  <si>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</si>
  <si>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</si>
  <si>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</si>
  <si>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</si>
  <si>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</si>
  <si>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</si>
  <si>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</si>
  <si>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</si>
  <si>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</si>
  <si>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</si>
  <si>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</si>
  <si>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</si>
  <si>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</si>
  <si>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</si>
  <si>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</si>
  <si>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</si>
  <si>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</si>
  <si>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</si>
  <si>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</si>
  <si>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</si>
  <si>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</si>
  <si>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</si>
  <si>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</si>
  <si>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</si>
  <si>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</si>
  <si>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</si>
  <si>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</si>
  <si>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</si>
  <si>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</si>
  <si>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</si>
  <si>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</si>
  <si>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</si>
  <si>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</si>
  <si>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</si>
  <si>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</si>
  <si>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</si>
  <si>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</si>
  <si>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</si>
  <si>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</si>
  <si>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</si>
  <si>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</si>
  <si>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</si>
  <si>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</si>
  <si>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</si>
  <si>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</si>
  <si>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</si>
  <si>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</si>
  <si>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</si>
  <si>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</si>
  <si>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</si>
  <si>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</si>
  <si>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</si>
  <si>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</si>
  <si>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</si>
  <si>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</si>
  <si>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</si>
  <si>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</si>
  <si>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</si>
  <si>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</si>
  <si>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</si>
  <si>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</si>
  <si>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</si>
  <si>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</si>
  <si>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</si>
  <si>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</si>
  <si>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</si>
  <si>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</si>
  <si>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</si>
  <si>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</si>
  <si>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</si>
  <si>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</si>
  <si>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</si>
  <si>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</si>
  <si>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</si>
  <si>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</si>
  <si>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</si>
  <si>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</si>
  <si>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</si>
  <si>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</si>
  <si>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</si>
  <si>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</si>
  <si>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</si>
  <si>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</si>
  <si>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</si>
  <si>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</si>
  <si>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</si>
  <si>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</si>
  <si>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</si>
  <si>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</si>
  <si>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</si>
  <si>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</si>
  <si>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</si>
  <si>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</si>
  <si>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</si>
  <si>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</si>
  <si>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</si>
  <si>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</si>
  <si>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</si>
  <si>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</si>
  <si>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</si>
  <si>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</si>
  <si>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</si>
  <si>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</si>
  <si>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</si>
  <si>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</si>
  <si>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</si>
  <si>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</si>
  <si>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</si>
  <si>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</si>
  <si>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</si>
  <si>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</si>
  <si>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</si>
  <si>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</si>
  <si>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</si>
  <si>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</si>
  <si>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</si>
  <si>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</si>
  <si>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</si>
  <si>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</si>
  <si>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</si>
  <si>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</si>
  <si>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</si>
  <si>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</si>
  <si>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</si>
  <si>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</si>
  <si>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</si>
  <si>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</si>
  <si>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</si>
  <si>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</si>
  <si>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</si>
  <si>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</si>
  <si>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</si>
  <si>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</si>
  <si>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</si>
  <si>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</si>
  <si>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</si>
  <si>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</si>
  <si>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</si>
  <si>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</si>
  <si>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</si>
  <si>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</si>
  <si>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</si>
  <si>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</si>
  <si>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</si>
  <si>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</si>
  <si>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</si>
  <si>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</si>
  <si>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</si>
  <si>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</si>
  <si>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</si>
  <si>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</si>
  <si>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</si>
  <si>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</si>
  <si>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</si>
  <si>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</si>
  <si>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</si>
  <si>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</si>
  <si>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</si>
  <si>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</si>
  <si>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</si>
  <si>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</si>
  <si>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</si>
  <si>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</si>
  <si>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</si>
  <si>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</si>
  <si>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</si>
  <si>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</si>
  <si>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</si>
  <si>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</si>
  <si>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</si>
  <si>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</si>
  <si>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</si>
  <si>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</si>
  <si>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</si>
  <si>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</si>
  <si>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</si>
  <si>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</si>
  <si>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</si>
  <si>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</si>
  <si>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</si>
  <si>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</si>
  <si>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</si>
  <si>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</si>
  <si>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</si>
  <si>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</si>
  <si>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</si>
  <si>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</si>
  <si>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</si>
  <si>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</si>
  <si>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</si>
  <si>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</si>
  <si>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</si>
  <si>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</si>
  <si>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</si>
  <si>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</si>
  <si>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</si>
  <si>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</si>
  <si>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</si>
  <si>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</si>
  <si>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</si>
  <si>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</si>
  <si>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</si>
  <si>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</si>
  <si>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</si>
  <si>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</si>
  <si>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</si>
  <si>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</si>
  <si>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</si>
  <si>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</si>
  <si>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</si>
  <si>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</si>
  <si>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</si>
  <si>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</si>
  <si>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</si>
  <si>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</si>
  <si>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</si>
  <si>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</si>
  <si>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</si>
  <si>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</si>
  <si>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</si>
  <si>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</si>
  <si>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</si>
  <si>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</si>
  <si>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</si>
  <si>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</si>
  <si>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</si>
  <si>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</si>
  <si>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</si>
  <si>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</si>
  <si>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</si>
  <si>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</si>
  <si>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</si>
  <si>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</si>
  <si>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</si>
  <si>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</si>
  <si>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</si>
  <si>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</si>
  <si>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</si>
  <si>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</si>
  <si>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</si>
  <si>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</si>
  <si>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</si>
  <si>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</si>
  <si>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</si>
  <si>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</si>
  <si>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</si>
  <si>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</si>
  <si>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</si>
  <si>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</si>
  <si>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</si>
  <si>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</si>
  <si>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</si>
  <si>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</si>
  <si>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</si>
  <si>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</si>
  <si>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</si>
  <si>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</si>
  <si>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</si>
  <si>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</si>
  <si>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</si>
  <si>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</si>
  <si>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</si>
  <si>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</si>
  <si>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</si>
  <si>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</si>
  <si>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</si>
  <si>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</si>
  <si>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</si>
  <si>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</si>
  <si>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</si>
  <si>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</si>
  <si>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</si>
  <si>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</si>
  <si>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</si>
  <si>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</si>
  <si>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</si>
  <si>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</si>
  <si>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</si>
  <si>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</si>
  <si>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</si>
  <si>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</si>
  <si>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</si>
  <si>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</si>
  <si>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</si>
  <si>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</si>
  <si>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</si>
  <si>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</si>
  <si>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</si>
  <si>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</si>
  <si>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</si>
  <si>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</si>
  <si>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</si>
  <si>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</si>
  <si>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</si>
  <si>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</si>
  <si>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</si>
  <si>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</si>
  <si>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</si>
  <si>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</si>
  <si>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</si>
  <si>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</si>
  <si>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</si>
  <si>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</si>
  <si>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</si>
  <si>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</si>
  <si>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</si>
  <si>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</si>
  <si>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</si>
  <si>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</si>
  <si>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</si>
  <si>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</si>
  <si>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</si>
  <si>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</si>
  <si>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</si>
  <si>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</si>
  <si>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</si>
  <si>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</si>
  <si>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</si>
  <si>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</si>
  <si>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</si>
  <si>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</si>
  <si>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</si>
  <si>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</si>
  <si>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</si>
  <si>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</si>
  <si>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</si>
  <si>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</si>
  <si>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</si>
  <si>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</si>
  <si>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</si>
  <si>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</si>
  <si>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</si>
  <si>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</si>
  <si>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</si>
  <si>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</si>
  <si>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</si>
  <si>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</si>
  <si>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</si>
  <si>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</si>
  <si>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</si>
  <si>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</si>
  <si>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</si>
  <si>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</si>
  <si>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</si>
  <si>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</si>
  <si>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</si>
  <si>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</si>
  <si>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</si>
  <si>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</si>
  <si>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</si>
  <si>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</si>
  <si>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</si>
  <si>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</si>
  <si>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</si>
  <si>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</si>
  <si>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</si>
  <si>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</si>
  <si>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</si>
  <si>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</si>
  <si>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</si>
  <si>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</si>
  <si>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</si>
  <si>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</si>
  <si>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</si>
  <si>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</si>
  <si>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</si>
  <si>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</si>
  <si>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</si>
  <si>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</si>
  <si>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</si>
  <si>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</si>
  <si>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</si>
  <si>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</si>
  <si>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</si>
  <si>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</si>
  <si>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</si>
  <si>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</si>
  <si>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</si>
  <si>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</si>
  <si>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</si>
  <si>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</si>
  <si>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</si>
  <si>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</si>
  <si>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</si>
  <si>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</si>
  <si>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</si>
  <si>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</si>
  <si>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</si>
  <si>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</si>
  <si>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</si>
  <si>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</si>
  <si>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</si>
  <si>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</si>
  <si>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</si>
  <si>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</si>
  <si>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</si>
  <si>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</si>
  <si>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</si>
  <si>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</si>
  <si>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</si>
  <si>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</si>
  <si>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</si>
  <si>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</si>
  <si>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</si>
  <si>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</si>
  <si>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</si>
  <si>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</si>
  <si>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</si>
  <si>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</si>
  <si>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</si>
  <si>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</si>
  <si>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</si>
  <si>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</si>
  <si>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</si>
  <si>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</si>
  <si>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</si>
  <si>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</si>
  <si>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</si>
  <si>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</si>
  <si>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</si>
  <si>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</si>
  <si>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</si>
  <si>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</si>
  <si>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</si>
  <si>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</si>
  <si>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</si>
  <si>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</si>
  <si>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</si>
  <si>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</si>
  <si>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</si>
  <si>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</si>
  <si>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</si>
  <si>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</si>
  <si>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</si>
  <si>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</si>
  <si>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</si>
  <si>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</si>
  <si>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</si>
  <si>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</si>
  <si>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</si>
  <si>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</si>
  <si>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</si>
  <si>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</si>
  <si>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</si>
  <si>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</si>
  <si>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</si>
  <si>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</si>
  <si>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</si>
  <si>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</si>
  <si>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</si>
  <si>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</si>
  <si>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</si>
  <si>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</si>
  <si>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</si>
  <si>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</si>
  <si>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</si>
  <si>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</si>
  <si>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</si>
  <si>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</si>
  <si>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</si>
  <si>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</si>
  <si>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</si>
  <si>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</si>
  <si>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</si>
  <si>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</si>
  <si>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</si>
  <si>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</si>
  <si>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</si>
  <si>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</si>
  <si>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</si>
  <si>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</si>
  <si>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</si>
  <si>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</si>
  <si>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</si>
  <si>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</si>
  <si>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</si>
  <si>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</si>
  <si>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</si>
  <si>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</si>
  <si>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</si>
  <si>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</si>
  <si>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</si>
  <si>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</si>
  <si>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</si>
  <si>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</si>
  <si>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</si>
  <si>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</si>
  <si>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</si>
  <si>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</si>
  <si>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</si>
  <si>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</si>
  <si>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</si>
  <si>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</si>
  <si>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</si>
  <si>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</si>
  <si>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</si>
  <si>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</si>
  <si>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</si>
  <si>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</si>
  <si>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</si>
  <si>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</si>
  <si>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</si>
  <si>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</si>
  <si>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</si>
  <si>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</si>
  <si>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</si>
  <si>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</si>
  <si>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</si>
  <si>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</si>
  <si>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</si>
  <si>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</si>
  <si>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</si>
  <si>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</si>
  <si>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</si>
  <si>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</si>
  <si>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</si>
  <si>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</si>
  <si>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</si>
  <si>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</si>
  <si>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</si>
  <si>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</si>
  <si>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</si>
  <si>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</si>
  <si>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</si>
  <si>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</si>
  <si>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</si>
  <si>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</si>
  <si>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</si>
  <si>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</si>
  <si>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</si>
  <si>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</si>
  <si>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</si>
  <si>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</si>
  <si>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</si>
  <si>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</si>
  <si>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</si>
  <si>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</si>
  <si>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</si>
  <si>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</si>
  <si>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</si>
  <si>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</si>
  <si>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</si>
  <si>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</si>
  <si>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</si>
  <si>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</si>
  <si>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</si>
  <si>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</si>
  <si>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</si>
  <si>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</si>
  <si>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</si>
  <si>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</si>
  <si>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</si>
  <si>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</si>
  <si>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</si>
  <si>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</si>
  <si>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</si>
  <si>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</si>
  <si>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</si>
  <si>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</si>
  <si>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</si>
  <si>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</si>
  <si>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</si>
  <si>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</si>
  <si>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</si>
  <si>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</si>
  <si>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</si>
  <si>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</si>
  <si>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</si>
  <si>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</si>
  <si>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</si>
  <si>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</si>
  <si>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</si>
  <si>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</si>
  <si>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</si>
  <si>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</si>
  <si>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</si>
  <si>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</si>
  <si>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</si>
  <si>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</si>
  <si>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</si>
  <si>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</si>
  <si>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</si>
  <si>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</si>
  <si>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</si>
  <si>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</si>
  <si>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</si>
  <si>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</si>
  <si>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</si>
  <si>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</si>
  <si>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</si>
  <si>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</si>
  <si>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</si>
  <si>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</si>
  <si>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</si>
  <si>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</si>
  <si>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</si>
  <si>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</si>
  <si>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</si>
  <si>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</si>
  <si>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</si>
  <si>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</si>
  <si>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</si>
  <si>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</si>
  <si>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</si>
  <si>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</si>
  <si>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</si>
  <si>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</si>
  <si>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</si>
  <si>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</si>
  <si>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</si>
  <si>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</si>
  <si>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</si>
  <si>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</si>
  <si>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</si>
  <si>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</si>
  <si>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</si>
  <si>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</si>
  <si>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</si>
  <si>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</si>
  <si>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</si>
  <si>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</si>
  <si>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</si>
  <si>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</si>
  <si>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</si>
  <si>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</si>
  <si>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</si>
  <si>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</si>
  <si>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</si>
  <si>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</si>
  <si>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</si>
  <si>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</si>
  <si>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</si>
  <si>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</si>
  <si>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</si>
  <si>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</si>
  <si>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</si>
  <si>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</si>
  <si>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</si>
  <si>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</si>
  <si>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</si>
  <si>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</si>
  <si>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</si>
  <si>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</si>
  <si>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</si>
  <si>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</si>
  <si>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</si>
  <si>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</si>
  <si>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</si>
  <si>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</si>
  <si>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</si>
  <si>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</si>
  <si>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</si>
  <si>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</si>
  <si>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</si>
  <si>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</si>
  <si>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</si>
  <si>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</si>
  <si>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</si>
  <si>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</si>
  <si>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</si>
  <si>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</si>
  <si>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</si>
  <si>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</si>
  <si>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</si>
  <si>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</si>
  <si>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</si>
  <si>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</si>
  <si>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</si>
  <si>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</si>
  <si>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</si>
  <si>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</si>
  <si>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</si>
  <si>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</si>
  <si>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</si>
  <si>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</si>
  <si>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</si>
  <si>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</si>
  <si>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</si>
  <si>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</si>
  <si>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</si>
  <si>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</si>
  <si>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</si>
  <si>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</si>
  <si>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</si>
  <si>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</si>
  <si>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</si>
  <si>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</si>
  <si>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</si>
  <si>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</si>
  <si>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</si>
  <si>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</si>
  <si>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</si>
  <si>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</si>
  <si>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</si>
  <si>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</si>
  <si>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</si>
  <si>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</si>
  <si>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</si>
  <si>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</si>
  <si>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</si>
  <si>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</si>
  <si>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</si>
  <si>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</si>
  <si>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</si>
  <si>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</si>
  <si>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</si>
  <si>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</si>
  <si>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</si>
  <si>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</si>
  <si>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</si>
  <si>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</si>
  <si>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</si>
  <si>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</si>
  <si>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</si>
  <si>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</si>
  <si>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</si>
  <si>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</si>
  <si>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</si>
  <si>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</si>
  <si>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</si>
  <si>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</si>
  <si>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</si>
  <si>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</si>
  <si>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</si>
  <si>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</si>
  <si>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</si>
  <si>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</si>
  <si>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</si>
  <si>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</si>
  <si>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</si>
  <si>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</si>
  <si>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</si>
  <si>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</si>
  <si>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</si>
  <si>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</si>
  <si>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</si>
  <si>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</si>
  <si>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</si>
  <si>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</si>
  <si>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</si>
  <si>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</si>
  <si>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</si>
  <si>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</si>
  <si>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</si>
  <si>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</si>
  <si>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</si>
  <si>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</si>
  <si>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</si>
  <si>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</si>
  <si>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</si>
  <si>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</si>
  <si>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</si>
  <si>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</si>
  <si>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</si>
  <si>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</si>
  <si>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</si>
  <si>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</si>
  <si>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</si>
  <si>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</si>
  <si>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</si>
  <si>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</si>
  <si>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</si>
  <si>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</si>
  <si>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</si>
  <si>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</si>
  <si>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</si>
  <si>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</si>
  <si>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</si>
  <si>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</si>
  <si>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</si>
  <si>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</si>
  <si>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</si>
  <si>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</si>
  <si>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</si>
  <si>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</si>
  <si>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</si>
  <si>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</si>
  <si>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</si>
  <si>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</si>
  <si>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</si>
  <si>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</si>
  <si>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</si>
  <si>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</si>
  <si>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</si>
  <si>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</si>
  <si>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</si>
  <si>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</si>
  <si>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</si>
  <si>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</si>
  <si>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</si>
  <si>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</si>
  <si>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</si>
  <si>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</si>
  <si>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</si>
  <si>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</si>
  <si>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</si>
  <si>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</si>
  <si>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</si>
  <si>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</si>
  <si>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</si>
  <si>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</si>
  <si>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</si>
  <si>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</si>
  <si>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</si>
  <si>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</si>
  <si>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</si>
  <si>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</si>
  <si>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</si>
  <si>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</si>
  <si>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</si>
  <si>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</si>
  <si>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</si>
  <si>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</si>
  <si>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</si>
  <si>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</si>
  <si>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</si>
  <si>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</si>
  <si>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</si>
  <si>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</si>
  <si>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</si>
  <si>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</si>
  <si>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</si>
  <si>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</si>
  <si>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</si>
  <si>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</si>
  <si>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</si>
  <si>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</si>
  <si>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</si>
  <si>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</si>
  <si>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</si>
  <si>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</si>
  <si>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</si>
  <si>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</si>
  <si>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</si>
  <si>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</si>
  <si>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</si>
  <si>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</si>
  <si>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</si>
  <si>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</si>
  <si>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</si>
  <si>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</si>
  <si>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</si>
  <si>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</si>
  <si>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</si>
  <si>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</si>
  <si>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</si>
  <si>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</si>
  <si>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</si>
  <si>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</si>
  <si>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</si>
  <si>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</si>
  <si>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</si>
  <si>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</si>
  <si>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</si>
  <si>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</si>
  <si>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</si>
  <si>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</si>
  <si>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</si>
  <si>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</si>
  <si>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</si>
  <si>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</si>
  <si>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</si>
  <si>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</si>
  <si>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</si>
  <si>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</si>
  <si>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</si>
  <si>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</si>
  <si>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</si>
  <si>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</si>
  <si>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</si>
  <si>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</si>
  <si>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</si>
  <si>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</si>
  <si>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</si>
  <si>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</si>
  <si>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</si>
  <si>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</si>
  <si>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</si>
  <si>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</si>
  <si>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</si>
  <si>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</si>
  <si>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</si>
  <si>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</si>
  <si>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</si>
  <si>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</si>
  <si>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</si>
  <si>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</si>
  <si>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</si>
  <si>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</si>
  <si>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</si>
  <si>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</si>
  <si>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</si>
  <si>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</si>
  <si>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</si>
  <si>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</si>
  <si>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</si>
  <si>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</si>
  <si>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</si>
  <si>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</si>
  <si>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</si>
  <si>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</si>
  <si>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</si>
  <si>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</si>
  <si>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</si>
  <si>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</si>
  <si>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</si>
  <si>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</si>
  <si>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</si>
  <si>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</si>
  <si>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</si>
  <si>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</si>
  <si>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</si>
  <si>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</si>
  <si>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</si>
  <si>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</si>
  <si>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</si>
  <si>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</si>
  <si>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</si>
  <si>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</si>
  <si>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</si>
  <si>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</si>
  <si>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</si>
  <si>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</si>
  <si>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</si>
  <si>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</si>
  <si>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</si>
  <si>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</si>
  <si>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</si>
  <si>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</si>
  <si>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</si>
  <si>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</si>
  <si>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</si>
  <si>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</si>
  <si>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</si>
  <si>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</si>
  <si>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</si>
  <si>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</si>
  <si>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</si>
  <si>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</si>
  <si>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</si>
  <si>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</si>
  <si>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</si>
  <si>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</si>
  <si>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</si>
  <si>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</si>
  <si>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</si>
  <si>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</si>
  <si>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</si>
  <si>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</si>
  <si>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</si>
  <si>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</si>
  <si>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</si>
  <si>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</si>
  <si>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</si>
  <si>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</si>
  <si>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</si>
  <si>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</si>
  <si>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</si>
  <si>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</si>
  <si>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</si>
  <si>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</si>
  <si>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</si>
  <si>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</si>
  <si>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</si>
  <si>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</si>
  <si>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</si>
  <si>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</si>
  <si>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</si>
  <si>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</si>
  <si>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</si>
  <si>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</si>
  <si>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</si>
  <si>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</si>
  <si>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</si>
  <si>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</si>
  <si>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</si>
  <si>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</si>
  <si>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</si>
  <si>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</si>
  <si>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</si>
  <si>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</si>
  <si>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</si>
  <si>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</si>
  <si>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</si>
  <si>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</si>
  <si>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</si>
  <si>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</si>
  <si>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</si>
  <si>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</si>
  <si>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</si>
  <si>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</si>
  <si>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</si>
  <si>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</si>
  <si>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</si>
  <si>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</si>
  <si>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</si>
  <si>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</si>
  <si>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</si>
  <si>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</si>
  <si>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</si>
  <si>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</si>
  <si>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</si>
  <si>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</si>
  <si>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</si>
  <si>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</si>
  <si>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</si>
  <si>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</si>
  <si>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</si>
  <si>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</si>
  <si>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</si>
  <si>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</si>
  <si>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</si>
  <si>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</si>
  <si>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</si>
  <si>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</si>
  <si>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</si>
  <si>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</si>
  <si>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</si>
  <si>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</si>
  <si>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</si>
  <si>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</si>
  <si>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</si>
  <si>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</si>
  <si>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</si>
  <si>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</si>
  <si>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</si>
  <si>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</si>
  <si>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</si>
  <si>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</si>
  <si>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</si>
  <si>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</si>
  <si>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</si>
  <si>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</si>
  <si>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</si>
  <si>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</si>
  <si>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</si>
  <si>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</si>
  <si>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</si>
  <si>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</si>
  <si>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</si>
  <si>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</si>
  <si>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</si>
  <si>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</si>
  <si>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</si>
  <si>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</si>
  <si>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</si>
  <si>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</si>
  <si>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</si>
  <si>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</si>
  <si>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</si>
  <si>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</si>
  <si>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</si>
  <si>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</si>
  <si>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</si>
  <si>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</si>
  <si>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</si>
  <si>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</si>
  <si>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</si>
  <si>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</si>
  <si>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</si>
  <si>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</si>
  <si>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</si>
  <si>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</si>
  <si>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</si>
  <si>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</si>
  <si>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</si>
  <si>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</si>
  <si>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</si>
  <si>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</si>
  <si>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</si>
  <si>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</si>
  <si>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</si>
  <si>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</si>
  <si>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</si>
  <si>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</si>
  <si>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</si>
  <si>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</si>
  <si>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</si>
  <si>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</si>
  <si>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</si>
  <si>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</si>
  <si>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</si>
  <si>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</si>
  <si>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</si>
  <si>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</si>
  <si>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</si>
  <si>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</si>
  <si>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</si>
  <si>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</si>
  <si>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</si>
  <si>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</si>
  <si>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</si>
  <si>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</si>
  <si>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</si>
  <si>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</si>
  <si>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</si>
  <si>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</si>
  <si>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</si>
  <si>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</si>
  <si>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</si>
  <si>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</si>
  <si>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</si>
  <si>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</si>
  <si>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</si>
  <si>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</si>
  <si>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</si>
  <si>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</si>
  <si>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</si>
  <si>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</si>
  <si>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</si>
  <si>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</si>
  <si>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</si>
  <si>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</si>
  <si>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</si>
  <si>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</si>
  <si>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</si>
  <si>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</si>
  <si>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</si>
  <si>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</si>
  <si>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</si>
  <si>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</si>
  <si>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</si>
  <si>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</si>
  <si>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</si>
  <si>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</si>
  <si>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</si>
  <si>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</si>
  <si>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</si>
  <si>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</si>
  <si>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</si>
  <si>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</si>
  <si>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</si>
  <si>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</si>
  <si>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</si>
  <si>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</si>
  <si>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</si>
  <si>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</si>
  <si>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</si>
  <si>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</si>
  <si>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</si>
  <si>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</si>
  <si>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</si>
  <si>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</si>
  <si>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</si>
  <si>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</si>
  <si>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</si>
  <si>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</si>
  <si>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</si>
  <si>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</si>
  <si>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</si>
  <si>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</si>
  <si>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</si>
  <si>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</si>
  <si>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</si>
  <si>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</si>
  <si>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</si>
  <si>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</si>
  <si>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</si>
  <si>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</si>
  <si>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</si>
  <si>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</si>
  <si>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</si>
  <si>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</si>
  <si>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</si>
  <si>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</si>
  <si>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</si>
  <si>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</si>
  <si>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</si>
  <si>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</si>
  <si>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</si>
  <si>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</si>
  <si>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</si>
  <si>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</si>
  <si>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</si>
  <si>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</si>
  <si>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</si>
  <si>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</si>
  <si>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</si>
  <si>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</si>
  <si>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</si>
  <si>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</si>
  <si>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</si>
  <si>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</si>
  <si>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</si>
  <si>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</si>
  <si>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</si>
  <si>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</si>
  <si>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</si>
  <si>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</si>
  <si>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</si>
  <si>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</si>
  <si>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</si>
  <si>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</si>
  <si>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</si>
  <si>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</si>
  <si>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</si>
  <si>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</si>
  <si>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</si>
  <si>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</si>
  <si>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</si>
  <si>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</si>
  <si>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</si>
  <si>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</si>
  <si>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</si>
  <si>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</si>
  <si>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</si>
  <si>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</si>
  <si>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</si>
  <si>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</si>
  <si>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</si>
  <si>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</si>
  <si>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</si>
  <si>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</si>
  <si>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</si>
  <si>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</si>
  <si>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</si>
  <si>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</si>
  <si>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</si>
  <si>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</si>
  <si>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</si>
  <si>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</si>
  <si>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</si>
  <si>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</si>
  <si>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</si>
  <si>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</si>
  <si>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</si>
  <si>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</si>
  <si>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</si>
  <si>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</si>
  <si>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</si>
  <si>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</si>
  <si>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</si>
  <si>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</si>
  <si>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</si>
  <si>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</si>
  <si>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</si>
  <si>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</si>
  <si>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</si>
  <si>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</si>
  <si>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</si>
  <si>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</si>
  <si>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</si>
  <si>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</si>
  <si>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</si>
  <si>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</si>
  <si>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</si>
  <si>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</si>
  <si>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</si>
  <si>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</si>
  <si>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</si>
  <si>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</si>
  <si>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</si>
  <si>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</si>
  <si>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</si>
  <si>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</si>
  <si>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</si>
  <si>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</si>
  <si>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</si>
  <si>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</si>
  <si>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</si>
  <si>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</si>
  <si>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</si>
  <si>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</si>
  <si>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</si>
  <si>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</si>
  <si>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</si>
  <si>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</si>
  <si>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</si>
  <si>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</si>
  <si>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</si>
  <si>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</si>
  <si>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</si>
  <si>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</si>
  <si>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</si>
  <si>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</si>
  <si>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</si>
  <si>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</si>
  <si>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</si>
  <si>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</si>
  <si>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</si>
  <si>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</si>
  <si>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</si>
  <si>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</si>
  <si>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</si>
  <si>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</si>
  <si>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</si>
  <si>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</si>
  <si>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</si>
  <si>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</si>
  <si>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</si>
  <si>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</si>
  <si>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</si>
  <si>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</si>
  <si>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</si>
  <si>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</si>
  <si>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</si>
  <si>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</si>
  <si>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</si>
  <si>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</si>
  <si>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</si>
  <si>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</si>
  <si>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</si>
  <si>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</si>
  <si>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</si>
  <si>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</si>
  <si>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</si>
  <si>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</si>
  <si>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</si>
  <si>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</si>
  <si>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</si>
  <si>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</si>
  <si>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</si>
  <si>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</si>
  <si>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</si>
  <si>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</si>
  <si>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</si>
  <si>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</si>
  <si>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</si>
  <si>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</si>
  <si>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</si>
  <si>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</si>
  <si>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</si>
  <si>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</si>
  <si>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</si>
  <si>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</si>
  <si>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</si>
  <si>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</si>
  <si>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</si>
  <si>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</si>
  <si>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</si>
  <si>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</si>
  <si>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</si>
  <si>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</si>
  <si>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</si>
  <si>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</si>
  <si>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</si>
  <si>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</si>
  <si>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</si>
  <si>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</si>
  <si>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</si>
  <si>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</si>
  <si>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</si>
  <si>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</si>
  <si>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</si>
  <si>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</si>
  <si>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</si>
  <si>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</si>
  <si>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</si>
  <si>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</si>
  <si>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</si>
  <si>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</si>
  <si>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</si>
  <si>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</si>
  <si>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</si>
  <si>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</si>
  <si>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</si>
  <si>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</si>
  <si>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</si>
  <si>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</si>
  <si>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</si>
  <si>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</si>
  <si>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</si>
  <si>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</si>
  <si>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</si>
  <si>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</si>
  <si>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</si>
  <si>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</si>
  <si>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</si>
  <si>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</si>
  <si>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</si>
  <si>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</si>
  <si>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</si>
  <si>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</si>
  <si>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</si>
  <si>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</si>
  <si>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</si>
  <si>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</si>
  <si>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</si>
  <si>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</si>
  <si>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</si>
  <si>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</si>
  <si>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</si>
  <si>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</si>
  <si>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</si>
  <si>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</si>
  <si>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</si>
  <si>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</si>
  <si>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</si>
  <si>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</si>
  <si>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</si>
  <si>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</si>
  <si>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</si>
  <si>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</si>
  <si>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</si>
  <si>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</si>
  <si>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</si>
  <si>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</si>
  <si>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</si>
  <si>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</si>
  <si>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</si>
  <si>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</si>
  <si>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</si>
  <si>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</si>
  <si>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</si>
  <si>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</si>
  <si>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</si>
  <si>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</si>
  <si>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</si>
  <si>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</si>
  <si>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</si>
  <si>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</si>
  <si>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</si>
  <si>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</si>
  <si>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</si>
  <si>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</si>
  <si>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</si>
  <si>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</si>
  <si>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</si>
  <si>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</si>
  <si>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</si>
  <si>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</si>
  <si>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</si>
  <si>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</si>
  <si>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</si>
  <si>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</si>
  <si>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</si>
  <si>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</si>
  <si>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</si>
  <si>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</si>
  <si>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</si>
  <si>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</si>
  <si>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</si>
  <si>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</si>
  <si>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</si>
  <si>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</si>
  <si>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</si>
  <si>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</si>
  <si>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</si>
  <si>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</si>
  <si>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</si>
  <si>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</si>
  <si>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</si>
  <si>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</si>
  <si>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</si>
  <si>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</si>
  <si>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</si>
  <si>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</si>
  <si>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</si>
  <si>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</si>
  <si>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</si>
  <si>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</si>
  <si>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</si>
  <si>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</si>
  <si>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</si>
  <si>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</si>
  <si>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</si>
  <si>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</si>
  <si>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</si>
  <si>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</si>
  <si>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</si>
  <si>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</si>
  <si>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</si>
  <si>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</si>
  <si>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</si>
  <si>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</si>
  <si>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</si>
  <si>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</si>
  <si>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</si>
  <si>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</si>
  <si>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</si>
  <si>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</si>
  <si>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</si>
  <si>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</si>
  <si>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</si>
  <si>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</si>
  <si>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</si>
  <si>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</si>
  <si>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</si>
  <si>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</si>
  <si>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</si>
  <si>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</si>
  <si>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</si>
  <si>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</si>
  <si>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</si>
  <si>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</si>
  <si>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</si>
  <si>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</si>
  <si>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</si>
  <si>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</si>
  <si>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</si>
  <si>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</si>
  <si>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</si>
  <si>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</si>
  <si>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</si>
  <si>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</si>
  <si>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</si>
  <si>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</si>
  <si>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</si>
  <si>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</si>
  <si>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</si>
  <si>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</si>
  <si>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</si>
  <si>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</si>
  <si>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</si>
  <si>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</si>
  <si>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</si>
  <si>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</si>
  <si>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</si>
  <si>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</si>
  <si>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</si>
  <si>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</si>
  <si>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</si>
  <si>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</si>
  <si>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</si>
  <si>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</si>
  <si>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</si>
  <si>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</si>
  <si>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</si>
  <si>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</si>
  <si>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</si>
  <si>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</si>
  <si>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</si>
  <si>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</si>
  <si>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</si>
  <si>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</si>
  <si>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</si>
  <si>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</si>
  <si>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</si>
  <si>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</si>
  <si>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</si>
  <si>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</si>
  <si>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</si>
  <si>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</si>
  <si>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</si>
  <si>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</si>
  <si>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</si>
  <si>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</si>
  <si>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</si>
  <si>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</si>
  <si>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</si>
  <si>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</si>
  <si>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</si>
  <si>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</si>
  <si>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</si>
  <si>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</si>
  <si>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</si>
  <si>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</si>
  <si>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</si>
  <si>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</si>
  <si>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</si>
  <si>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</si>
  <si>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</si>
  <si>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</si>
  <si>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</si>
  <si>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</si>
  <si>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</si>
  <si>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</si>
  <si>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</si>
  <si>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</si>
  <si>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</si>
  <si>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</si>
  <si>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</si>
  <si>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</si>
  <si>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</si>
  <si>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</si>
  <si>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</si>
  <si>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</si>
  <si>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</si>
  <si>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</si>
  <si>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</si>
  <si>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</si>
  <si>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</si>
  <si>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</si>
  <si>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</si>
  <si>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</si>
  <si>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</si>
  <si>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</si>
  <si>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</si>
  <si>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</si>
  <si>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</si>
  <si>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</si>
  <si>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</si>
  <si>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</si>
  <si>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</si>
  <si>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</si>
  <si>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</si>
  <si>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</si>
  <si>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</si>
  <si>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</si>
  <si>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</si>
  <si>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</si>
  <si>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</si>
  <si>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</si>
  <si>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</si>
  <si>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</si>
  <si>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</si>
  <si>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</si>
  <si>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</si>
  <si>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</si>
  <si>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</si>
  <si>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</si>
  <si>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</si>
  <si>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</si>
  <si>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</si>
  <si>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</si>
  <si>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</si>
  <si>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</si>
  <si>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</si>
  <si>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</si>
  <si>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</si>
  <si>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</si>
  <si>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</si>
  <si>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</si>
  <si>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</si>
  <si>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</si>
  <si>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</si>
  <si>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</si>
  <si>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</si>
  <si>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</si>
  <si>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</si>
  <si>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</si>
  <si>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</si>
  <si>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</si>
  <si>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</si>
  <si>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</si>
  <si>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</si>
  <si>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</si>
  <si>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</si>
  <si>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</si>
  <si>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</si>
  <si>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</si>
  <si>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</si>
  <si>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</si>
  <si>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</si>
  <si>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</si>
  <si>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</si>
  <si>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</si>
  <si>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</si>
  <si>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</si>
  <si>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</si>
  <si>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</si>
  <si>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</si>
  <si>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</si>
  <si>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</si>
  <si>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</si>
  <si>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</si>
  <si>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</si>
  <si>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</si>
  <si>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</si>
  <si>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</si>
  <si>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</si>
  <si>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</si>
  <si>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</si>
  <si>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</si>
  <si>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</si>
  <si>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</si>
  <si>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</si>
  <si>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</si>
  <si>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</si>
  <si>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</si>
  <si>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</si>
  <si>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</si>
  <si>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</si>
  <si>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</si>
  <si>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</si>
  <si>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</si>
  <si>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</si>
  <si>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</si>
  <si>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</si>
  <si>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</si>
  <si>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</si>
  <si>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</si>
  <si>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</si>
  <si>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</si>
  <si>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</si>
  <si>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</si>
  <si>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</si>
  <si>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</si>
  <si>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</si>
  <si>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</si>
  <si>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</si>
  <si>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</si>
  <si>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</si>
  <si>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</si>
  <si>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</si>
  <si>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</si>
  <si>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</si>
  <si>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</si>
  <si>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</si>
  <si>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</si>
  <si>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</si>
  <si>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</si>
  <si>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</si>
  <si>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</si>
  <si>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</si>
  <si>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</si>
  <si>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</si>
  <si>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</si>
  <si>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</si>
  <si>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</si>
  <si>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</si>
  <si>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</si>
  <si>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</si>
  <si>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</si>
  <si>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</si>
  <si>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</si>
  <si>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</si>
  <si>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</si>
  <si>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</si>
  <si>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</si>
  <si>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</si>
  <si>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</si>
  <si>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</si>
  <si>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</si>
  <si>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</si>
  <si>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</si>
  <si>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</si>
  <si>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</si>
  <si>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</si>
  <si>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</si>
  <si>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</si>
  <si>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</si>
  <si>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</si>
  <si>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</si>
  <si>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</si>
  <si>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</si>
  <si>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</si>
  <si>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</si>
  <si>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</si>
  <si>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</si>
  <si>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</si>
  <si>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</si>
  <si>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</si>
  <si>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</si>
  <si>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</si>
  <si>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</si>
  <si>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</si>
  <si>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</si>
  <si>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</si>
  <si>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</si>
  <si>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</si>
  <si>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</si>
  <si>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</si>
  <si>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</si>
  <si>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</si>
  <si>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</si>
  <si>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</si>
  <si>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</si>
  <si>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</si>
  <si>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</si>
  <si>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</si>
  <si>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</si>
  <si>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</si>
  <si>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</si>
  <si>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</si>
  <si>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</si>
  <si>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</si>
  <si>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</si>
  <si>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</si>
  <si>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</si>
  <si>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</si>
  <si>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</si>
  <si>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</si>
  <si>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</si>
  <si>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</si>
  <si>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</si>
  <si>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</si>
  <si>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</si>
  <si>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</si>
  <si>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</si>
  <si>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</si>
  <si>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</si>
  <si>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</si>
  <si>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</si>
  <si>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</si>
  <si>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</si>
  <si>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</si>
  <si>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</si>
  <si>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</si>
  <si>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</si>
  <si>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</si>
  <si>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</si>
  <si>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</si>
  <si>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</si>
  <si>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</si>
  <si>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</si>
  <si>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</si>
  <si>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</si>
  <si>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</si>
  <si>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</si>
  <si>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</si>
  <si>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</si>
  <si>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</si>
  <si>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</si>
  <si>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</si>
  <si>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</si>
  <si>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</si>
  <si>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</si>
  <si>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</si>
  <si>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</si>
  <si>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</si>
  <si>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</si>
  <si>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</si>
  <si>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</si>
  <si>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</si>
  <si>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</si>
  <si>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</si>
  <si>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</si>
  <si>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</si>
  <si>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</si>
  <si>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</si>
  <si>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</si>
  <si>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</si>
  <si>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</si>
  <si>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</si>
  <si>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</si>
  <si>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</si>
  <si>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</si>
  <si>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</si>
  <si>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</si>
  <si>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</si>
  <si>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</si>
  <si>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</si>
  <si>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</si>
  <si>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</si>
  <si>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</si>
  <si>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</si>
  <si>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</si>
  <si>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</si>
  <si>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</si>
  <si>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</si>
  <si>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</si>
  <si>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</si>
  <si>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</si>
  <si>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</si>
  <si>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</si>
  <si>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</si>
  <si>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</si>
  <si>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</si>
  <si>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</si>
  <si>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</si>
  <si>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</si>
  <si>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</si>
  <si>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</si>
  <si>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</si>
  <si>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</si>
  <si>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</si>
  <si>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</si>
  <si>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</si>
  <si>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</si>
  <si>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</si>
  <si>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</si>
  <si>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</si>
  <si>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</si>
  <si>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</si>
  <si>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</si>
  <si>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</si>
  <si>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</si>
  <si>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</si>
  <si>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</si>
  <si>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</si>
  <si>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</si>
  <si>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</si>
  <si>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</si>
  <si>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</si>
  <si>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</si>
  <si>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</si>
  <si>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</si>
  <si>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</si>
  <si>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</si>
  <si>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</si>
  <si>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</si>
  <si>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</si>
  <si>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</si>
  <si>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</si>
  <si>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</si>
  <si>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</si>
  <si>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</si>
  <si>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</si>
  <si>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</si>
  <si>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</si>
  <si>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</si>
  <si>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</si>
  <si>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</si>
  <si>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</si>
  <si>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</si>
  <si>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</si>
  <si>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</si>
  <si>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</si>
  <si>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</si>
  <si>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</si>
  <si>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</si>
  <si>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</si>
  <si>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</si>
  <si>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</si>
  <si>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</si>
  <si>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</si>
  <si>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</si>
  <si>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</si>
  <si>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</si>
  <si>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</si>
  <si>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</si>
  <si>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</si>
  <si>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</si>
  <si>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</si>
  <si>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</si>
  <si>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</si>
  <si>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</si>
  <si>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</si>
  <si>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</si>
  <si>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</si>
  <si>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</si>
  <si>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</si>
  <si>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</si>
  <si>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</si>
  <si>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</si>
  <si>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</si>
  <si>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</si>
  <si>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</si>
  <si>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</si>
  <si>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</si>
  <si>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</si>
  <si>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</si>
  <si>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</si>
  <si>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</si>
  <si>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</si>
  <si>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</si>
  <si>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</si>
  <si>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</si>
  <si>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</si>
  <si>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</si>
  <si>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</si>
  <si>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</si>
  <si>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</si>
  <si>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</si>
  <si>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</si>
  <si>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</si>
  <si>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</si>
  <si>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</si>
  <si>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</si>
  <si>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</si>
  <si>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</si>
  <si>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</si>
  <si>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</si>
  <si>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</si>
  <si>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</si>
  <si>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</si>
  <si>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</si>
  <si>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</si>
  <si>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</si>
  <si>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</si>
  <si>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</si>
  <si>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</si>
  <si>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</si>
  <si>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</si>
  <si>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</si>
  <si>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</si>
  <si>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</si>
  <si>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</si>
  <si>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</si>
  <si>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</si>
  <si>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</si>
  <si>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</si>
  <si>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</si>
  <si>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</si>
  <si>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</si>
  <si>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</si>
  <si>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</si>
  <si>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</si>
  <si>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</si>
  <si>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</si>
  <si>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</si>
  <si>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</si>
  <si>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</si>
  <si>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</si>
  <si>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</si>
  <si>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</si>
  <si>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</si>
  <si>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</si>
  <si>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</si>
  <si>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</si>
  <si>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</si>
  <si>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</si>
  <si>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</si>
  <si>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</si>
  <si>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</si>
  <si>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</si>
  <si>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</si>
  <si>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</si>
  <si>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</si>
  <si>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</si>
  <si>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</si>
  <si>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</si>
  <si>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</si>
  <si>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</si>
  <si>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</si>
  <si>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</si>
  <si>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</si>
  <si>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</si>
  <si>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</si>
  <si>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</si>
  <si>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</si>
  <si>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</si>
  <si>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</si>
  <si>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</si>
  <si>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</si>
  <si>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</si>
  <si>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</si>
  <si>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</si>
  <si>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</si>
  <si>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</si>
  <si>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</si>
  <si>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</si>
  <si>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</si>
  <si>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</si>
  <si>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</si>
  <si>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</si>
  <si>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</si>
  <si>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</si>
  <si>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</si>
  <si>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</si>
  <si>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</si>
  <si>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</si>
  <si>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</si>
  <si>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</si>
  <si>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</si>
  <si>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</si>
  <si>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</si>
  <si>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</si>
  <si>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</si>
  <si>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</si>
  <si>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</si>
  <si>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</si>
  <si>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</si>
  <si>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</si>
  <si>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</si>
  <si>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</si>
  <si>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</si>
  <si>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</si>
  <si>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</si>
  <si>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</si>
  <si>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</si>
  <si>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</si>
  <si>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</si>
  <si>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</si>
  <si>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</si>
  <si>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</si>
  <si>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</si>
  <si>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</si>
  <si>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</si>
  <si>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</si>
  <si>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</si>
  <si>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</si>
  <si>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</si>
  <si>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</si>
  <si>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</si>
  <si>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</si>
  <si>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</si>
  <si>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</si>
  <si>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</si>
  <si>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</si>
  <si>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</si>
  <si>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</si>
  <si>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</si>
  <si>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</si>
  <si>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</si>
  <si>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</si>
  <si>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</si>
  <si>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</si>
  <si>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</si>
  <si>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</si>
  <si>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</si>
  <si>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</si>
  <si>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</si>
  <si>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</si>
  <si>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</si>
  <si>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</si>
  <si>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</si>
  <si>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</si>
  <si>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</si>
  <si>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</si>
  <si>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</si>
  <si>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</si>
  <si>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</si>
  <si>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</si>
  <si>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</si>
  <si>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</si>
  <si>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</si>
  <si>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</si>
  <si>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</si>
  <si>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</si>
  <si>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</si>
  <si>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</si>
  <si>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</si>
  <si>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</si>
  <si>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</si>
  <si>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</si>
  <si>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</si>
  <si>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</si>
  <si>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</si>
  <si>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</si>
  <si>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</si>
  <si>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</si>
  <si>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</si>
  <si>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</si>
  <si>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</si>
  <si>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</si>
  <si>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</si>
  <si>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</si>
  <si>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</si>
  <si>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</si>
  <si>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</si>
  <si>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</si>
  <si>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</si>
  <si>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</si>
  <si>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</si>
  <si>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</si>
  <si>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</si>
  <si>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</si>
  <si>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</si>
  <si>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</si>
  <si>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</si>
  <si>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</si>
  <si>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</si>
  <si>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</si>
  <si>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</si>
  <si>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</si>
  <si>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</si>
  <si>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</si>
  <si>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</si>
  <si>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</si>
  <si>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</si>
  <si>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</si>
  <si>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</si>
  <si>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</si>
  <si>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</si>
  <si>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</si>
  <si>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</si>
  <si>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</si>
  <si>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</si>
  <si>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</si>
  <si>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</si>
  <si>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</si>
  <si>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</si>
  <si>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</si>
  <si>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</si>
  <si>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</si>
  <si>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</si>
  <si>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</si>
  <si>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</si>
  <si>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</si>
  <si>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</si>
  <si>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</si>
  <si>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</si>
  <si>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</si>
  <si>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</si>
  <si>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</si>
  <si>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</si>
  <si>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</si>
  <si>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</si>
  <si>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</si>
  <si>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</si>
  <si>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</si>
  <si>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</si>
  <si>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</si>
  <si>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</si>
  <si>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</si>
  <si>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</si>
  <si>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</si>
  <si>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</si>
  <si>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</si>
  <si>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</si>
  <si>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</si>
  <si>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</si>
  <si>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</si>
  <si>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</si>
  <si>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</si>
  <si>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</si>
  <si>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</si>
  <si>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</si>
  <si>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</si>
  <si>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</si>
  <si>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</si>
  <si>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</si>
  <si>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</si>
  <si>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</si>
  <si>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</si>
  <si>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</si>
  <si>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</si>
  <si>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</si>
  <si>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</si>
  <si>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</si>
  <si>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</si>
  <si>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</si>
  <si>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</si>
  <si>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</si>
  <si>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</si>
  <si>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</si>
  <si>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</si>
  <si>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</si>
  <si>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</si>
  <si>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</si>
  <si>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</si>
  <si>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</si>
  <si>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</si>
  <si>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</si>
  <si>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</si>
  <si>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</si>
  <si>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</si>
  <si>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</si>
  <si>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</si>
  <si>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</si>
  <si>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</si>
  <si>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</si>
  <si>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</si>
  <si>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</si>
  <si>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</si>
  <si>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</si>
  <si>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</si>
  <si>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</si>
  <si>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</si>
  <si>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</si>
  <si>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</si>
  <si>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</si>
  <si>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</si>
  <si>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</si>
  <si>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</si>
  <si>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</si>
  <si>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</si>
  <si>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</si>
  <si>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</si>
  <si>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</si>
  <si>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</si>
  <si>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</si>
  <si>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</si>
  <si>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</si>
  <si>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</si>
  <si>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</si>
  <si>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</si>
  <si>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</si>
  <si>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</si>
  <si>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</si>
  <si>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</si>
  <si>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</si>
  <si>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</si>
  <si>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</si>
  <si>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</si>
  <si>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</si>
  <si>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</si>
  <si>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</si>
  <si>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</si>
  <si>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</si>
  <si>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</si>
  <si>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</si>
  <si>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</si>
  <si>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</si>
  <si>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</si>
  <si>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</si>
  <si>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</si>
  <si>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</si>
  <si>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</si>
  <si>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</si>
  <si>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</si>
  <si>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</si>
  <si>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</si>
  <si>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</si>
  <si>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</si>
  <si>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</si>
  <si>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</si>
  <si>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</si>
  <si>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</si>
  <si>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</si>
  <si>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</si>
  <si>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</si>
  <si>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</si>
  <si>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</si>
  <si>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</si>
  <si>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</si>
  <si>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</si>
  <si>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</si>
  <si>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</si>
  <si>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</si>
  <si>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</si>
  <si>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</si>
  <si>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</si>
  <si>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</si>
  <si>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</si>
  <si>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</si>
  <si>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</si>
  <si>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</si>
  <si>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</si>
  <si>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</si>
  <si>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</si>
  <si>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</si>
  <si>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</si>
  <si>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</si>
  <si>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</si>
  <si>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</si>
  <si>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</si>
  <si>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</si>
  <si>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</si>
  <si>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</si>
  <si>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</si>
  <si>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</si>
  <si>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</si>
  <si>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</si>
  <si>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</si>
  <si>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</si>
  <si>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</si>
  <si>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</si>
  <si>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</si>
  <si>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</si>
  <si>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</si>
  <si>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</si>
  <si>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</si>
  <si>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</si>
  <si>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</si>
  <si>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</si>
  <si>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</si>
  <si>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</si>
  <si>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</si>
  <si>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</si>
  <si>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</si>
  <si>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</si>
  <si>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</si>
  <si>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</si>
  <si>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</si>
  <si>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</si>
  <si>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</si>
  <si>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</si>
  <si>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</si>
  <si>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</si>
  <si>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</si>
  <si>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</si>
  <si>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</si>
  <si>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</si>
  <si>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</si>
  <si>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</si>
  <si>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</si>
  <si>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</si>
  <si>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</si>
  <si>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</si>
  <si>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</si>
  <si>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</si>
  <si>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</si>
  <si>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</si>
  <si>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</si>
  <si>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</si>
  <si>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</si>
  <si>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</si>
  <si>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</si>
  <si>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</si>
  <si>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</si>
  <si>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</si>
  <si>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</si>
  <si>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</si>
  <si>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</si>
  <si>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</si>
  <si>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</si>
  <si>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</si>
  <si>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</si>
  <si>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</si>
  <si>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</si>
  <si>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</si>
  <si>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</si>
  <si>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</si>
  <si>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</si>
  <si>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</si>
  <si>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</si>
  <si>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</si>
  <si>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</si>
  <si>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</si>
  <si>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</si>
  <si>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</si>
  <si>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</si>
  <si>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</si>
  <si>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</si>
  <si>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</si>
  <si>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</si>
  <si>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</si>
  <si>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</si>
  <si>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</si>
  <si>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</si>
  <si>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</si>
  <si>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</si>
  <si>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</si>
  <si>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</si>
  <si>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</si>
  <si>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</si>
  <si>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</si>
  <si>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</si>
  <si>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</si>
  <si>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</si>
  <si>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</si>
  <si>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</si>
  <si>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</si>
  <si>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</si>
  <si>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</si>
  <si>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</si>
  <si>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</si>
  <si>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</si>
  <si>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</si>
  <si>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</si>
  <si>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</si>
  <si>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</si>
  <si>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</si>
  <si>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</si>
  <si>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</si>
  <si>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</si>
  <si>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</si>
  <si>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</si>
  <si>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</si>
  <si>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</si>
  <si>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</si>
  <si>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</si>
  <si>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</si>
  <si>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</si>
  <si>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</si>
  <si>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</si>
  <si>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</si>
  <si>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</si>
  <si>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</si>
  <si>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</si>
  <si>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</si>
  <si>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</si>
  <si>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</si>
  <si>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</si>
  <si>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</si>
  <si>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</si>
  <si>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</si>
  <si>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</si>
  <si>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</si>
  <si>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</si>
  <si>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</si>
  <si>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</si>
  <si>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</si>
  <si>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</si>
  <si>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</si>
  <si>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</si>
  <si>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</si>
  <si>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</si>
  <si>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</si>
  <si>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</si>
  <si>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</si>
  <si>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</si>
  <si>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</si>
  <si>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</si>
  <si>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</si>
  <si>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</si>
  <si>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</si>
  <si>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</si>
  <si>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</si>
  <si>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</si>
  <si>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</si>
  <si>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</si>
  <si>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</si>
  <si>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</si>
  <si>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</si>
  <si>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</si>
  <si>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</si>
  <si>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</si>
  <si>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</si>
  <si>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</si>
  <si>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</si>
  <si>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</si>
  <si>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</si>
  <si>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</si>
  <si>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</si>
  <si>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</si>
  <si>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</si>
  <si>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</si>
  <si>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</si>
  <si>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</si>
  <si>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</si>
  <si>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</si>
  <si>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</si>
  <si>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</si>
  <si>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</si>
  <si>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</si>
  <si>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</si>
  <si>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</si>
  <si>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</si>
  <si>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</si>
  <si>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</si>
  <si>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</si>
  <si>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</si>
  <si>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</si>
  <si>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</si>
  <si>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</si>
  <si>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</si>
  <si>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</si>
  <si>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</si>
  <si>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</si>
  <si>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</si>
  <si>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</si>
  <si>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</si>
  <si>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</si>
  <si>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</si>
  <si>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</si>
  <si>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</si>
  <si>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</si>
  <si>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</si>
  <si>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</si>
  <si>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</si>
  <si>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</si>
  <si>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</si>
  <si>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</si>
  <si>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</si>
  <si>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</si>
  <si>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</si>
  <si>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</si>
  <si>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</si>
  <si>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</si>
  <si>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</si>
  <si>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</si>
  <si>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</si>
  <si>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</si>
  <si>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</si>
  <si>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</si>
  <si>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</si>
  <si>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</si>
  <si>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</si>
  <si>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</si>
  <si>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</si>
  <si>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</si>
  <si>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</si>
  <si>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</si>
  <si>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</si>
  <si>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</si>
  <si>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</si>
  <si>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</si>
  <si>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</si>
  <si>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</si>
  <si>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</si>
  <si>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</si>
  <si>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</si>
  <si>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</si>
  <si>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</si>
  <si>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</si>
  <si>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</si>
  <si>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</si>
  <si>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</si>
  <si>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</si>
  <si>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</si>
  <si>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</si>
  <si>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</si>
  <si>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</si>
  <si>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</si>
  <si>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</si>
  <si>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</si>
  <si>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</si>
  <si>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</si>
  <si>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</si>
  <si>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</si>
  <si>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</si>
  <si>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</si>
  <si>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</si>
  <si>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</si>
  <si>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</si>
  <si>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</si>
  <si>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</si>
  <si>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</si>
  <si>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</si>
  <si>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</si>
  <si>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</si>
  <si>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</si>
  <si>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</si>
  <si>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</si>
  <si>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</si>
  <si>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</si>
  <si>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</si>
  <si>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</si>
  <si>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</si>
  <si>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</si>
  <si>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</si>
  <si>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</si>
  <si>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</si>
  <si>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</si>
  <si>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</si>
  <si>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</si>
  <si>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</si>
  <si>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</si>
  <si>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</si>
  <si>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</si>
  <si>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</si>
  <si>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</si>
  <si>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</si>
  <si>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</si>
  <si>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</si>
  <si>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</si>
  <si>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</si>
  <si>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</si>
  <si>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</si>
  <si>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</si>
  <si>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</si>
  <si>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</si>
  <si>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</si>
  <si>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</si>
  <si>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</si>
  <si>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</si>
  <si>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</si>
  <si>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</si>
  <si>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</si>
  <si>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</si>
  <si>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</si>
  <si>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</si>
  <si>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</si>
  <si>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</si>
  <si>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</si>
  <si>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</si>
  <si>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</si>
  <si>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</si>
  <si>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</si>
  <si>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</si>
  <si>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</si>
  <si>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</si>
  <si>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</si>
  <si>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</si>
  <si>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</si>
  <si>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</si>
  <si>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</si>
  <si>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</si>
  <si>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</si>
  <si>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</si>
  <si>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</si>
  <si>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</si>
  <si>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</si>
  <si>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</si>
  <si>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</si>
  <si>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</si>
  <si>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</si>
  <si>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</si>
  <si>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</si>
  <si>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</si>
  <si>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</si>
  <si>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</si>
  <si>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</si>
  <si>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</si>
  <si>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</si>
  <si>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</si>
  <si>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</si>
  <si>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</si>
  <si>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</si>
  <si>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</si>
  <si>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</si>
  <si>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</si>
  <si>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</si>
  <si>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</si>
  <si>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</si>
  <si>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</si>
  <si>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</si>
  <si>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</si>
  <si>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</si>
  <si>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</si>
  <si>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</si>
  <si>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</si>
  <si>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</si>
  <si>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</si>
  <si>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</si>
  <si>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</si>
  <si>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</si>
  <si>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</si>
  <si>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</si>
  <si>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</si>
  <si>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</si>
  <si>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</si>
  <si>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</si>
  <si>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</si>
  <si>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</si>
  <si>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</si>
  <si>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</si>
  <si>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</si>
  <si>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</si>
  <si>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</si>
  <si>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</si>
  <si>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</si>
  <si>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</si>
  <si>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</si>
  <si>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</si>
  <si>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</si>
  <si>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</si>
  <si>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</si>
  <si>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</si>
  <si>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</si>
  <si>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</si>
  <si>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</si>
  <si>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</si>
  <si>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</si>
  <si>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</si>
  <si>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</si>
  <si>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</si>
  <si>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</si>
  <si>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</si>
  <si>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</si>
  <si>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</si>
  <si>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</si>
  <si>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</si>
  <si>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</si>
  <si>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</si>
  <si>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</si>
  <si>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</si>
  <si>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</si>
  <si>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</si>
  <si>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</si>
  <si>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</si>
  <si>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</si>
  <si>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</si>
  <si>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</si>
  <si>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</si>
  <si>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</si>
  <si>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</si>
  <si>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</si>
  <si>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</si>
  <si>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</si>
  <si>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</si>
  <si>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</si>
  <si>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</si>
  <si>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</si>
  <si>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</si>
  <si>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</si>
  <si>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</si>
  <si>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</si>
  <si>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</si>
  <si>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</si>
  <si>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</si>
  <si>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</si>
  <si>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</si>
  <si>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</si>
  <si>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</si>
  <si>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</si>
  <si>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</si>
  <si>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</si>
  <si>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</si>
  <si>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</si>
  <si>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</si>
  <si>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</si>
  <si>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</si>
  <si>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</si>
  <si>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</si>
  <si>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</si>
  <si>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</si>
  <si>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</si>
  <si>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</si>
  <si>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</si>
  <si>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</si>
  <si>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</si>
  <si>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</si>
  <si>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</si>
  <si>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</si>
  <si>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</si>
  <si>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</si>
  <si>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</si>
  <si>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</si>
  <si>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</si>
  <si>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</si>
  <si>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</si>
  <si>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</si>
  <si>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</si>
  <si>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</si>
  <si>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</si>
  <si>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</si>
  <si>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</si>
  <si>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</si>
  <si>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</si>
  <si>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</si>
  <si>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</si>
  <si>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</si>
  <si>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</si>
  <si>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</si>
  <si>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</si>
  <si>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</si>
  <si>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</si>
  <si>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</si>
  <si>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</si>
  <si>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</si>
  <si>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</si>
  <si>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</si>
  <si>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</si>
  <si>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</si>
  <si>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</si>
  <si>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</si>
  <si>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</si>
  <si>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</si>
  <si>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</si>
  <si>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</si>
  <si>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</si>
  <si>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</si>
  <si>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</si>
  <si>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</si>
  <si>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</si>
  <si>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</si>
  <si>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</si>
  <si>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</si>
  <si>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</si>
  <si>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</si>
  <si>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</si>
  <si>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</si>
  <si>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</si>
  <si>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</si>
  <si>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</si>
  <si>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</si>
  <si>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</si>
  <si>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</si>
  <si>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</si>
  <si>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</si>
  <si>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</si>
  <si>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</si>
  <si>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</si>
  <si>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</si>
  <si>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</si>
  <si>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</si>
  <si>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</si>
  <si>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</si>
  <si>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</si>
  <si>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</si>
  <si>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</si>
  <si>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</si>
  <si>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</si>
  <si>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</si>
  <si>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</si>
  <si>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</si>
  <si>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</si>
  <si>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</si>
  <si>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</si>
  <si>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</si>
  <si>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</si>
  <si>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</si>
  <si>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</si>
  <si>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</si>
  <si>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</si>
  <si>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</si>
  <si>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</si>
  <si>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</si>
  <si>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</si>
  <si>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</si>
  <si>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</si>
  <si>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</si>
  <si>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</si>
  <si>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</si>
  <si>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</si>
  <si>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</si>
  <si>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</si>
  <si>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</si>
  <si>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</si>
  <si>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</si>
  <si>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</si>
  <si>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</si>
  <si>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</si>
  <si>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</si>
  <si>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</si>
  <si>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</si>
  <si>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</si>
  <si>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</si>
  <si>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</si>
  <si>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</si>
  <si>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</si>
  <si>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</si>
  <si>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</si>
  <si>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</si>
  <si>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</si>
  <si>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</si>
  <si>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</si>
  <si>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</si>
  <si>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</si>
  <si>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</si>
  <si>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</si>
  <si>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</si>
  <si>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</si>
  <si>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</si>
  <si>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</si>
  <si>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</si>
  <si>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</si>
  <si>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</si>
  <si>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</si>
  <si>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</si>
  <si>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</si>
  <si>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</si>
  <si>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</si>
  <si>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</si>
  <si>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</si>
  <si>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</si>
  <si>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</si>
  <si>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</si>
  <si>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</si>
  <si>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</si>
  <si>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</si>
  <si>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</si>
  <si>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</si>
  <si>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</si>
  <si>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</si>
  <si>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</si>
  <si>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</si>
  <si>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</si>
  <si>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</si>
  <si>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</si>
  <si>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</si>
  <si>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</si>
  <si>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</si>
  <si>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</si>
  <si>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</si>
  <si>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</si>
  <si>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</si>
  <si>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</si>
  <si>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</si>
  <si>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</si>
  <si>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</si>
  <si>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</si>
  <si>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</si>
  <si>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</si>
  <si>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</si>
  <si>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</si>
  <si>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</si>
  <si>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</si>
  <si>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</si>
  <si>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</si>
  <si>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</si>
  <si>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</si>
  <si>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</si>
  <si>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</si>
  <si>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</si>
  <si>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</si>
  <si>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</si>
  <si>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</si>
  <si>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</si>
  <si>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</si>
  <si>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</si>
  <si>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</si>
  <si>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</si>
  <si>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</si>
  <si>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</si>
  <si>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</si>
  <si>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</si>
  <si>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</si>
  <si>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</si>
  <si>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</si>
  <si>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</si>
  <si>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</si>
  <si>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</si>
  <si>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</si>
  <si>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</si>
  <si>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</si>
  <si>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</si>
  <si>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</si>
  <si>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</si>
  <si>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</si>
  <si>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</si>
  <si>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</si>
  <si>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</si>
  <si>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</si>
  <si>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</si>
  <si>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</si>
  <si>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</si>
  <si>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</si>
  <si>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</si>
  <si>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</si>
  <si>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</si>
  <si>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</si>
  <si>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</si>
  <si>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</si>
  <si>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</si>
  <si>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</si>
  <si>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</si>
  <si>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</si>
  <si>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</si>
  <si>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</si>
  <si>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</si>
  <si>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</si>
  <si>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</si>
  <si>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</si>
  <si>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</si>
  <si>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</si>
  <si>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</si>
  <si>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</si>
  <si>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</si>
  <si>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</si>
  <si>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</si>
  <si>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</si>
  <si>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</si>
  <si>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</si>
  <si>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</si>
  <si>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</si>
  <si>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</si>
  <si>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</si>
  <si>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</si>
  <si>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</si>
  <si>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</si>
  <si>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</si>
  <si>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</si>
  <si>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</si>
  <si>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</si>
  <si>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</si>
  <si>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</si>
  <si>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</si>
  <si>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</si>
  <si>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</si>
  <si>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</si>
  <si>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</si>
  <si>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</si>
  <si>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</si>
  <si>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</si>
  <si>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</si>
  <si>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</si>
  <si>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</si>
  <si>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</si>
  <si>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</si>
  <si>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</si>
  <si>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</si>
  <si>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</si>
  <si>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</si>
  <si>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</si>
  <si>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</si>
  <si>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</si>
  <si>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</si>
  <si>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</si>
  <si>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</si>
  <si>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</si>
  <si>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</si>
  <si>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</si>
  <si>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</si>
  <si>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</si>
  <si>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</si>
  <si>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</si>
  <si>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</si>
  <si>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</si>
  <si>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</si>
  <si>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</si>
  <si>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</si>
  <si>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</si>
  <si>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</si>
  <si>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</si>
  <si>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</si>
  <si>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</si>
  <si>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</si>
  <si>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</si>
  <si>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</si>
  <si>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</si>
  <si>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</si>
  <si>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</si>
  <si>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</si>
  <si>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</si>
  <si>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</si>
  <si>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</si>
  <si>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</si>
  <si>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</si>
  <si>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</si>
  <si>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</si>
  <si>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</si>
  <si>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</si>
  <si>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</si>
  <si>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</si>
  <si>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</si>
  <si>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</si>
  <si>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</si>
  <si>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</si>
  <si>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</si>
  <si>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</si>
  <si>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</si>
  <si>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</si>
  <si>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</si>
  <si>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</si>
  <si>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</si>
  <si>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</si>
  <si>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</si>
  <si>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</si>
  <si>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</si>
  <si>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</si>
  <si>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</si>
  <si>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</si>
  <si>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</si>
  <si>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</si>
  <si>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</si>
  <si>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</si>
  <si>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</si>
  <si>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</si>
  <si>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</si>
  <si>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</si>
  <si>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</si>
  <si>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</si>
  <si>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</si>
  <si>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</si>
  <si>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</si>
  <si>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</si>
  <si>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</si>
  <si>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</si>
  <si>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</si>
  <si>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</si>
  <si>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</si>
  <si>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</si>
  <si>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</si>
  <si>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</si>
  <si>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</si>
  <si>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</si>
  <si>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</si>
  <si>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</si>
  <si>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</si>
  <si>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</si>
  <si>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</si>
  <si>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</si>
  <si>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</si>
  <si>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</si>
  <si>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</si>
  <si>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</si>
  <si>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</si>
  <si>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</si>
  <si>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</si>
  <si>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</si>
  <si>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</si>
  <si>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</si>
  <si>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</si>
  <si>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</si>
  <si>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</si>
  <si>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</si>
  <si>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</si>
  <si>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</si>
  <si>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</si>
  <si>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</si>
  <si>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</si>
  <si>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</si>
  <si>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</si>
  <si>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</si>
  <si>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</si>
  <si>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</si>
  <si>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</si>
  <si>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</si>
  <si>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</si>
  <si>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</si>
  <si>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</si>
  <si>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</si>
  <si>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</si>
  <si>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</si>
  <si>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</si>
  <si>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</si>
  <si>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</si>
  <si>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</si>
  <si>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</si>
  <si>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</si>
  <si>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</si>
  <si>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</si>
  <si>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</si>
  <si>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</si>
  <si>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</si>
  <si>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</si>
  <si>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</si>
  <si>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</si>
  <si>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</si>
  <si>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</si>
  <si>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</si>
  <si>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</si>
  <si>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</si>
  <si>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</si>
  <si>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</si>
  <si>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</si>
  <si>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</si>
  <si>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</si>
  <si>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</si>
  <si>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</si>
  <si>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</si>
  <si>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</si>
  <si>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</si>
  <si>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</si>
  <si>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</si>
  <si>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</si>
  <si>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</si>
  <si>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</si>
  <si>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</si>
  <si>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</si>
  <si>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</si>
  <si>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</si>
  <si>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</si>
  <si>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</si>
  <si>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</si>
  <si>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</si>
  <si>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</si>
  <si>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</si>
  <si>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</si>
  <si>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</si>
  <si>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</si>
  <si>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</si>
  <si>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</si>
  <si>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</si>
  <si>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</si>
  <si>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</si>
  <si>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</si>
  <si>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</si>
  <si>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</si>
  <si>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</si>
  <si>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</si>
  <si>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</si>
  <si>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</si>
  <si>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</si>
  <si>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</si>
  <si>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</si>
  <si>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</si>
  <si>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</si>
  <si>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</si>
  <si>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</si>
  <si>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</si>
  <si>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</si>
  <si>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</si>
  <si>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</si>
  <si>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</si>
  <si>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</si>
  <si>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</si>
  <si>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</si>
  <si>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</si>
  <si>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</si>
  <si>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</si>
  <si>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</si>
  <si>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</si>
  <si>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</si>
  <si>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</si>
  <si>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</si>
  <si>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</si>
  <si>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</si>
  <si>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</si>
  <si>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</si>
  <si>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</si>
  <si>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</si>
  <si>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</si>
  <si>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</si>
  <si>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</si>
  <si>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</si>
  <si>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</si>
  <si>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</si>
  <si>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</si>
  <si>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</si>
  <si>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</si>
  <si>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</si>
  <si>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</si>
  <si>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</si>
  <si>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</si>
  <si>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</si>
  <si>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</si>
  <si>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</si>
  <si>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</si>
  <si>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</si>
  <si>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</si>
  <si>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</si>
  <si>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</si>
  <si>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</si>
  <si>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</si>
  <si>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</si>
  <si>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</si>
  <si>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</si>
  <si>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</si>
  <si>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</si>
  <si>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</si>
  <si>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</si>
  <si>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</si>
  <si>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</si>
  <si>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</si>
  <si>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</si>
  <si>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</si>
  <si>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</si>
  <si>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</si>
  <si>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</si>
  <si>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</si>
  <si>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</si>
  <si>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</si>
  <si>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</si>
  <si>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</si>
  <si>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</si>
  <si>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</si>
  <si>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</si>
  <si>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</si>
  <si>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</si>
  <si>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</si>
  <si>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</si>
  <si>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</si>
  <si>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</si>
  <si>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</si>
  <si>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</si>
  <si>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</si>
  <si>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</si>
  <si>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</si>
  <si>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</si>
  <si>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</si>
  <si>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</si>
  <si>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</si>
  <si>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</si>
  <si>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</si>
  <si>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</si>
  <si>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</si>
  <si>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</si>
  <si>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</si>
  <si>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</si>
  <si>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</si>
  <si>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</si>
  <si>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</si>
  <si>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</si>
  <si>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</si>
  <si>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</si>
  <si>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</si>
  <si>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</si>
  <si>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</si>
  <si>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</si>
  <si>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</si>
  <si>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</si>
  <si>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</si>
  <si>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</si>
  <si>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</si>
  <si>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</si>
  <si>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</si>
  <si>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</si>
  <si>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</si>
  <si>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</si>
  <si>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</si>
  <si>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</si>
  <si>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</si>
  <si>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</si>
  <si>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</si>
  <si>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</si>
  <si>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</si>
  <si>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</si>
  <si>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</si>
  <si>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</si>
  <si>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</si>
  <si>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</si>
  <si>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</si>
  <si>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</si>
  <si>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</si>
  <si>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</si>
  <si>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</si>
  <si>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</si>
  <si>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</si>
  <si>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</si>
  <si>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</si>
  <si>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</si>
  <si>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</si>
  <si>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</si>
  <si>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</si>
  <si>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</si>
  <si>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</si>
  <si>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</si>
  <si>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</si>
  <si>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</si>
  <si>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</si>
  <si>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</si>
  <si>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</si>
  <si>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</si>
  <si>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</si>
  <si>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</si>
  <si>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</si>
  <si>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</si>
  <si>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</si>
  <si>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</si>
  <si>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</si>
  <si>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</si>
  <si>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</si>
  <si>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</si>
  <si>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</si>
  <si>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</si>
  <si>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</si>
  <si>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</si>
  <si>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</si>
  <si>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</si>
  <si>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</si>
  <si>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</si>
  <si>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</si>
  <si>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</si>
  <si>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</si>
  <si>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</si>
  <si>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</si>
  <si>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</si>
  <si>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</si>
  <si>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</si>
  <si>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</si>
  <si>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</si>
  <si>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</si>
  <si>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</si>
  <si>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</si>
  <si>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</si>
  <si>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</si>
  <si>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</si>
  <si>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</si>
  <si>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</si>
  <si>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</si>
  <si>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</si>
  <si>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</si>
  <si>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</si>
  <si>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</si>
  <si>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</si>
  <si>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</si>
  <si>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</si>
  <si>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</si>
  <si>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</si>
  <si>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</si>
  <si>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</si>
  <si>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</si>
  <si>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</si>
  <si>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</si>
  <si>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</si>
  <si>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</si>
  <si>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</si>
  <si>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</si>
  <si>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</si>
  <si>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</si>
  <si>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</si>
  <si>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</si>
  <si>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</si>
  <si>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</si>
  <si>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</si>
  <si>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</si>
  <si>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</si>
  <si>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</si>
  <si>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</si>
  <si>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</si>
  <si>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</si>
  <si>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</si>
  <si>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</si>
  <si>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</si>
  <si>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</si>
  <si>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</si>
  <si>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</si>
  <si>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</si>
  <si>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</si>
  <si>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</si>
  <si>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</si>
  <si>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</si>
  <si>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</si>
  <si>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</si>
  <si>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</si>
  <si>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</si>
  <si>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</si>
  <si>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</si>
  <si>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</si>
  <si>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</si>
  <si>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</si>
  <si>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</si>
  <si>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</si>
  <si>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</si>
  <si>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</si>
  <si>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</si>
  <si>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</si>
  <si>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</si>
  <si>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</si>
  <si>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</si>
  <si>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</si>
  <si>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</si>
  <si>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</si>
  <si>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</si>
  <si>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</si>
  <si>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</si>
  <si>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</si>
  <si>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</si>
  <si>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</si>
  <si>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</si>
  <si>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</si>
  <si>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</si>
  <si>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</si>
  <si>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</si>
  <si>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</si>
  <si>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</si>
  <si>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</si>
  <si>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</si>
  <si>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</si>
  <si>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</si>
  <si>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</si>
  <si>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</si>
  <si>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</si>
  <si>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</si>
  <si>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</si>
  <si>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</si>
  <si>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</si>
  <si>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</si>
  <si>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</si>
  <si>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</si>
  <si>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</si>
  <si>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</si>
  <si>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</si>
  <si>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</si>
  <si>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</si>
  <si>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</si>
  <si>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</si>
  <si>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</si>
  <si>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</si>
  <si>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</si>
  <si>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</si>
  <si>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</si>
  <si>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</si>
  <si>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</si>
  <si>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</si>
  <si>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</si>
  <si>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</si>
  <si>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</si>
  <si>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</si>
  <si>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</si>
  <si>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</si>
  <si>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</si>
  <si>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</si>
  <si>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</si>
  <si>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</si>
  <si>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</si>
  <si>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</si>
  <si>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</si>
  <si>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</si>
  <si>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</si>
  <si>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</si>
  <si>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</si>
  <si>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</si>
  <si>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</si>
  <si>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</si>
  <si>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</si>
  <si>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</si>
  <si>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</si>
  <si>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</si>
  <si>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</si>
  <si>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</si>
  <si>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</si>
  <si>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</si>
  <si>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</si>
  <si>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</si>
  <si>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</si>
  <si>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</si>
  <si>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</si>
  <si>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</si>
  <si>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</si>
  <si>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</si>
  <si>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</si>
  <si>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</si>
  <si>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</si>
  <si>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</si>
  <si>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</si>
  <si>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</si>
  <si>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</si>
  <si>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</si>
  <si>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</si>
  <si>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</si>
  <si>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</si>
  <si>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</si>
  <si>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</si>
  <si>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</si>
  <si>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</si>
  <si>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</si>
  <si>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</si>
  <si>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</si>
  <si>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</si>
  <si>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</si>
  <si>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</si>
  <si>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</si>
  <si>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</si>
  <si>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</si>
  <si>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</si>
  <si>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</si>
  <si>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</si>
  <si>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</si>
  <si>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</si>
  <si>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</si>
  <si>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</si>
  <si>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</si>
  <si>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</si>
  <si>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</si>
  <si>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</si>
  <si>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</si>
  <si>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</si>
  <si>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</si>
  <si>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</si>
  <si>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</si>
  <si>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</si>
  <si>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</si>
  <si>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</si>
  <si>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</si>
  <si>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</si>
  <si>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</si>
  <si>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</si>
  <si>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</si>
  <si>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</si>
  <si>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</si>
  <si>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</si>
  <si>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</si>
  <si>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</si>
  <si>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</si>
  <si>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</si>
  <si>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</si>
  <si>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</si>
  <si>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</si>
  <si>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</si>
  <si>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</si>
  <si>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</si>
  <si>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</si>
  <si>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</si>
  <si>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</si>
  <si>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</si>
  <si>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</si>
  <si>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</si>
  <si>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</si>
  <si>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</si>
  <si>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</si>
  <si>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</si>
  <si>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</si>
  <si>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</si>
  <si>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</si>
  <si>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</si>
  <si>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</si>
  <si>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</si>
  <si>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</si>
  <si>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</si>
  <si>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</si>
  <si>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</si>
  <si>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</si>
  <si>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</si>
  <si>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</si>
  <si>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</si>
  <si>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</si>
  <si>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</si>
  <si>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</si>
  <si>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</si>
  <si>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</si>
  <si>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</si>
  <si>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</si>
  <si>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</si>
  <si>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</si>
  <si>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</si>
  <si>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</si>
  <si>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</si>
  <si>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</si>
  <si>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</si>
  <si>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</si>
  <si>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</si>
  <si>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</si>
  <si>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</si>
  <si>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</si>
  <si>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</si>
  <si>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</si>
  <si>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</si>
  <si>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</si>
  <si>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</si>
  <si>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</si>
  <si>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</si>
  <si>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</si>
  <si>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</si>
  <si>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</si>
  <si>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</si>
  <si>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</si>
  <si>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</si>
  <si>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</si>
  <si>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</si>
  <si>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</si>
  <si>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</si>
  <si>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</si>
  <si>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</si>
  <si>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</si>
  <si>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</si>
  <si>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</si>
  <si>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</si>
  <si>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</si>
  <si>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</si>
  <si>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</si>
  <si>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</si>
  <si>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</si>
  <si>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</si>
  <si>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</si>
  <si>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</si>
  <si>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</si>
  <si>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</si>
  <si>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</si>
  <si>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</si>
  <si>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</si>
  <si>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</si>
  <si>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</si>
  <si>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</si>
  <si>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</si>
  <si>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</si>
  <si>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</si>
  <si>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</si>
  <si>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</si>
  <si>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</si>
  <si>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</si>
  <si>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</si>
  <si>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</si>
  <si>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</si>
  <si>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</si>
  <si>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</si>
  <si>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</si>
  <si>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</si>
  <si>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</si>
  <si>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</si>
  <si>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</si>
  <si>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</si>
  <si>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</si>
  <si>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</si>
  <si>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</si>
  <si>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</si>
  <si>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</si>
  <si>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</si>
  <si>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</si>
  <si>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</si>
  <si>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</si>
  <si>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</si>
  <si>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</si>
  <si>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</si>
  <si>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</si>
  <si>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</si>
  <si>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</si>
  <si>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</si>
  <si>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</si>
  <si>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</si>
  <si>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</si>
  <si>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</si>
  <si>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</si>
  <si>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</si>
  <si>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</si>
  <si>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</si>
  <si>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</si>
  <si>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</si>
  <si>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</si>
  <si>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</si>
  <si>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</si>
  <si>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</si>
  <si>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</si>
  <si>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</si>
  <si>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</si>
  <si>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</si>
  <si>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</si>
  <si>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</si>
  <si>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</si>
  <si>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</si>
  <si>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</si>
  <si>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</si>
  <si>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</si>
  <si>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</si>
  <si>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</si>
  <si>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</si>
  <si>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</si>
  <si>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</si>
  <si>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</si>
  <si>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</si>
  <si>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</si>
  <si>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</si>
  <si>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</si>
  <si>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</si>
  <si>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</si>
  <si>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</si>
  <si>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</si>
  <si>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</si>
  <si>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</si>
  <si>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</si>
  <si>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</si>
  <si>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</si>
  <si>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</si>
  <si>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</si>
  <si>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</si>
  <si>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</si>
  <si>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</si>
  <si>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</si>
  <si>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</si>
  <si>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</si>
  <si>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</si>
  <si>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</si>
  <si>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</si>
  <si>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</si>
  <si>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</si>
  <si>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</si>
  <si>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</si>
  <si>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</si>
  <si>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</si>
  <si>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</si>
  <si>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</si>
  <si>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</si>
  <si>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</si>
  <si>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</si>
  <si>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</si>
  <si>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</si>
  <si>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</si>
  <si>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</si>
  <si>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</si>
  <si>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</si>
  <si>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</si>
  <si>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</si>
  <si>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</si>
  <si>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</si>
  <si>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</si>
  <si>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</si>
  <si>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</si>
  <si>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</si>
  <si>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</si>
  <si>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</si>
  <si>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</si>
  <si>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</si>
  <si>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</si>
  <si>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</si>
  <si>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</si>
  <si>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</si>
  <si>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</si>
  <si>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</si>
  <si>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</si>
  <si>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</si>
  <si>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</si>
  <si>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</si>
  <si>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</si>
  <si>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</si>
  <si>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</si>
  <si>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</si>
  <si>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</si>
  <si>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</si>
  <si>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</si>
  <si>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</si>
  <si>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</si>
  <si>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</si>
  <si>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</si>
  <si>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</si>
  <si>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</si>
  <si>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</si>
  <si>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</si>
  <si>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</si>
  <si>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</si>
  <si>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</si>
  <si>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</si>
  <si>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</si>
  <si>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</si>
  <si>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</si>
  <si>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</si>
  <si>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</si>
  <si>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</si>
  <si>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</si>
  <si>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</si>
  <si>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</si>
  <si>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</si>
  <si>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</si>
  <si>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</si>
  <si>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</si>
  <si>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</si>
  <si>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</si>
  <si>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</si>
  <si>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</si>
  <si>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</si>
  <si>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</si>
  <si>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</si>
  <si>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</si>
  <si>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</si>
  <si>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</si>
  <si>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</si>
  <si>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</si>
  <si>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</si>
  <si>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</si>
  <si>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</si>
  <si>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</si>
  <si>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</si>
  <si>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</si>
  <si>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</si>
  <si>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</si>
  <si>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</si>
  <si>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</si>
  <si>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</si>
  <si>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</si>
  <si>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</si>
  <si>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</si>
  <si>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</si>
  <si>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</si>
  <si>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</si>
  <si>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</si>
  <si>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</si>
  <si>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</si>
  <si>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</si>
  <si>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</si>
  <si>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</si>
  <si>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</si>
  <si>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</si>
  <si>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</si>
  <si>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</si>
  <si>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</si>
  <si>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</si>
  <si>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</si>
  <si>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</si>
  <si>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</si>
  <si>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</si>
  <si>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</si>
  <si>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</si>
  <si>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</si>
  <si>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</si>
  <si>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</si>
  <si>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</si>
  <si>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</si>
  <si>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</si>
  <si>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</si>
  <si>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</si>
  <si>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</si>
  <si>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</si>
  <si>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</si>
  <si>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</si>
  <si>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</si>
  <si>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</si>
  <si>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</si>
  <si>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</si>
  <si>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</si>
  <si>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</si>
  <si>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</si>
  <si>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</si>
  <si>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</si>
  <si>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</si>
  <si>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</si>
  <si>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</si>
  <si>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</si>
  <si>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</si>
  <si>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</si>
  <si>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</si>
  <si>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</si>
  <si>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</si>
  <si>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</si>
  <si>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</si>
  <si>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</si>
  <si>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</si>
  <si>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</si>
  <si>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</si>
  <si>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</si>
  <si>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</si>
  <si>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</si>
  <si>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</si>
  <si>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</si>
  <si>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</si>
  <si>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</si>
  <si>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</si>
  <si>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</si>
  <si>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</si>
  <si>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</si>
  <si>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</si>
  <si>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</si>
  <si>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</si>
  <si>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</si>
  <si>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</si>
  <si>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</si>
  <si>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</si>
  <si>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</si>
  <si>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</si>
  <si>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</si>
  <si>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</si>
  <si>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</si>
  <si>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</si>
  <si>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</si>
  <si>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</si>
  <si>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</si>
  <si>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</si>
  <si>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</si>
  <si>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</si>
  <si>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</si>
  <si>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</si>
  <si>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</si>
  <si>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</si>
  <si>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</si>
  <si>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</si>
  <si>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</si>
  <si>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</si>
  <si>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</si>
  <si>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</si>
  <si>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</si>
  <si>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</si>
  <si>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</si>
  <si>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</si>
  <si>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</si>
  <si>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</si>
  <si>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</si>
  <si>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</si>
  <si>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</si>
  <si>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</si>
  <si>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</si>
  <si>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</si>
  <si>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</si>
  <si>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</si>
  <si>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</si>
  <si>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</si>
  <si>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</si>
  <si>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</si>
  <si>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</si>
  <si>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</si>
  <si>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</si>
  <si>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</si>
  <si>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</si>
  <si>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</si>
  <si>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</si>
  <si>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</si>
  <si>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</si>
  <si>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</si>
  <si>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</si>
  <si>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</si>
  <si>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</si>
  <si>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</si>
  <si>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</si>
  <si>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</si>
  <si>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</si>
  <si>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</si>
  <si>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</si>
  <si>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</si>
  <si>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</si>
  <si>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</si>
  <si>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</si>
  <si>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</si>
  <si>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</si>
  <si>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</si>
  <si>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</si>
  <si>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</si>
  <si>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</si>
  <si>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</si>
  <si>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</si>
  <si>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</si>
  <si>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</si>
  <si>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</si>
  <si>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</si>
  <si>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</si>
  <si>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</si>
  <si>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</si>
  <si>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</si>
  <si>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</si>
  <si>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</si>
  <si>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</si>
  <si>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</si>
  <si>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</si>
  <si>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</si>
  <si>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</si>
  <si>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</si>
  <si>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</si>
  <si>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</si>
  <si>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</si>
  <si>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</si>
  <si>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</si>
  <si>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</si>
  <si>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</si>
  <si>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</si>
  <si>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</si>
  <si>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</si>
  <si>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</si>
  <si>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</si>
  <si>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</si>
  <si>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</si>
  <si>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</si>
  <si>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</si>
  <si>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</si>
  <si>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</si>
  <si>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</si>
  <si>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</si>
  <si>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</si>
  <si>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</si>
  <si>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</si>
  <si>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</si>
  <si>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</si>
  <si>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</si>
  <si>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</si>
  <si>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</si>
  <si>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</si>
  <si>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</si>
  <si>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</si>
  <si>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</si>
  <si>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</si>
  <si>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</si>
  <si>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</si>
  <si>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</si>
  <si>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</si>
  <si>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</si>
  <si>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</si>
  <si>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</si>
  <si>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</si>
  <si>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</si>
  <si>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</si>
  <si>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</si>
  <si>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</si>
  <si>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</si>
  <si>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</si>
  <si>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</si>
  <si>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</si>
  <si>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</si>
  <si>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</si>
  <si>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</si>
  <si>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</si>
  <si>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</si>
  <si>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</si>
  <si>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</si>
  <si>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</si>
  <si>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</si>
  <si>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</si>
  <si>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</si>
  <si>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</si>
  <si>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</si>
  <si>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</si>
  <si>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</si>
  <si>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</si>
  <si>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</si>
  <si>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</si>
  <si>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</si>
  <si>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</si>
  <si>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</si>
  <si>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</si>
  <si>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</si>
  <si>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</si>
  <si>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</si>
  <si>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</si>
  <si>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</si>
  <si>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</si>
  <si>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</si>
  <si>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</si>
  <si>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</si>
  <si>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</si>
  <si>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</si>
  <si>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</si>
  <si>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</si>
  <si>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</si>
  <si>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</si>
  <si>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</si>
  <si>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</si>
  <si>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</si>
  <si>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</si>
  <si>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</si>
  <si>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</si>
  <si>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</si>
  <si>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</si>
  <si>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</si>
  <si>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</si>
  <si>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</si>
  <si>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</si>
  <si>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</si>
  <si>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</si>
  <si>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</si>
  <si>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</si>
  <si>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</si>
  <si>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</si>
  <si>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</si>
  <si>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</si>
  <si>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</si>
  <si>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</si>
  <si>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</si>
  <si>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</si>
  <si>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</si>
  <si>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</si>
  <si>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</si>
  <si>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</si>
  <si>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</si>
  <si>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</si>
  <si>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</si>
  <si>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</si>
  <si>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</si>
  <si>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</si>
  <si>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</si>
  <si>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</si>
  <si>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</si>
  <si>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</si>
  <si>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</si>
  <si>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</si>
  <si>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</si>
  <si>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</si>
  <si>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</si>
  <si>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</si>
  <si>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</si>
  <si>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</si>
  <si>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</si>
  <si>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</si>
  <si>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</si>
  <si>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</si>
  <si>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</si>
  <si>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</si>
  <si>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</si>
  <si>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</si>
  <si>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</si>
  <si>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</si>
  <si>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</si>
  <si>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</si>
  <si>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</si>
  <si>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</si>
  <si>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</si>
  <si>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</si>
  <si>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</si>
  <si>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</si>
  <si>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</si>
  <si>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</si>
  <si>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</si>
  <si>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</si>
  <si>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</si>
  <si>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</si>
  <si>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</si>
  <si>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</si>
  <si>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</si>
  <si>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</si>
  <si>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</si>
  <si>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</si>
  <si>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</si>
  <si>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</si>
  <si>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</si>
  <si>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</si>
  <si>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</si>
  <si>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</si>
  <si>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</si>
  <si>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</si>
  <si>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</si>
  <si>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</si>
  <si>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</si>
  <si>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</si>
  <si>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</si>
  <si>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</si>
  <si>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</si>
  <si>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</si>
  <si>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</si>
  <si>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</si>
  <si>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</si>
  <si>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</si>
  <si>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</si>
  <si>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</si>
  <si>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</si>
  <si>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</si>
  <si>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</si>
  <si>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</si>
  <si>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</si>
  <si>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</si>
  <si>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</si>
  <si>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</si>
  <si>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</si>
  <si>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</si>
  <si>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</si>
  <si>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</si>
  <si>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</si>
  <si>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</si>
  <si>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</si>
  <si>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</si>
  <si>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</si>
  <si>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</si>
  <si>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</si>
  <si>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</si>
  <si>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</si>
  <si>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</si>
  <si>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</si>
  <si>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</si>
  <si>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</si>
  <si>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</si>
  <si>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</si>
  <si>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</si>
  <si>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</si>
  <si>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</si>
  <si>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</si>
  <si>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</si>
  <si>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</si>
  <si>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</si>
  <si>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</si>
  <si>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</si>
  <si>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</si>
  <si>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</si>
  <si>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</si>
  <si>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</si>
  <si>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</si>
  <si>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</si>
  <si>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</si>
  <si>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</si>
  <si>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</si>
  <si>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</si>
  <si>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</si>
  <si>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</si>
  <si>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</si>
  <si>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</si>
  <si>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</si>
  <si>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</si>
  <si>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</si>
  <si>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</si>
  <si>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</si>
  <si>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</si>
  <si>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</si>
  <si>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</si>
  <si>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</si>
  <si>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</si>
  <si>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</si>
  <si>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</si>
  <si>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</si>
  <si>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</si>
  <si>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</si>
  <si>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</si>
  <si>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</si>
  <si>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</si>
  <si>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</si>
  <si>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</si>
  <si>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</si>
  <si>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</si>
  <si>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</si>
  <si>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</si>
  <si>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</si>
  <si>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</si>
  <si>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</si>
  <si>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</si>
  <si>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</si>
  <si>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</si>
  <si>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</si>
  <si>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</si>
  <si>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</si>
  <si>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</si>
  <si>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</si>
  <si>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</si>
  <si>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</si>
  <si>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</si>
  <si>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</si>
  <si>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</si>
  <si>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</si>
  <si>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</si>
  <si>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</si>
  <si>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</si>
  <si>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</si>
  <si>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</si>
  <si>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</si>
  <si>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</si>
  <si>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</si>
  <si>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</si>
  <si>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</si>
  <si>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</si>
  <si>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</si>
  <si>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</si>
  <si>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</si>
  <si>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</si>
  <si>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</si>
  <si>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</si>
  <si>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</si>
  <si>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</si>
  <si>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</si>
  <si>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</si>
  <si>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</si>
  <si>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</si>
  <si>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</si>
  <si>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</si>
  <si>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</si>
  <si>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</si>
  <si>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</si>
  <si>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</si>
  <si>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</si>
  <si>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</si>
  <si>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</si>
  <si>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</si>
  <si>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</si>
  <si>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</si>
  <si>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</si>
  <si>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</si>
  <si>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</si>
  <si>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</si>
  <si>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</si>
  <si>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</si>
  <si>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</si>
  <si>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</si>
  <si>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</si>
  <si>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</si>
  <si>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</si>
  <si>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</si>
  <si>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</si>
  <si>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</si>
  <si>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</si>
  <si>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</si>
  <si>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</si>
  <si>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</si>
  <si>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</si>
  <si>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</si>
  <si>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</si>
  <si>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</si>
  <si>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</si>
  <si>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</si>
  <si>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</si>
  <si>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</si>
  <si>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</si>
  <si>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</si>
  <si>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</si>
  <si>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</si>
  <si>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</si>
  <si>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</si>
  <si>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</si>
  <si>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</si>
  <si>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</si>
  <si>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</si>
  <si>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</si>
  <si>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</si>
  <si>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</si>
  <si>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</si>
  <si>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</si>
  <si>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</si>
  <si>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</si>
  <si>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</si>
  <si>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</si>
  <si>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</si>
  <si>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</si>
  <si>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</si>
  <si>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</si>
  <si>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</si>
  <si>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</si>
  <si>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</si>
  <si>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</si>
  <si>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</si>
  <si>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</si>
  <si>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</si>
  <si>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</si>
  <si>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</si>
  <si>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</si>
  <si>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</si>
  <si>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</si>
  <si>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</si>
  <si>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</si>
  <si>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</si>
  <si>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</si>
  <si>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</si>
  <si>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</si>
  <si>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</si>
  <si>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</si>
  <si>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</si>
  <si>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</si>
  <si>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</si>
  <si>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</si>
  <si>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</si>
  <si>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</si>
  <si>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</si>
  <si>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</si>
  <si>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</si>
  <si>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</si>
  <si>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</si>
  <si>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</si>
  <si>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</si>
  <si>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</si>
  <si>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</si>
  <si>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</si>
  <si>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</si>
  <si>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</si>
  <si>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</si>
  <si>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</si>
  <si>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</si>
  <si>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</si>
  <si>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</si>
  <si>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</si>
  <si>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</si>
  <si>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</si>
  <si>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</si>
  <si>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</si>
  <si>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</si>
  <si>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</si>
  <si>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</si>
  <si>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</si>
  <si>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</si>
  <si>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</si>
  <si>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</si>
  <si>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</si>
  <si>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</si>
  <si>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</si>
  <si>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</si>
  <si>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</si>
  <si>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</si>
  <si>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</si>
  <si>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</si>
  <si>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</si>
  <si>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</si>
  <si>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</si>
  <si>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</si>
  <si>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</si>
  <si>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</si>
  <si>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</si>
  <si>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</si>
  <si>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</si>
  <si>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</si>
  <si>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</si>
  <si>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</si>
  <si>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</si>
  <si>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</si>
  <si>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</si>
  <si>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</si>
  <si>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</si>
  <si>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</si>
  <si>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</si>
  <si>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</si>
  <si>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</si>
  <si>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</si>
  <si>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</si>
  <si>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</si>
  <si>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</si>
  <si>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</si>
  <si>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</si>
  <si>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</si>
  <si>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</si>
  <si>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</si>
  <si>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</si>
  <si>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</si>
  <si>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</si>
  <si>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</si>
  <si>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</si>
  <si>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</si>
  <si>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</si>
  <si>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</si>
  <si>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</si>
  <si>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</si>
  <si>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</si>
  <si>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</si>
  <si>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</si>
  <si>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</si>
  <si>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</si>
  <si>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</si>
  <si>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</si>
  <si>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</si>
  <si>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</si>
  <si>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</si>
  <si>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</si>
  <si>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</si>
  <si>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</si>
  <si>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</si>
  <si>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</si>
  <si>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</si>
  <si>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</si>
  <si>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</si>
  <si>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</si>
  <si>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</si>
  <si>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</si>
  <si>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</si>
  <si>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</si>
  <si>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</si>
  <si>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</si>
  <si>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</si>
  <si>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</si>
  <si>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</si>
  <si>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</si>
  <si>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</si>
  <si>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</si>
  <si>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</si>
  <si>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</si>
  <si>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</si>
  <si>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</si>
  <si>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</si>
  <si>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</si>
  <si>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</si>
  <si>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</si>
  <si>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</si>
  <si>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</si>
  <si>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</si>
  <si>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</si>
  <si>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</si>
  <si>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</si>
  <si>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</si>
  <si>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</si>
  <si>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</si>
  <si>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</si>
  <si>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</si>
  <si>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</si>
  <si>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</si>
  <si>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</si>
  <si>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</si>
  <si>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</si>
  <si>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</si>
  <si>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</si>
  <si>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</si>
  <si>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</si>
  <si>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</si>
  <si>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</si>
  <si>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</si>
  <si>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</si>
  <si>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</si>
  <si>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</si>
  <si>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</si>
  <si>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</si>
  <si>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</si>
  <si>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</si>
  <si>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</si>
  <si>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</si>
  <si>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</si>
  <si>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</si>
  <si>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</si>
  <si>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</si>
  <si>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</si>
  <si>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</si>
  <si>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</si>
  <si>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</si>
  <si>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</si>
  <si>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</si>
  <si>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</si>
  <si>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</si>
  <si>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</si>
  <si>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</si>
  <si>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</si>
  <si>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</si>
  <si>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</si>
  <si>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</si>
  <si>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</si>
  <si>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</si>
  <si>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</si>
  <si>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</si>
  <si>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</si>
  <si>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</si>
  <si>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</si>
  <si>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</si>
  <si>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</si>
  <si>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</si>
  <si>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</si>
  <si>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</si>
  <si>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</si>
  <si>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</si>
  <si>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</si>
  <si>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</si>
  <si>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</si>
  <si>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</si>
  <si>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</si>
  <si>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</si>
  <si>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</si>
  <si>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</si>
  <si>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</si>
  <si>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</si>
  <si>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</si>
  <si>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</si>
  <si>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</si>
  <si>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</si>
  <si>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</si>
  <si>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</si>
  <si>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</si>
  <si>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</si>
  <si>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</si>
  <si>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</si>
  <si>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</si>
  <si>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</si>
  <si>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</si>
  <si>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</si>
  <si>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</si>
  <si>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</si>
  <si>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</si>
  <si>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</si>
  <si>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</si>
  <si>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</si>
  <si>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</si>
  <si>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</si>
  <si>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</si>
  <si>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</si>
  <si>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</si>
  <si>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</si>
  <si>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</si>
  <si>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</si>
  <si>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</si>
  <si>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</si>
  <si>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</si>
  <si>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</si>
  <si>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</si>
  <si>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</si>
  <si>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</si>
  <si>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</si>
  <si>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</si>
  <si>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</si>
  <si>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</si>
  <si>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</si>
  <si>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</si>
  <si>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</si>
  <si>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</si>
  <si>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</si>
  <si>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</si>
  <si>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</si>
  <si>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</si>
  <si>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</si>
  <si>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</si>
  <si>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</si>
  <si>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</si>
  <si>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</si>
  <si>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</si>
  <si>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</si>
  <si>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</si>
  <si>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</si>
  <si>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</si>
  <si>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</si>
  <si>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</si>
  <si>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</si>
  <si>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</si>
  <si>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</si>
  <si>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</si>
  <si>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</si>
  <si>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</si>
  <si>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</si>
  <si>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</si>
  <si>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</si>
  <si>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</si>
  <si>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</si>
  <si>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</si>
  <si>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</si>
  <si>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</si>
  <si>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</si>
  <si>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Mean Pledged</t>
  </si>
  <si>
    <t>Median Pledged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</si>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</sst>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₹&quot;* #,##0.00_);_(&quot;₹&quot;* \(#,##0.00\);_(&quot;₹&quot;* &quot;-&quot;??_);_(@_)"/>
    <numFmt numFmtId="164" formatCode="_(&quot;$&quot;* #,##0.00_);_(&quot;$&quot;* \(#,##0.00\);_(&quot;$&quot;* &quot;-&quot;??_);_(@_)"/>
    <numFmt numFmtId="165" formatCode="&quot;$&quot;#,##0.00"/>
    <numFmt numFmtId="166" formatCode="[$$-409]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15"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rgb="FFFF578A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57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1-CB4E-9045-6F72833ACE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F0-5447-8C18-1F34CDA5DF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0F0-5447-8C18-1F34CDA5DF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0F0-5447-8C18-1F34CDA5D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90155167"/>
        <c:axId val="1890305183"/>
      </c:barChart>
      <c:catAx>
        <c:axId val="189015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305183"/>
        <c:crosses val="autoZero"/>
        <c:auto val="1"/>
        <c:lblAlgn val="ctr"/>
        <c:lblOffset val="100"/>
        <c:noMultiLvlLbl val="0"/>
      </c:catAx>
      <c:valAx>
        <c:axId val="189030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15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7016118422526457E-2"/>
          <c:y val="0.15508752599852813"/>
          <c:w val="0.72267825896762905"/>
          <c:h val="0.592506926217556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F-6840-B059-A822640E90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790-D04A-944D-9A06187A2D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790-D04A-944D-9A06187A2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6986351"/>
        <c:axId val="1890615775"/>
      </c:barChart>
      <c:catAx>
        <c:axId val="135698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15775"/>
        <c:crosses val="autoZero"/>
        <c:auto val="1"/>
        <c:lblAlgn val="ctr"/>
        <c:lblOffset val="100"/>
        <c:noMultiLvlLbl val="0"/>
      </c:catAx>
      <c:valAx>
        <c:axId val="1890615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98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3-9A4C-826B-7B558F2349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F3-9A4C-826B-7B558F2349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F3-9A4C-826B-7B558F2349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F3-9A4C-826B-7B558F234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4920591"/>
        <c:axId val="1661847247"/>
      </c:lineChart>
      <c:catAx>
        <c:axId val="162492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847247"/>
        <c:crosses val="autoZero"/>
        <c:auto val="1"/>
        <c:lblAlgn val="ctr"/>
        <c:lblOffset val="100"/>
        <c:noMultiLvlLbl val="0"/>
      </c:catAx>
      <c:valAx>
        <c:axId val="166184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9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Campaign Goals and Amounts Pledged in GB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boxWhisker" uniqueId="{74A37FE1-E90F-F042-BF74-0E010A4A78E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299728-9B55-EA4B-B9E2-8C30E10445E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9C9882-82FB-AE4E-941A-0A1816A8E5E6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15</xdr:row>
      <xdr:rowOff>0</xdr:rowOff>
    </xdr:from>
    <xdr:to>
      <xdr:col>14</xdr:col>
      <xdr:colOff>546100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1229E-8092-D44A-8884-38DFE305D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6</xdr:row>
      <xdr:rowOff>25400</xdr:rowOff>
    </xdr:from>
    <xdr:to>
      <xdr:col>24</xdr:col>
      <xdr:colOff>101022</xdr:colOff>
      <xdr:row>35</xdr:row>
      <xdr:rowOff>86591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B7144-9DED-374A-B954-E479B0775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5</xdr:row>
      <xdr:rowOff>171450</xdr:rowOff>
    </xdr:from>
    <xdr:to>
      <xdr:col>14</xdr:col>
      <xdr:colOff>520700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6D1876-2365-164F-9625-0428427EF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689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517C70-61A3-3845-8B00-F290D4A31A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A540D2-ACBD-9E4C-AFBA-0E52753F8A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6393" cy="60689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6.134005902779" createdVersion="6" refreshedVersion="6" minRefreshableVersion="3" recordCount="4114" xr:uid="{A35D72BC-9C12-D241-BD04-6703E6DA216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6.64752835648" createdVersion="6" refreshedVersion="6" minRefreshableVersion="3" recordCount="4114" xr:uid="{F91D88AD-2FFA-3F49-A496-B27549B5B17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FDA3E-FB44-3041-BC3F-17C1A44F7D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9C981-2BFD-6E44-B855-F93B596156E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A3618-2BC5-1446-86F8-B4A085336D4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5" zoomScaleNormal="95" workbookViewId="0">
      <pane xSplit="1" ySplit="521" topLeftCell="B2924" activePane="bottomRight" state="frozen"/>
      <selection pane="topRight" activeCell="B1" sqref="B1"/>
      <selection pane="bottomLeft" activeCell="A522" sqref="A52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13" bestFit="1" customWidth="1"/>
    <col min="14" max="14" width="26.1640625" bestFit="1" customWidth="1"/>
    <col min="15" max="15" width="16.33203125" bestFit="1" customWidth="1"/>
    <col min="16" max="16" width="24.6640625" style="9" customWidth="1"/>
    <col min="17" max="17" width="26.1640625" bestFit="1" customWidth="1"/>
    <col min="18" max="18" width="14.5" bestFit="1" customWidth="1"/>
    <col min="19" max="19" width="20.83203125" style="18" bestFit="1" customWidth="1"/>
    <col min="20" max="20" width="19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7" t="s">
        <v>8366</v>
      </c>
      <c r="T1" s="17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2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2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2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2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2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2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2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2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2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2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2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2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2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2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2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2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2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2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2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2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2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2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2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2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2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2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2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2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2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2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2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2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2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2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2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2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2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2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2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2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2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2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2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2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2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2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2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2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2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2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2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2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2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2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2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2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2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2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2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2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2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2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2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2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2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2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2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2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2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2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2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2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2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2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2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2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2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2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2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2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2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2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2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2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2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2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2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2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2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2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2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2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2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2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2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2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2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2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2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2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2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2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2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2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2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2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2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2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2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2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2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2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2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2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2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2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2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2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2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2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2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2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2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2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2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2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2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2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2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2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2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2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2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2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2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2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2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2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2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2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2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2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2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2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2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2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2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2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2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2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2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2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2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2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2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2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2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2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2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2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2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2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2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2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2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2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2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2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2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2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2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2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2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2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2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2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2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2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2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2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2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2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2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2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2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2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2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2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2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2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2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2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2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2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2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2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2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2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2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2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2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2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2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2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2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2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2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2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2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2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2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2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2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2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2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2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2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2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2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2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2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2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2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2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2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2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2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2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2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2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2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2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2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2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2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2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2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2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2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2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2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2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2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2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2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2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2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2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2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2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2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2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2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2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2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2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2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2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2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2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2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2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2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2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2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2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2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2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2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2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2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2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2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2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2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2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2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2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2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2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2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2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2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2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2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2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2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2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2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2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2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2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2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2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2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2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2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2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2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2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2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2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2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2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2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2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2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2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2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2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2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2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2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2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2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2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2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2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2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2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2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2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2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2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2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2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2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2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2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2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2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2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2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2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2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2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2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2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2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2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2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2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2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2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2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2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2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2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2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2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2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2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2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2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2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2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2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2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2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2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2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2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2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2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2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2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2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2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2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2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2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2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2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2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2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2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2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2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2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2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2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2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2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2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2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2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2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2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2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2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2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2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2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2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2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2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2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2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2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2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2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2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2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2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2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2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2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2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2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2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2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2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2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2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2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2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2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2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2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2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2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2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2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2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2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2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2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2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2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2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2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2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2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2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2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2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2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2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2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2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2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2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2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2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2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2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2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2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2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2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2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2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2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2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2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2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2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2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2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2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2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2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2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2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2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2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2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2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2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2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2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2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2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2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2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2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2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2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2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2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2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2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2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2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2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2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2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2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2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2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2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2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2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2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2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2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2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2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2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2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2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2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2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2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2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2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2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2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2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2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2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2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2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2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2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2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2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2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2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2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2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2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2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2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2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2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2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2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2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2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2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2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2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2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2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2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2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2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2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2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2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2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2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2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2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2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2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2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2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2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2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2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2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2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2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2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2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2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2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2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2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2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2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2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2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2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2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2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2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2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2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2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2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2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2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2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2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2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2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2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2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2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2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2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2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2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2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2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2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2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2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2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2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2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2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2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2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2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2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2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2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2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2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2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2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2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2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2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2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2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2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2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2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2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2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2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2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2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2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2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2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2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2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2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2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2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2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2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2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2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2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2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2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2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2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2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2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2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2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2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2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2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2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2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2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2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2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2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2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2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2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2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2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2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2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2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2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2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2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2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2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2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2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2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2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2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2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2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2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2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2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2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2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2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2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2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2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2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2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2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2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2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2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2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2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2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2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2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2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2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2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2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2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2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2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2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2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2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2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2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2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2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2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2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2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2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2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2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2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2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2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2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2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2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2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2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2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2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2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2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2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2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2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2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2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2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2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2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2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2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2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2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2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2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2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2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2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2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2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2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2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2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2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2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2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2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2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2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2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2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2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2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2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2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2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2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2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2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2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2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2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2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2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2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2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2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2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2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2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2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2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2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2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2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2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2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2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2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2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2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2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2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2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2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2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2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2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2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2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2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2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2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2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2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2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2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2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2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2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2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2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2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2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2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2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2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2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2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2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2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2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2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2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2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2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2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2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2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2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2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2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2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2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2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2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2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2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2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2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2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2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2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2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2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2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2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2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2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2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2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2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2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2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2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2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2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2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2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2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2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2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2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2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2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2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2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2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2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2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2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2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2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2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2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2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2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2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2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2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2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2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2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2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2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2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2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2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2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2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2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2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2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2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2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2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2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2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2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2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2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2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2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2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2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2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2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2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2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2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2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2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2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2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2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2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2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2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2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2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2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2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2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2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2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2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2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2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2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2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2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2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2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2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2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2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2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2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2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2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2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2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2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2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2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2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2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2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2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2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2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2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2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2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2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2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2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2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2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2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2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2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2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2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2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2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2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2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2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2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2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2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2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2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2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2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2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2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2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2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2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2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2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2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2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2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2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2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2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2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2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2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2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2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2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2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2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2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2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2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2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2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2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2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2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2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2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2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2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2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2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2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2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2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2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2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2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2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2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2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2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2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2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2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2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2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2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2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2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2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2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2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2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2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2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2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2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2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2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2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2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2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2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2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2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2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2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2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2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2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2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2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2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2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12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2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2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2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2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2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2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2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2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2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2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2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2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2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2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2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2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2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2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2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2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2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2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2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2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2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2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2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2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2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2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2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2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2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2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2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2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2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2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2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2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2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2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2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2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2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2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2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2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2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2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2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2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2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2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2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2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2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2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2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2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2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2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2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12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2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2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2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2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2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2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2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2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2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2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2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2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2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2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2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2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2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2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2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2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2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2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2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2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2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2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2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2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2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2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2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2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2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2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2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2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2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2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2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2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2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2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2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2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2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2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2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2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2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2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2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2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2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2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2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2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2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2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2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2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2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2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2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12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2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2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2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2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2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2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2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2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2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2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2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2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2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2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2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2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2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2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2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2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2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2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2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2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2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2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2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2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2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2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2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2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2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2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2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2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2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2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2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2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2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2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2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2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2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2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2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2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2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2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2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2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2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2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2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2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2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2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2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2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2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2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2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12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2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2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2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2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2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2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2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2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2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2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2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2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2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2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2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2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2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2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2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2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2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2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2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2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2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2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2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2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2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2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2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2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2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2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2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2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2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2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2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2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2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2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2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2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2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2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2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2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2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2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2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2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2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2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2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2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2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2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2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2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2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2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2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2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2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2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2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2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2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2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2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2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2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2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2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2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2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2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2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2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2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2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2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2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2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2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2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2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2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2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2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2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2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2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2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2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2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2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2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2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2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2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2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2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2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2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2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2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2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2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2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2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2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2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2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2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2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2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2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2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2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2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2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2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2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2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2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12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2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2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2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2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2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2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2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2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2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2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2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2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2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2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2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2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2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2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2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2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2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2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2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2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2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2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2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2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2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2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2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2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2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2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2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2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2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2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2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2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2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2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2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2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2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2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2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2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2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2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2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2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2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2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2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2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2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2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2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2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2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2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2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12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2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2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2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2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2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2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2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2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2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2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2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2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2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2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2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2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2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2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2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2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2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2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2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2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2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2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2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2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2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2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2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2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2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2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2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2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2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2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2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2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2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2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2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2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2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2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2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2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2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2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2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2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2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2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2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2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2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2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2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2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2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2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2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2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2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2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2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2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2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2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2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2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2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2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2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2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2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2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2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2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2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2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2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2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2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2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2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2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2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2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2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2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2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2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2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2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2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2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2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2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2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2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2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2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2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2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2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2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2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2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2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2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2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2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2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2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2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2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2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2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2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2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2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2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2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2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2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2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2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2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2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2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2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2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2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2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2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2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2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2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2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2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2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2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2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2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2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2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2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2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2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2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2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2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2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2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2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2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2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2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2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2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2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2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2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2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2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2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2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2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2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2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2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2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2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2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2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2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2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2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2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2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2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2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2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2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2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2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2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2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2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12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2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2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2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2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2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2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2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2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2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2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2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2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2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2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2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2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2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2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2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2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2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2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2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2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2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2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2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2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2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2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2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2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2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2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2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2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2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2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2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2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2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2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2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2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2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2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2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2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2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2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2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2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2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2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2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2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2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2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2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2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2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2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2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12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2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2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2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2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2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2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2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2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2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2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2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2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2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2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2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2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2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2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2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2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2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2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2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2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2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2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2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2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2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2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2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2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2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2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2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2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2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2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2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2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2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2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2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2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2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2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2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2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2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2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2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2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2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2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2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2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2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2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2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2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2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2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2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12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2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2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2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2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2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2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2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2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2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2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2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2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2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2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2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2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2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2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2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2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2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2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2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2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2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2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2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2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2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2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2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2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2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2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2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2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2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2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2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2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2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2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2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2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2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2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2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2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2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2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2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2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2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2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2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2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2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2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2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2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2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2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2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12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2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2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2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2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2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2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2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2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2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2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2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2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2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2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2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2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2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2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2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2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2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2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2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2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2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2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2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2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2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2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2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2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2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2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2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2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2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2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2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2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2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2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2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2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2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2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2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2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2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2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2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2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2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2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2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2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2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2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2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2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2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2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2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12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2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2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2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2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2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2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2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2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2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2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2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2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2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2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2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2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2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2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2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2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2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2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2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2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2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2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2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2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2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2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2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2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2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2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2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2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2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2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2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2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2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2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2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2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2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2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2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2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2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2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2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2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2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2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2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2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2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2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2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2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2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2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2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12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2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2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2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2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2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2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2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2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2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2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2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2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2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2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2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2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2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2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2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2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2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2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2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2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2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2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2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2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2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2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2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2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2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2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2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2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2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2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2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2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2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2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2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2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2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2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2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2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2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2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2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2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2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2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2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2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2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2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2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2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2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2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2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12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2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2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2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2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2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2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2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2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2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2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2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2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2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2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2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2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2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2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2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2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2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2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2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2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2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2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2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2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2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2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2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2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2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2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2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2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2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2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2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2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2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2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2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2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2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2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2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2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2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2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2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2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2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2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2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2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2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2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2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2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2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2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2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12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2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2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2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2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2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2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2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2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2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2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2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2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2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2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2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2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2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2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2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2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2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2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2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2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2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2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2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2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2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2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2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2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2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2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2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2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2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2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2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2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2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2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2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2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2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2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2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2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2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2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2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2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2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2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2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2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2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2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2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2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2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2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2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12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2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2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2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2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2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2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2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2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2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2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2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2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2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2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2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2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2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2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2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2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2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2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2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2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2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2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2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2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2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2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2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2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2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2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2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2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2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2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2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2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2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2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2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2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2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2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2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2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2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2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2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2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2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2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2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2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2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2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2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2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2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2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2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12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2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2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2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2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2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2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2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2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2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2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2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2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2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2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2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2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2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2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2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2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2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2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2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2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2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2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2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2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2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2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2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2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2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2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2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2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2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2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2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2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2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2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2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2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2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2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2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2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2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2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2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2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2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2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2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2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2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2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2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2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2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2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2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12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2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2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2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2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2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2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2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2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2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2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2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2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2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2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2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2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2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2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2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2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2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2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2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2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2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2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2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2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2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2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2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2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2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2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2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2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2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2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2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2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2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2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2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2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2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2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2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2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2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2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2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2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2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2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2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2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2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2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2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2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2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2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2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12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2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2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2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2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2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2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2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2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2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2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2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2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2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2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2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2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2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2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2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2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2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2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2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2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2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2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2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2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2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2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2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2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2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2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2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2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2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2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2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2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2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2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2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2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2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2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2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2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2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2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2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2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2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2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2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2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2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2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2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2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2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2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2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12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2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2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2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2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2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2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2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2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2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2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2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2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2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2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2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2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2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2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2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2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2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2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2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2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2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2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2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2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2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2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2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2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2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2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2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2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2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2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2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2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2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2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2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2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2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2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2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2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2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2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2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2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2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2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2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2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2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2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2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2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2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2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2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12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2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2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2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2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2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2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2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2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2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2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2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2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2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2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2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2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2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2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2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2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2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2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2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2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2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2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2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2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2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2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2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2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2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2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2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2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2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2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2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2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2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2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2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2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2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2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2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2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2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2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2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2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2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2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2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2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2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2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2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2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2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2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2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12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2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2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2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2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2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2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2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2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2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2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2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2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2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2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2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2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2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2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2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2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2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2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2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2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2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2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2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2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2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2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2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2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2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2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2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2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2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2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2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2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2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2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2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2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2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2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2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2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2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2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2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2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2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2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2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2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2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2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2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2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2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2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2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12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2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2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2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2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2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2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2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2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2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2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2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2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2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2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2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2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2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2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2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2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2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2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2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2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2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2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2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2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2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2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2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2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2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2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2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2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2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2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2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2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2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2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2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2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2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2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2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2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2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2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2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2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2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2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2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2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2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2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2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2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2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2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2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s="12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2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2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2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2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2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2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2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2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2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2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2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2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2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2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2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2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2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2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2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2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2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2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2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2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2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2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2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2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2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2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2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2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2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2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2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2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2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2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2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2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2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2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2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2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2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2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2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2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2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2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2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2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2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2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2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2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2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2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2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2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2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2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2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2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2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2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2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2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2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2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2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2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2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2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2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2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2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2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2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2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2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2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2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2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2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2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2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2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2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2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2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2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2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2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2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2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2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2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2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2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2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2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2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2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2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2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2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2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2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2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2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2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2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2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2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2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2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2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2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2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2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2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2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2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2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2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2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s="12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2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2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2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2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2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2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2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2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2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2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2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2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2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2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2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2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2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2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2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2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2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2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2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2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2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2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2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2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2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2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2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2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2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2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2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2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2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2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2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2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2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2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2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2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2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2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2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2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2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2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2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2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2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2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2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2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2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2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2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2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2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2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2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s="12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2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2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2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2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2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2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2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2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2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2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2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2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2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2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2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2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2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2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2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2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2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2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2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2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2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2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2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2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2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2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2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2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2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2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2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2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2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2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2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2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2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2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2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2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2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2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2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2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2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2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2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2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2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2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2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2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2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2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2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2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2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2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2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s="12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2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2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2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2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2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2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2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2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2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2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2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2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2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2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2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2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2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2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2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2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2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2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2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2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2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2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2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2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2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2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2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2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2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2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2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2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2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2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2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2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2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2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2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2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2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2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2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2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2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2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2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2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2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2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2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2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2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2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2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2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2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2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2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s="12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2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2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2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2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2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2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2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2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2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2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2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2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2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2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2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2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2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2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2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2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2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2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2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2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2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2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2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2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2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2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2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2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2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2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2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2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2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2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2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2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2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2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2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2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2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2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2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2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2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2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2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2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2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2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2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2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2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2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2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2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2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2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2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s="12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2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2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2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2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2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2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2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2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2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2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2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2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2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2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2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2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2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2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2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2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2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2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2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2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2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2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2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2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2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2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2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2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2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2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2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2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2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2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2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2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2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2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2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2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2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2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2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2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2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2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2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2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2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2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2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2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2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2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2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2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2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2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2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s="12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2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2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2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2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2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2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2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2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2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2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2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2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2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2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2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2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2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2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2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2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2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2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2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2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2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2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2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2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2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2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2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2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2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2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2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2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2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2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2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2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2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2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2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2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2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2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2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2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2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2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2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2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2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2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2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2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2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2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2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2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2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2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2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s="12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2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2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2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2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2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2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2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2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2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2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2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2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2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2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2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2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2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2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2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2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2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2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2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2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2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2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2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2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2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2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2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2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2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2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2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2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2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2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2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2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2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2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2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2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2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2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2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2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2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2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2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2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2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2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2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2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2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2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2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2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2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2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2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s="12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2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2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2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2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2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2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2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2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2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2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2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2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2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2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2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2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2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2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2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2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2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2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2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2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2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2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2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2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2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2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2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2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2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2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2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2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2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2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2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2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2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2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2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2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2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2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2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2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2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2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2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2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2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2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2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2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2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2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2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2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2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2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s="12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2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2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2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2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2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2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2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2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2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2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2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2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2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2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2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2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2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2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2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2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2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2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2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2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2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2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2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2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2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2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2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2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2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2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2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2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2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2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2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2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2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2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2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2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2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2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2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2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2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2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2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2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2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2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2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2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2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2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2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2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2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2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2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s="12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2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2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2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2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2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2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2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2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2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2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2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2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2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2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2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2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2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2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2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2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2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2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2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2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2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2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2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2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2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2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2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2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2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2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2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2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2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2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2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2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2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2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2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2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2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2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2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2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2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2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2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2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2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2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2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2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2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2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2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2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2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2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2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s="12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2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2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2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2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2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2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2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2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2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2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2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2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2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2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2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2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2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2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2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2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2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2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2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2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2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2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2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2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2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2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2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2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2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2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2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2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2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2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2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2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2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2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2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2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2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2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2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2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2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2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2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2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2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2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2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2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2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2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2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2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2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2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2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s="12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2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2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2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2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2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2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2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2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2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2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2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2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2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2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2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2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2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2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2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2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2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2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2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2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2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2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2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2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2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2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2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2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2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2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2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2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2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2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2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2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2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2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2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2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2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2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2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2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2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2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2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2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2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2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2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2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2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2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2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2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2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2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2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2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2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2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2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2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2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2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2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2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2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2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2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2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2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2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2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2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E36B6CB2-D8E1-4F49-97F5-F5968E549B7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3" operator="containsText" text="successful">
      <formula>NOT(ISERROR(SEARCH("successful",F1)))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  <cfRule type="cellIs" dxfId="11" priority="7" operator="equal">
      <formula>"failed"</formula>
    </cfRule>
    <cfRule type="containsText" dxfId="10" priority="8" operator="containsText" text="canceled">
      <formula>NOT(ISERROR(SEARCH("canceled",F1)))</formula>
    </cfRule>
  </conditionalFormatting>
  <conditionalFormatting sqref="O1:O1048576 P1 R1">
    <cfRule type="colorScale" priority="4">
      <colorScale>
        <cfvo type="min"/>
        <cfvo type="max"/>
        <color theme="5" tint="0.39997558519241921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C7A1C-F2B3-9348-8FB4-F1CB1C1E6338}">
  <dimension ref="A1:F6"/>
  <sheetViews>
    <sheetView workbookViewId="0">
      <selection activeCell="O12" sqref="O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FB236-600C-4D47-8480-D63A9367ABCE}">
  <dimension ref="A1:E7"/>
  <sheetViews>
    <sheetView zoomScale="88" workbookViewId="0">
      <selection activeCell="S38" sqref="S38"/>
    </sheetView>
  </sheetViews>
  <sheetFormatPr baseColWidth="10" defaultRowHeight="15" x14ac:dyDescent="0.2"/>
  <cols>
    <col min="1" max="1" width="15.6640625" bestFit="1" customWidth="1"/>
    <col min="2" max="2" width="16.33203125" bestFit="1" customWidth="1"/>
    <col min="3" max="3" width="4" bestFit="1" customWidth="1"/>
    <col min="4" max="4" width="8.83203125" bestFit="1" customWidth="1"/>
    <col min="5" max="6" width="10.1640625" bestFit="1" customWidth="1"/>
    <col min="7" max="7" width="6.5" bestFit="1" customWidth="1"/>
    <col min="8" max="8" width="14" bestFit="1" customWidth="1"/>
    <col min="9" max="9" width="4.6640625" bestFit="1" customWidth="1"/>
    <col min="10" max="10" width="6.1640625" bestFit="1" customWidth="1"/>
    <col min="11" max="11" width="9.83203125" bestFit="1" customWidth="1"/>
    <col min="12" max="12" width="7.33203125" bestFit="1" customWidth="1"/>
    <col min="13" max="13" width="8.83203125" bestFit="1" customWidth="1"/>
    <col min="14" max="14" width="4.33203125" bestFit="1" customWidth="1"/>
    <col min="15" max="15" width="5.6640625" bestFit="1" customWidth="1"/>
    <col min="16" max="16" width="11.83203125" bestFit="1" customWidth="1"/>
    <col min="17" max="17" width="7" bestFit="1" customWidth="1"/>
    <col min="18" max="18" width="6.5" bestFit="1" customWidth="1"/>
    <col min="19" max="19" width="9.1640625" bestFit="1" customWidth="1"/>
    <col min="20" max="20" width="6.6640625" bestFit="1" customWidth="1"/>
    <col min="21" max="21" width="10.33203125" bestFit="1" customWidth="1"/>
    <col min="22" max="22" width="6" bestFit="1" customWidth="1"/>
    <col min="23" max="23" width="5.33203125" bestFit="1" customWidth="1"/>
    <col min="24" max="24" width="4.1640625" bestFit="1" customWidth="1"/>
    <col min="25" max="25" width="10.1640625" bestFit="1" customWidth="1"/>
    <col min="26" max="26" width="4.6640625" bestFit="1" customWidth="1"/>
    <col min="27" max="27" width="12.33203125" bestFit="1" customWidth="1"/>
    <col min="28" max="28" width="6" bestFit="1" customWidth="1"/>
    <col min="29" max="29" width="9.83203125" bestFit="1" customWidth="1"/>
    <col min="30" max="30" width="14.83203125" bestFit="1" customWidth="1"/>
    <col min="31" max="31" width="6.5" bestFit="1" customWidth="1"/>
    <col min="32" max="32" width="13" bestFit="1" customWidth="1"/>
    <col min="33" max="33" width="8.83203125" bestFit="1" customWidth="1"/>
    <col min="34" max="34" width="10.1640625" bestFit="1" customWidth="1"/>
    <col min="35" max="35" width="11" bestFit="1" customWidth="1"/>
    <col min="36" max="36" width="9.33203125" bestFit="1" customWidth="1"/>
    <col min="37" max="37" width="4.5" bestFit="1" customWidth="1"/>
    <col min="38" max="38" width="10.5" bestFit="1" customWidth="1"/>
    <col min="39" max="39" width="10.1640625" bestFit="1" customWidth="1"/>
  </cols>
  <sheetData>
    <row r="1" spans="1:5" x14ac:dyDescent="0.2">
      <c r="A1" s="13" t="s">
        <v>8222</v>
      </c>
      <c r="B1" t="s">
        <v>8365</v>
      </c>
    </row>
    <row r="2" spans="1:5" x14ac:dyDescent="0.2">
      <c r="A2" s="13" t="s">
        <v>8358</v>
      </c>
      <c r="B2" t="s">
        <v>8363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239</v>
      </c>
      <c r="E6" s="15">
        <v>315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239</v>
      </c>
      <c r="E7" s="15">
        <v>315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6B741-6572-6A4F-98FE-42E107B9C96B}">
  <dimension ref="A1:F18"/>
  <sheetViews>
    <sheetView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8380</v>
      </c>
      <c r="B2" t="s">
        <v>8363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9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9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9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9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9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9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9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9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9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9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9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ACF1-1B68-CB40-87D3-660E91A24C33}">
  <dimension ref="A1:D8"/>
  <sheetViews>
    <sheetView zoomScale="143" workbookViewId="0">
      <selection activeCell="B3" sqref="B3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8381</v>
      </c>
      <c r="B1" t="s">
        <v>8382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 Data!B:C, 2, FALSE)</f>
        <v>Help us get actor-writer Ian Bonar's debut play - a hilarious, heartbreaking story of grief and loss - to the 2016 Edinburgh Fringe.</v>
      </c>
      <c r="C2">
        <f>VLOOKUP(A2,Data!B:E,3,FALSE)</f>
        <v>2000</v>
      </c>
      <c r="D2" t="str">
        <f>VLOOKUP(A2,Data!B:E,2,FALSE)</f>
        <v>Help us get actor-writer Ian Bonar's debut play - a hilarious, heartbreaking story of grief and loss - to the 2016 Edinburgh Fringe.</v>
      </c>
    </row>
    <row r="3" spans="1:4" x14ac:dyDescent="0.2">
      <c r="A3" t="s">
        <v>3616</v>
      </c>
      <c r="B3" t="str">
        <f>VLOOKUP(A3, Data!B:C, 2, FALSE)</f>
        <v>The play yet to be described as "A surefire Edinburgh Fringe Festival Cult Hit". Coming to the Underbelly, Edinburgh, 5th-30th August.</v>
      </c>
      <c r="C3">
        <f>VLOOKUP(A3,Data!B:E,3,FALSE)</f>
        <v>2000</v>
      </c>
      <c r="D3">
        <f>VLOOKUP(A3,Data!B:E,4,FALSE)</f>
        <v>2020</v>
      </c>
    </row>
    <row r="4" spans="1:4" x14ac:dyDescent="0.2">
      <c r="A4" t="s">
        <v>3178</v>
      </c>
      <c r="B4" t="str">
        <f>VLOOKUP(A4, Data!B:C, 2, FALSE)</f>
        <v>Cutting Off Kate Bush is a one-woman show written &amp; performed by Lucy Benson-Brown, premiering at the Edinburgh Fringe Festival 2014</v>
      </c>
      <c r="C4">
        <f>VLOOKUP(A4,Data!B:E,3,FALSE)</f>
        <v>1500</v>
      </c>
      <c r="D4">
        <f>VLOOKUP(A4,Data!B:E,4,FALSE)</f>
        <v>2576</v>
      </c>
    </row>
    <row r="5" spans="1:4" x14ac:dyDescent="0.2">
      <c r="A5" t="s">
        <v>3329</v>
      </c>
      <c r="B5" t="str">
        <f>VLOOKUP(A5, Data!B:C, 2, FALSE)</f>
        <v>Jestia and Raedon is a brand new romantic comedy play going to the Edinburgh Fringe Festival this summer.</v>
      </c>
      <c r="C5">
        <f>VLOOKUP(A5,Data!B:E,3,FALSE)</f>
        <v>1000</v>
      </c>
      <c r="D5">
        <f>VLOOKUP(A5,Data!B:E,4,FALSE)</f>
        <v>1168</v>
      </c>
    </row>
    <row r="6" spans="1:4" x14ac:dyDescent="0.2">
      <c r="A6" t="s">
        <v>3221</v>
      </c>
      <c r="B6" t="str">
        <f>VLOOKUP(A6, Data!B:C, 2, FALSE)</f>
        <v>A one-man show about love, loss, and motorways, written &amp; performed by Ben Norris. Help us get to the 2015 Edinburgh Fringe and beyond!</v>
      </c>
      <c r="C6">
        <f>VLOOKUP(A6,Data!B:E,3,FALSE)</f>
        <v>4000</v>
      </c>
      <c r="D6">
        <f>VLOOKUP(A6,Data!B:E,4,FALSE)</f>
        <v>4137</v>
      </c>
    </row>
    <row r="8" spans="1:4" ht="26" x14ac:dyDescent="0.3">
      <c r="C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CEC66-BB1C-0842-96BC-F4CC643BC050}">
  <dimension ref="A1:T413"/>
  <sheetViews>
    <sheetView workbookViewId="0">
      <selection sqref="A1:T413"/>
    </sheetView>
  </sheetViews>
  <sheetFormatPr baseColWidth="10" defaultRowHeight="15" x14ac:dyDescent="0.2"/>
  <cols>
    <col min="1" max="1" width="5.1640625" bestFit="1" customWidth="1"/>
    <col min="4" max="4" width="12.6640625" bestFit="1" customWidth="1"/>
    <col min="5" max="5" width="11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1.1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7" t="s">
        <v>8366</v>
      </c>
      <c r="T1" s="17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2" t="s">
        <v>8315</v>
      </c>
      <c r="R2" t="s">
        <v>8316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2" t="s">
        <v>8315</v>
      </c>
      <c r="R3" t="s">
        <v>8316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2" t="s">
        <v>8315</v>
      </c>
      <c r="R4" t="s">
        <v>8316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2" t="s">
        <v>8315</v>
      </c>
      <c r="R5" t="s">
        <v>8316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2" t="s">
        <v>8315</v>
      </c>
      <c r="R6" t="s">
        <v>8316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2" t="s">
        <v>8315</v>
      </c>
      <c r="R7" t="s">
        <v>8316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2" t="s">
        <v>8315</v>
      </c>
      <c r="R8" t="s">
        <v>8316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2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2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2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2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2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2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2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2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2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2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2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2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2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2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2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2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2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2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2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2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2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2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2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2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2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2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2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2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2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2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2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2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2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2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2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2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2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2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2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2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2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2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2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2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2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2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2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2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2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2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2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2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2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2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2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2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2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2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2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2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2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2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2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2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2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2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2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2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2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2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2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2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2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2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2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2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2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2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2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2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2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2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2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2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2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2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2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2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2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2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2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2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2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2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2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2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2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2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2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2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2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2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2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2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2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2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2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2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2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2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2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2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2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2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2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2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2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2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2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2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2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2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2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2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2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2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2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2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2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2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2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2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2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2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2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2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2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2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2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2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2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2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2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2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2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2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2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2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2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2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2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2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2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2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2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2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2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2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2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2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2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2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2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2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2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2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2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2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2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2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2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2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2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2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2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2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2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2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2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2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2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2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2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2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2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2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2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2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2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2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2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2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2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2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2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2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2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2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2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2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2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2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2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2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2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2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2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2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2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2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2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2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2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2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2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2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2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2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2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2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2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2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2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2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2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2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2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2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2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2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2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2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2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2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2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2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2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2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2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2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2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2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2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2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2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2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2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2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2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2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2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2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2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2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2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2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2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2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2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2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2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2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2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2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2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2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2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2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2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2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2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2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2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2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2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2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2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2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2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2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2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2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2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2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2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2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2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2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2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2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2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2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2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2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2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2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2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2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2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2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2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2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2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2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2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2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2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2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2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2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2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2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2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2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2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2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2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2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2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2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2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2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2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2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2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2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2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2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2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2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2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2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2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2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2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2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2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2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2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2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2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2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2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2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2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2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2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2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2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2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2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2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2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2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2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2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2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2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2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2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2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2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2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2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2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2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2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2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2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2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2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2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2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2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2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2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2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2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2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2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2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2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2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2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2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2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2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2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2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2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2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2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2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2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2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2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2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2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2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2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2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2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2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2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2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9" priority="3" operator="containsText" text="successful">
      <formula>NOT(ISERROR(SEARCH("successful",F1)))</formula>
    </cfRule>
    <cfRule type="containsText" dxfId="8" priority="5" operator="containsText" text="successful">
      <formula>NOT(ISERROR(SEARCH("successful",F1)))</formula>
    </cfRule>
    <cfRule type="containsText" dxfId="7" priority="6" operator="containsText" text="live">
      <formula>NOT(ISERROR(SEARCH("live",F1)))</formula>
    </cfRule>
    <cfRule type="cellIs" dxfId="6" priority="7" operator="equal">
      <formula>"failed"</formula>
    </cfRule>
    <cfRule type="containsText" dxfId="5" priority="8" operator="containsText" text="canceled">
      <formula>NOT(ISERROR(SEARCH("canceled",F1)))</formula>
    </cfRule>
  </conditionalFormatting>
  <conditionalFormatting sqref="O2:O413 O1:P1 R1">
    <cfRule type="colorScale" priority="4">
      <colorScale>
        <cfvo type="min"/>
        <cfvo type="max"/>
        <color theme="5" tint="0.39997558519241921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8B87-6EF5-5041-B098-71C4E37BC1C1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1" t="s">
        <v>8358</v>
      </c>
      <c r="R1" s="1" t="s">
        <v>8359</v>
      </c>
      <c r="S1" s="17" t="s">
        <v>8366</v>
      </c>
      <c r="T1" s="17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2" t="s">
        <v>8315</v>
      </c>
      <c r="R2" t="s">
        <v>8316</v>
      </c>
      <c r="S2" s="18">
        <v>42492.737847222219</v>
      </c>
      <c r="T2" s="18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2" t="s">
        <v>8315</v>
      </c>
      <c r="R3" t="s">
        <v>8316</v>
      </c>
      <c r="S3" s="18">
        <v>42103.016585648147</v>
      </c>
      <c r="T3" s="18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2" t="s">
        <v>8315</v>
      </c>
      <c r="R4" t="s">
        <v>8316</v>
      </c>
      <c r="S4" s="18">
        <v>42108.692060185189</v>
      </c>
      <c r="T4" s="18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2" t="s">
        <v>8315</v>
      </c>
      <c r="R5" t="s">
        <v>8316</v>
      </c>
      <c r="S5" s="18">
        <v>42453.806307870371</v>
      </c>
      <c r="T5" s="18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2" t="s">
        <v>8315</v>
      </c>
      <c r="R6" t="s">
        <v>8316</v>
      </c>
      <c r="S6" s="18">
        <v>42123.648831018523</v>
      </c>
      <c r="T6" s="18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2" t="s">
        <v>8315</v>
      </c>
      <c r="R7" t="s">
        <v>8316</v>
      </c>
      <c r="S7" s="18">
        <v>41858.007071759261</v>
      </c>
      <c r="T7" s="18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2" t="s">
        <v>8315</v>
      </c>
      <c r="R8" t="s">
        <v>8316</v>
      </c>
      <c r="S8" s="18">
        <v>41781.045173611114</v>
      </c>
      <c r="T8" s="18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2" t="s">
        <v>8315</v>
      </c>
      <c r="R9" t="s">
        <v>8316</v>
      </c>
      <c r="S9" s="18">
        <v>42370.007766203707</v>
      </c>
      <c r="T9" s="18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2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2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2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2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2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2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2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2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2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2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2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2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2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2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2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2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2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2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2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2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2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2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2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2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2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2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2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2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2" t="s">
        <v>8315</v>
      </c>
      <c r="R38" t="s">
        <v>8316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2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2" t="s">
        <v>8315</v>
      </c>
      <c r="R40" t="s">
        <v>8316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2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2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2" t="s">
        <v>8315</v>
      </c>
      <c r="R43" t="s">
        <v>8316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2" t="s">
        <v>8315</v>
      </c>
      <c r="R44" t="s">
        <v>8316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2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2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2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2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2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2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2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2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2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2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2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2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2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2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2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2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2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2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2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2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2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2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2" t="s">
        <v>8315</v>
      </c>
      <c r="R67" t="s">
        <v>8316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2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2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2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2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2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2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2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2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2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2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2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2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2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2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2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2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2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2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2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2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2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2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2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2" t="s">
        <v>8315</v>
      </c>
      <c r="R91" t="s">
        <v>8316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2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2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2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2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2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2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2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2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2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2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2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2" t="s">
        <v>8315</v>
      </c>
      <c r="R103" t="s">
        <v>8316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2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2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2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2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2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2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2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2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2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2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2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2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2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2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2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2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2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2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2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2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2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2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2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2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2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2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2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2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2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2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2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2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2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2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2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2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2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2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2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2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2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2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2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2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2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2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2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2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2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2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2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2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2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2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2" t="s">
        <v>8315</v>
      </c>
      <c r="R158" t="s">
        <v>8316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2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2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2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2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2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2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2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2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2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2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2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2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2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2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2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2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2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2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2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2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2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2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2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2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2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2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2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2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2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2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2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2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2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2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2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2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2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2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2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2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2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2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2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2" t="s">
        <v>8315</v>
      </c>
      <c r="R202" t="s">
        <v>8316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2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2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2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2" t="s">
        <v>8315</v>
      </c>
      <c r="R206" t="s">
        <v>8316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2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2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2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2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2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2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2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2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2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2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2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2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2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2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2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2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2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2" t="s">
        <v>8315</v>
      </c>
      <c r="R224" t="s">
        <v>8316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2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2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2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2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2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2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2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2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2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2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2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2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2" t="s">
        <v>8315</v>
      </c>
      <c r="R237" t="s">
        <v>8316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2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2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2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2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2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2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2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2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2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2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2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2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2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2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4" priority="3" operator="containsText" text="successful">
      <formula>NOT(ISERROR(SEARCH("successful",F1)))</formula>
    </cfRule>
    <cfRule type="containsText" dxfId="3" priority="5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  <cfRule type="cellIs" dxfId="1" priority="7" operator="equal">
      <formula>"failed"</formula>
    </cfRule>
    <cfRule type="containsText" dxfId="0" priority="8" operator="containsText" text="canceled">
      <formula>NOT(ISERROR(SEARCH("canceled",F1)))</formula>
    </cfRule>
  </conditionalFormatting>
  <conditionalFormatting sqref="O1:P1 O2:O251 R1">
    <cfRule type="colorScale" priority="4">
      <colorScale>
        <cfvo type="min"/>
        <cfvo type="max"/>
        <color theme="5" tint="0.39997558519241921"/>
        <color theme="4" tint="0.39997558519241921"/>
      </colorScale>
    </cfRule>
  </conditionalFormatting>
  <conditionalFormatting sqref="S1">
    <cfRule type="colorScale" priority="2">
      <colorScale>
        <cfvo type="min"/>
        <cfvo type="max"/>
        <color theme="5" tint="0.39997558519241921"/>
        <color theme="4" tint="0.39997558519241921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679F7-6072-E443-8B13-B74308CE7AA7}">
  <dimension ref="A1:C14"/>
  <sheetViews>
    <sheetView zoomScale="190" workbookViewId="0">
      <selection activeCell="E14" sqref="E14"/>
    </sheetView>
  </sheetViews>
  <sheetFormatPr baseColWidth="10" defaultRowHeight="15" x14ac:dyDescent="0.2"/>
  <cols>
    <col min="1" max="1" width="21.6640625" bestFit="1" customWidth="1"/>
    <col min="2" max="2" width="11" bestFit="1" customWidth="1"/>
    <col min="3" max="3" width="11.5" bestFit="1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8385</v>
      </c>
      <c r="B2" s="20">
        <f>AVERAGE('Successful U.S. Kickstarters'!D:D)</f>
        <v>5048.8786407766993</v>
      </c>
      <c r="C2" s="20">
        <f>AVERAGE('Failed U.S. Kickstarters'!D:D)</f>
        <v>10554.212</v>
      </c>
    </row>
    <row r="3" spans="1:3" x14ac:dyDescent="0.2">
      <c r="A3" t="s">
        <v>8388</v>
      </c>
      <c r="B3" s="20">
        <f>MEDIAN('Successful U.S. Kickstarters'!D:D)</f>
        <v>3000</v>
      </c>
      <c r="C3" s="20">
        <f>MEDIAN('Failed U.S. Kickstarters'!D:D)</f>
        <v>5000</v>
      </c>
    </row>
    <row r="4" spans="1:3" x14ac:dyDescent="0.2">
      <c r="A4" t="s">
        <v>8391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x14ac:dyDescent="0.2">
      <c r="A5" t="s">
        <v>8392</v>
      </c>
      <c r="B5" s="20">
        <f>_xlfn.QUARTILE.EXC('Successful U.S. Kickstarters'!D:D, 3)</f>
        <v>5000</v>
      </c>
      <c r="C5" s="20">
        <f>_xlfn.QUARTILE.EXC('Failed U.S. Kickstarters'!D:D, 3)</f>
        <v>10000</v>
      </c>
    </row>
    <row r="6" spans="1:3" x14ac:dyDescent="0.2">
      <c r="A6" t="s">
        <v>8393</v>
      </c>
      <c r="B6" s="20">
        <f>_xlfn.QUARTILE.EXC('Successful U.S. Kickstarters'!D:D, 1)</f>
        <v>1500</v>
      </c>
      <c r="C6" s="20">
        <f>_xlfn.QUARTILE.EXC('Failed U.S. Kickstarters'!D:D, 1)</f>
        <v>2000</v>
      </c>
    </row>
    <row r="7" spans="1:3" x14ac:dyDescent="0.2">
      <c r="A7" t="s">
        <v>8394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8386</v>
      </c>
      <c r="B9" s="20">
        <f>AVERAGE('Successful U.S. Kickstarters'!E:E)</f>
        <v>5601.5458009708727</v>
      </c>
      <c r="C9" s="20">
        <f>AVERAGE('Failed U.S. Kickstarters'!E:E)</f>
        <v>558.65484000000004</v>
      </c>
    </row>
    <row r="10" spans="1:3" x14ac:dyDescent="0.2">
      <c r="A10" t="s">
        <v>8387</v>
      </c>
      <c r="B10" s="20">
        <f>MEDIAN('Successful U.S. Kickstarters'!E:E)</f>
        <v>3167.5</v>
      </c>
      <c r="C10" s="20">
        <f>MEDIAN('Failed U.S. Kickstarters'!E:E)</f>
        <v>103</v>
      </c>
    </row>
    <row r="11" spans="1:3" x14ac:dyDescent="0.2">
      <c r="A11" t="s">
        <v>8391</v>
      </c>
      <c r="B11" s="20">
        <f>_xlfn.STDEV.P('Successful U.S. Kickstarters'!E:E)</f>
        <v>8334.5731699164608</v>
      </c>
      <c r="C11" s="20">
        <f>_xlfn.STDEV.P('Failed U.S. Kickstarters'!E:E)</f>
        <v>1330.5230280400915</v>
      </c>
    </row>
    <row r="12" spans="1:3" x14ac:dyDescent="0.2">
      <c r="A12" t="s">
        <v>8392</v>
      </c>
      <c r="B12" s="20">
        <f>_xlfn.QUARTILE.EXC('Successful U.S. Kickstarters'!E:E, 3)</f>
        <v>5699</v>
      </c>
      <c r="C12" s="20">
        <f>_xlfn.QUARTILE.EXC('Failed U.S. Kickstarters'!E:E, 3)</f>
        <v>501</v>
      </c>
    </row>
    <row r="13" spans="1:3" x14ac:dyDescent="0.2">
      <c r="A13" t="s">
        <v>8393</v>
      </c>
      <c r="B13" s="20">
        <f>_xlfn.QUARTILE.EXC('Successful U.S. Kickstarters'!E:E, 1)</f>
        <v>1716.5074999999999</v>
      </c>
      <c r="C13" s="20">
        <f>_xlfn.QUARTILE.EXC('Failed U.S. Kickstarters'!E:E, 1)</f>
        <v>9.25</v>
      </c>
    </row>
    <row r="14" spans="1:3" x14ac:dyDescent="0.2">
      <c r="A14" t="s">
        <v>8394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Data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GB  Campaign &amp; Amounts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2020-06-26T20:44:10Z</dcterms:modified>
</cp:coreProperties>
</file>