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<sst xmlns="http://schemas.openxmlformats.org/spreadsheetml/2006/main" count="14" uniqueCount="13">
  <si>
    <t>Freq</t>
  </si>
  <si>
    <t>Vout</t>
  </si>
  <si>
    <t>phase</t>
  </si>
  <si>
    <t>Decibels</t>
  </si>
  <si>
    <t>Phase</t>
  </si>
  <si>
    <t>Freq (Hz)</t>
  </si>
  <si>
    <t>Vpp Out</t>
  </si>
  <si>
    <t>Vpp In</t>
  </si>
  <si>
    <t>Gain</t>
  </si>
  <si>
    <t>Compensator</t>
  </si>
  <si>
    <t>Compensator phase</t>
  </si>
  <si>
    <t>Compensated System</t>
  </si>
  <si>
    <t>Compensated System Phase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</si>
</sst>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phase vs. Freq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Sheet1!$A$2:$A$44</c:f>
            </c:strRef>
          </c:cat>
          <c:val>
            <c:numRef>
              <c:f>Sheet1!$E$2:$E$997</c:f>
              <c:numCache/>
            </c:numRef>
          </c:val>
          <c:smooth val="0"/>
        </c:ser>
        <c:axId val="1100851973"/>
        <c:axId val="1562936622"/>
      </c:lineChart>
      <c:catAx>
        <c:axId val="1100851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936622"/>
      </c:catAx>
      <c:valAx>
        <c:axId val="1562936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851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Decibels vs. Freq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Sheet1!$A$2:$A$44</c:f>
            </c:strRef>
          </c:cat>
          <c:val>
            <c:numRef>
              <c:f>Sheet1!$D$2:$D$44</c:f>
              <c:numCache/>
            </c:numRef>
          </c:val>
          <c:smooth val="0"/>
        </c:ser>
        <c:axId val="259556992"/>
        <c:axId val="1847420284"/>
      </c:lineChart>
      <c:catAx>
        <c:axId val="2595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20284"/>
      </c:catAx>
      <c:valAx>
        <c:axId val="1847420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Decibels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556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Uncompensated System Phase vs. Freq (Hz)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Data!$A$2:$A$41</c:f>
            </c:strRef>
          </c:cat>
          <c:val>
            <c:numRef>
              <c:f>Data!$D$2:$D$41</c:f>
              <c:numCache/>
            </c:numRef>
          </c:val>
          <c:smooth val="0"/>
        </c:ser>
        <c:axId val="1799617806"/>
        <c:axId val="455630020"/>
      </c:lineChart>
      <c:catAx>
        <c:axId val="1799617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630020"/>
      </c:catAx>
      <c:valAx>
        <c:axId val="455630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617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Uncompensated System Gain(dB) vs. Freq (Hz)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Data!$E$2:$E$1000</c:f>
              <c:numCache/>
            </c:numRef>
          </c:val>
          <c:smooth val="1"/>
        </c:ser>
        <c:axId val="1884056756"/>
        <c:axId val="193890046"/>
      </c:lineChart>
      <c:catAx>
        <c:axId val="1884056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90046"/>
      </c:catAx>
      <c:valAx>
        <c:axId val="193890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056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Compensator Gain(dB) vs Freq(Hz)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Data!$A$2:$A$1000</c:f>
            </c:strRef>
          </c:cat>
          <c:val>
            <c:numRef>
              <c:f>Data!$G$2:$G$1000</c:f>
              <c:numCache/>
            </c:numRef>
          </c:val>
          <c:smooth val="0"/>
        </c:ser>
        <c:axId val="68407210"/>
        <c:axId val="619174282"/>
      </c:lineChart>
      <c:catAx>
        <c:axId val="68407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174282"/>
      </c:catAx>
      <c:valAx>
        <c:axId val="619174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7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Compensated System Gain(dB) vs. Freq (Hz)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Data!$A$2:$A$41</c:f>
            </c:strRef>
          </c:cat>
          <c:val>
            <c:numRef>
              <c:f>Data!$I$2:$I$41</c:f>
              <c:numCache/>
            </c:numRef>
          </c:val>
          <c:smooth val="0"/>
        </c:ser>
        <c:axId val="1956276742"/>
        <c:axId val="1327041932"/>
      </c:lineChart>
      <c:catAx>
        <c:axId val="1956276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041932"/>
      </c:catAx>
      <c:valAx>
        <c:axId val="1327041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276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Compensated System Phase vs Freq(Hz)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Data!$A$2:$A$41</c:f>
            </c:strRef>
          </c:cat>
          <c:val>
            <c:numRef>
              <c:f>Data!$J$2:$J$1000</c:f>
              <c:numCache/>
            </c:numRef>
          </c:val>
          <c:smooth val="0"/>
        </c:ser>
        <c:axId val="549433810"/>
        <c:axId val="340338683"/>
      </c:lineChart>
      <c:catAx>
        <c:axId val="54943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338683"/>
      </c:catAx>
      <c:valAx>
        <c:axId val="340338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433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161925</xdr:colOff>
      <xdr:row>0</xdr:row>
      <xdr:rowOff>161925</xdr:rowOff>
    </xdr:from>
    <xdr:ext cx="4772025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733425</xdr:colOff>
      <xdr:row>0</xdr:row>
      <xdr:rowOff>0</xdr:rowOff>
    </xdr:from>
    <xdr:ext cx="4943475" cy="3067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60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142875</xdr:colOff>
      <xdr:row>42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142875</xdr:colOff>
      <xdr:row>60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647700</xdr:colOff>
      <xdr:row>79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100.0</v>
      </c>
      <c r="B2" s="2">
        <v>1.48</v>
      </c>
      <c r="C2" s="2">
        <v>-95.0</v>
      </c>
      <c r="D2" s="4">
        <f t="shared" ref="D2:D41" si="1">20*LOG10(B2)</f>
        <v>3.405234308</v>
      </c>
      <c r="E2" s="4">
        <f t="shared" ref="E2:E41" si="2">-180-C2</f>
        <v>-85</v>
      </c>
    </row>
    <row r="3">
      <c r="A3" s="3">
        <v>150.0</v>
      </c>
      <c r="B3" s="2">
        <v>1.96</v>
      </c>
      <c r="C3" s="2">
        <v>-67.1</v>
      </c>
      <c r="D3" s="4">
        <f t="shared" si="1"/>
        <v>5.845121427</v>
      </c>
      <c r="E3" s="4">
        <f t="shared" si="2"/>
        <v>-112.9</v>
      </c>
    </row>
    <row r="4">
      <c r="A4" s="2">
        <v>200.0</v>
      </c>
      <c r="B4" s="2">
        <v>2.04</v>
      </c>
      <c r="C4" s="2">
        <v>-43.0</v>
      </c>
      <c r="D4" s="4">
        <f t="shared" si="1"/>
        <v>6.192603349</v>
      </c>
      <c r="E4" s="4">
        <f t="shared" si="2"/>
        <v>-137</v>
      </c>
    </row>
    <row r="5">
      <c r="A5" s="5">
        <v>300.0</v>
      </c>
      <c r="B5" s="2">
        <v>2.0</v>
      </c>
      <c r="C5" s="2">
        <v>-12.0</v>
      </c>
      <c r="D5" s="4">
        <f t="shared" si="1"/>
        <v>6.020599913</v>
      </c>
      <c r="E5" s="4">
        <f t="shared" si="2"/>
        <v>-168</v>
      </c>
    </row>
    <row r="6">
      <c r="A6" s="5">
        <v>400.0</v>
      </c>
      <c r="B6" s="2">
        <v>2.4</v>
      </c>
      <c r="C6" s="2">
        <v>-8.0</v>
      </c>
      <c r="D6" s="4">
        <f t="shared" si="1"/>
        <v>7.604224834</v>
      </c>
      <c r="E6" s="4">
        <f t="shared" si="2"/>
        <v>-172</v>
      </c>
    </row>
    <row r="7">
      <c r="A7" s="5">
        <v>500.0</v>
      </c>
      <c r="B7" s="2">
        <v>2.4</v>
      </c>
      <c r="C7" s="2">
        <v>3.6</v>
      </c>
      <c r="D7" s="4">
        <f t="shared" si="1"/>
        <v>7.604224834</v>
      </c>
      <c r="E7" s="4">
        <f t="shared" si="2"/>
        <v>-183.6</v>
      </c>
    </row>
    <row r="8">
      <c r="A8" s="5">
        <v>600.0</v>
      </c>
      <c r="B8" s="2">
        <v>2.2</v>
      </c>
      <c r="C8" s="2">
        <v>12.8</v>
      </c>
      <c r="D8" s="4">
        <f t="shared" si="1"/>
        <v>6.848453616</v>
      </c>
      <c r="E8" s="4">
        <f t="shared" si="2"/>
        <v>-192.8</v>
      </c>
    </row>
    <row r="9">
      <c r="A9" s="5">
        <v>700.0</v>
      </c>
      <c r="B9" s="2">
        <v>1.92</v>
      </c>
      <c r="C9" s="2">
        <v>10.1</v>
      </c>
      <c r="D9" s="4">
        <f t="shared" si="1"/>
        <v>5.666024574</v>
      </c>
      <c r="E9" s="4">
        <f t="shared" si="2"/>
        <v>-190.1</v>
      </c>
    </row>
    <row r="10">
      <c r="A10" s="5">
        <v>800.0</v>
      </c>
      <c r="B10" s="2">
        <v>2.32</v>
      </c>
      <c r="C10" s="2">
        <v>15.4</v>
      </c>
      <c r="D10" s="4">
        <f t="shared" si="1"/>
        <v>7.309759698</v>
      </c>
      <c r="E10" s="4">
        <f t="shared" si="2"/>
        <v>-195.4</v>
      </c>
    </row>
    <row r="11">
      <c r="A11" s="5">
        <v>900.0</v>
      </c>
      <c r="B11" s="2">
        <v>2.0</v>
      </c>
      <c r="C11" s="2">
        <v>22.7</v>
      </c>
      <c r="D11" s="4">
        <f t="shared" si="1"/>
        <v>6.020599913</v>
      </c>
      <c r="E11" s="4">
        <f t="shared" si="2"/>
        <v>-202.7</v>
      </c>
    </row>
    <row r="12">
      <c r="A12" s="5">
        <v>1000.0</v>
      </c>
      <c r="B12" s="2">
        <v>1.6</v>
      </c>
      <c r="C12" s="2">
        <v>16.2</v>
      </c>
      <c r="D12" s="4">
        <f t="shared" si="1"/>
        <v>4.082399653</v>
      </c>
      <c r="E12" s="4">
        <f t="shared" si="2"/>
        <v>-196.2</v>
      </c>
    </row>
    <row r="13">
      <c r="A13" s="5">
        <v>1100.0</v>
      </c>
      <c r="B13" s="2">
        <v>2.08</v>
      </c>
      <c r="C13" s="2">
        <v>4.78</v>
      </c>
      <c r="D13" s="4">
        <f t="shared" si="1"/>
        <v>6.361266699</v>
      </c>
      <c r="E13" s="4">
        <f t="shared" si="2"/>
        <v>-184.78</v>
      </c>
    </row>
    <row r="14">
      <c r="A14" s="5">
        <v>1200.0</v>
      </c>
      <c r="B14" s="2">
        <v>2.36</v>
      </c>
      <c r="C14" s="2">
        <v>8.61</v>
      </c>
      <c r="D14" s="4">
        <f t="shared" si="1"/>
        <v>7.458240059</v>
      </c>
      <c r="E14" s="4">
        <f t="shared" si="2"/>
        <v>-188.61</v>
      </c>
    </row>
    <row r="15">
      <c r="A15" s="5">
        <v>1300.0</v>
      </c>
      <c r="B15" s="2">
        <v>2.5</v>
      </c>
      <c r="C15" s="2">
        <v>20.5</v>
      </c>
      <c r="D15" s="4">
        <f t="shared" si="1"/>
        <v>7.958800173</v>
      </c>
      <c r="E15" s="4">
        <f t="shared" si="2"/>
        <v>-200.5</v>
      </c>
    </row>
    <row r="16">
      <c r="A16" s="5">
        <v>1400.0</v>
      </c>
      <c r="B16" s="2">
        <v>2.44</v>
      </c>
      <c r="C16" s="2">
        <v>18.1</v>
      </c>
      <c r="D16" s="4">
        <f t="shared" si="1"/>
        <v>7.747796527</v>
      </c>
      <c r="E16" s="4">
        <f t="shared" si="2"/>
        <v>-198.1</v>
      </c>
    </row>
    <row r="17">
      <c r="A17" s="5">
        <v>1500.0</v>
      </c>
      <c r="B17" s="2">
        <v>2.84</v>
      </c>
      <c r="C17" s="2">
        <v>19.4</v>
      </c>
      <c r="D17" s="4">
        <f t="shared" si="1"/>
        <v>9.066366801</v>
      </c>
      <c r="E17" s="4">
        <f t="shared" si="2"/>
        <v>-199.4</v>
      </c>
    </row>
    <row r="18">
      <c r="A18" s="5">
        <v>1600.0</v>
      </c>
      <c r="B18" s="2">
        <v>3.04</v>
      </c>
      <c r="C18" s="2">
        <v>27.6</v>
      </c>
      <c r="D18" s="4">
        <f t="shared" si="1"/>
        <v>9.657471672</v>
      </c>
      <c r="E18" s="4">
        <f t="shared" si="2"/>
        <v>-207.6</v>
      </c>
    </row>
    <row r="19">
      <c r="A19" s="5">
        <v>1700.0</v>
      </c>
      <c r="B19" s="2">
        <v>3.12</v>
      </c>
      <c r="C19" s="2">
        <v>33.1</v>
      </c>
      <c r="D19" s="4">
        <f t="shared" si="1"/>
        <v>9.88309188</v>
      </c>
      <c r="E19" s="4">
        <f t="shared" si="2"/>
        <v>-213.1</v>
      </c>
    </row>
    <row r="20">
      <c r="A20" s="5">
        <v>1800.0</v>
      </c>
      <c r="B20" s="2">
        <v>3.16</v>
      </c>
      <c r="C20" s="2">
        <v>37.6</v>
      </c>
      <c r="D20" s="4">
        <f t="shared" si="1"/>
        <v>9.993741652</v>
      </c>
      <c r="E20" s="4">
        <f t="shared" si="2"/>
        <v>-217.6</v>
      </c>
    </row>
    <row r="21">
      <c r="A21" s="5">
        <v>1900.0</v>
      </c>
      <c r="B21" s="2">
        <v>3.4</v>
      </c>
      <c r="C21" s="2">
        <v>41.0</v>
      </c>
      <c r="D21" s="4">
        <f t="shared" si="1"/>
        <v>10.62957834</v>
      </c>
      <c r="E21" s="4">
        <f t="shared" si="2"/>
        <v>-221</v>
      </c>
    </row>
    <row r="22">
      <c r="A22" s="5">
        <v>2000.0</v>
      </c>
      <c r="B22" s="2">
        <v>3.48</v>
      </c>
      <c r="C22" s="2">
        <v>48.9</v>
      </c>
      <c r="D22" s="4">
        <f t="shared" si="1"/>
        <v>10.83158488</v>
      </c>
      <c r="E22" s="4">
        <f t="shared" si="2"/>
        <v>-228.9</v>
      </c>
    </row>
    <row r="23">
      <c r="A23" s="5">
        <v>2100.0</v>
      </c>
      <c r="B23" s="2">
        <v>3.52</v>
      </c>
      <c r="C23" s="2">
        <v>53.0</v>
      </c>
      <c r="D23" s="4">
        <f t="shared" si="1"/>
        <v>10.93085327</v>
      </c>
      <c r="E23" s="4">
        <f t="shared" si="2"/>
        <v>-233</v>
      </c>
    </row>
    <row r="24">
      <c r="A24" s="5">
        <v>2200.0</v>
      </c>
      <c r="B24" s="2">
        <v>3.6</v>
      </c>
      <c r="C24" s="2">
        <v>52.7</v>
      </c>
      <c r="D24" s="4">
        <f t="shared" si="1"/>
        <v>11.12605002</v>
      </c>
      <c r="E24" s="4">
        <f t="shared" si="2"/>
        <v>-232.7</v>
      </c>
    </row>
    <row r="25">
      <c r="A25" s="5">
        <v>2300.0</v>
      </c>
      <c r="B25" s="2">
        <v>4.28</v>
      </c>
      <c r="C25" s="2">
        <v>56.0</v>
      </c>
      <c r="D25" s="4">
        <f t="shared" si="1"/>
        <v>12.62887538</v>
      </c>
      <c r="E25" s="4">
        <f t="shared" si="2"/>
        <v>-236</v>
      </c>
    </row>
    <row r="26">
      <c r="A26" s="5">
        <v>2400.0</v>
      </c>
      <c r="B26" s="2">
        <v>4.52</v>
      </c>
      <c r="C26" s="2">
        <v>67.5</v>
      </c>
      <c r="D26" s="4">
        <f t="shared" si="1"/>
        <v>13.1027687</v>
      </c>
      <c r="E26" s="4">
        <f t="shared" si="2"/>
        <v>-247.5</v>
      </c>
    </row>
    <row r="27">
      <c r="A27" s="5">
        <v>2500.0</v>
      </c>
      <c r="B27" s="2">
        <v>4.8</v>
      </c>
      <c r="C27" s="2">
        <v>77.4</v>
      </c>
      <c r="D27" s="4">
        <f t="shared" si="1"/>
        <v>13.62482475</v>
      </c>
      <c r="E27" s="4">
        <f t="shared" si="2"/>
        <v>-257.4</v>
      </c>
    </row>
    <row r="28">
      <c r="A28" s="5">
        <v>2600.0</v>
      </c>
      <c r="B28" s="2">
        <v>4.88</v>
      </c>
      <c r="C28" s="2">
        <v>84.3</v>
      </c>
      <c r="D28" s="4">
        <f t="shared" si="1"/>
        <v>13.76839644</v>
      </c>
      <c r="E28" s="4">
        <f t="shared" si="2"/>
        <v>-264.3</v>
      </c>
    </row>
    <row r="29">
      <c r="A29" s="5">
        <v>2700.0</v>
      </c>
      <c r="B29" s="2">
        <v>4.88</v>
      </c>
      <c r="C29" s="2">
        <v>95.3</v>
      </c>
      <c r="D29" s="4">
        <f t="shared" si="1"/>
        <v>13.76839644</v>
      </c>
      <c r="E29" s="4">
        <f t="shared" si="2"/>
        <v>-275.3</v>
      </c>
    </row>
    <row r="30">
      <c r="A30" s="5">
        <v>2800.0</v>
      </c>
      <c r="B30" s="2">
        <v>4.56</v>
      </c>
      <c r="C30" s="2">
        <v>104.0</v>
      </c>
      <c r="D30" s="4">
        <f t="shared" si="1"/>
        <v>13.17929685</v>
      </c>
      <c r="E30" s="4">
        <f t="shared" si="2"/>
        <v>-284</v>
      </c>
    </row>
    <row r="31">
      <c r="A31" s="5">
        <v>2900.0</v>
      </c>
      <c r="B31" s="2">
        <v>4.24</v>
      </c>
      <c r="C31" s="2">
        <v>110.0</v>
      </c>
      <c r="D31" s="4">
        <f t="shared" si="1"/>
        <v>12.54731713</v>
      </c>
      <c r="E31" s="4">
        <f t="shared" si="2"/>
        <v>-290</v>
      </c>
    </row>
    <row r="32">
      <c r="A32" s="5">
        <v>3000.0</v>
      </c>
      <c r="B32" s="2">
        <v>4.08</v>
      </c>
      <c r="C32" s="2">
        <v>112.0</v>
      </c>
      <c r="D32" s="4">
        <f t="shared" si="1"/>
        <v>12.21320326</v>
      </c>
      <c r="E32" s="4">
        <f t="shared" si="2"/>
        <v>-292</v>
      </c>
    </row>
    <row r="33">
      <c r="A33" s="5">
        <v>3300.0</v>
      </c>
      <c r="B33" s="2">
        <v>4.4</v>
      </c>
      <c r="C33" s="2">
        <v>123.0</v>
      </c>
      <c r="D33" s="4">
        <f t="shared" si="1"/>
        <v>12.86905353</v>
      </c>
      <c r="E33" s="4">
        <f t="shared" si="2"/>
        <v>-303</v>
      </c>
    </row>
    <row r="34">
      <c r="A34" s="5">
        <v>3600.0</v>
      </c>
      <c r="B34" s="2">
        <v>4.72</v>
      </c>
      <c r="C34" s="2">
        <v>146.0</v>
      </c>
      <c r="D34" s="4">
        <f t="shared" si="1"/>
        <v>13.47883997</v>
      </c>
      <c r="E34" s="4">
        <f t="shared" si="2"/>
        <v>-326</v>
      </c>
    </row>
    <row r="35">
      <c r="A35" s="5">
        <v>3800.0</v>
      </c>
      <c r="B35" s="2">
        <v>4.24</v>
      </c>
      <c r="C35" s="2">
        <v>157.0</v>
      </c>
      <c r="D35" s="4">
        <f t="shared" si="1"/>
        <v>12.54731713</v>
      </c>
      <c r="E35" s="4">
        <f t="shared" si="2"/>
        <v>-337</v>
      </c>
    </row>
    <row r="36">
      <c r="A36" s="5">
        <v>4000.0</v>
      </c>
      <c r="B36" s="2">
        <v>4.24</v>
      </c>
      <c r="C36" s="2">
        <v>175.0</v>
      </c>
      <c r="D36" s="4">
        <f t="shared" si="1"/>
        <v>12.54731713</v>
      </c>
      <c r="E36" s="4">
        <f t="shared" si="2"/>
        <v>-355</v>
      </c>
    </row>
    <row r="37">
      <c r="A37" s="5">
        <v>4200.0</v>
      </c>
      <c r="B37" s="2">
        <v>3.84</v>
      </c>
      <c r="C37" s="6">
        <v>193.0</v>
      </c>
      <c r="D37" s="4">
        <f t="shared" si="1"/>
        <v>11.68662449</v>
      </c>
      <c r="E37" s="4">
        <f t="shared" si="2"/>
        <v>-373</v>
      </c>
    </row>
    <row r="38">
      <c r="A38" s="5">
        <v>4400.0</v>
      </c>
      <c r="B38" s="2">
        <v>3.5</v>
      </c>
      <c r="C38" s="6">
        <v>204.0</v>
      </c>
      <c r="D38" s="4">
        <f t="shared" si="1"/>
        <v>10.88136089</v>
      </c>
      <c r="E38" s="4">
        <f t="shared" si="2"/>
        <v>-384</v>
      </c>
    </row>
    <row r="39">
      <c r="A39" s="5">
        <v>4600.0</v>
      </c>
      <c r="B39" s="2">
        <v>3.0</v>
      </c>
      <c r="C39" s="6">
        <v>220.0</v>
      </c>
      <c r="D39" s="4">
        <f t="shared" si="1"/>
        <v>9.542425094</v>
      </c>
      <c r="E39" s="4">
        <f t="shared" si="2"/>
        <v>-400</v>
      </c>
    </row>
    <row r="40">
      <c r="A40" s="5">
        <v>4800.0</v>
      </c>
      <c r="B40" s="2">
        <v>2.08</v>
      </c>
      <c r="C40" s="6">
        <v>229.0</v>
      </c>
      <c r="D40" s="4">
        <f t="shared" si="1"/>
        <v>6.361266699</v>
      </c>
      <c r="E40" s="4">
        <f t="shared" si="2"/>
        <v>-409</v>
      </c>
    </row>
    <row r="41">
      <c r="A41" s="5">
        <v>5000.0</v>
      </c>
      <c r="B41" s="2">
        <v>1.76</v>
      </c>
      <c r="C41" s="6">
        <v>231.0</v>
      </c>
      <c r="D41" s="4">
        <f t="shared" si="1"/>
        <v>4.910253356</v>
      </c>
      <c r="E41" s="4">
        <f t="shared" si="2"/>
        <v>-411</v>
      </c>
    </row>
    <row r="42">
      <c r="A42" s="5"/>
    </row>
    <row r="43">
      <c r="A43" s="5"/>
    </row>
    <row r="44">
      <c r="A4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0"/>
    <col customWidth="1" min="9" max="9" width="18.38"/>
    <col customWidth="1" min="10" max="10" width="23.75"/>
  </cols>
  <sheetData>
    <row r="1">
      <c r="A1" s="7" t="s">
        <v>5</v>
      </c>
      <c r="B1" s="7" t="s">
        <v>6</v>
      </c>
      <c r="C1" s="7" t="s">
        <v>7</v>
      </c>
      <c r="D1" s="7" t="s">
        <v>4</v>
      </c>
      <c r="E1" s="8" t="s">
        <v>8</v>
      </c>
      <c r="G1" s="8" t="s">
        <v>9</v>
      </c>
      <c r="H1" s="8" t="s">
        <v>10</v>
      </c>
      <c r="I1" s="8" t="s">
        <v>11</v>
      </c>
      <c r="J1" s="8" t="s">
        <v>12</v>
      </c>
    </row>
    <row r="2">
      <c r="A2" s="5">
        <v>40.0</v>
      </c>
      <c r="B2" s="5">
        <v>0.7</v>
      </c>
      <c r="C2" s="5">
        <v>0.592</v>
      </c>
      <c r="D2" s="5">
        <v>153.6122</v>
      </c>
      <c r="E2" s="4">
        <f t="shared" ref="E2:E41" si="1"> 20*LOG10(B2/C2)</f>
        <v>1.455526666</v>
      </c>
      <c r="G2" s="4">
        <f t="shared" ref="G2:G41" si="2">20*LOG10(0.007037676489*(1900^2+A2^2)/(110^2+A2^2))</f>
        <v>5.368167526</v>
      </c>
      <c r="H2" s="4">
        <f t="shared" ref="H2:H41" si="3">(ATAN((2*1900*A2)/(1900^2-A2^2)) - ATAN((2*110*A2)/(110^2-A2^2)))*180/3.14</f>
        <v>-37.57316348</v>
      </c>
      <c r="I2" s="4">
        <f t="shared" ref="I2:I41" si="4">G2+E2</f>
        <v>6.823694192</v>
      </c>
      <c r="J2" s="4">
        <f t="shared" ref="J2:J41" si="5">D2+H2</f>
        <v>116.0390365</v>
      </c>
    </row>
    <row r="3">
      <c r="A3" s="5">
        <v>50.0</v>
      </c>
      <c r="B3" s="5">
        <v>1.22</v>
      </c>
      <c r="C3" s="5">
        <v>0.616</v>
      </c>
      <c r="D3" s="5">
        <v>156.4218215</v>
      </c>
      <c r="E3" s="4">
        <f t="shared" si="1"/>
        <v>5.93558237</v>
      </c>
      <c r="G3" s="4">
        <f t="shared" si="2"/>
        <v>4.817685982</v>
      </c>
      <c r="H3" s="4">
        <f t="shared" si="3"/>
        <v>-45.89630551</v>
      </c>
      <c r="I3" s="4">
        <f t="shared" si="4"/>
        <v>10.75326835</v>
      </c>
      <c r="J3" s="4">
        <f t="shared" si="5"/>
        <v>110.525516</v>
      </c>
    </row>
    <row r="4">
      <c r="A4" s="5">
        <v>60.0</v>
      </c>
      <c r="B4" s="5">
        <v>1.84</v>
      </c>
      <c r="C4" s="5">
        <v>0.584</v>
      </c>
      <c r="D4" s="5">
        <v>180.0</v>
      </c>
      <c r="E4" s="4">
        <f t="shared" si="1"/>
        <v>9.968099518</v>
      </c>
      <c r="G4" s="4">
        <f t="shared" si="2"/>
        <v>4.189394485</v>
      </c>
      <c r="H4" s="4">
        <f t="shared" si="3"/>
        <v>-53.63062913</v>
      </c>
      <c r="I4" s="4">
        <f t="shared" si="4"/>
        <v>14.157494</v>
      </c>
      <c r="J4" s="4">
        <f t="shared" si="5"/>
        <v>126.3693709</v>
      </c>
    </row>
    <row r="5">
      <c r="A5" s="5">
        <v>70.0</v>
      </c>
      <c r="B5" s="5">
        <v>2.68</v>
      </c>
      <c r="C5" s="5">
        <v>0.584</v>
      </c>
      <c r="D5" s="5">
        <v>170.4059318</v>
      </c>
      <c r="E5" s="4">
        <f t="shared" si="1"/>
        <v>13.23443894</v>
      </c>
      <c r="G5" s="4">
        <f t="shared" si="2"/>
        <v>3.501533311</v>
      </c>
      <c r="H5" s="4">
        <f t="shared" si="3"/>
        <v>-60.75329822</v>
      </c>
      <c r="I5" s="4">
        <f t="shared" si="4"/>
        <v>16.73597225</v>
      </c>
      <c r="J5" s="4">
        <f t="shared" si="5"/>
        <v>109.6526336</v>
      </c>
    </row>
    <row r="6">
      <c r="A6" s="5">
        <v>80.0</v>
      </c>
      <c r="B6" s="5">
        <v>3.56</v>
      </c>
      <c r="C6" s="5">
        <v>0.616</v>
      </c>
      <c r="D6" s="5">
        <v>160.5287794</v>
      </c>
      <c r="E6" s="4">
        <f t="shared" si="1"/>
        <v>15.23738572</v>
      </c>
      <c r="G6" s="4">
        <f t="shared" si="2"/>
        <v>2.770680626</v>
      </c>
      <c r="H6" s="4">
        <f t="shared" si="3"/>
        <v>-67.26678867</v>
      </c>
      <c r="I6" s="4">
        <f t="shared" si="4"/>
        <v>18.00806634</v>
      </c>
      <c r="J6" s="4">
        <f t="shared" si="5"/>
        <v>93.26199073</v>
      </c>
    </row>
    <row r="7">
      <c r="A7" s="5">
        <v>90.0</v>
      </c>
      <c r="B7" s="5">
        <v>4.92</v>
      </c>
      <c r="C7" s="5">
        <v>0.624</v>
      </c>
      <c r="D7" s="5">
        <v>144.3146653</v>
      </c>
      <c r="E7" s="4">
        <f t="shared" si="1"/>
        <v>17.93561026</v>
      </c>
      <c r="G7" s="4">
        <f t="shared" si="2"/>
        <v>2.011169915</v>
      </c>
      <c r="H7" s="4">
        <f t="shared" si="3"/>
        <v>-73.19195199</v>
      </c>
      <c r="I7" s="4">
        <f t="shared" si="4"/>
        <v>19.94678018</v>
      </c>
      <c r="J7" s="4">
        <f t="shared" si="5"/>
        <v>71.12271331</v>
      </c>
    </row>
    <row r="8">
      <c r="A8" s="5">
        <v>100.0</v>
      </c>
      <c r="B8" s="5">
        <v>5.76</v>
      </c>
      <c r="C8" s="5">
        <v>0.664</v>
      </c>
      <c r="D8" s="5">
        <v>132.8334281</v>
      </c>
      <c r="E8" s="4">
        <f t="shared" si="1"/>
        <v>18.76508808</v>
      </c>
      <c r="G8" s="4">
        <f t="shared" si="2"/>
        <v>1.234911919</v>
      </c>
      <c r="H8" s="4">
        <f t="shared" si="3"/>
        <v>-78.5616304</v>
      </c>
      <c r="I8" s="4">
        <f t="shared" si="4"/>
        <v>20</v>
      </c>
      <c r="J8" s="4">
        <f t="shared" si="5"/>
        <v>54.2717977</v>
      </c>
    </row>
    <row r="9">
      <c r="A9" s="5">
        <v>120.0</v>
      </c>
      <c r="B9" s="5">
        <v>7.76</v>
      </c>
      <c r="C9" s="5">
        <v>0.68</v>
      </c>
      <c r="D9" s="5">
        <v>90.0</v>
      </c>
      <c r="E9" s="4">
        <f t="shared" si="1"/>
        <v>21.14705617</v>
      </c>
      <c r="G9" s="4">
        <f t="shared" si="2"/>
        <v>-0.3316090617</v>
      </c>
      <c r="H9" s="4">
        <f t="shared" si="3"/>
        <v>92.29544552</v>
      </c>
      <c r="I9" s="4">
        <f t="shared" si="4"/>
        <v>20.81544711</v>
      </c>
      <c r="J9" s="4">
        <f t="shared" si="5"/>
        <v>182.2954455</v>
      </c>
    </row>
    <row r="10">
      <c r="A10" s="5">
        <v>140.0</v>
      </c>
      <c r="B10" s="5">
        <v>8.8</v>
      </c>
      <c r="C10" s="5">
        <v>0.616</v>
      </c>
      <c r="D10" s="5">
        <v>58.99728087</v>
      </c>
      <c r="E10" s="4">
        <f t="shared" si="1"/>
        <v>23.0980392</v>
      </c>
      <c r="G10" s="4">
        <f t="shared" si="2"/>
        <v>-1.875423937</v>
      </c>
      <c r="H10" s="4">
        <f t="shared" si="3"/>
        <v>84.785793</v>
      </c>
      <c r="I10" s="4">
        <f t="shared" si="4"/>
        <v>21.22261526</v>
      </c>
      <c r="J10" s="4">
        <f t="shared" si="5"/>
        <v>143.7830739</v>
      </c>
    </row>
    <row r="11">
      <c r="A11" s="5">
        <v>200.0</v>
      </c>
      <c r="B11" s="5">
        <v>7.0</v>
      </c>
      <c r="C11" s="5">
        <v>0.584</v>
      </c>
      <c r="D11" s="5">
        <v>16.6015496</v>
      </c>
      <c r="E11" s="4">
        <f t="shared" si="1"/>
        <v>21.57370386</v>
      </c>
      <c r="G11" s="4">
        <f t="shared" si="2"/>
        <v>-6.142311194</v>
      </c>
      <c r="H11" s="4">
        <f t="shared" si="3"/>
        <v>69.67492162</v>
      </c>
      <c r="I11" s="4">
        <f t="shared" si="4"/>
        <v>15.43139266</v>
      </c>
      <c r="J11" s="4">
        <f t="shared" si="5"/>
        <v>86.27647122</v>
      </c>
    </row>
    <row r="12">
      <c r="A12" s="5">
        <v>280.0</v>
      </c>
      <c r="B12" s="5">
        <v>6.16</v>
      </c>
      <c r="C12" s="5">
        <v>0.576</v>
      </c>
      <c r="D12" s="5">
        <v>0.0</v>
      </c>
      <c r="E12" s="4">
        <f t="shared" si="1"/>
        <v>20.58316457</v>
      </c>
      <c r="G12" s="4">
        <f t="shared" si="2"/>
        <v>-10.84762533</v>
      </c>
      <c r="H12" s="4">
        <f t="shared" si="3"/>
        <v>59.69223103</v>
      </c>
      <c r="I12" s="4">
        <f t="shared" si="4"/>
        <v>9.73553924</v>
      </c>
      <c r="J12" s="4">
        <f t="shared" si="5"/>
        <v>59.69223103</v>
      </c>
    </row>
    <row r="13">
      <c r="A13" s="5">
        <v>450.0</v>
      </c>
      <c r="B13" s="5">
        <v>5.52</v>
      </c>
      <c r="C13" s="5">
        <v>0.576</v>
      </c>
      <c r="D13" s="5">
        <v>-9.594068227</v>
      </c>
      <c r="E13" s="4">
        <f t="shared" si="1"/>
        <v>19.63033189</v>
      </c>
      <c r="G13" s="4">
        <f t="shared" si="2"/>
        <v>-18.05981132</v>
      </c>
      <c r="H13" s="4">
        <f t="shared" si="3"/>
        <v>54.1490504</v>
      </c>
      <c r="I13" s="4">
        <f t="shared" si="4"/>
        <v>1.570520563</v>
      </c>
      <c r="J13" s="4">
        <f t="shared" si="5"/>
        <v>44.55498217</v>
      </c>
    </row>
    <row r="14">
      <c r="A14" s="5">
        <v>600.0</v>
      </c>
      <c r="B14" s="5">
        <v>6.56</v>
      </c>
      <c r="C14" s="5">
        <v>0.568</v>
      </c>
      <c r="D14" s="5">
        <v>-25.37693353</v>
      </c>
      <c r="E14" s="4">
        <f t="shared" si="1"/>
        <v>21.25111007</v>
      </c>
      <c r="G14" s="4">
        <f t="shared" si="2"/>
        <v>-22.48879728</v>
      </c>
      <c r="H14" s="4">
        <f t="shared" si="3"/>
        <v>55.85716958</v>
      </c>
      <c r="I14" s="4">
        <f t="shared" si="4"/>
        <v>-1.23768721</v>
      </c>
      <c r="J14" s="4">
        <f t="shared" si="5"/>
        <v>30.48023605</v>
      </c>
    </row>
    <row r="15">
      <c r="A15" s="5">
        <v>700.0</v>
      </c>
      <c r="B15" s="5">
        <v>6.96</v>
      </c>
      <c r="C15" s="5">
        <v>0.568</v>
      </c>
      <c r="D15" s="5">
        <v>-41.8103149</v>
      </c>
      <c r="E15" s="4">
        <f t="shared" si="1"/>
        <v>21.76521808</v>
      </c>
      <c r="G15" s="4">
        <f t="shared" si="2"/>
        <v>-24.81154131</v>
      </c>
      <c r="H15" s="4">
        <f t="shared" si="3"/>
        <v>58.3404752</v>
      </c>
      <c r="I15" s="4">
        <f t="shared" si="4"/>
        <v>-3.046323233</v>
      </c>
      <c r="J15" s="4">
        <f t="shared" si="5"/>
        <v>16.5301603</v>
      </c>
    </row>
    <row r="16">
      <c r="A16" s="5">
        <v>800.0</v>
      </c>
      <c r="B16" s="5">
        <v>5.2</v>
      </c>
      <c r="C16" s="5">
        <v>0.576</v>
      </c>
      <c r="D16" s="5">
        <v>-53.13010235</v>
      </c>
      <c r="E16" s="4">
        <f t="shared" si="1"/>
        <v>19.1116172</v>
      </c>
      <c r="G16" s="4">
        <f t="shared" si="2"/>
        <v>-26.76991942</v>
      </c>
      <c r="H16" s="4">
        <f t="shared" si="3"/>
        <v>61.35656654</v>
      </c>
      <c r="I16" s="4">
        <f t="shared" si="4"/>
        <v>-7.658302217</v>
      </c>
      <c r="J16" s="4">
        <f t="shared" si="5"/>
        <v>8.22646419</v>
      </c>
    </row>
    <row r="17">
      <c r="A17" s="5">
        <v>900.0</v>
      </c>
      <c r="B17" s="5">
        <v>3.76</v>
      </c>
      <c r="C17" s="5">
        <v>0.552</v>
      </c>
      <c r="D17" s="5">
        <v>-51.05755873</v>
      </c>
      <c r="E17" s="4">
        <f t="shared" si="1"/>
        <v>16.66497534</v>
      </c>
      <c r="G17" s="4">
        <f t="shared" si="2"/>
        <v>-28.44146159</v>
      </c>
      <c r="H17" s="4">
        <f t="shared" si="3"/>
        <v>64.66164607</v>
      </c>
      <c r="I17" s="4">
        <f t="shared" si="4"/>
        <v>-11.77648625</v>
      </c>
      <c r="J17" s="4">
        <f t="shared" si="5"/>
        <v>13.60408734</v>
      </c>
    </row>
    <row r="18">
      <c r="A18" s="5">
        <v>1000.0</v>
      </c>
      <c r="B18" s="5">
        <v>5.28</v>
      </c>
      <c r="C18" s="5">
        <v>0.552</v>
      </c>
      <c r="D18" s="5">
        <v>-41.8103149</v>
      </c>
      <c r="E18" s="4">
        <f t="shared" si="1"/>
        <v>19.6138969</v>
      </c>
      <c r="G18" s="4">
        <f t="shared" si="2"/>
        <v>-29.88186401</v>
      </c>
      <c r="H18" s="4">
        <f t="shared" si="3"/>
        <v>68.10620512</v>
      </c>
      <c r="I18" s="4">
        <f t="shared" si="4"/>
        <v>-10.26796711</v>
      </c>
      <c r="J18" s="4">
        <f t="shared" si="5"/>
        <v>26.29589022</v>
      </c>
    </row>
    <row r="19">
      <c r="A19" s="5">
        <v>1320.0</v>
      </c>
      <c r="B19" s="5">
        <v>6.32</v>
      </c>
      <c r="C19" s="5">
        <v>0.552</v>
      </c>
      <c r="D19" s="5">
        <v>-90.0</v>
      </c>
      <c r="E19" s="4">
        <f t="shared" si="1"/>
        <v>21.17556001</v>
      </c>
      <c r="G19" s="4">
        <f t="shared" si="2"/>
        <v>-33.36351023</v>
      </c>
      <c r="H19" s="4">
        <f t="shared" si="3"/>
        <v>79.14567148</v>
      </c>
      <c r="I19" s="4">
        <f t="shared" si="4"/>
        <v>-12.18795022</v>
      </c>
      <c r="J19" s="4">
        <f t="shared" si="5"/>
        <v>-10.85432852</v>
      </c>
    </row>
    <row r="20">
      <c r="A20" s="5">
        <v>1400.0</v>
      </c>
      <c r="B20" s="5">
        <v>6.96</v>
      </c>
      <c r="C20" s="5">
        <v>0.552</v>
      </c>
      <c r="D20" s="5">
        <v>-112.6198649</v>
      </c>
      <c r="E20" s="4">
        <f t="shared" si="1"/>
        <v>22.01340324</v>
      </c>
      <c r="G20" s="4">
        <f t="shared" si="2"/>
        <v>-34.03288878</v>
      </c>
      <c r="H20" s="4">
        <f t="shared" si="3"/>
        <v>81.79533334</v>
      </c>
      <c r="I20" s="4">
        <f t="shared" si="4"/>
        <v>-12.01948554</v>
      </c>
      <c r="J20" s="4">
        <f t="shared" si="5"/>
        <v>-30.82453156</v>
      </c>
    </row>
    <row r="21">
      <c r="A21" s="5">
        <v>1700.0</v>
      </c>
      <c r="B21" s="5">
        <v>4.4</v>
      </c>
      <c r="C21" s="5">
        <v>0.584</v>
      </c>
      <c r="D21" s="5">
        <v>-160.5287794</v>
      </c>
      <c r="E21" s="4">
        <f t="shared" si="1"/>
        <v>17.54079659</v>
      </c>
      <c r="G21" s="4">
        <f t="shared" si="2"/>
        <v>-36.04739435</v>
      </c>
      <c r="H21" s="4">
        <f t="shared" si="3"/>
        <v>91.09094469</v>
      </c>
      <c r="I21" s="4">
        <f t="shared" si="4"/>
        <v>-18.50659776</v>
      </c>
      <c r="J21" s="4">
        <f t="shared" si="5"/>
        <v>-69.43783471</v>
      </c>
    </row>
    <row r="22">
      <c r="A22" s="5">
        <v>2000.0</v>
      </c>
      <c r="B22" s="5">
        <v>3.28</v>
      </c>
      <c r="C22" s="5">
        <v>0.552</v>
      </c>
      <c r="D22" s="5">
        <v>-180.0</v>
      </c>
      <c r="E22" s="4">
        <f t="shared" si="1"/>
        <v>15.47869532</v>
      </c>
      <c r="G22" s="4">
        <f t="shared" si="2"/>
        <v>-37.49115586</v>
      </c>
      <c r="H22" s="4">
        <f t="shared" si="3"/>
        <v>-80.80717216</v>
      </c>
      <c r="I22" s="4">
        <f t="shared" si="4"/>
        <v>-22.01246054</v>
      </c>
      <c r="J22" s="4">
        <f t="shared" si="5"/>
        <v>-260.8071722</v>
      </c>
    </row>
    <row r="23">
      <c r="A23" s="5">
        <v>2500.0</v>
      </c>
      <c r="B23" s="5">
        <v>2.4</v>
      </c>
      <c r="C23" s="5">
        <v>0.584</v>
      </c>
      <c r="D23" s="5">
        <v>-240.0</v>
      </c>
      <c r="E23" s="4">
        <f t="shared" si="1"/>
        <v>12.27596789</v>
      </c>
      <c r="G23" s="4">
        <f t="shared" si="2"/>
        <v>-39.10827569</v>
      </c>
      <c r="H23" s="4">
        <f t="shared" si="3"/>
        <v>-69.46610574</v>
      </c>
      <c r="I23" s="4">
        <f t="shared" si="4"/>
        <v>-26.8323078</v>
      </c>
      <c r="J23" s="4">
        <f t="shared" si="5"/>
        <v>-309.4661057</v>
      </c>
    </row>
    <row r="24">
      <c r="A24" s="5">
        <v>3180.0</v>
      </c>
      <c r="B24" s="5">
        <v>1.92</v>
      </c>
      <c r="C24" s="5">
        <v>0.632</v>
      </c>
      <c r="D24" s="5">
        <v>-270.0</v>
      </c>
      <c r="E24" s="4">
        <f t="shared" si="1"/>
        <v>9.651683008</v>
      </c>
      <c r="G24" s="4">
        <f t="shared" si="2"/>
        <v>-40.41028422</v>
      </c>
      <c r="H24" s="4">
        <f t="shared" si="3"/>
        <v>-57.78232078</v>
      </c>
      <c r="I24" s="4">
        <f t="shared" si="4"/>
        <v>-30.75860121</v>
      </c>
      <c r="J24" s="4">
        <f t="shared" si="5"/>
        <v>-327.7823208</v>
      </c>
    </row>
    <row r="25">
      <c r="A25" s="5">
        <v>3400.0</v>
      </c>
      <c r="B25" s="5">
        <v>1.84</v>
      </c>
      <c r="C25" s="5">
        <v>0.616</v>
      </c>
      <c r="D25" s="5">
        <v>-340.5287794</v>
      </c>
      <c r="E25" s="4">
        <f t="shared" si="1"/>
        <v>9.504742217</v>
      </c>
      <c r="G25" s="4">
        <f t="shared" si="2"/>
        <v>-40.69994596</v>
      </c>
      <c r="H25" s="4">
        <f t="shared" si="3"/>
        <v>-54.71662983</v>
      </c>
      <c r="I25" s="4">
        <f t="shared" si="4"/>
        <v>-31.19520374</v>
      </c>
      <c r="J25" s="4">
        <f t="shared" si="5"/>
        <v>-395.2454092</v>
      </c>
    </row>
    <row r="26">
      <c r="A26" s="5">
        <v>3500.0</v>
      </c>
      <c r="B26" s="5">
        <v>1.28</v>
      </c>
      <c r="C26" s="5">
        <v>0.624</v>
      </c>
      <c r="D26" s="5">
        <v>-360.0</v>
      </c>
      <c r="E26" s="4">
        <f t="shared" si="1"/>
        <v>6.240507599</v>
      </c>
      <c r="G26" s="4">
        <f t="shared" si="2"/>
        <v>-40.81664743</v>
      </c>
      <c r="H26" s="4">
        <f t="shared" si="3"/>
        <v>-53.41809402</v>
      </c>
      <c r="I26" s="4">
        <f t="shared" si="4"/>
        <v>-34.57613983</v>
      </c>
      <c r="J26" s="4">
        <f t="shared" si="5"/>
        <v>-413.418094</v>
      </c>
    </row>
    <row r="27">
      <c r="A27" s="5">
        <v>3600.0</v>
      </c>
      <c r="B27" s="5">
        <v>0.62</v>
      </c>
      <c r="C27" s="5">
        <v>0.616</v>
      </c>
      <c r="D27" s="5">
        <v>-383.5781785</v>
      </c>
      <c r="E27" s="4">
        <f t="shared" si="1"/>
        <v>0.05621954668</v>
      </c>
      <c r="G27" s="4">
        <f t="shared" si="2"/>
        <v>-40.92516961</v>
      </c>
      <c r="H27" s="4">
        <f t="shared" si="3"/>
        <v>-52.17432326</v>
      </c>
      <c r="I27" s="4">
        <f t="shared" si="4"/>
        <v>-40.86895006</v>
      </c>
      <c r="J27" s="4">
        <f t="shared" si="5"/>
        <v>-435.7525018</v>
      </c>
    </row>
    <row r="28">
      <c r="A28" s="5">
        <v>3800.0</v>
      </c>
      <c r="B28" s="5">
        <v>0.5</v>
      </c>
      <c r="C28" s="5">
        <v>0.8</v>
      </c>
      <c r="D28" s="5">
        <v>-450.0</v>
      </c>
      <c r="E28" s="4">
        <f t="shared" si="1"/>
        <v>-4.082399653</v>
      </c>
      <c r="G28" s="4">
        <f t="shared" si="2"/>
        <v>-41.12048905</v>
      </c>
      <c r="H28" s="4">
        <f t="shared" si="3"/>
        <v>-49.83917068</v>
      </c>
      <c r="I28" s="4">
        <f t="shared" si="4"/>
        <v>-45.20288871</v>
      </c>
      <c r="J28" s="4">
        <f t="shared" si="5"/>
        <v>-499.8391707</v>
      </c>
    </row>
    <row r="29">
      <c r="A29" s="5">
        <v>4000.0</v>
      </c>
      <c r="B29" s="5">
        <v>0.42</v>
      </c>
      <c r="C29" s="5">
        <v>0.616</v>
      </c>
      <c r="D29" s="5">
        <v>-513.6122</v>
      </c>
      <c r="E29" s="4">
        <f t="shared" si="1"/>
        <v>-3.326628435</v>
      </c>
      <c r="G29" s="4">
        <f t="shared" si="2"/>
        <v>-41.29082802</v>
      </c>
      <c r="H29" s="4">
        <f t="shared" si="3"/>
        <v>-47.68913873</v>
      </c>
      <c r="I29" s="4">
        <f t="shared" si="4"/>
        <v>-44.61745645</v>
      </c>
      <c r="J29" s="4">
        <f t="shared" si="5"/>
        <v>-561.3013387</v>
      </c>
    </row>
    <row r="30">
      <c r="A30" s="5">
        <v>4230.0</v>
      </c>
      <c r="B30" s="5">
        <v>1.12</v>
      </c>
      <c r="C30" s="5">
        <v>0.96</v>
      </c>
      <c r="D30" s="5">
        <v>-540.0</v>
      </c>
      <c r="E30" s="4">
        <f t="shared" si="1"/>
        <v>1.338935793</v>
      </c>
      <c r="G30" s="4">
        <f t="shared" si="2"/>
        <v>-41.46095982</v>
      </c>
      <c r="H30" s="4">
        <f t="shared" si="3"/>
        <v>-45.42039271</v>
      </c>
      <c r="I30" s="4">
        <f t="shared" si="4"/>
        <v>-40.12202403</v>
      </c>
      <c r="J30" s="4">
        <f t="shared" si="5"/>
        <v>-585.4203927</v>
      </c>
    </row>
    <row r="31">
      <c r="A31" s="5">
        <v>4500.0</v>
      </c>
      <c r="B31" s="5">
        <v>2.8</v>
      </c>
      <c r="C31" s="5">
        <v>0.96</v>
      </c>
      <c r="D31" s="5">
        <v>-531.7867893</v>
      </c>
      <c r="E31" s="4">
        <f t="shared" si="1"/>
        <v>9.297735966</v>
      </c>
      <c r="G31" s="4">
        <f t="shared" si="2"/>
        <v>-41.63169432</v>
      </c>
      <c r="H31" s="4">
        <f t="shared" si="3"/>
        <v>-43.00233438</v>
      </c>
      <c r="I31" s="4">
        <f t="shared" si="4"/>
        <v>-32.33395835</v>
      </c>
      <c r="J31" s="4">
        <f t="shared" si="5"/>
        <v>-574.7891237</v>
      </c>
    </row>
    <row r="32">
      <c r="A32" s="5">
        <v>4730.0</v>
      </c>
      <c r="B32" s="5">
        <v>1.5</v>
      </c>
      <c r="C32" s="5">
        <v>0.98</v>
      </c>
      <c r="D32" s="5">
        <v>-630.0</v>
      </c>
      <c r="E32" s="4">
        <f t="shared" si="1"/>
        <v>3.697303667</v>
      </c>
      <c r="G32" s="4">
        <f t="shared" si="2"/>
        <v>-41.75680355</v>
      </c>
      <c r="H32" s="4">
        <f t="shared" si="3"/>
        <v>-41.12621062</v>
      </c>
      <c r="I32" s="4">
        <f t="shared" si="4"/>
        <v>-38.05949989</v>
      </c>
      <c r="J32" s="4">
        <f t="shared" si="5"/>
        <v>-671.1262106</v>
      </c>
    </row>
    <row r="33">
      <c r="A33" s="5">
        <v>4900.0</v>
      </c>
      <c r="B33" s="5">
        <v>0.98</v>
      </c>
      <c r="C33" s="5">
        <v>1.06</v>
      </c>
      <c r="D33" s="5">
        <v>-581.4096221</v>
      </c>
      <c r="E33" s="4">
        <f t="shared" si="1"/>
        <v>-0.6815957914</v>
      </c>
      <c r="G33" s="4">
        <f t="shared" si="2"/>
        <v>-41.83915994</v>
      </c>
      <c r="H33" s="4">
        <f t="shared" si="3"/>
        <v>-39.83627669</v>
      </c>
      <c r="I33" s="4">
        <f t="shared" si="4"/>
        <v>-42.52075573</v>
      </c>
      <c r="J33" s="4">
        <f t="shared" si="5"/>
        <v>-621.2458988</v>
      </c>
    </row>
    <row r="34">
      <c r="A34" s="5">
        <v>5000.0</v>
      </c>
      <c r="B34" s="5">
        <v>1.36</v>
      </c>
      <c r="C34" s="5">
        <v>1.08</v>
      </c>
      <c r="D34" s="5">
        <v>-540.0</v>
      </c>
      <c r="E34" s="4">
        <f t="shared" si="1"/>
        <v>2.002303058</v>
      </c>
      <c r="G34" s="4">
        <f t="shared" si="2"/>
        <v>-41.88405999</v>
      </c>
      <c r="H34" s="4">
        <f t="shared" si="3"/>
        <v>-39.11280286</v>
      </c>
      <c r="I34" s="4">
        <f t="shared" si="4"/>
        <v>-39.88175693</v>
      </c>
      <c r="J34" s="4">
        <f t="shared" si="5"/>
        <v>-579.1128029</v>
      </c>
    </row>
    <row r="35">
      <c r="A35" s="5">
        <v>5300.0</v>
      </c>
      <c r="B35" s="5">
        <v>2.36</v>
      </c>
      <c r="C35" s="5">
        <v>0.8</v>
      </c>
      <c r="D35" s="5">
        <v>-588.1896851</v>
      </c>
      <c r="E35" s="4">
        <f t="shared" si="1"/>
        <v>9.39644032</v>
      </c>
      <c r="G35" s="4">
        <f t="shared" si="2"/>
        <v>-42.00500427</v>
      </c>
      <c r="H35" s="4">
        <f t="shared" si="3"/>
        <v>-37.08538227</v>
      </c>
      <c r="I35" s="4">
        <f t="shared" si="4"/>
        <v>-32.60856395</v>
      </c>
      <c r="J35" s="4">
        <f t="shared" si="5"/>
        <v>-625.2750674</v>
      </c>
    </row>
    <row r="36">
      <c r="A36" s="5">
        <v>5590.0</v>
      </c>
      <c r="B36" s="5">
        <v>2.76</v>
      </c>
      <c r="C36" s="5">
        <v>0.8</v>
      </c>
      <c r="D36" s="5">
        <v>-630.0</v>
      </c>
      <c r="E36" s="4">
        <f t="shared" si="1"/>
        <v>10.7563819</v>
      </c>
      <c r="G36" s="4">
        <f t="shared" si="2"/>
        <v>-42.10517483</v>
      </c>
      <c r="H36" s="4">
        <f t="shared" si="3"/>
        <v>-35.30829946</v>
      </c>
      <c r="I36" s="4">
        <f t="shared" si="4"/>
        <v>-31.34879293</v>
      </c>
      <c r="J36" s="4">
        <f t="shared" si="5"/>
        <v>-665.3082995</v>
      </c>
    </row>
    <row r="37">
      <c r="A37" s="5">
        <v>6000.0</v>
      </c>
      <c r="B37" s="5">
        <v>3.72</v>
      </c>
      <c r="C37" s="5">
        <v>0.82</v>
      </c>
      <c r="D37" s="5">
        <v>-681.3178125</v>
      </c>
      <c r="E37" s="4">
        <f t="shared" si="1"/>
        <v>13.13458175</v>
      </c>
      <c r="G37" s="4">
        <f t="shared" si="2"/>
        <v>-42.22428612</v>
      </c>
      <c r="H37" s="4">
        <f t="shared" si="3"/>
        <v>-33.05866697</v>
      </c>
      <c r="I37" s="4">
        <f t="shared" si="4"/>
        <v>-29.08970437</v>
      </c>
      <c r="J37" s="4">
        <f t="shared" si="5"/>
        <v>-714.3764795</v>
      </c>
    </row>
    <row r="38">
      <c r="A38" s="5">
        <v>6310.0</v>
      </c>
      <c r="B38" s="5">
        <v>4.46</v>
      </c>
      <c r="C38" s="5">
        <v>0.8</v>
      </c>
      <c r="D38" s="5">
        <v>-720.0</v>
      </c>
      <c r="E38" s="4">
        <f t="shared" si="1"/>
        <v>14.92489743</v>
      </c>
      <c r="G38" s="4">
        <f t="shared" si="2"/>
        <v>-42.30021104</v>
      </c>
      <c r="H38" s="4">
        <f t="shared" si="3"/>
        <v>-31.53363306</v>
      </c>
      <c r="I38" s="4">
        <f t="shared" si="4"/>
        <v>-27.37531361</v>
      </c>
      <c r="J38" s="4">
        <f t="shared" si="5"/>
        <v>-751.5336331</v>
      </c>
    </row>
    <row r="39">
      <c r="A39" s="5">
        <v>6500.0</v>
      </c>
      <c r="B39" s="5">
        <v>4.16</v>
      </c>
      <c r="C39" s="5">
        <v>0.8</v>
      </c>
      <c r="D39" s="5">
        <v>-746.3878</v>
      </c>
      <c r="E39" s="4">
        <f t="shared" si="1"/>
        <v>14.32006687</v>
      </c>
      <c r="G39" s="4">
        <f t="shared" si="2"/>
        <v>-42.34175448</v>
      </c>
      <c r="H39" s="4">
        <f t="shared" si="3"/>
        <v>-30.66458388</v>
      </c>
      <c r="I39" s="4">
        <f t="shared" si="4"/>
        <v>-28.0216876</v>
      </c>
      <c r="J39" s="4">
        <f t="shared" si="5"/>
        <v>-777.0523839</v>
      </c>
    </row>
    <row r="40">
      <c r="A40" s="5">
        <v>6970.0</v>
      </c>
      <c r="B40" s="5">
        <v>2.32</v>
      </c>
      <c r="C40" s="5">
        <v>0.82</v>
      </c>
      <c r="D40" s="5">
        <v>-810.0</v>
      </c>
      <c r="E40" s="4">
        <f t="shared" si="1"/>
        <v>9.03348265</v>
      </c>
      <c r="G40" s="4">
        <f t="shared" si="2"/>
        <v>-42.43099254</v>
      </c>
      <c r="H40" s="4">
        <f t="shared" si="3"/>
        <v>-28.70255159</v>
      </c>
      <c r="I40" s="4">
        <f t="shared" si="4"/>
        <v>-33.39750989</v>
      </c>
      <c r="J40" s="4">
        <f t="shared" si="5"/>
        <v>-838.7025516</v>
      </c>
    </row>
    <row r="41">
      <c r="A41" s="5">
        <v>7400.0</v>
      </c>
      <c r="B41" s="5">
        <v>1.22</v>
      </c>
      <c r="C41" s="5">
        <v>0.78</v>
      </c>
      <c r="D41" s="5">
        <v>-953.1301024</v>
      </c>
      <c r="E41" s="4">
        <f t="shared" si="1"/>
        <v>3.88530456</v>
      </c>
      <c r="G41" s="4">
        <f t="shared" si="2"/>
        <v>-42.498808</v>
      </c>
      <c r="H41" s="4">
        <f t="shared" si="3"/>
        <v>-27.1105239</v>
      </c>
      <c r="I41" s="4">
        <f t="shared" si="4"/>
        <v>-38.61350344</v>
      </c>
      <c r="J41" s="4">
        <f t="shared" si="5"/>
        <v>-980.2406263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8"/>
      <c r="C1" s="8"/>
    </row>
  </sheetData>
  <drawing r:id="rId1"/>
</worksheet>
</file>