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\source\minerl_competition\docs\misc\"/>
    </mc:Choice>
  </mc:AlternateContent>
  <xr:revisionPtr revIDLastSave="0" documentId="13_ncr:1_{6592009F-8288-4EEC-83A0-F2DDD70D7FC1}" xr6:coauthVersionLast="40" xr6:coauthVersionMax="40" xr10:uidLastSave="{00000000-0000-0000-0000-000000000000}"/>
  <bookViews>
    <workbookView xWindow="-6130" yWindow="-21710" windowWidth="38620" windowHeight="21820" xr2:uid="{E03E028C-9DA3-426C-97F5-A46546B61B15}"/>
  </bookViews>
  <sheets>
    <sheet name="Azure organizer hours" sheetId="1" r:id="rId1"/>
    <sheet name="Compute Grants" sheetId="4" r:id="rId2"/>
    <sheet name="Malmo Develop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8" i="4" l="1"/>
  <c r="D13" i="4" s="1"/>
  <c r="D11" i="4"/>
  <c r="E15" i="1"/>
  <c r="E16" i="1" s="1"/>
  <c r="F15" i="1"/>
  <c r="D15" i="1"/>
  <c r="D16" i="1" s="1"/>
  <c r="F16" i="1"/>
  <c r="E7" i="1" l="1"/>
  <c r="F7" i="1"/>
  <c r="D7" i="1"/>
  <c r="E3" i="1"/>
  <c r="F3" i="1"/>
  <c r="D3" i="1"/>
  <c r="E4" i="1"/>
  <c r="F4" i="1"/>
  <c r="D4" i="1"/>
  <c r="D5" i="1"/>
  <c r="D6" i="1" s="1"/>
  <c r="E5" i="1"/>
  <c r="D9" i="1"/>
  <c r="E9" i="1"/>
  <c r="D8" i="1"/>
  <c r="E8" i="1"/>
  <c r="F8" i="1"/>
  <c r="F9" i="1"/>
  <c r="F10" i="1" s="1"/>
  <c r="F5" i="1"/>
  <c r="F6" i="1" s="1"/>
  <c r="E6" i="1" l="1"/>
  <c r="F12" i="1"/>
  <c r="F13" i="1" s="1"/>
  <c r="E10" i="1"/>
  <c r="D10" i="1"/>
  <c r="D12" i="1" s="1"/>
  <c r="D13" i="1" s="1"/>
  <c r="E12" i="1" l="1"/>
  <c r="E13" i="1" s="1"/>
</calcChain>
</file>

<file path=xl/sharedStrings.xml><?xml version="1.0" encoding="utf-8"?>
<sst xmlns="http://schemas.openxmlformats.org/spreadsheetml/2006/main" count="74" uniqueCount="52">
  <si>
    <t>Tick rate</t>
  </si>
  <si>
    <t>ms</t>
  </si>
  <si>
    <t>episodes</t>
  </si>
  <si>
    <t>Round 1 evaluation duration</t>
  </si>
  <si>
    <t>Round 2 evaluation duration</t>
  </si>
  <si>
    <t>Round 2 training durration</t>
  </si>
  <si>
    <t>days</t>
  </si>
  <si>
    <t>Episode length</t>
  </si>
  <si>
    <t>minutes</t>
  </si>
  <si>
    <t xml:space="preserve">Training </t>
  </si>
  <si>
    <t>Evaluation</t>
  </si>
  <si>
    <t>Total</t>
  </si>
  <si>
    <t>Notes</t>
  </si>
  <si>
    <t>Round 2 participant pool</t>
  </si>
  <si>
    <t>participants</t>
  </si>
  <si>
    <t>Percentage of over-estimated scores</t>
  </si>
  <si>
    <t>Round 2 validation runs</t>
  </si>
  <si>
    <t>complete runs</t>
  </si>
  <si>
    <t>Column4</t>
  </si>
  <si>
    <t>hours</t>
  </si>
  <si>
    <t>Open Round</t>
  </si>
  <si>
    <t>Final Round</t>
  </si>
  <si>
    <t>Minimum Ask</t>
  </si>
  <si>
    <t>Standard Ask</t>
  </si>
  <si>
    <t>Reach Ask</t>
  </si>
  <si>
    <t>Net Total</t>
  </si>
  <si>
    <t>Round 1 Total</t>
  </si>
  <si>
    <t>Round 2 Total</t>
  </si>
  <si>
    <t>submissions</t>
  </si>
  <si>
    <t>Net Cost</t>
  </si>
  <si>
    <t>Validation</t>
  </si>
  <si>
    <t>Round 1 validation durration</t>
  </si>
  <si>
    <t>Round 1 participant pool</t>
  </si>
  <si>
    <t>teams</t>
  </si>
  <si>
    <t>Round 1 avg # submissions</t>
  </si>
  <si>
    <t>NC6 v2 hours</t>
  </si>
  <si>
    <t>Developer</t>
  </si>
  <si>
    <t>Research programer funded by CMU via sponsored research</t>
  </si>
  <si>
    <t>Full time developer</t>
  </si>
  <si>
    <t>PhD Student</t>
  </si>
  <si>
    <t xml:space="preserve">Undergraduate </t>
  </si>
  <si>
    <t>assuming 20 hours/week during the academic year, and 40 hours/week in the summer</t>
  </si>
  <si>
    <t>/ yr</t>
  </si>
  <si>
    <t xml:space="preserve"> </t>
  </si>
  <si>
    <t>Overhead</t>
  </si>
  <si>
    <t>On Demand Cost</t>
  </si>
  <si>
    <t>With overhead</t>
  </si>
  <si>
    <t>Grant per team</t>
  </si>
  <si>
    <t>Sub-Total</t>
  </si>
  <si>
    <t>Standard</t>
  </si>
  <si>
    <t>Reach</t>
  </si>
  <si>
    <t>Minimum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</si>
</sst>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0">
    <xf numFmtId="0" fontId="0" fillId="0" borderId="0"/>
    <xf numFmtId="44" fontId="1" fillId="0" borderId="0" applyFont="0" applyFill="0" applyBorder="0" applyAlignment="0" applyProtection="0"/>
    <xf numFmtId="0" fontId="2" fillId="2" borderId="1" applyNumberFormat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4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4" fillId="7" borderId="0" xfId="7"/>
    <xf numFmtId="0" fontId="4" fillId="3" borderId="0" xfId="3"/>
    <xf numFmtId="0" fontId="0" fillId="8" borderId="0" xfId="8" applyFont="1"/>
    <xf numFmtId="0" fontId="0" fillId="9" borderId="0" xfId="9" applyFont="1"/>
    <xf numFmtId="0" fontId="0" fillId="5" borderId="0" xfId="5" applyFont="1"/>
    <xf numFmtId="0" fontId="0" fillId="6" borderId="0" xfId="6" applyFont="1"/>
    <xf numFmtId="1" fontId="4" fillId="3" borderId="0" xfId="3" applyNumberFormat="1" applyAlignment="1">
      <alignment horizontal="right"/>
    </xf>
    <xf numFmtId="1" fontId="1" fillId="8" borderId="2" xfId="8" applyNumberFormat="1" applyBorder="1" applyAlignment="1">
      <alignment horizontal="right"/>
    </xf>
    <xf numFmtId="1" fontId="1" fillId="9" borderId="2" xfId="9" applyNumberFormat="1" applyBorder="1" applyAlignment="1">
      <alignment horizontal="right"/>
    </xf>
    <xf numFmtId="1" fontId="1" fillId="5" borderId="2" xfId="5" applyNumberFormat="1" applyBorder="1" applyAlignment="1">
      <alignment horizontal="right"/>
    </xf>
    <xf numFmtId="1" fontId="1" fillId="6" borderId="2" xfId="6" applyNumberFormat="1" applyBorder="1" applyAlignment="1">
      <alignment horizontal="right"/>
    </xf>
    <xf numFmtId="1" fontId="1" fillId="8" borderId="2" xfId="8" applyNumberFormat="1" applyBorder="1"/>
    <xf numFmtId="1" fontId="1" fillId="9" borderId="2" xfId="9" applyNumberFormat="1" applyBorder="1"/>
    <xf numFmtId="1" fontId="1" fillId="5" borderId="2" xfId="5" applyNumberFormat="1" applyBorder="1"/>
    <xf numFmtId="1" fontId="1" fillId="6" borderId="2" xfId="6" applyNumberFormat="1" applyBorder="1"/>
    <xf numFmtId="0" fontId="2" fillId="2" borderId="1" xfId="2"/>
    <xf numFmtId="1" fontId="2" fillId="2" borderId="1" xfId="2" applyNumberFormat="1" applyAlignment="1">
      <alignment horizontal="right"/>
    </xf>
    <xf numFmtId="1" fontId="2" fillId="2" borderId="1" xfId="2" applyNumberFormat="1"/>
    <xf numFmtId="9" fontId="0" fillId="0" borderId="0" xfId="0" applyNumberFormat="1" applyAlignment="1">
      <alignment horizontal="center"/>
    </xf>
    <xf numFmtId="0" fontId="0" fillId="0" borderId="0" xfId="0" applyAlignment="1"/>
    <xf numFmtId="44" fontId="2" fillId="2" borderId="1" xfId="1" applyFont="1" applyFill="1" applyBorder="1" applyAlignment="1">
      <alignment horizontal="right"/>
    </xf>
    <xf numFmtId="0" fontId="4" fillId="4" borderId="0" xfId="4"/>
    <xf numFmtId="44" fontId="0" fillId="0" borderId="0" xfId="1" applyFont="1"/>
    <xf numFmtId="44" fontId="4" fillId="3" borderId="0" xfId="1" applyFont="1" applyFill="1"/>
    <xf numFmtId="0" fontId="2" fillId="2" borderId="1" xfId="2" applyFont="1"/>
    <xf numFmtId="44" fontId="1" fillId="8" borderId="2" xfId="1" applyFill="1" applyBorder="1" applyAlignment="1">
      <alignment horizontal="right"/>
    </xf>
    <xf numFmtId="44" fontId="1" fillId="5" borderId="2" xfId="1" applyFill="1" applyBorder="1"/>
    <xf numFmtId="44" fontId="1" fillId="5" borderId="0" xfId="1" applyFill="1" applyBorder="1"/>
    <xf numFmtId="44" fontId="1" fillId="8" borderId="0" xfId="1" applyFill="1" applyBorder="1" applyAlignment="1">
      <alignment horizontal="right"/>
    </xf>
    <xf numFmtId="0" fontId="3" fillId="0" borderId="0" xfId="0" applyFont="1" applyAlignment="1">
      <alignment horizontal="center"/>
    </xf>
  </cellXfs>
  <cellStyles count="10">
    <cellStyle name="20% - Accent5" xfId="5" builtinId="46"/>
    <cellStyle name="20% - Accent6" xfId="8" builtinId="50"/>
    <cellStyle name="40% - Accent5" xfId="6" builtinId="47"/>
    <cellStyle name="40% - Accent6" xfId="9" builtinId="51"/>
    <cellStyle name="Accent1" xfId="3" builtinId="29"/>
    <cellStyle name="Accent2" xfId="4" builtinId="33"/>
    <cellStyle name="Accent6" xfId="7" builtinId="49"/>
    <cellStyle name="Calculation" xfId="2" builtinId="22"/>
    <cellStyle name="Currency" xfId="1" builtinId="4"/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26A200-3B8D-4209-A26F-D028AE2A849C}" name="Table1" displayName="Table1" ref="I3:M14" headerRowCount="0" totalsRowShown="0">
  <tableColumns count="5">
    <tableColumn id="1" xr3:uid="{A7475D02-88A0-4A1F-AD86-2BAD94CFE2B5}" name="Column1" dataDxfId="3"/>
    <tableColumn id="5" xr3:uid="{1178D2F4-FA5E-4352-8D9E-4CEB276A9F6F}" name="Column5" dataDxfId="2"/>
    <tableColumn id="4" xr3:uid="{13E3F4A6-277B-43A4-981D-56F1526741CA}" name="Column4" dataDxfId="1"/>
    <tableColumn id="2" xr3:uid="{76A2CBDB-3943-4DD3-8FF3-E3BEA6E1C223}" name="Column2" dataDxfId="0"/>
    <tableColumn id="3" xr3:uid="{86F578C7-3242-45FD-9396-4E3B6A53A99B}" name="Column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48BAE-F7C5-4B2A-B3C3-2DAD3325EC9D}">
  <dimension ref="C2:T16"/>
  <sheetViews>
    <sheetView tabSelected="1" zoomScale="160" zoomScaleNormal="160" workbookViewId="0">
      <selection activeCell="I20" sqref="I20"/>
    </sheetView>
  </sheetViews>
  <sheetFormatPr defaultRowHeight="14.6" x14ac:dyDescent="0.4"/>
  <cols>
    <col min="3" max="3" width="15.61328125" customWidth="1"/>
    <col min="4" max="4" width="12.3828125" bestFit="1" customWidth="1"/>
    <col min="5" max="5" width="11.53515625" customWidth="1"/>
    <col min="6" max="6" width="11.3046875" bestFit="1" customWidth="1"/>
    <col min="7" max="7" width="11.765625" bestFit="1" customWidth="1"/>
    <col min="9" max="9" width="31.15234375" bestFit="1" customWidth="1"/>
    <col min="10" max="10" width="8.84375" bestFit="1" customWidth="1"/>
    <col min="11" max="11" width="8.23046875" bestFit="1" customWidth="1"/>
    <col min="12" max="12" width="7.921875" customWidth="1"/>
    <col min="13" max="13" width="12.69140625" bestFit="1" customWidth="1"/>
    <col min="15" max="15" width="22.53515625" bestFit="1" customWidth="1"/>
    <col min="20" max="20" width="26.3046875" customWidth="1"/>
  </cols>
  <sheetData>
    <row r="2" spans="3:20" x14ac:dyDescent="0.4">
      <c r="D2" t="s">
        <v>22</v>
      </c>
      <c r="E2" t="s">
        <v>23</v>
      </c>
      <c r="F2" t="s">
        <v>24</v>
      </c>
      <c r="J2" t="s">
        <v>51</v>
      </c>
      <c r="K2" t="s">
        <v>49</v>
      </c>
      <c r="L2" t="s">
        <v>50</v>
      </c>
    </row>
    <row r="3" spans="3:20" x14ac:dyDescent="0.4">
      <c r="C3" s="3" t="s">
        <v>20</v>
      </c>
      <c r="D3" s="3">
        <f>J5</f>
        <v>100</v>
      </c>
      <c r="E3" s="3">
        <f t="shared" ref="E3:F3" si="0">K5</f>
        <v>200</v>
      </c>
      <c r="F3" s="3">
        <f t="shared" si="0"/>
        <v>250</v>
      </c>
      <c r="G3" s="3" t="s">
        <v>33</v>
      </c>
      <c r="I3" s="2" t="s">
        <v>7</v>
      </c>
      <c r="J3" s="2">
        <v>15</v>
      </c>
      <c r="K3" s="2">
        <v>15</v>
      </c>
      <c r="L3" s="2">
        <v>15</v>
      </c>
      <c r="M3" t="s">
        <v>8</v>
      </c>
    </row>
    <row r="4" spans="3:20" x14ac:dyDescent="0.4">
      <c r="C4" s="5" t="s">
        <v>30</v>
      </c>
      <c r="D4" s="10">
        <f>J3*J4/50*J7*J6*J5/60</f>
        <v>375</v>
      </c>
      <c r="E4" s="10">
        <f t="shared" ref="E4:F4" si="1">K3*K4/50*K7*K6*K5/60</f>
        <v>2500</v>
      </c>
      <c r="F4" s="10">
        <f t="shared" si="1"/>
        <v>3125</v>
      </c>
      <c r="G4" s="5" t="s">
        <v>19</v>
      </c>
      <c r="I4" s="2" t="s">
        <v>0</v>
      </c>
      <c r="J4" s="2">
        <v>50</v>
      </c>
      <c r="K4" s="2">
        <v>50</v>
      </c>
      <c r="L4" s="2">
        <v>50</v>
      </c>
      <c r="M4" t="s">
        <v>1</v>
      </c>
    </row>
    <row r="5" spans="3:20" x14ac:dyDescent="0.4">
      <c r="C5" s="5" t="s">
        <v>10</v>
      </c>
      <c r="D5" s="10">
        <f>J3*J4/50*J8*J12*(1+J13)/60</f>
        <v>750</v>
      </c>
      <c r="E5" s="10">
        <f>K3*K4/50*K8*K12*(1+K13)/60</f>
        <v>1171.875</v>
      </c>
      <c r="F5" s="14">
        <f>L3*L4/50*L8*L12*(1+L13)/60</f>
        <v>1875</v>
      </c>
      <c r="G5" s="5" t="s">
        <v>19</v>
      </c>
      <c r="I5" s="2" t="s">
        <v>32</v>
      </c>
      <c r="J5" s="2">
        <v>100</v>
      </c>
      <c r="K5" s="2">
        <v>200</v>
      </c>
      <c r="L5" s="2">
        <v>250</v>
      </c>
      <c r="M5" t="s">
        <v>14</v>
      </c>
    </row>
    <row r="6" spans="3:20" x14ac:dyDescent="0.4">
      <c r="C6" s="6" t="s">
        <v>26</v>
      </c>
      <c r="D6" s="11">
        <f>D5+D4</f>
        <v>1125</v>
      </c>
      <c r="E6" s="11">
        <f>E5+E4</f>
        <v>3671.875</v>
      </c>
      <c r="F6" s="15">
        <f>F5+F4</f>
        <v>5000</v>
      </c>
      <c r="G6" s="6" t="s">
        <v>19</v>
      </c>
      <c r="I6" s="2" t="s">
        <v>34</v>
      </c>
      <c r="J6" s="2">
        <v>3</v>
      </c>
      <c r="K6" s="32">
        <v>5</v>
      </c>
      <c r="L6" s="32">
        <v>5</v>
      </c>
      <c r="M6" t="s">
        <v>28</v>
      </c>
      <c r="S6" s="22"/>
      <c r="T6" s="22"/>
    </row>
    <row r="7" spans="3:20" x14ac:dyDescent="0.4">
      <c r="C7" s="4" t="s">
        <v>21</v>
      </c>
      <c r="D7" s="9">
        <f>J12</f>
        <v>12</v>
      </c>
      <c r="E7" s="9">
        <f t="shared" ref="E7:F7" si="2">K12</f>
        <v>15</v>
      </c>
      <c r="F7" s="9">
        <f t="shared" si="2"/>
        <v>20</v>
      </c>
      <c r="G7" s="4" t="s">
        <v>33</v>
      </c>
      <c r="I7" s="2" t="s">
        <v>31</v>
      </c>
      <c r="J7" s="2">
        <v>5</v>
      </c>
      <c r="K7" s="32">
        <v>10</v>
      </c>
      <c r="L7" s="32">
        <v>10</v>
      </c>
      <c r="M7" t="s">
        <v>2</v>
      </c>
    </row>
    <row r="8" spans="3:20" x14ac:dyDescent="0.4">
      <c r="C8" s="7" t="s">
        <v>9</v>
      </c>
      <c r="D8" s="12">
        <f>J10 * 24 *(1+ J11) * J12</f>
        <v>2160</v>
      </c>
      <c r="E8" s="12">
        <f>K10 * 24 *(1+ K11) * K12</f>
        <v>4320</v>
      </c>
      <c r="F8" s="16">
        <f>L10 * 24 *(1+ L11) * L12</f>
        <v>5760</v>
      </c>
      <c r="G8" s="7" t="s">
        <v>19</v>
      </c>
      <c r="I8" s="2" t="s">
        <v>3</v>
      </c>
      <c r="J8" s="2">
        <v>200</v>
      </c>
      <c r="K8" s="2">
        <v>250</v>
      </c>
      <c r="L8" s="32">
        <v>300</v>
      </c>
      <c r="M8" t="s">
        <v>2</v>
      </c>
    </row>
    <row r="9" spans="3:20" x14ac:dyDescent="0.4">
      <c r="C9" s="7" t="s">
        <v>10</v>
      </c>
      <c r="D9" s="12">
        <f>J3*J4/50*J9*J12/60</f>
        <v>1200</v>
      </c>
      <c r="E9" s="12">
        <f>K3*K4/50*K9*K12/60</f>
        <v>1875</v>
      </c>
      <c r="F9" s="16">
        <f>L3*L4/50*L9*L12/60</f>
        <v>2500</v>
      </c>
      <c r="G9" s="7" t="s">
        <v>19</v>
      </c>
      <c r="I9" s="2" t="s">
        <v>4</v>
      </c>
      <c r="J9" s="2">
        <v>400</v>
      </c>
      <c r="K9" s="32">
        <v>500</v>
      </c>
      <c r="L9" s="32">
        <v>500</v>
      </c>
      <c r="M9" t="s">
        <v>2</v>
      </c>
    </row>
    <row r="10" spans="3:20" x14ac:dyDescent="0.4">
      <c r="C10" s="8" t="s">
        <v>27</v>
      </c>
      <c r="D10" s="13">
        <f>D9+D8</f>
        <v>3360</v>
      </c>
      <c r="E10" s="13">
        <f t="shared" ref="E10:F10" si="3">E9+E8</f>
        <v>6195</v>
      </c>
      <c r="F10" s="17">
        <f t="shared" si="3"/>
        <v>8260</v>
      </c>
      <c r="G10" s="8" t="s">
        <v>19</v>
      </c>
      <c r="I10" s="2" t="s">
        <v>5</v>
      </c>
      <c r="J10" s="2">
        <v>2.5</v>
      </c>
      <c r="K10" s="32">
        <v>4</v>
      </c>
      <c r="L10" s="32">
        <v>4</v>
      </c>
      <c r="M10" t="s">
        <v>6</v>
      </c>
    </row>
    <row r="11" spans="3:20" x14ac:dyDescent="0.4">
      <c r="C11" s="24" t="s">
        <v>48</v>
      </c>
      <c r="D11" s="24"/>
      <c r="E11" s="24"/>
      <c r="F11" s="24"/>
      <c r="G11" s="24"/>
      <c r="I11" s="2" t="s">
        <v>16</v>
      </c>
      <c r="J11" s="2">
        <v>2</v>
      </c>
      <c r="K11" s="2">
        <v>2</v>
      </c>
      <c r="L11" s="2">
        <v>2</v>
      </c>
      <c r="M11" t="s">
        <v>17</v>
      </c>
    </row>
    <row r="12" spans="3:20" x14ac:dyDescent="0.4">
      <c r="C12" s="18" t="s">
        <v>25</v>
      </c>
      <c r="D12" s="19">
        <f>D10+D6</f>
        <v>4485</v>
      </c>
      <c r="E12" s="19">
        <f>E10+E6</f>
        <v>9866.875</v>
      </c>
      <c r="F12" s="20">
        <f>F10+F6</f>
        <v>13260</v>
      </c>
      <c r="G12" s="18" t="s">
        <v>35</v>
      </c>
      <c r="I12" s="2" t="s">
        <v>13</v>
      </c>
      <c r="J12" s="2">
        <v>12</v>
      </c>
      <c r="K12" s="2">
        <v>15</v>
      </c>
      <c r="L12" s="32">
        <v>20</v>
      </c>
      <c r="M12" t="s">
        <v>14</v>
      </c>
    </row>
    <row r="13" spans="3:20" x14ac:dyDescent="0.4">
      <c r="C13" s="18" t="s">
        <v>29</v>
      </c>
      <c r="D13" s="23">
        <f>D12*2.06</f>
        <v>9239.1</v>
      </c>
      <c r="E13" s="23">
        <f>E12*2.06</f>
        <v>20325.762500000001</v>
      </c>
      <c r="F13" s="23">
        <f t="shared" ref="E13:F13" si="4">F12*2.06</f>
        <v>27315.600000000002</v>
      </c>
      <c r="G13" s="18"/>
      <c r="I13" s="2" t="s">
        <v>15</v>
      </c>
      <c r="J13" s="21">
        <v>0.25</v>
      </c>
      <c r="K13" s="21">
        <v>0.25</v>
      </c>
      <c r="L13" s="21">
        <v>0.25</v>
      </c>
    </row>
    <row r="14" spans="3:20" x14ac:dyDescent="0.4">
      <c r="C14" s="24" t="s">
        <v>46</v>
      </c>
      <c r="D14" s="24"/>
      <c r="E14" s="24"/>
      <c r="F14" s="24"/>
      <c r="G14" s="24"/>
      <c r="I14" s="2" t="s">
        <v>44</v>
      </c>
      <c r="J14" s="21">
        <v>0.15</v>
      </c>
      <c r="K14" s="21">
        <v>0.15</v>
      </c>
      <c r="L14" s="21">
        <v>0.15</v>
      </c>
    </row>
    <row r="15" spans="3:20" x14ac:dyDescent="0.4">
      <c r="C15" s="18" t="s">
        <v>11</v>
      </c>
      <c r="D15" s="19">
        <f>D12*(1+J14)</f>
        <v>5157.75</v>
      </c>
      <c r="E15" s="19">
        <f t="shared" ref="E15:F15" si="5">E12*(1+K14)</f>
        <v>11346.90625</v>
      </c>
      <c r="F15" s="19">
        <f t="shared" si="5"/>
        <v>15248.999999999998</v>
      </c>
      <c r="G15" s="18" t="s">
        <v>35</v>
      </c>
      <c r="I15" s="1"/>
      <c r="J15" s="1"/>
      <c r="K15" s="1"/>
    </row>
    <row r="16" spans="3:20" x14ac:dyDescent="0.4">
      <c r="C16" s="27" t="s">
        <v>45</v>
      </c>
      <c r="D16" s="23">
        <f>D15*2.06</f>
        <v>10624.965</v>
      </c>
      <c r="E16" s="23">
        <f>E15*2.06</f>
        <v>23374.626875000002</v>
      </c>
      <c r="F16" s="23">
        <f t="shared" ref="F16" si="6">F15*2.06</f>
        <v>31412.94</v>
      </c>
      <c r="G16" s="18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4A6B7-A464-46A3-A86A-242622BD91BF}">
  <dimension ref="C6:J13"/>
  <sheetViews>
    <sheetView topLeftCell="B1" zoomScale="205" workbookViewId="0">
      <selection activeCell="D7" sqref="D7"/>
    </sheetView>
  </sheetViews>
  <sheetFormatPr defaultRowHeight="14.6" x14ac:dyDescent="0.4"/>
  <cols>
    <col min="3" max="3" width="13.4609375" bestFit="1" customWidth="1"/>
    <col min="4" max="4" width="12.15234375" bestFit="1" customWidth="1"/>
    <col min="5" max="5" width="11.765625" bestFit="1" customWidth="1"/>
    <col min="6" max="6" width="6.23046875" customWidth="1"/>
    <col min="7" max="7" width="31.15234375" bestFit="1" customWidth="1"/>
    <col min="11" max="11" width="12.69140625" bestFit="1" customWidth="1"/>
  </cols>
  <sheetData>
    <row r="6" spans="3:10" x14ac:dyDescent="0.4">
      <c r="C6" s="3" t="s">
        <v>20</v>
      </c>
      <c r="D6" s="3">
        <v>50</v>
      </c>
      <c r="E6" s="3" t="s">
        <v>33</v>
      </c>
      <c r="G6" s="2"/>
      <c r="H6" s="2"/>
      <c r="I6" s="2"/>
      <c r="J6" s="2"/>
    </row>
    <row r="7" spans="3:10" x14ac:dyDescent="0.4">
      <c r="C7" s="5" t="s">
        <v>47</v>
      </c>
      <c r="D7" s="28">
        <v>500</v>
      </c>
      <c r="E7" s="5"/>
      <c r="G7" s="2"/>
      <c r="H7" s="2"/>
      <c r="I7" s="2"/>
      <c r="J7" s="2"/>
    </row>
    <row r="8" spans="3:10" x14ac:dyDescent="0.4">
      <c r="C8" s="5" t="s">
        <v>11</v>
      </c>
      <c r="D8" s="31">
        <f>D7*D6</f>
        <v>25000</v>
      </c>
      <c r="E8" s="5"/>
      <c r="G8" s="2"/>
      <c r="H8" s="2"/>
      <c r="I8" s="2"/>
      <c r="J8" s="2"/>
    </row>
    <row r="9" spans="3:10" x14ac:dyDescent="0.4">
      <c r="C9" s="4" t="s">
        <v>21</v>
      </c>
      <c r="D9" s="9">
        <v>20</v>
      </c>
      <c r="E9" s="4" t="s">
        <v>33</v>
      </c>
      <c r="G9" s="2"/>
      <c r="H9" s="2"/>
      <c r="I9" s="2"/>
      <c r="J9" s="2"/>
    </row>
    <row r="10" spans="3:10" x14ac:dyDescent="0.4">
      <c r="C10" s="7" t="s">
        <v>47</v>
      </c>
      <c r="D10" s="29">
        <v>750</v>
      </c>
      <c r="E10" s="7"/>
      <c r="G10" s="2"/>
      <c r="H10" s="2"/>
      <c r="I10" s="2"/>
      <c r="J10" s="2"/>
    </row>
    <row r="11" spans="3:10" x14ac:dyDescent="0.4">
      <c r="C11" s="7" t="s">
        <v>11</v>
      </c>
      <c r="D11" s="30">
        <f>D10*D9</f>
        <v>15000</v>
      </c>
      <c r="E11" s="7"/>
      <c r="G11" s="2"/>
      <c r="H11" s="2"/>
      <c r="I11" s="2"/>
      <c r="J11" s="2"/>
    </row>
    <row r="12" spans="3:10" x14ac:dyDescent="0.4">
      <c r="C12" s="24" t="s">
        <v>11</v>
      </c>
      <c r="D12" s="24"/>
      <c r="E12" s="24"/>
      <c r="G12" s="2"/>
      <c r="H12" s="2"/>
      <c r="I12" s="2"/>
      <c r="J12" s="2"/>
    </row>
    <row r="13" spans="3:10" x14ac:dyDescent="0.4">
      <c r="C13" s="18" t="s">
        <v>29</v>
      </c>
      <c r="D13" s="23">
        <f>D11+D8</f>
        <v>40000</v>
      </c>
      <c r="E13" s="18"/>
      <c r="G13" s="2"/>
      <c r="H13" s="21"/>
      <c r="I13" s="21"/>
      <c r="J13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07839-BDEF-411F-9E32-C861184CE496}">
  <dimension ref="C5:H12"/>
  <sheetViews>
    <sheetView zoomScale="136" workbookViewId="0">
      <selection activeCell="G5" sqref="G5"/>
    </sheetView>
  </sheetViews>
  <sheetFormatPr defaultRowHeight="14.6" x14ac:dyDescent="0.4"/>
  <cols>
    <col min="3" max="3" width="16.84375" bestFit="1" customWidth="1"/>
    <col min="4" max="4" width="12.07421875" style="25" bestFit="1" customWidth="1"/>
    <col min="6" max="6" width="90.765625" customWidth="1"/>
  </cols>
  <sheetData>
    <row r="5" spans="3:8" x14ac:dyDescent="0.4">
      <c r="C5" s="4" t="s">
        <v>36</v>
      </c>
      <c r="D5" s="26"/>
      <c r="E5" s="4"/>
      <c r="F5" s="4" t="s">
        <v>12</v>
      </c>
      <c r="G5" s="4"/>
      <c r="H5" s="4"/>
    </row>
    <row r="6" spans="3:8" x14ac:dyDescent="0.4">
      <c r="C6" t="s">
        <v>38</v>
      </c>
      <c r="D6" s="25">
        <v>149872</v>
      </c>
      <c r="E6" t="s">
        <v>42</v>
      </c>
      <c r="F6" t="s">
        <v>37</v>
      </c>
    </row>
    <row r="7" spans="3:8" x14ac:dyDescent="0.4">
      <c r="C7" t="s">
        <v>39</v>
      </c>
      <c r="D7" s="25">
        <v>105000</v>
      </c>
      <c r="E7" t="s">
        <v>42</v>
      </c>
    </row>
    <row r="8" spans="3:8" x14ac:dyDescent="0.4">
      <c r="C8" t="s">
        <v>40</v>
      </c>
      <c r="D8" s="25">
        <v>33000</v>
      </c>
      <c r="E8" t="s">
        <v>42</v>
      </c>
      <c r="F8" t="s">
        <v>41</v>
      </c>
    </row>
    <row r="12" spans="3:8" x14ac:dyDescent="0.4">
      <c r="F1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Azure organizer hours</vt:lpstr>
      <vt:lpstr>Compute Grants</vt:lpstr>
      <vt:lpstr>Malmo Developer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Houghton</dc:creator>
  <cp:lastModifiedBy>Brandon Houghton</cp:lastModifiedBy>
  <dcterms:created xsi:type="dcterms:W3CDTF">2019-03-05T22:54:50Z</dcterms:created>
  <dcterms:modified xsi:type="dcterms:W3CDTF">2019-03-07T21:35:25Z</dcterms:modified>
</cp:coreProperties>
</file>