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showInkAnnotation="0" autoCompressPictures="0"/>
  <mc:AlternateContent xmlns:mc="http://schemas.openxmlformats.org/markup-compatibility/2006">
    <mc:Choice Requires="x15">
      <x15ac:absPath xmlns:x15ac="http://schemas.microsoft.com/office/spreadsheetml/2010/11/ac" url="https://365basyd-my.sharepoint.com/personal/marmik01_iba_dk/Documents/Projekt 1 - Nexttech/"/>
    </mc:Choice>
  </mc:AlternateContent>
  <xr:revisionPtr revIDLastSave="37" documentId="8_{001B30C0-6DA4-4D49-AED5-E30C99F65B1D}" xr6:coauthVersionLast="47" xr6:coauthVersionMax="47" xr10:uidLastSave="{5203C4A5-D5A4-458D-9CEC-6D3BCE39E417}"/>
  <bookViews>
    <workbookView xWindow="-108" yWindow="-108" windowWidth="23256" windowHeight="12456" tabRatio="500" firstSheet="1" activeTab="1" xr2:uid="{00000000-000D-0000-FFFF-FFFF00000000}"/>
  </bookViews>
  <sheets>
    <sheet name="Inputs and Calculations" sheetId="4" r:id="rId1"/>
    <sheet name="Input Parameters" sheetId="6" r:id="rId2"/>
    <sheet name="Figure 4 Modular Configuration" sheetId="8" r:id="rId3"/>
    <sheet name="Material Specifications" sheetId="7" r:id="rId4"/>
    <sheet name="Glossary" sheetId="5" r:id="rId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5" i="4" l="1"/>
  <c r="N8" i="4"/>
  <c r="D9" i="4"/>
  <c r="E25" i="8"/>
  <c r="H25" i="6"/>
  <c r="I25" i="6"/>
  <c r="D26" i="4"/>
  <c r="E7" i="4" s="1"/>
  <c r="E25" i="6"/>
  <c r="F25" i="6"/>
  <c r="G25" i="6"/>
  <c r="J25" i="6"/>
  <c r="K25" i="6"/>
  <c r="L25" i="6"/>
  <c r="D25" i="6"/>
  <c r="N4" i="4"/>
  <c r="AB23" i="4"/>
  <c r="AB24" i="4" s="1"/>
  <c r="AC23" i="4"/>
  <c r="AD23" i="4"/>
  <c r="AD24" i="4" s="1"/>
  <c r="AD26" i="4" s="1"/>
  <c r="AD29" i="4" s="1"/>
  <c r="AE23" i="4"/>
  <c r="AF23" i="4"/>
  <c r="AF24" i="4" s="1"/>
  <c r="AF26" i="4" s="1"/>
  <c r="AG23" i="4"/>
  <c r="AH23" i="4"/>
  <c r="AH24" i="4" s="1"/>
  <c r="AH26" i="4" s="1"/>
  <c r="AI23" i="4"/>
  <c r="AI24" i="4" s="1"/>
  <c r="AJ23" i="4"/>
  <c r="AJ24" i="4" s="1"/>
  <c r="AJ26" i="4" s="1"/>
  <c r="AJ29" i="4" s="1"/>
  <c r="AK23" i="4"/>
  <c r="AL23" i="4"/>
  <c r="AL24" i="4" s="1"/>
  <c r="AL26" i="4" s="1"/>
  <c r="AM23" i="4"/>
  <c r="AM24" i="4" s="1"/>
  <c r="AM26" i="4" s="1"/>
  <c r="AM29" i="4" s="1"/>
  <c r="AN23" i="4"/>
  <c r="AN24" i="4" s="1"/>
  <c r="AN26" i="4" s="1"/>
  <c r="AO23" i="4"/>
  <c r="AO24" i="4" s="1"/>
  <c r="AO26" i="4" s="1"/>
  <c r="AP23" i="4"/>
  <c r="AQ23" i="4"/>
  <c r="AQ24" i="4" s="1"/>
  <c r="AR23" i="4"/>
  <c r="AR24" i="4" s="1"/>
  <c r="AS23" i="4"/>
  <c r="AT23" i="4"/>
  <c r="AU23" i="4"/>
  <c r="AV23" i="4"/>
  <c r="AV24" i="4" s="1"/>
  <c r="AV26" i="4" s="1"/>
  <c r="AW23" i="4"/>
  <c r="AW24" i="4" s="1"/>
  <c r="AW26" i="4" s="1"/>
  <c r="AX23" i="4"/>
  <c r="AX24" i="4" s="1"/>
  <c r="AX26" i="4" s="1"/>
  <c r="AY23" i="4"/>
  <c r="AY24" i="4" s="1"/>
  <c r="AZ23" i="4"/>
  <c r="AZ24" i="4" s="1"/>
  <c r="AZ26" i="4" s="1"/>
  <c r="AZ29" i="4" s="1"/>
  <c r="BA23" i="4"/>
  <c r="BB23" i="4"/>
  <c r="BC23" i="4"/>
  <c r="BD23" i="4"/>
  <c r="BD24" i="4" s="1"/>
  <c r="BD26" i="4" s="1"/>
  <c r="BE23" i="4"/>
  <c r="BE24" i="4" s="1"/>
  <c r="BE26" i="4" s="1"/>
  <c r="BF23" i="4"/>
  <c r="BF24" i="4" s="1"/>
  <c r="BF26" i="4" s="1"/>
  <c r="BG23" i="4"/>
  <c r="BG24" i="4" s="1"/>
  <c r="BH23" i="4"/>
  <c r="BI23" i="4"/>
  <c r="BJ23" i="4"/>
  <c r="BJ24" i="4" s="1"/>
  <c r="BJ26" i="4" s="1"/>
  <c r="BK23" i="4"/>
  <c r="BK24" i="4" s="1"/>
  <c r="BK26" i="4" s="1"/>
  <c r="BK29" i="4" s="1"/>
  <c r="BL23" i="4"/>
  <c r="BL24" i="4" s="1"/>
  <c r="BL26" i="4" s="1"/>
  <c r="BM23" i="4"/>
  <c r="BM24" i="4" s="1"/>
  <c r="BM26" i="4" s="1"/>
  <c r="BN23" i="4"/>
  <c r="BN24" i="4" s="1"/>
  <c r="BN26" i="4" s="1"/>
  <c r="BO23" i="4"/>
  <c r="BO24" i="4" s="1"/>
  <c r="BP23" i="4"/>
  <c r="BP24" i="4" s="1"/>
  <c r="BQ23" i="4"/>
  <c r="BR23" i="4"/>
  <c r="BS23" i="4"/>
  <c r="BS24" i="4" s="1"/>
  <c r="BS26" i="4" s="1"/>
  <c r="BS29" i="4" s="1"/>
  <c r="BT23" i="4"/>
  <c r="BT24" i="4" s="1"/>
  <c r="BT26" i="4" s="1"/>
  <c r="BU23" i="4"/>
  <c r="BU24" i="4"/>
  <c r="BU26" i="4" s="1"/>
  <c r="BV23" i="4"/>
  <c r="BV24" i="4" s="1"/>
  <c r="BV26" i="4" s="1"/>
  <c r="BW23" i="4"/>
  <c r="BW24" i="4" s="1"/>
  <c r="BX23" i="4"/>
  <c r="BY23" i="4"/>
  <c r="BY24" i="4" s="1"/>
  <c r="BY26" i="4" s="1"/>
  <c r="BY29" i="4" s="1"/>
  <c r="BZ23" i="4"/>
  <c r="CA23" i="4"/>
  <c r="CA24" i="4" s="1"/>
  <c r="CA26" i="4" s="1"/>
  <c r="CB23" i="4"/>
  <c r="CB24" i="4" s="1"/>
  <c r="CB26" i="4" s="1"/>
  <c r="CC23" i="4"/>
  <c r="CC24" i="4" s="1"/>
  <c r="CD23" i="4"/>
  <c r="CD24" i="4" s="1"/>
  <c r="CD26" i="4" s="1"/>
  <c r="CE23" i="4"/>
  <c r="CF23" i="4"/>
  <c r="CG23" i="4"/>
  <c r="CH23" i="4"/>
  <c r="CH24" i="4" s="1"/>
  <c r="CH26" i="4" s="1"/>
  <c r="CI23" i="4"/>
  <c r="CI24" i="4" s="1"/>
  <c r="CI26" i="4" s="1"/>
  <c r="CJ23" i="4"/>
  <c r="CJ24" i="4" s="1"/>
  <c r="CJ26" i="4" s="1"/>
  <c r="CK23" i="4"/>
  <c r="CK24" i="4" s="1"/>
  <c r="CK26" i="4" s="1"/>
  <c r="CL23" i="4"/>
  <c r="CM23" i="4"/>
  <c r="CM24" i="4" s="1"/>
  <c r="CM26" i="4" s="1"/>
  <c r="CN23" i="4"/>
  <c r="CO23" i="4"/>
  <c r="CO24" i="4" s="1"/>
  <c r="CO26" i="4" s="1"/>
  <c r="CP23" i="4"/>
  <c r="CP24" i="4" s="1"/>
  <c r="CP26" i="4" s="1"/>
  <c r="CQ23" i="4"/>
  <c r="CQ24" i="4" s="1"/>
  <c r="CQ26" i="4" s="1"/>
  <c r="CR23" i="4"/>
  <c r="CS23" i="4"/>
  <c r="CS24" i="4" s="1"/>
  <c r="CS26" i="4" s="1"/>
  <c r="CT23" i="4"/>
  <c r="CT24" i="4" s="1"/>
  <c r="CT26" i="4" s="1"/>
  <c r="CU23" i="4"/>
  <c r="CU24" i="4" s="1"/>
  <c r="CV23" i="4"/>
  <c r="CW23" i="4"/>
  <c r="CW24" i="4" s="1"/>
  <c r="CW26" i="4" s="1"/>
  <c r="CX23" i="4"/>
  <c r="CX24" i="4" s="1"/>
  <c r="CX26" i="4" s="1"/>
  <c r="CY23" i="4"/>
  <c r="CY24" i="4" s="1"/>
  <c r="CY26" i="4" s="1"/>
  <c r="CY29" i="4" s="1"/>
  <c r="CZ23" i="4"/>
  <c r="DA23" i="4"/>
  <c r="DA24" i="4" s="1"/>
  <c r="DA26" i="4" s="1"/>
  <c r="DB23" i="4"/>
  <c r="DB24" i="4" s="1"/>
  <c r="DB26" i="4" s="1"/>
  <c r="DB29" i="4" s="1"/>
  <c r="DC23" i="4"/>
  <c r="DC24" i="4" s="1"/>
  <c r="DD23" i="4"/>
  <c r="DE23" i="4"/>
  <c r="DE24" i="4" s="1"/>
  <c r="DE26" i="4" s="1"/>
  <c r="DF23" i="4"/>
  <c r="DF24" i="4" s="1"/>
  <c r="DF26" i="4" s="1"/>
  <c r="DG23" i="4"/>
  <c r="DG24" i="4" s="1"/>
  <c r="DG26" i="4" s="1"/>
  <c r="DH23" i="4"/>
  <c r="DI23" i="4"/>
  <c r="DI24" i="4" s="1"/>
  <c r="DI26" i="4" s="1"/>
  <c r="DJ23" i="4"/>
  <c r="DK23" i="4"/>
  <c r="DK24" i="4" s="1"/>
  <c r="DL23" i="4"/>
  <c r="DM23" i="4"/>
  <c r="DM24" i="4" s="1"/>
  <c r="DM26" i="4" s="1"/>
  <c r="DN23" i="4"/>
  <c r="DN24" i="4" s="1"/>
  <c r="DN26" i="4" s="1"/>
  <c r="AB25" i="4"/>
  <c r="AC25" i="4"/>
  <c r="AD25" i="4"/>
  <c r="AE25" i="4"/>
  <c r="AF25" i="4"/>
  <c r="AG25" i="4"/>
  <c r="AH25" i="4"/>
  <c r="AI25" i="4"/>
  <c r="AJ25" i="4"/>
  <c r="AK25" i="4"/>
  <c r="AL25" i="4"/>
  <c r="AM25" i="4"/>
  <c r="AN25" i="4"/>
  <c r="AO25" i="4"/>
  <c r="AP25" i="4"/>
  <c r="AQ25" i="4"/>
  <c r="AR25" i="4"/>
  <c r="AS25" i="4"/>
  <c r="AT25" i="4"/>
  <c r="AU25" i="4"/>
  <c r="AV25" i="4"/>
  <c r="AW25" i="4"/>
  <c r="AX25" i="4"/>
  <c r="AY25" i="4"/>
  <c r="AZ25" i="4"/>
  <c r="BA25" i="4"/>
  <c r="BB25" i="4"/>
  <c r="BC25" i="4"/>
  <c r="BD25" i="4"/>
  <c r="BE25" i="4"/>
  <c r="BF25" i="4"/>
  <c r="BG25" i="4"/>
  <c r="BH25" i="4"/>
  <c r="BI25" i="4"/>
  <c r="BJ25" i="4"/>
  <c r="BK25" i="4"/>
  <c r="BL25" i="4"/>
  <c r="BM25" i="4"/>
  <c r="BN25" i="4"/>
  <c r="BO25" i="4"/>
  <c r="BP25" i="4"/>
  <c r="BQ25" i="4"/>
  <c r="BR25" i="4"/>
  <c r="BS25" i="4"/>
  <c r="BT25" i="4"/>
  <c r="BU25" i="4"/>
  <c r="BV25" i="4"/>
  <c r="BW25" i="4"/>
  <c r="BX25" i="4"/>
  <c r="BY25" i="4"/>
  <c r="BZ25" i="4"/>
  <c r="CA25" i="4"/>
  <c r="CB25" i="4"/>
  <c r="CC25" i="4"/>
  <c r="CD25" i="4"/>
  <c r="CE25" i="4"/>
  <c r="CF25" i="4"/>
  <c r="CG25" i="4"/>
  <c r="CH25" i="4"/>
  <c r="CI25" i="4"/>
  <c r="CJ25" i="4"/>
  <c r="CK25" i="4"/>
  <c r="CL25" i="4"/>
  <c r="CM25" i="4"/>
  <c r="CN25" i="4"/>
  <c r="CO25" i="4"/>
  <c r="CP25" i="4"/>
  <c r="CQ25" i="4"/>
  <c r="CR25" i="4"/>
  <c r="CS25" i="4"/>
  <c r="CT25" i="4"/>
  <c r="CU25" i="4"/>
  <c r="CV25" i="4"/>
  <c r="CW25" i="4"/>
  <c r="CX25" i="4"/>
  <c r="CY25" i="4"/>
  <c r="CZ25" i="4"/>
  <c r="DA25" i="4"/>
  <c r="DB25" i="4"/>
  <c r="DC25" i="4"/>
  <c r="DD25" i="4"/>
  <c r="DE25" i="4"/>
  <c r="DF25" i="4"/>
  <c r="DG25" i="4"/>
  <c r="DH25" i="4"/>
  <c r="DI25" i="4"/>
  <c r="DJ25" i="4"/>
  <c r="DK25" i="4"/>
  <c r="DL25" i="4"/>
  <c r="DM25" i="4"/>
  <c r="DN25" i="4"/>
  <c r="AB27" i="4"/>
  <c r="AC27" i="4"/>
  <c r="AD27" i="4"/>
  <c r="AE27" i="4"/>
  <c r="AF27" i="4"/>
  <c r="AG27" i="4"/>
  <c r="AH27" i="4"/>
  <c r="AI27" i="4"/>
  <c r="AJ27" i="4"/>
  <c r="AK27" i="4"/>
  <c r="AL27" i="4"/>
  <c r="AM27" i="4"/>
  <c r="AN27" i="4"/>
  <c r="AO27" i="4"/>
  <c r="AP27" i="4"/>
  <c r="AQ27" i="4"/>
  <c r="AR27" i="4"/>
  <c r="AS27" i="4"/>
  <c r="AT27" i="4"/>
  <c r="AU27" i="4"/>
  <c r="AV27" i="4"/>
  <c r="AW27" i="4"/>
  <c r="AX27" i="4"/>
  <c r="AY27" i="4"/>
  <c r="AZ27" i="4"/>
  <c r="BA27" i="4"/>
  <c r="BB27" i="4"/>
  <c r="BC27" i="4"/>
  <c r="BD27" i="4"/>
  <c r="BE27" i="4"/>
  <c r="BF27" i="4"/>
  <c r="BG27" i="4"/>
  <c r="BH27" i="4"/>
  <c r="BI27" i="4"/>
  <c r="BJ27" i="4"/>
  <c r="BK27" i="4"/>
  <c r="BL27" i="4"/>
  <c r="BM27" i="4"/>
  <c r="BN27" i="4"/>
  <c r="BO27" i="4"/>
  <c r="BP27" i="4"/>
  <c r="BQ27" i="4"/>
  <c r="BR27" i="4"/>
  <c r="BS27" i="4"/>
  <c r="BT27" i="4"/>
  <c r="BU27" i="4"/>
  <c r="BV27" i="4"/>
  <c r="BW27" i="4"/>
  <c r="BX27" i="4"/>
  <c r="BY27" i="4"/>
  <c r="BZ27" i="4"/>
  <c r="CA27" i="4"/>
  <c r="CB27" i="4"/>
  <c r="CC27" i="4"/>
  <c r="CD27" i="4"/>
  <c r="CE27" i="4"/>
  <c r="CF27" i="4"/>
  <c r="CG27" i="4"/>
  <c r="CH27" i="4"/>
  <c r="CI27" i="4"/>
  <c r="CJ27" i="4"/>
  <c r="CK27" i="4"/>
  <c r="CL27" i="4"/>
  <c r="CM27" i="4"/>
  <c r="CN27" i="4"/>
  <c r="CO27" i="4"/>
  <c r="CP27" i="4"/>
  <c r="CQ27" i="4"/>
  <c r="CR27" i="4"/>
  <c r="CS27" i="4"/>
  <c r="CT27" i="4"/>
  <c r="CU27" i="4"/>
  <c r="CV27" i="4"/>
  <c r="CW27" i="4"/>
  <c r="CX27" i="4"/>
  <c r="CY27" i="4"/>
  <c r="CZ27" i="4"/>
  <c r="DA27" i="4"/>
  <c r="DB27" i="4"/>
  <c r="DC27" i="4"/>
  <c r="DD27" i="4"/>
  <c r="DE27" i="4"/>
  <c r="DF27" i="4"/>
  <c r="DG27" i="4"/>
  <c r="DH27" i="4"/>
  <c r="DI27" i="4"/>
  <c r="DJ27" i="4"/>
  <c r="DK27" i="4"/>
  <c r="DL27" i="4"/>
  <c r="DM27" i="4"/>
  <c r="DN27" i="4"/>
  <c r="BC53" i="4"/>
  <c r="BC54" i="4" s="1"/>
  <c r="BC56" i="4" s="1"/>
  <c r="CQ53" i="4"/>
  <c r="T4" i="4"/>
  <c r="U4" i="4"/>
  <c r="U23" i="4"/>
  <c r="U24" i="4" s="1"/>
  <c r="U26" i="4" s="1"/>
  <c r="U29" i="4" s="1"/>
  <c r="V23" i="4"/>
  <c r="V24" i="4" s="1"/>
  <c r="V26" i="4" s="1"/>
  <c r="W23" i="4"/>
  <c r="W24" i="4" s="1"/>
  <c r="W26" i="4" s="1"/>
  <c r="X23" i="4"/>
  <c r="Y23" i="4"/>
  <c r="Y24" i="4" s="1"/>
  <c r="Y26" i="4" s="1"/>
  <c r="Z23" i="4"/>
  <c r="Z24" i="4" s="1"/>
  <c r="Z26" i="4" s="1"/>
  <c r="AA23" i="4"/>
  <c r="AA24" i="4" s="1"/>
  <c r="U25" i="4"/>
  <c r="V25" i="4"/>
  <c r="W25" i="4"/>
  <c r="X25" i="4"/>
  <c r="Y25" i="4"/>
  <c r="Z25" i="4"/>
  <c r="AA25" i="4"/>
  <c r="U27" i="4"/>
  <c r="V27" i="4"/>
  <c r="W27" i="4"/>
  <c r="X27" i="4"/>
  <c r="Y27" i="4"/>
  <c r="Z27" i="4"/>
  <c r="AA27" i="4"/>
  <c r="T8" i="4"/>
  <c r="S8" i="4"/>
  <c r="T27" i="4"/>
  <c r="T25" i="4"/>
  <c r="T23" i="4"/>
  <c r="S27" i="4"/>
  <c r="S25" i="4"/>
  <c r="S23" i="4"/>
  <c r="S24" i="4" s="1"/>
  <c r="S26" i="4" s="1"/>
  <c r="N27" i="4"/>
  <c r="N25" i="4"/>
  <c r="N23" i="4"/>
  <c r="N24" i="4" s="1"/>
  <c r="AF53" i="4"/>
  <c r="D12" i="4"/>
  <c r="U9" i="4"/>
  <c r="X53" i="4"/>
  <c r="X54" i="4" s="1"/>
  <c r="X56" i="4" s="1"/>
  <c r="AD53" i="4"/>
  <c r="W53" i="4"/>
  <c r="DM53" i="4"/>
  <c r="DE53" i="4"/>
  <c r="AK53" i="4"/>
  <c r="AC53" i="4"/>
  <c r="DL53" i="4"/>
  <c r="AR53" i="4"/>
  <c r="AR54" i="4" s="1"/>
  <c r="AR56" i="4" s="1"/>
  <c r="U53" i="4"/>
  <c r="U54" i="4" s="1"/>
  <c r="U56" i="4" s="1"/>
  <c r="BG53" i="4"/>
  <c r="AY53" i="4"/>
  <c r="AQ53" i="4"/>
  <c r="DB53" i="4"/>
  <c r="DB54" i="4" s="1"/>
  <c r="DB56" i="4" s="1"/>
  <c r="CT53" i="4"/>
  <c r="CL53" i="4"/>
  <c r="BR24" i="4"/>
  <c r="BR26" i="4" s="1"/>
  <c r="BR29" i="4" s="1"/>
  <c r="T53" i="4"/>
  <c r="T54" i="4" s="1"/>
  <c r="T56" i="4" s="1"/>
  <c r="CS53" i="4"/>
  <c r="CK53" i="4"/>
  <c r="CK54" i="4" s="1"/>
  <c r="CK56" i="4" s="1"/>
  <c r="CC53" i="4"/>
  <c r="N53" i="4"/>
  <c r="CR53" i="4"/>
  <c r="BL53" i="4"/>
  <c r="BD53" i="4"/>
  <c r="DH24" i="4"/>
  <c r="AE24" i="4"/>
  <c r="AE26" i="4" s="1"/>
  <c r="AE29" i="4" s="1"/>
  <c r="X24" i="4"/>
  <c r="X26" i="4" s="1"/>
  <c r="X29" i="4" s="1"/>
  <c r="CE24" i="4"/>
  <c r="CV24" i="4"/>
  <c r="AG24" i="4"/>
  <c r="AG26" i="4" s="1"/>
  <c r="AG29" i="4" s="1"/>
  <c r="BH24" i="4"/>
  <c r="BC24" i="4"/>
  <c r="BC26" i="4" s="1"/>
  <c r="BC29" i="4" s="1"/>
  <c r="BX24" i="4"/>
  <c r="AS24" i="4"/>
  <c r="AS26" i="4" s="1"/>
  <c r="AS29" i="4" s="1"/>
  <c r="BZ24" i="4"/>
  <c r="BZ26" i="4" s="1"/>
  <c r="BZ29" i="4" s="1"/>
  <c r="CZ24" i="4"/>
  <c r="CZ26" i="4" s="1"/>
  <c r="DJ24" i="4"/>
  <c r="DJ26" i="4" s="1"/>
  <c r="BI24" i="4"/>
  <c r="BI26" i="4" s="1"/>
  <c r="T24" i="4"/>
  <c r="T26" i="4" s="1"/>
  <c r="DD24" i="4"/>
  <c r="DD26" i="4" s="1"/>
  <c r="DD29" i="4" s="1"/>
  <c r="AP24" i="4"/>
  <c r="AP26" i="4" s="1"/>
  <c r="CF24" i="4"/>
  <c r="CF26" i="4" s="1"/>
  <c r="CF29" i="4" s="1"/>
  <c r="CN24" i="4"/>
  <c r="AU24" i="4"/>
  <c r="AU26" i="4" s="1"/>
  <c r="AU29" i="4" s="1"/>
  <c r="AT24" i="4"/>
  <c r="AT26" i="4" s="1"/>
  <c r="BB24" i="4"/>
  <c r="BB26" i="4" s="1"/>
  <c r="DL24" i="4"/>
  <c r="BQ24" i="4"/>
  <c r="BQ26" i="4" s="1"/>
  <c r="CL24" i="4"/>
  <c r="CL26" i="4"/>
  <c r="BA24" i="4"/>
  <c r="BA26" i="4" s="1"/>
  <c r="CG24" i="4"/>
  <c r="CG26" i="4" s="1"/>
  <c r="AC24" i="4"/>
  <c r="AC26" i="4"/>
  <c r="AC29" i="4" s="1"/>
  <c r="CR24" i="4"/>
  <c r="CR26" i="4" s="1"/>
  <c r="AK24" i="4"/>
  <c r="AK26" i="4" s="1"/>
  <c r="D49" i="4"/>
  <c r="BK53" i="4"/>
  <c r="Y53" i="4"/>
  <c r="BS53" i="4"/>
  <c r="DN53" i="4"/>
  <c r="DN54" i="4" s="1"/>
  <c r="DN56" i="4" s="1"/>
  <c r="BB53" i="4"/>
  <c r="BY53" i="4"/>
  <c r="V53" i="4"/>
  <c r="CV53" i="4"/>
  <c r="AJ53" i="4"/>
  <c r="CM53" i="4"/>
  <c r="BN53" i="4"/>
  <c r="BU53" i="4"/>
  <c r="BU54" i="4" s="1"/>
  <c r="BU56" i="4" s="1"/>
  <c r="CJ53" i="4"/>
  <c r="CA53" i="4"/>
  <c r="DF53" i="4"/>
  <c r="AT53" i="4"/>
  <c r="BQ53" i="4"/>
  <c r="CN53" i="4"/>
  <c r="AB53" i="4"/>
  <c r="CE53" i="4"/>
  <c r="CE54" i="4" s="1"/>
  <c r="CE56" i="4" s="1"/>
  <c r="BF53" i="4"/>
  <c r="BM53" i="4"/>
  <c r="S53" i="4"/>
  <c r="S54" i="4"/>
  <c r="S56" i="4" s="1"/>
  <c r="CB53" i="4"/>
  <c r="CI53" i="4"/>
  <c r="CX53" i="4"/>
  <c r="CX54" i="4" s="1"/>
  <c r="CX56" i="4" s="1"/>
  <c r="AL53" i="4"/>
  <c r="BI53" i="4"/>
  <c r="CF53" i="4"/>
  <c r="BW53" i="4"/>
  <c r="DJ53" i="4"/>
  <c r="AX53" i="4"/>
  <c r="BE53" i="4"/>
  <c r="BT53" i="4"/>
  <c r="BT54" i="4" s="1"/>
  <c r="BT56" i="4" s="1"/>
  <c r="AU53" i="4"/>
  <c r="CZ53" i="4"/>
  <c r="DA53" i="4"/>
  <c r="BO53" i="4"/>
  <c r="AZ53" i="4"/>
  <c r="AS53" i="4"/>
  <c r="BJ53" i="4"/>
  <c r="AM53" i="4"/>
  <c r="AM54" i="4" s="1"/>
  <c r="AM56" i="4" s="1"/>
  <c r="DH53" i="4"/>
  <c r="DI53" i="4"/>
  <c r="AH53" i="4"/>
  <c r="CU53" i="4"/>
  <c r="BH53" i="4"/>
  <c r="BA53" i="4"/>
  <c r="BR53" i="4"/>
  <c r="AE53" i="4"/>
  <c r="AE54" i="4" s="1"/>
  <c r="AE56" i="4" s="1"/>
  <c r="Z53" i="4"/>
  <c r="AG53" i="4"/>
  <c r="AA53" i="4"/>
  <c r="AP53" i="4"/>
  <c r="DC53" i="4"/>
  <c r="BP53" i="4"/>
  <c r="CG53" i="4"/>
  <c r="BZ53" i="4"/>
  <c r="BZ54" i="4" s="1"/>
  <c r="BZ56" i="4" s="1"/>
  <c r="V4" i="4"/>
  <c r="U8" i="4"/>
  <c r="AN53" i="4"/>
  <c r="AO53" i="4"/>
  <c r="BV53" i="4"/>
  <c r="DK53" i="4"/>
  <c r="BX53" i="4"/>
  <c r="CO53" i="4"/>
  <c r="CH53" i="4"/>
  <c r="DG53" i="4"/>
  <c r="AV53" i="4"/>
  <c r="AW53" i="4"/>
  <c r="CD53" i="4"/>
  <c r="AI53" i="4"/>
  <c r="DD53" i="4"/>
  <c r="CW53" i="4"/>
  <c r="CP53" i="4"/>
  <c r="CY53" i="4"/>
  <c r="V54" i="4"/>
  <c r="V56" i="4"/>
  <c r="V8" i="4"/>
  <c r="W4" i="4"/>
  <c r="W8" i="4"/>
  <c r="X4" i="4"/>
  <c r="W54" i="4"/>
  <c r="W56" i="4" s="1"/>
  <c r="X8" i="4"/>
  <c r="Y4" i="4"/>
  <c r="Y8" i="4"/>
  <c r="Z4" i="4"/>
  <c r="Y54" i="4"/>
  <c r="Y56" i="4" s="1"/>
  <c r="AA4" i="4"/>
  <c r="Z8" i="4"/>
  <c r="Z54" i="4"/>
  <c r="Z56" i="4" s="1"/>
  <c r="AA8" i="4"/>
  <c r="AB4" i="4"/>
  <c r="AA54" i="4"/>
  <c r="AA56" i="4"/>
  <c r="AC4" i="4"/>
  <c r="AB8" i="4"/>
  <c r="AB54" i="4"/>
  <c r="AB56" i="4" s="1"/>
  <c r="AD4" i="4"/>
  <c r="AC9" i="4"/>
  <c r="AC8" i="4"/>
  <c r="AC54" i="4"/>
  <c r="AC56" i="4"/>
  <c r="AD8" i="4"/>
  <c r="AE4" i="4"/>
  <c r="AD54" i="4"/>
  <c r="AD56" i="4" s="1"/>
  <c r="AE9" i="4"/>
  <c r="AE8" i="4"/>
  <c r="AF4" i="4"/>
  <c r="AF8" i="4"/>
  <c r="AG4" i="4"/>
  <c r="AF54" i="4"/>
  <c r="AF56" i="4"/>
  <c r="AH4" i="4"/>
  <c r="AG8" i="4"/>
  <c r="AG54" i="4"/>
  <c r="AG56" i="4" s="1"/>
  <c r="AI4" i="4"/>
  <c r="AH8" i="4"/>
  <c r="AH54" i="4"/>
  <c r="AH56" i="4"/>
  <c r="AJ4" i="4"/>
  <c r="AI8" i="4"/>
  <c r="AI54" i="4"/>
  <c r="AI56" i="4" s="1"/>
  <c r="AK4" i="4"/>
  <c r="AJ8" i="4"/>
  <c r="AJ54" i="4"/>
  <c r="AJ56" i="4" s="1"/>
  <c r="AL4" i="4"/>
  <c r="AK8" i="4"/>
  <c r="AK54" i="4"/>
  <c r="AK56" i="4"/>
  <c r="AM4" i="4"/>
  <c r="AL8" i="4"/>
  <c r="AL54" i="4"/>
  <c r="AL56" i="4" s="1"/>
  <c r="AN4" i="4"/>
  <c r="AM8" i="4"/>
  <c r="AO4" i="4"/>
  <c r="AN8" i="4"/>
  <c r="AN54" i="4"/>
  <c r="AN56" i="4"/>
  <c r="AO8" i="4"/>
  <c r="AP4" i="4"/>
  <c r="AO54" i="4"/>
  <c r="AO56" i="4" s="1"/>
  <c r="AQ4" i="4"/>
  <c r="AP8" i="4"/>
  <c r="AP54" i="4"/>
  <c r="AP56" i="4"/>
  <c r="AR4" i="4"/>
  <c r="AQ8" i="4"/>
  <c r="AQ54" i="4"/>
  <c r="AQ56" i="4" s="1"/>
  <c r="AR8" i="4"/>
  <c r="AS4" i="4"/>
  <c r="AS8" i="4"/>
  <c r="AT4" i="4"/>
  <c r="AS54" i="4"/>
  <c r="AS56" i="4"/>
  <c r="AT8" i="4"/>
  <c r="AU4" i="4"/>
  <c r="AT54" i="4"/>
  <c r="AT56" i="4"/>
  <c r="AV4" i="4"/>
  <c r="AU8" i="4"/>
  <c r="AU54" i="4"/>
  <c r="AU56" i="4" s="1"/>
  <c r="AV8" i="4"/>
  <c r="AW4" i="4"/>
  <c r="AV54" i="4"/>
  <c r="AV56" i="4" s="1"/>
  <c r="AW8" i="4"/>
  <c r="AX4" i="4"/>
  <c r="AW54" i="4"/>
  <c r="AW56" i="4"/>
  <c r="AX8" i="4"/>
  <c r="AY4" i="4"/>
  <c r="AX54" i="4"/>
  <c r="AX56" i="4" s="1"/>
  <c r="AY54" i="4"/>
  <c r="AY56" i="4"/>
  <c r="AY8" i="4"/>
  <c r="AZ4" i="4"/>
  <c r="BA4" i="4"/>
  <c r="AZ8" i="4"/>
  <c r="AZ54" i="4"/>
  <c r="AZ56" i="4"/>
  <c r="BA8" i="4"/>
  <c r="BB4" i="4"/>
  <c r="BA54" i="4"/>
  <c r="BA56" i="4"/>
  <c r="BC4" i="4"/>
  <c r="BB8" i="4"/>
  <c r="BB54" i="4"/>
  <c r="BB56" i="4"/>
  <c r="BD4" i="4"/>
  <c r="BC8" i="4"/>
  <c r="BD8" i="4"/>
  <c r="BE4" i="4"/>
  <c r="BD54" i="4"/>
  <c r="BD56" i="4"/>
  <c r="BE8" i="4"/>
  <c r="BF4" i="4"/>
  <c r="BE54" i="4"/>
  <c r="BE56" i="4" s="1"/>
  <c r="BF8" i="4"/>
  <c r="BG4" i="4"/>
  <c r="BF54" i="4"/>
  <c r="BF56" i="4" s="1"/>
  <c r="BG8" i="4"/>
  <c r="BG54" i="4"/>
  <c r="BG56" i="4" s="1"/>
  <c r="BH4" i="4"/>
  <c r="BH8" i="4"/>
  <c r="BI4" i="4"/>
  <c r="BH54" i="4"/>
  <c r="BH56" i="4" s="1"/>
  <c r="BI8" i="4"/>
  <c r="BJ4" i="4"/>
  <c r="BI54" i="4"/>
  <c r="BI56" i="4" s="1"/>
  <c r="BJ8" i="4"/>
  <c r="BK4" i="4"/>
  <c r="BJ54" i="4"/>
  <c r="BJ56" i="4" s="1"/>
  <c r="BK8" i="4"/>
  <c r="BL4" i="4"/>
  <c r="BK54" i="4"/>
  <c r="BK56" i="4"/>
  <c r="BL8" i="4"/>
  <c r="BM4" i="4"/>
  <c r="BL54" i="4"/>
  <c r="BL56" i="4"/>
  <c r="BM8" i="4"/>
  <c r="BN4" i="4"/>
  <c r="BM54" i="4"/>
  <c r="BM56" i="4" s="1"/>
  <c r="BN8" i="4"/>
  <c r="BO4" i="4"/>
  <c r="BN54" i="4"/>
  <c r="BN56" i="4" s="1"/>
  <c r="BO8" i="4"/>
  <c r="BO5" i="4"/>
  <c r="BO10" i="4" s="1"/>
  <c r="BO9" i="4"/>
  <c r="BP4" i="4"/>
  <c r="BO54" i="4"/>
  <c r="BO56" i="4"/>
  <c r="BP8" i="4"/>
  <c r="BQ4" i="4"/>
  <c r="BP54" i="4"/>
  <c r="BP56" i="4"/>
  <c r="BQ8" i="4"/>
  <c r="BR4" i="4"/>
  <c r="BQ54" i="4"/>
  <c r="BQ56" i="4" s="1"/>
  <c r="BR8" i="4"/>
  <c r="BS4" i="4"/>
  <c r="BR54" i="4"/>
  <c r="BR56" i="4" s="1"/>
  <c r="BS9" i="4"/>
  <c r="BS8" i="4"/>
  <c r="BT4" i="4"/>
  <c r="BS54" i="4"/>
  <c r="BS56" i="4" s="1"/>
  <c r="BT8" i="4"/>
  <c r="BU4" i="4"/>
  <c r="BU8" i="4"/>
  <c r="BV4" i="4"/>
  <c r="BV8" i="4"/>
  <c r="BW4" i="4"/>
  <c r="BV54" i="4"/>
  <c r="BV56" i="4" s="1"/>
  <c r="BX4" i="4"/>
  <c r="BW8" i="4"/>
  <c r="BW54" i="4"/>
  <c r="BW56" i="4"/>
  <c r="BX8" i="4"/>
  <c r="BY4" i="4"/>
  <c r="BX54" i="4"/>
  <c r="BX56" i="4" s="1"/>
  <c r="BY8" i="4"/>
  <c r="BZ4" i="4"/>
  <c r="BY54" i="4"/>
  <c r="BY56" i="4" s="1"/>
  <c r="CA4" i="4"/>
  <c r="BZ8" i="4"/>
  <c r="CB4" i="4"/>
  <c r="CA8" i="4"/>
  <c r="CA54" i="4"/>
  <c r="CA56" i="4"/>
  <c r="CC4" i="4"/>
  <c r="CB8" i="4"/>
  <c r="CB54" i="4"/>
  <c r="CB56" i="4"/>
  <c r="CC8" i="4"/>
  <c r="CD4" i="4"/>
  <c r="CC54" i="4"/>
  <c r="CC56" i="4" s="1"/>
  <c r="CD8" i="4"/>
  <c r="CE4" i="4"/>
  <c r="CD54" i="4"/>
  <c r="CD56" i="4"/>
  <c r="CF4" i="4"/>
  <c r="CE8" i="4"/>
  <c r="CG4" i="4"/>
  <c r="CF8" i="4"/>
  <c r="CF54" i="4"/>
  <c r="CF56" i="4"/>
  <c r="CG8" i="4"/>
  <c r="CH4" i="4"/>
  <c r="CG54" i="4"/>
  <c r="CG56" i="4"/>
  <c r="CI4" i="4"/>
  <c r="CH8" i="4"/>
  <c r="CH54" i="4"/>
  <c r="CH56" i="4" s="1"/>
  <c r="CI8" i="4"/>
  <c r="CJ4" i="4"/>
  <c r="CI54" i="4"/>
  <c r="CI56" i="4"/>
  <c r="CJ8" i="4"/>
  <c r="CK4" i="4"/>
  <c r="CJ54" i="4"/>
  <c r="CJ56" i="4"/>
  <c r="CK8" i="4"/>
  <c r="CL4" i="4"/>
  <c r="CL8" i="4"/>
  <c r="CL54" i="4"/>
  <c r="CL56" i="4" s="1"/>
  <c r="CM4" i="4"/>
  <c r="CM8" i="4"/>
  <c r="CN4" i="4"/>
  <c r="CM54" i="4"/>
  <c r="CM56" i="4" s="1"/>
  <c r="CO4" i="4"/>
  <c r="CN8" i="4"/>
  <c r="CN54" i="4"/>
  <c r="CN56" i="4" s="1"/>
  <c r="CO8" i="4"/>
  <c r="CP4" i="4"/>
  <c r="CO54" i="4"/>
  <c r="CO56" i="4" s="1"/>
  <c r="CQ4" i="4"/>
  <c r="CP8" i="4"/>
  <c r="CP54" i="4"/>
  <c r="CP56" i="4"/>
  <c r="CR4" i="4"/>
  <c r="CQ54" i="4"/>
  <c r="CQ56" i="4" s="1"/>
  <c r="CQ8" i="4"/>
  <c r="CR8" i="4"/>
  <c r="CR54" i="4"/>
  <c r="CR56" i="4" s="1"/>
  <c r="CS4" i="4"/>
  <c r="CT4" i="4"/>
  <c r="CS8" i="4"/>
  <c r="CS54" i="4"/>
  <c r="CS56" i="4" s="1"/>
  <c r="CT54" i="4"/>
  <c r="CT56" i="4"/>
  <c r="CT9" i="4"/>
  <c r="CT8" i="4"/>
  <c r="CU4" i="4"/>
  <c r="CU8" i="4"/>
  <c r="CV4" i="4"/>
  <c r="CU54" i="4"/>
  <c r="CU56" i="4"/>
  <c r="CW4" i="4"/>
  <c r="CV9" i="4"/>
  <c r="CV8" i="4"/>
  <c r="CV54" i="4"/>
  <c r="CV56" i="4" s="1"/>
  <c r="CW8" i="4"/>
  <c r="CX4" i="4"/>
  <c r="CW54" i="4"/>
  <c r="CW56" i="4" s="1"/>
  <c r="CX8" i="4"/>
  <c r="CY4" i="4"/>
  <c r="CZ4" i="4"/>
  <c r="CY8" i="4"/>
  <c r="CY54" i="4"/>
  <c r="CY56" i="4"/>
  <c r="CZ8" i="4"/>
  <c r="DA4" i="4"/>
  <c r="CZ54" i="4"/>
  <c r="CZ56" i="4"/>
  <c r="DA5" i="4"/>
  <c r="DA31" i="4" s="1"/>
  <c r="DA8" i="4"/>
  <c r="DB4" i="4"/>
  <c r="DA54" i="4"/>
  <c r="DA56" i="4" s="1"/>
  <c r="DB8" i="4"/>
  <c r="DC4" i="4"/>
  <c r="DC8" i="4"/>
  <c r="DD4" i="4"/>
  <c r="DC54" i="4"/>
  <c r="DC56" i="4" s="1"/>
  <c r="DD8" i="4"/>
  <c r="DE4" i="4"/>
  <c r="DD54" i="4"/>
  <c r="DD56" i="4" s="1"/>
  <c r="DE8" i="4"/>
  <c r="DF4" i="4"/>
  <c r="DE54" i="4"/>
  <c r="DE56" i="4" s="1"/>
  <c r="DF8" i="4"/>
  <c r="DG4" i="4"/>
  <c r="DF54" i="4"/>
  <c r="DF56" i="4"/>
  <c r="DG8" i="4"/>
  <c r="DH4" i="4"/>
  <c r="DG54" i="4"/>
  <c r="DG56" i="4"/>
  <c r="DH8" i="4"/>
  <c r="DI4" i="4"/>
  <c r="DH54" i="4"/>
  <c r="DH56" i="4"/>
  <c r="DI8" i="4"/>
  <c r="DJ4" i="4"/>
  <c r="DI54" i="4"/>
  <c r="DI56" i="4" s="1"/>
  <c r="DJ8" i="4"/>
  <c r="DK4" i="4"/>
  <c r="DJ54" i="4"/>
  <c r="DJ56" i="4" s="1"/>
  <c r="DK8" i="4"/>
  <c r="DL4" i="4"/>
  <c r="DK54" i="4"/>
  <c r="DK56" i="4"/>
  <c r="DL8" i="4"/>
  <c r="DL54" i="4"/>
  <c r="DL56" i="4"/>
  <c r="DM4" i="4"/>
  <c r="DL32" i="4"/>
  <c r="DM54" i="4"/>
  <c r="DM56" i="4"/>
  <c r="DM8" i="4"/>
  <c r="DN4" i="4"/>
  <c r="DN8" i="4"/>
  <c r="AW9" i="4" l="1"/>
  <c r="AS9" i="4"/>
  <c r="AJ9" i="4"/>
  <c r="X9" i="4"/>
  <c r="DN9" i="4"/>
  <c r="BR9" i="4"/>
  <c r="AN9" i="4"/>
  <c r="W9" i="4"/>
  <c r="DK9" i="4"/>
  <c r="BJ9" i="4"/>
  <c r="CS9" i="4"/>
  <c r="DF9" i="4"/>
  <c r="CW9" i="4"/>
  <c r="CO9" i="4"/>
  <c r="CC9" i="4"/>
  <c r="AT9" i="4"/>
  <c r="CQ9" i="4"/>
  <c r="DM9" i="4"/>
  <c r="CU9" i="4"/>
  <c r="CE9" i="4"/>
  <c r="AO9" i="4"/>
  <c r="DL9" i="4"/>
  <c r="CH9" i="4"/>
  <c r="DJ9" i="4"/>
  <c r="CX9" i="4"/>
  <c r="CA9" i="4"/>
  <c r="BY9" i="4"/>
  <c r="BK9" i="4"/>
  <c r="N26" i="4"/>
  <c r="N29" i="4" s="1"/>
  <c r="BH26" i="4"/>
  <c r="BH29" i="4" s="1"/>
  <c r="DK26" i="4"/>
  <c r="CU26" i="4"/>
  <c r="BW26" i="4"/>
  <c r="BO26" i="4"/>
  <c r="AQ26" i="4"/>
  <c r="AI26" i="4"/>
  <c r="AI29" i="4" s="1"/>
  <c r="Z29" i="4"/>
  <c r="CG29" i="4"/>
  <c r="BQ29" i="4"/>
  <c r="S29" i="4"/>
  <c r="BI29" i="4"/>
  <c r="DM29" i="4"/>
  <c r="DG29" i="4"/>
  <c r="CQ29" i="4"/>
  <c r="CI29" i="4"/>
  <c r="CA29" i="4"/>
  <c r="BA29" i="4"/>
  <c r="Y29" i="4"/>
  <c r="AK29" i="4"/>
  <c r="AP29" i="4"/>
  <c r="DE29" i="4"/>
  <c r="CW29" i="4"/>
  <c r="CT29" i="4"/>
  <c r="BV29" i="4"/>
  <c r="CD29" i="4"/>
  <c r="CO29" i="4"/>
  <c r="DI29" i="4"/>
  <c r="DA29" i="4"/>
  <c r="CS29" i="4"/>
  <c r="CK29" i="4"/>
  <c r="BU29" i="4"/>
  <c r="BN29" i="4"/>
  <c r="BF29" i="4"/>
  <c r="AX29" i="4"/>
  <c r="AH29" i="4"/>
  <c r="CJ29" i="4"/>
  <c r="CB29" i="4"/>
  <c r="BM29" i="4"/>
  <c r="BE29" i="4"/>
  <c r="AW29" i="4"/>
  <c r="AO29" i="4"/>
  <c r="BJ29" i="4"/>
  <c r="BT29" i="4"/>
  <c r="BL29" i="4"/>
  <c r="BD29" i="4"/>
  <c r="AV29" i="4"/>
  <c r="AN29" i="4"/>
  <c r="AF29" i="4"/>
  <c r="DK29" i="4"/>
  <c r="CU29" i="4"/>
  <c r="BW29" i="4"/>
  <c r="BO29" i="4"/>
  <c r="AQ29" i="4"/>
  <c r="DN29" i="4"/>
  <c r="DF29" i="4"/>
  <c r="CX29" i="4"/>
  <c r="CP29" i="4"/>
  <c r="CH29" i="4"/>
  <c r="V29" i="4"/>
  <c r="CM29" i="4"/>
  <c r="CR29" i="4"/>
  <c r="CL29" i="4"/>
  <c r="BB29" i="4"/>
  <c r="AT29" i="4"/>
  <c r="DJ29" i="4"/>
  <c r="AL29" i="4"/>
  <c r="W29" i="4"/>
  <c r="T29" i="4"/>
  <c r="CZ29" i="4"/>
  <c r="N5" i="4"/>
  <c r="N33" i="4" s="1"/>
  <c r="N54" i="4"/>
  <c r="N56" i="4" s="1"/>
  <c r="H15" i="4" s="1"/>
  <c r="N32" i="4"/>
  <c r="DG5" i="4"/>
  <c r="DG31" i="4" s="1"/>
  <c r="DM5" i="4"/>
  <c r="DM33" i="4" s="1"/>
  <c r="CV5" i="4"/>
  <c r="CV33" i="4" s="1"/>
  <c r="DE5" i="4"/>
  <c r="DE33" i="4" s="1"/>
  <c r="DA18" i="4"/>
  <c r="DA20" i="4" s="1"/>
  <c r="CP5" i="4"/>
  <c r="CP31" i="4" s="1"/>
  <c r="DL5" i="4"/>
  <c r="DL31" i="4" s="1"/>
  <c r="DH5" i="4"/>
  <c r="DH18" i="4" s="1"/>
  <c r="DH20" i="4" s="1"/>
  <c r="DF5" i="4"/>
  <c r="DF18" i="4" s="1"/>
  <c r="DF20" i="4" s="1"/>
  <c r="CZ5" i="4"/>
  <c r="CZ10" i="4" s="1"/>
  <c r="CA5" i="4"/>
  <c r="CA33" i="4" s="1"/>
  <c r="BG5" i="4"/>
  <c r="BG18" i="4" s="1"/>
  <c r="BG20" i="4" s="1"/>
  <c r="DD5" i="4"/>
  <c r="DD10" i="4" s="1"/>
  <c r="CW5" i="4"/>
  <c r="CW33" i="4" s="1"/>
  <c r="CU5" i="4"/>
  <c r="CU41" i="4" s="1"/>
  <c r="CR5" i="4"/>
  <c r="CX5" i="4"/>
  <c r="CX33" i="4" s="1"/>
  <c r="DN5" i="4"/>
  <c r="DN31" i="4" s="1"/>
  <c r="DI5" i="4"/>
  <c r="DI18" i="4" s="1"/>
  <c r="DI20" i="4" s="1"/>
  <c r="DC5" i="4"/>
  <c r="DC18" i="4" s="1"/>
  <c r="DC20" i="4" s="1"/>
  <c r="CQ5" i="4"/>
  <c r="CQ18" i="4" s="1"/>
  <c r="CQ20" i="4" s="1"/>
  <c r="CM5" i="4"/>
  <c r="CM41" i="4" s="1"/>
  <c r="BT5" i="4"/>
  <c r="BT34" i="4" s="1"/>
  <c r="BT47" i="4" s="1"/>
  <c r="AN5" i="4"/>
  <c r="AN33" i="4" s="1"/>
  <c r="DB5" i="4"/>
  <c r="DB31" i="4" s="1"/>
  <c r="CY5" i="4"/>
  <c r="CY41" i="4" s="1"/>
  <c r="CT5" i="4"/>
  <c r="CT18" i="4" s="1"/>
  <c r="CT20" i="4" s="1"/>
  <c r="BZ5" i="4"/>
  <c r="BZ18" i="4" s="1"/>
  <c r="BZ20" i="4" s="1"/>
  <c r="AF5" i="4"/>
  <c r="AF31" i="4" s="1"/>
  <c r="DJ5" i="4"/>
  <c r="DJ34" i="4" s="1"/>
  <c r="DJ47" i="4" s="1"/>
  <c r="DK5" i="4"/>
  <c r="DK33" i="4" s="1"/>
  <c r="CS5" i="4"/>
  <c r="CS41" i="4" s="1"/>
  <c r="BY5" i="4"/>
  <c r="BY33" i="4" s="1"/>
  <c r="AE5" i="4"/>
  <c r="AE18" i="4" s="1"/>
  <c r="AE20" i="4" s="1"/>
  <c r="AA26" i="4"/>
  <c r="AA29" i="4" s="1"/>
  <c r="DC26" i="4"/>
  <c r="DC29" i="4" s="1"/>
  <c r="BG26" i="4"/>
  <c r="BG29" i="4" s="1"/>
  <c r="CC26" i="4"/>
  <c r="CC29" i="4" s="1"/>
  <c r="AY26" i="4"/>
  <c r="AY29" i="4" s="1"/>
  <c r="CE26" i="4"/>
  <c r="CE29" i="4" s="1"/>
  <c r="DH26" i="4"/>
  <c r="DH29" i="4" s="1"/>
  <c r="DL26" i="4"/>
  <c r="DL29" i="4" s="1"/>
  <c r="CV26" i="4"/>
  <c r="CV29" i="4" s="1"/>
  <c r="CN26" i="4"/>
  <c r="CN29" i="4" s="1"/>
  <c r="BX26" i="4"/>
  <c r="BX29" i="4" s="1"/>
  <c r="BP26" i="4"/>
  <c r="BP29" i="4" s="1"/>
  <c r="AR26" i="4"/>
  <c r="AR29" i="4" s="1"/>
  <c r="AB26" i="4"/>
  <c r="AB29" i="4" s="1"/>
  <c r="BF9" i="4"/>
  <c r="AF9" i="4"/>
  <c r="N9" i="4"/>
  <c r="AB9" i="4"/>
  <c r="CK5" i="4"/>
  <c r="CK41" i="4" s="1"/>
  <c r="CD5" i="4"/>
  <c r="CD18" i="4" s="1"/>
  <c r="CD20" i="4" s="1"/>
  <c r="BR5" i="4"/>
  <c r="BR18" i="4" s="1"/>
  <c r="BR20" i="4" s="1"/>
  <c r="BP5" i="4"/>
  <c r="BP31" i="4" s="1"/>
  <c r="BC5" i="4"/>
  <c r="BC18" i="4" s="1"/>
  <c r="BC20" i="4" s="1"/>
  <c r="AO5" i="4"/>
  <c r="AO18" i="4" s="1"/>
  <c r="AO20" i="4" s="1"/>
  <c r="T5" i="4"/>
  <c r="T31" i="4" s="1"/>
  <c r="CC5" i="4"/>
  <c r="CC10" i="4" s="1"/>
  <c r="BW5" i="4"/>
  <c r="BW33" i="4" s="1"/>
  <c r="BI5" i="4"/>
  <c r="BI18" i="4" s="1"/>
  <c r="BI20" i="4" s="1"/>
  <c r="AU5" i="4"/>
  <c r="AU10" i="4" s="1"/>
  <c r="W5" i="4"/>
  <c r="W10" i="4" s="1"/>
  <c r="W11" i="4" s="1"/>
  <c r="W12" i="4" s="1"/>
  <c r="W13" i="4" s="1"/>
  <c r="W15" i="4" s="1"/>
  <c r="H6" i="4"/>
  <c r="CN5" i="4"/>
  <c r="CN33" i="4" s="1"/>
  <c r="BX5" i="4"/>
  <c r="BX10" i="4" s="1"/>
  <c r="BU5" i="4"/>
  <c r="BU31" i="4" s="1"/>
  <c r="BO41" i="4"/>
  <c r="AX5" i="4"/>
  <c r="AX10" i="4" s="1"/>
  <c r="V5" i="4"/>
  <c r="V31" i="4" s="1"/>
  <c r="CG5" i="4"/>
  <c r="CG10" i="4" s="1"/>
  <c r="BV5" i="4"/>
  <c r="BV41" i="4" s="1"/>
  <c r="BO33" i="4"/>
  <c r="BL5" i="4"/>
  <c r="BL18" i="4" s="1"/>
  <c r="BL20" i="4" s="1"/>
  <c r="BF5" i="4"/>
  <c r="BF31" i="4" s="1"/>
  <c r="CJ5" i="4"/>
  <c r="CJ18" i="4" s="1"/>
  <c r="CJ20" i="4" s="1"/>
  <c r="BM5" i="4"/>
  <c r="BM31" i="4" s="1"/>
  <c r="AZ5" i="4"/>
  <c r="AZ31" i="4" s="1"/>
  <c r="AL5" i="4"/>
  <c r="AL33" i="4" s="1"/>
  <c r="AI5" i="4"/>
  <c r="AI18" i="4" s="1"/>
  <c r="AI20" i="4" s="1"/>
  <c r="AB5" i="4"/>
  <c r="AB33" i="4" s="1"/>
  <c r="Y5" i="4"/>
  <c r="Y33" i="4" s="1"/>
  <c r="X5" i="4"/>
  <c r="X18" i="4" s="1"/>
  <c r="X20" i="4" s="1"/>
  <c r="U5" i="4"/>
  <c r="U34" i="4" s="1"/>
  <c r="U47" i="4" s="1"/>
  <c r="DF31" i="4"/>
  <c r="DA41" i="4"/>
  <c r="AK5" i="4"/>
  <c r="AK41" i="4" s="1"/>
  <c r="DG41" i="4"/>
  <c r="DG34" i="4"/>
  <c r="DG47" i="4" s="1"/>
  <c r="DG18" i="4"/>
  <c r="DG20" i="4" s="1"/>
  <c r="DG33" i="4"/>
  <c r="BP34" i="4"/>
  <c r="BP47" i="4" s="1"/>
  <c r="BP41" i="4"/>
  <c r="BP10" i="4"/>
  <c r="BY10" i="4"/>
  <c r="BY11" i="4" s="1"/>
  <c r="BY12" i="4" s="1"/>
  <c r="BY13" i="4" s="1"/>
  <c r="BY15" i="4" s="1"/>
  <c r="BY34" i="4"/>
  <c r="BY47" i="4" s="1"/>
  <c r="DB34" i="4"/>
  <c r="DB47" i="4" s="1"/>
  <c r="DA10" i="4"/>
  <c r="CY31" i="4"/>
  <c r="CX31" i="4"/>
  <c r="BY18" i="4"/>
  <c r="BY20" i="4" s="1"/>
  <c r="W41" i="4"/>
  <c r="V34" i="4"/>
  <c r="V47" i="4" s="1"/>
  <c r="V41" i="4"/>
  <c r="V33" i="4"/>
  <c r="BC33" i="4"/>
  <c r="DB10" i="4"/>
  <c r="CX41" i="4"/>
  <c r="DA34" i="4"/>
  <c r="DA47" i="4" s="1"/>
  <c r="DB18" i="4"/>
  <c r="DB20" i="4" s="1"/>
  <c r="DA33" i="4"/>
  <c r="BO18" i="4"/>
  <c r="BO20" i="4" s="1"/>
  <c r="BO34" i="4"/>
  <c r="BO47" i="4" s="1"/>
  <c r="BO31" i="4"/>
  <c r="AK31" i="4"/>
  <c r="AK18" i="4"/>
  <c r="AK20" i="4" s="1"/>
  <c r="DB33" i="4"/>
  <c r="CG41" i="4"/>
  <c r="BY31" i="4"/>
  <c r="V18" i="4"/>
  <c r="V20" i="4" s="1"/>
  <c r="BY41" i="4"/>
  <c r="AU41" i="4"/>
  <c r="AI41" i="4"/>
  <c r="AI10" i="4"/>
  <c r="W31" i="4"/>
  <c r="V10" i="4"/>
  <c r="CL5" i="4"/>
  <c r="BQ5" i="4"/>
  <c r="BH5" i="4"/>
  <c r="BE5" i="4"/>
  <c r="AR5" i="4"/>
  <c r="AQ5" i="4"/>
  <c r="AH5" i="4"/>
  <c r="AA5" i="4"/>
  <c r="S5" i="4"/>
  <c r="CB5" i="4"/>
  <c r="BS5" i="4"/>
  <c r="BA5" i="4"/>
  <c r="AS5" i="4"/>
  <c r="CI5" i="4"/>
  <c r="CH5" i="4"/>
  <c r="CF5" i="4"/>
  <c r="CE5" i="4"/>
  <c r="BK5" i="4"/>
  <c r="BJ5" i="4"/>
  <c r="BD5" i="4"/>
  <c r="BB5" i="4"/>
  <c r="AP5" i="4"/>
  <c r="AJ5" i="4"/>
  <c r="AG5" i="4"/>
  <c r="AC5" i="4"/>
  <c r="CO5" i="4"/>
  <c r="BN5" i="4"/>
  <c r="AY5" i="4"/>
  <c r="AW5" i="4"/>
  <c r="AV5" i="4"/>
  <c r="AT5" i="4"/>
  <c r="AM5" i="4"/>
  <c r="AD5" i="4"/>
  <c r="Z5" i="4"/>
  <c r="BP32" i="4"/>
  <c r="AC32" i="4"/>
  <c r="CJ32" i="4"/>
  <c r="DH9" i="4"/>
  <c r="DE9" i="4"/>
  <c r="DD9" i="4"/>
  <c r="DB9" i="4"/>
  <c r="CZ9" i="4"/>
  <c r="CR9" i="4"/>
  <c r="CJ9" i="4"/>
  <c r="CD9" i="4"/>
  <c r="BW9" i="4"/>
  <c r="BV9" i="4"/>
  <c r="BM9" i="4"/>
  <c r="BI9" i="4"/>
  <c r="BE9" i="4"/>
  <c r="BA9" i="4"/>
  <c r="AP9" i="4"/>
  <c r="AK9" i="4"/>
  <c r="AH9" i="4"/>
  <c r="AG9" i="4"/>
  <c r="DI9" i="4"/>
  <c r="DA9" i="4"/>
  <c r="CN9" i="4"/>
  <c r="CK9" i="4"/>
  <c r="CI9" i="4"/>
  <c r="BX9" i="4"/>
  <c r="BN9" i="4"/>
  <c r="BB9" i="4"/>
  <c r="AX9" i="4"/>
  <c r="CG9" i="4"/>
  <c r="CF9" i="4"/>
  <c r="CB9" i="4"/>
  <c r="BT9" i="4"/>
  <c r="BQ9" i="4"/>
  <c r="AY9" i="4"/>
  <c r="AV9" i="4"/>
  <c r="AU9" i="4"/>
  <c r="AL9" i="4"/>
  <c r="DG9" i="4"/>
  <c r="CP9" i="4"/>
  <c r="BU9" i="4"/>
  <c r="BG9" i="4"/>
  <c r="BC9" i="4"/>
  <c r="AQ9" i="4"/>
  <c r="AM9" i="4"/>
  <c r="Y9" i="4"/>
  <c r="DC9" i="4"/>
  <c r="CY9" i="4"/>
  <c r="CM9" i="4"/>
  <c r="CL9" i="4"/>
  <c r="BZ9" i="4"/>
  <c r="BP9" i="4"/>
  <c r="BL9" i="4"/>
  <c r="BH9" i="4"/>
  <c r="BD9" i="4"/>
  <c r="AZ9" i="4"/>
  <c r="AR9" i="4"/>
  <c r="AI9" i="4"/>
  <c r="AD9" i="4"/>
  <c r="AA9" i="4"/>
  <c r="Z9" i="4"/>
  <c r="V9" i="4"/>
  <c r="CD32" i="4"/>
  <c r="AR32" i="4"/>
  <c r="DI32" i="4"/>
  <c r="DE32" i="4"/>
  <c r="CX32" i="4"/>
  <c r="CV32" i="4"/>
  <c r="BO32" i="4"/>
  <c r="BG32" i="4"/>
  <c r="AL32" i="4"/>
  <c r="DM32" i="4"/>
  <c r="DB32" i="4"/>
  <c r="AH32" i="4"/>
  <c r="DA32" i="4"/>
  <c r="CT32" i="4"/>
  <c r="CN32" i="4"/>
  <c r="CG32" i="4"/>
  <c r="BI32" i="4"/>
  <c r="AP32" i="4"/>
  <c r="BM32" i="4"/>
  <c r="AW32" i="4"/>
  <c r="AZ32" i="4"/>
  <c r="AV32" i="4"/>
  <c r="AJ32" i="4"/>
  <c r="AI32" i="4"/>
  <c r="AG32" i="4"/>
  <c r="AA32" i="4"/>
  <c r="Z32" i="4"/>
  <c r="BZ32" i="4"/>
  <c r="BW32" i="4"/>
  <c r="DD32" i="4"/>
  <c r="DC32" i="4"/>
  <c r="CY32" i="4"/>
  <c r="CS32" i="4"/>
  <c r="CL32" i="4"/>
  <c r="CB32" i="4"/>
  <c r="CA32" i="4"/>
  <c r="BS32" i="4"/>
  <c r="BR32" i="4"/>
  <c r="BE32" i="4"/>
  <c r="BA32" i="4"/>
  <c r="AX32" i="4"/>
  <c r="AU32" i="4"/>
  <c r="AS32" i="4"/>
  <c r="AM32" i="4"/>
  <c r="CK32" i="4"/>
  <c r="CZ32" i="4"/>
  <c r="CW32" i="4"/>
  <c r="CR32" i="4"/>
  <c r="CO32" i="4"/>
  <c r="BL32" i="4"/>
  <c r="BH32" i="4"/>
  <c r="BD32" i="4"/>
  <c r="BC32" i="4"/>
  <c r="AB32" i="4"/>
  <c r="T9" i="4"/>
  <c r="CM32" i="4"/>
  <c r="CH32" i="4"/>
  <c r="CC32" i="4"/>
  <c r="BQ32" i="4"/>
  <c r="BK32" i="4"/>
  <c r="DG32" i="4"/>
  <c r="DK32" i="4"/>
  <c r="DJ32" i="4"/>
  <c r="DF32" i="4"/>
  <c r="DH32" i="4"/>
  <c r="CU32" i="4"/>
  <c r="CQ32" i="4"/>
  <c r="CP32" i="4"/>
  <c r="CI32" i="4"/>
  <c r="CF32" i="4"/>
  <c r="BY32" i="4"/>
  <c r="BF32" i="4"/>
  <c r="AQ32" i="4"/>
  <c r="AO32" i="4"/>
  <c r="AD32" i="4"/>
  <c r="Y32" i="4"/>
  <c r="BT32" i="4"/>
  <c r="BJ32" i="4"/>
  <c r="AY32" i="4"/>
  <c r="AT32" i="4"/>
  <c r="AN32" i="4"/>
  <c r="AK32" i="4"/>
  <c r="V32" i="4"/>
  <c r="AE32" i="4"/>
  <c r="U32" i="4"/>
  <c r="DN32" i="4"/>
  <c r="CE32" i="4"/>
  <c r="BX32" i="4"/>
  <c r="BV32" i="4"/>
  <c r="BU32" i="4"/>
  <c r="BN32" i="4"/>
  <c r="BB32" i="4"/>
  <c r="AF32" i="4"/>
  <c r="X32" i="4"/>
  <c r="S9" i="4"/>
  <c r="BO11" i="4"/>
  <c r="BO12" i="4" s="1"/>
  <c r="BO13" i="4" s="1"/>
  <c r="BO15" i="4" s="1"/>
  <c r="W32" i="4"/>
  <c r="T32" i="4"/>
  <c r="S32" i="4"/>
  <c r="CZ11" i="4" l="1"/>
  <c r="CZ12" i="4" s="1"/>
  <c r="CZ13" i="4" s="1"/>
  <c r="CZ15" i="4" s="1"/>
  <c r="CC11" i="4"/>
  <c r="CC12" i="4" s="1"/>
  <c r="CC13" i="4" s="1"/>
  <c r="CC15" i="4" s="1"/>
  <c r="BX11" i="4"/>
  <c r="BX12" i="4" s="1"/>
  <c r="BX13" i="4" s="1"/>
  <c r="BX15" i="4" s="1"/>
  <c r="CG11" i="4"/>
  <c r="CG12" i="4" s="1"/>
  <c r="CG13" i="4" s="1"/>
  <c r="CG15" i="4" s="1"/>
  <c r="DN41" i="4"/>
  <c r="CY34" i="4"/>
  <c r="CY47" i="4" s="1"/>
  <c r="CV31" i="4"/>
  <c r="CV40" i="4" s="1"/>
  <c r="AI31" i="4"/>
  <c r="DE31" i="4"/>
  <c r="DE46" i="4" s="1"/>
  <c r="CX34" i="4"/>
  <c r="CX47" i="4" s="1"/>
  <c r="BC41" i="4"/>
  <c r="DI34" i="4"/>
  <c r="DI47" i="4" s="1"/>
  <c r="BP33" i="4"/>
  <c r="BP35" i="4" s="1"/>
  <c r="BP37" i="4" s="1"/>
  <c r="DB41" i="4"/>
  <c r="DF41" i="4"/>
  <c r="DG10" i="4"/>
  <c r="BC10" i="4"/>
  <c r="BC11" i="4" s="1"/>
  <c r="BC12" i="4" s="1"/>
  <c r="BC13" i="4" s="1"/>
  <c r="BC15" i="4" s="1"/>
  <c r="BZ33" i="4"/>
  <c r="AB34" i="4"/>
  <c r="AB47" i="4" s="1"/>
  <c r="BM34" i="4"/>
  <c r="BM47" i="4" s="1"/>
  <c r="CZ41" i="4"/>
  <c r="CT34" i="4"/>
  <c r="CT47" i="4" s="1"/>
  <c r="T18" i="4"/>
  <c r="T20" i="4" s="1"/>
  <c r="DI41" i="4"/>
  <c r="AE10" i="4"/>
  <c r="AE11" i="4" s="1"/>
  <c r="AE12" i="4" s="1"/>
  <c r="AE13" i="4" s="1"/>
  <c r="AE15" i="4" s="1"/>
  <c r="CV41" i="4"/>
  <c r="DC41" i="4"/>
  <c r="CA18" i="4"/>
  <c r="CA20" i="4" s="1"/>
  <c r="T33" i="4"/>
  <c r="T40" i="4" s="1"/>
  <c r="DN34" i="4"/>
  <c r="DN47" i="4" s="1"/>
  <c r="BP18" i="4"/>
  <c r="BP20" i="4" s="1"/>
  <c r="CT31" i="4"/>
  <c r="DI33" i="4"/>
  <c r="CA10" i="4"/>
  <c r="CA11" i="4" s="1"/>
  <c r="CA12" i="4" s="1"/>
  <c r="CA13" i="4" s="1"/>
  <c r="CA15" i="4" s="1"/>
  <c r="AF41" i="4"/>
  <c r="CT10" i="4"/>
  <c r="CT11" i="4" s="1"/>
  <c r="CT12" i="4" s="1"/>
  <c r="CT13" i="4" s="1"/>
  <c r="CT15" i="4" s="1"/>
  <c r="CV18" i="4"/>
  <c r="CV20" i="4" s="1"/>
  <c r="AE33" i="4"/>
  <c r="DC33" i="4"/>
  <c r="BF18" i="4"/>
  <c r="BF20" i="4" s="1"/>
  <c r="BI34" i="4"/>
  <c r="BI47" i="4" s="1"/>
  <c r="BW18" i="4"/>
  <c r="BW20" i="4" s="1"/>
  <c r="BW34" i="4"/>
  <c r="BW47" i="4" s="1"/>
  <c r="DJ18" i="4"/>
  <c r="DJ20" i="4" s="1"/>
  <c r="DD41" i="4"/>
  <c r="DD31" i="4"/>
  <c r="CD34" i="4"/>
  <c r="CD47" i="4" s="1"/>
  <c r="CQ31" i="4"/>
  <c r="DD33" i="4"/>
  <c r="CQ10" i="4"/>
  <c r="CQ11" i="4" s="1"/>
  <c r="CQ12" i="4" s="1"/>
  <c r="CQ13" i="4" s="1"/>
  <c r="CQ15" i="4" s="1"/>
  <c r="BG41" i="4"/>
  <c r="BF34" i="4"/>
  <c r="BF47" i="4" s="1"/>
  <c r="BG33" i="4"/>
  <c r="BZ10" i="4"/>
  <c r="CV10" i="4"/>
  <c r="CV11" i="4" s="1"/>
  <c r="CV12" i="4" s="1"/>
  <c r="CV13" i="4" s="1"/>
  <c r="CV15" i="4" s="1"/>
  <c r="DK10" i="4"/>
  <c r="DK11" i="4" s="1"/>
  <c r="DK12" i="4" s="1"/>
  <c r="DK13" i="4" s="1"/>
  <c r="DK15" i="4" s="1"/>
  <c r="CU31" i="4"/>
  <c r="CU18" i="4"/>
  <c r="CU20" i="4" s="1"/>
  <c r="CD31" i="4"/>
  <c r="BZ34" i="4"/>
  <c r="BZ47" i="4" s="1"/>
  <c r="BT41" i="4"/>
  <c r="DC10" i="4"/>
  <c r="DC11" i="4" s="1"/>
  <c r="DC12" i="4" s="1"/>
  <c r="DC13" i="4" s="1"/>
  <c r="DC15" i="4" s="1"/>
  <c r="BC31" i="4"/>
  <c r="BG34" i="4"/>
  <c r="BG47" i="4" s="1"/>
  <c r="BC34" i="4"/>
  <c r="BC47" i="4" s="1"/>
  <c r="AZ33" i="4"/>
  <c r="AZ46" i="4" s="1"/>
  <c r="DL18" i="4"/>
  <c r="DL20" i="4" s="1"/>
  <c r="DI31" i="4"/>
  <c r="DI46" i="4" s="1"/>
  <c r="DI48" i="4" s="1"/>
  <c r="DI50" i="4" s="1"/>
  <c r="BG31" i="4"/>
  <c r="BG46" i="4" s="1"/>
  <c r="DE41" i="4"/>
  <c r="BW10" i="4"/>
  <c r="BW11" i="4" s="1"/>
  <c r="BW12" i="4" s="1"/>
  <c r="BW13" i="4" s="1"/>
  <c r="BW15" i="4" s="1"/>
  <c r="BF33" i="4"/>
  <c r="BF40" i="4" s="1"/>
  <c r="X33" i="4"/>
  <c r="CA31" i="4"/>
  <c r="CA46" i="4" s="1"/>
  <c r="DI10" i="4"/>
  <c r="DI11" i="4" s="1"/>
  <c r="DI12" i="4" s="1"/>
  <c r="DI13" i="4" s="1"/>
  <c r="DI15" i="4" s="1"/>
  <c r="BW41" i="4"/>
  <c r="W18" i="4"/>
  <c r="W20" i="4" s="1"/>
  <c r="BT31" i="4"/>
  <c r="CV34" i="4"/>
  <c r="CV47" i="4" s="1"/>
  <c r="CA34" i="4"/>
  <c r="CA47" i="4" s="1"/>
  <c r="DL10" i="4"/>
  <c r="DL11" i="4" s="1"/>
  <c r="BG10" i="4"/>
  <c r="BG11" i="4" s="1"/>
  <c r="BG12" i="4" s="1"/>
  <c r="BG13" i="4" s="1"/>
  <c r="BG15" i="4" s="1"/>
  <c r="CD10" i="4"/>
  <c r="CD11" i="4" s="1"/>
  <c r="CD12" i="4" s="1"/>
  <c r="CD13" i="4" s="1"/>
  <c r="CD15" i="4" s="1"/>
  <c r="AZ34" i="4"/>
  <c r="AZ47" i="4" s="1"/>
  <c r="CA41" i="4"/>
  <c r="BW31" i="4"/>
  <c r="BW40" i="4" s="1"/>
  <c r="CT33" i="4"/>
  <c r="CT41" i="4"/>
  <c r="N34" i="4"/>
  <c r="N47" i="4" s="1"/>
  <c r="N18" i="4"/>
  <c r="N20" i="4" s="1"/>
  <c r="H11" i="4" s="1"/>
  <c r="N10" i="4"/>
  <c r="N11" i="4" s="1"/>
  <c r="N12" i="4" s="1"/>
  <c r="N13" i="4" s="1"/>
  <c r="N15" i="4" s="1"/>
  <c r="H10" i="4" s="1"/>
  <c r="N31" i="4"/>
  <c r="N46" i="4" s="1"/>
  <c r="N41" i="4"/>
  <c r="BO46" i="4"/>
  <c r="BO48" i="4" s="1"/>
  <c r="BO50" i="4" s="1"/>
  <c r="AE31" i="4"/>
  <c r="BI33" i="4"/>
  <c r="CG31" i="4"/>
  <c r="BR33" i="4"/>
  <c r="AF10" i="4"/>
  <c r="AF11" i="4" s="1"/>
  <c r="AF12" i="4" s="1"/>
  <c r="AF13" i="4" s="1"/>
  <c r="AF15" i="4" s="1"/>
  <c r="CQ33" i="4"/>
  <c r="DD18" i="4"/>
  <c r="DD20" i="4" s="1"/>
  <c r="BI10" i="4"/>
  <c r="BI11" i="4" s="1"/>
  <c r="BI12" i="4" s="1"/>
  <c r="BI13" i="4" s="1"/>
  <c r="BI15" i="4" s="1"/>
  <c r="CG18" i="4"/>
  <c r="CG20" i="4" s="1"/>
  <c r="CY10" i="4"/>
  <c r="CY11" i="4" s="1"/>
  <c r="CY12" i="4" s="1"/>
  <c r="CY13" i="4" s="1"/>
  <c r="CY15" i="4" s="1"/>
  <c r="AF34" i="4"/>
  <c r="AF47" i="4" s="1"/>
  <c r="DD34" i="4"/>
  <c r="DD47" i="4" s="1"/>
  <c r="DM31" i="4"/>
  <c r="DM46" i="4" s="1"/>
  <c r="CY33" i="4"/>
  <c r="CY46" i="4" s="1"/>
  <c r="DM34" i="4"/>
  <c r="DM47" i="4" s="1"/>
  <c r="DN10" i="4"/>
  <c r="DN11" i="4" s="1"/>
  <c r="DN12" i="4" s="1"/>
  <c r="DN13" i="4" s="1"/>
  <c r="DN15" i="4" s="1"/>
  <c r="BU10" i="4"/>
  <c r="BU11" i="4" s="1"/>
  <c r="BU12" i="4" s="1"/>
  <c r="BU13" i="4" s="1"/>
  <c r="BU15" i="4" s="1"/>
  <c r="CK31" i="4"/>
  <c r="AL34" i="4"/>
  <c r="AL47" i="4" s="1"/>
  <c r="DN33" i="4"/>
  <c r="DN46" i="4" s="1"/>
  <c r="DN48" i="4" s="1"/>
  <c r="DN50" i="4" s="1"/>
  <c r="CZ33" i="4"/>
  <c r="CY18" i="4"/>
  <c r="CY20" i="4" s="1"/>
  <c r="AB10" i="4"/>
  <c r="AB11" i="4" s="1"/>
  <c r="AB12" i="4" s="1"/>
  <c r="AB13" i="4" s="1"/>
  <c r="AB15" i="4" s="1"/>
  <c r="CZ18" i="4"/>
  <c r="CZ20" i="4" s="1"/>
  <c r="AE41" i="4"/>
  <c r="CQ34" i="4"/>
  <c r="CQ47" i="4" s="1"/>
  <c r="AF18" i="4"/>
  <c r="AF20" i="4" s="1"/>
  <c r="AE34" i="4"/>
  <c r="AE47" i="4" s="1"/>
  <c r="DN18" i="4"/>
  <c r="DN20" i="4" s="1"/>
  <c r="AF33" i="4"/>
  <c r="AF46" i="4" s="1"/>
  <c r="CQ41" i="4"/>
  <c r="BL41" i="4"/>
  <c r="BT18" i="4"/>
  <c r="BT20" i="4" s="1"/>
  <c r="DL41" i="4"/>
  <c r="BL31" i="4"/>
  <c r="BT33" i="4"/>
  <c r="DL34" i="4"/>
  <c r="DL47" i="4" s="1"/>
  <c r="DL33" i="4"/>
  <c r="DL46" i="4" s="1"/>
  <c r="BL10" i="4"/>
  <c r="BL11" i="4" s="1"/>
  <c r="BL12" i="4" s="1"/>
  <c r="BL13" i="4" s="1"/>
  <c r="BL15" i="4" s="1"/>
  <c r="CC34" i="4"/>
  <c r="CC47" i="4" s="1"/>
  <c r="CK33" i="4"/>
  <c r="CK40" i="4" s="1"/>
  <c r="CK43" i="4" s="1"/>
  <c r="BU41" i="4"/>
  <c r="CC41" i="4"/>
  <c r="CC18" i="4"/>
  <c r="CC20" i="4" s="1"/>
  <c r="CP34" i="4"/>
  <c r="CP47" i="4" s="1"/>
  <c r="BL33" i="4"/>
  <c r="CK10" i="4"/>
  <c r="CK11" i="4" s="1"/>
  <c r="CK12" i="4" s="1"/>
  <c r="CK13" i="4" s="1"/>
  <c r="CK15" i="4" s="1"/>
  <c r="BX31" i="4"/>
  <c r="BM41" i="4"/>
  <c r="T41" i="4"/>
  <c r="X10" i="4"/>
  <c r="X11" i="4" s="1"/>
  <c r="X12" i="4" s="1"/>
  <c r="X13" i="4" s="1"/>
  <c r="X15" i="4" s="1"/>
  <c r="BX18" i="4"/>
  <c r="BX20" i="4" s="1"/>
  <c r="BM10" i="4"/>
  <c r="BM11" i="4" s="1"/>
  <c r="BM12" i="4" s="1"/>
  <c r="BM13" i="4" s="1"/>
  <c r="BM15" i="4" s="1"/>
  <c r="X34" i="4"/>
  <c r="X47" i="4" s="1"/>
  <c r="BX33" i="4"/>
  <c r="CP10" i="4"/>
  <c r="CP11" i="4" s="1"/>
  <c r="CP12" i="4" s="1"/>
  <c r="CP13" i="4" s="1"/>
  <c r="CP15" i="4" s="1"/>
  <c r="BL34" i="4"/>
  <c r="BL47" i="4" s="1"/>
  <c r="X31" i="4"/>
  <c r="BX34" i="4"/>
  <c r="BX47" i="4" s="1"/>
  <c r="CC31" i="4"/>
  <c r="CW18" i="4"/>
  <c r="CW20" i="4" s="1"/>
  <c r="BZ11" i="4"/>
  <c r="BZ12" i="4" s="1"/>
  <c r="BZ13" i="4" s="1"/>
  <c r="BZ15" i="4" s="1"/>
  <c r="X41" i="4"/>
  <c r="BT10" i="4"/>
  <c r="BT11" i="4" s="1"/>
  <c r="BT12" i="4" s="1"/>
  <c r="BT13" i="4" s="1"/>
  <c r="BT15" i="4" s="1"/>
  <c r="CN31" i="4"/>
  <c r="CN46" i="4" s="1"/>
  <c r="CK34" i="4"/>
  <c r="CK47" i="4" s="1"/>
  <c r="DJ41" i="4"/>
  <c r="CW10" i="4"/>
  <c r="CW11" i="4" s="1"/>
  <c r="CW12" i="4" s="1"/>
  <c r="CW13" i="4" s="1"/>
  <c r="CW15" i="4" s="1"/>
  <c r="DF33" i="4"/>
  <c r="DF40" i="4" s="1"/>
  <c r="CD33" i="4"/>
  <c r="CM10" i="4"/>
  <c r="CM11" i="4" s="1"/>
  <c r="CM12" i="4" s="1"/>
  <c r="CM13" i="4" s="1"/>
  <c r="CM15" i="4" s="1"/>
  <c r="CW41" i="4"/>
  <c r="CX10" i="4"/>
  <c r="CX11" i="4" s="1"/>
  <c r="CX12" i="4" s="1"/>
  <c r="CX13" i="4" s="1"/>
  <c r="CX15" i="4" s="1"/>
  <c r="CM31" i="4"/>
  <c r="BV18" i="4"/>
  <c r="BV20" i="4" s="1"/>
  <c r="CJ10" i="4"/>
  <c r="CJ11" i="4" s="1"/>
  <c r="CJ12" i="4" s="1"/>
  <c r="CJ13" i="4" s="1"/>
  <c r="CJ15" i="4" s="1"/>
  <c r="CW31" i="4"/>
  <c r="CW46" i="4" s="1"/>
  <c r="CX18" i="4"/>
  <c r="CX20" i="4" s="1"/>
  <c r="CJ41" i="4"/>
  <c r="CP18" i="4"/>
  <c r="CP20" i="4" s="1"/>
  <c r="CM33" i="4"/>
  <c r="AL10" i="4"/>
  <c r="AL11" i="4" s="1"/>
  <c r="AL12" i="4" s="1"/>
  <c r="AL13" i="4" s="1"/>
  <c r="AL15" i="4" s="1"/>
  <c r="BX41" i="4"/>
  <c r="CC33" i="4"/>
  <c r="DF10" i="4"/>
  <c r="DF11" i="4" s="1"/>
  <c r="DF12" i="4" s="1"/>
  <c r="DF13" i="4" s="1"/>
  <c r="DF15" i="4" s="1"/>
  <c r="DF34" i="4"/>
  <c r="DF47" i="4" s="1"/>
  <c r="DJ31" i="4"/>
  <c r="CD41" i="4"/>
  <c r="CJ33" i="4"/>
  <c r="T10" i="4"/>
  <c r="T11" i="4" s="1"/>
  <c r="T12" i="4" s="1"/>
  <c r="T13" i="4" s="1"/>
  <c r="T15" i="4" s="1"/>
  <c r="CP41" i="4"/>
  <c r="DJ33" i="4"/>
  <c r="CP33" i="4"/>
  <c r="CP40" i="4" s="1"/>
  <c r="V11" i="4"/>
  <c r="V12" i="4" s="1"/>
  <c r="V13" i="4" s="1"/>
  <c r="V15" i="4" s="1"/>
  <c r="CJ31" i="4"/>
  <c r="T34" i="4"/>
  <c r="T47" i="4" s="1"/>
  <c r="CK18" i="4"/>
  <c r="CK20" i="4" s="1"/>
  <c r="DJ10" i="4"/>
  <c r="DJ11" i="4" s="1"/>
  <c r="DJ12" i="4" s="1"/>
  <c r="DJ13" i="4" s="1"/>
  <c r="DJ15" i="4" s="1"/>
  <c r="CW34" i="4"/>
  <c r="CW47" i="4" s="1"/>
  <c r="DB46" i="4"/>
  <c r="DB48" i="4" s="1"/>
  <c r="DB50" i="4" s="1"/>
  <c r="CR18" i="4"/>
  <c r="CR20" i="4" s="1"/>
  <c r="CR41" i="4"/>
  <c r="DH33" i="4"/>
  <c r="DH10" i="4"/>
  <c r="DH11" i="4" s="1"/>
  <c r="DH12" i="4" s="1"/>
  <c r="DH13" i="4" s="1"/>
  <c r="DH15" i="4" s="1"/>
  <c r="AX31" i="4"/>
  <c r="AO33" i="4"/>
  <c r="AN18" i="4"/>
  <c r="AN20" i="4" s="1"/>
  <c r="U10" i="4"/>
  <c r="U11" i="4" s="1"/>
  <c r="AX34" i="4"/>
  <c r="AX47" i="4" s="1"/>
  <c r="CR10" i="4"/>
  <c r="CR11" i="4" s="1"/>
  <c r="CR12" i="4" s="1"/>
  <c r="CR13" i="4" s="1"/>
  <c r="CR15" i="4" s="1"/>
  <c r="DK31" i="4"/>
  <c r="DK46" i="4" s="1"/>
  <c r="DK41" i="4"/>
  <c r="DK34" i="4"/>
  <c r="DK47" i="4" s="1"/>
  <c r="CU34" i="4"/>
  <c r="CU47" i="4" s="1"/>
  <c r="CU33" i="4"/>
  <c r="CU10" i="4"/>
  <c r="CU11" i="4" s="1"/>
  <c r="CU12" i="4" s="1"/>
  <c r="CU13" i="4" s="1"/>
  <c r="CU15" i="4" s="1"/>
  <c r="AX18" i="4"/>
  <c r="AX20" i="4" s="1"/>
  <c r="U33" i="4"/>
  <c r="AN10" i="4"/>
  <c r="AN11" i="4" s="1"/>
  <c r="AN12" i="4" s="1"/>
  <c r="AN13" i="4" s="1"/>
  <c r="AN15" i="4" s="1"/>
  <c r="AZ41" i="4"/>
  <c r="U18" i="4"/>
  <c r="U20" i="4" s="1"/>
  <c r="DH34" i="4"/>
  <c r="DH47" i="4" s="1"/>
  <c r="BF10" i="4"/>
  <c r="DH31" i="4"/>
  <c r="CM18" i="4"/>
  <c r="CM20" i="4" s="1"/>
  <c r="CM34" i="4"/>
  <c r="CM47" i="4" s="1"/>
  <c r="AX11" i="4"/>
  <c r="AX12" i="4" s="1"/>
  <c r="AX13" i="4" s="1"/>
  <c r="AX15" i="4" s="1"/>
  <c r="DD11" i="4"/>
  <c r="DD12" i="4" s="1"/>
  <c r="DD13" i="4" s="1"/>
  <c r="DD15" i="4" s="1"/>
  <c r="AX33" i="4"/>
  <c r="AO10" i="4"/>
  <c r="AO11" i="4" s="1"/>
  <c r="AO12" i="4" s="1"/>
  <c r="AO13" i="4" s="1"/>
  <c r="AO15" i="4" s="1"/>
  <c r="AO41" i="4"/>
  <c r="CS18" i="4"/>
  <c r="CS20" i="4" s="1"/>
  <c r="CS34" i="4"/>
  <c r="CS47" i="4" s="1"/>
  <c r="U41" i="4"/>
  <c r="U31" i="4"/>
  <c r="AU33" i="4"/>
  <c r="AO31" i="4"/>
  <c r="AZ18" i="4"/>
  <c r="AZ20" i="4" s="1"/>
  <c r="CR33" i="4"/>
  <c r="BZ41" i="4"/>
  <c r="BZ31" i="4"/>
  <c r="DC31" i="4"/>
  <c r="DC34" i="4"/>
  <c r="DC47" i="4" s="1"/>
  <c r="DE34" i="4"/>
  <c r="DE47" i="4" s="1"/>
  <c r="DE18" i="4"/>
  <c r="DE20" i="4" s="1"/>
  <c r="DE10" i="4"/>
  <c r="DE11" i="4" s="1"/>
  <c r="DE12" i="4" s="1"/>
  <c r="DE13" i="4" s="1"/>
  <c r="DE15" i="4" s="1"/>
  <c r="AN41" i="4"/>
  <c r="AU34" i="4"/>
  <c r="AU47" i="4" s="1"/>
  <c r="AN34" i="4"/>
  <c r="AN47" i="4" s="1"/>
  <c r="AX41" i="4"/>
  <c r="AO34" i="4"/>
  <c r="AO47" i="4" s="1"/>
  <c r="BF41" i="4"/>
  <c r="AZ10" i="4"/>
  <c r="AZ11" i="4" s="1"/>
  <c r="AZ12" i="4" s="1"/>
  <c r="AZ13" i="4" s="1"/>
  <c r="AZ15" i="4" s="1"/>
  <c r="CJ34" i="4"/>
  <c r="CJ47" i="4" s="1"/>
  <c r="CR34" i="4"/>
  <c r="CR47" i="4" s="1"/>
  <c r="AU31" i="4"/>
  <c r="DH41" i="4"/>
  <c r="CZ31" i="4"/>
  <c r="CZ34" i="4"/>
  <c r="CZ47" i="4" s="1"/>
  <c r="DM10" i="4"/>
  <c r="DM11" i="4" s="1"/>
  <c r="DM12" i="4" s="1"/>
  <c r="DM13" i="4" s="1"/>
  <c r="DM15" i="4" s="1"/>
  <c r="DM41" i="4"/>
  <c r="DM18" i="4"/>
  <c r="DM20" i="4" s="1"/>
  <c r="CS10" i="4"/>
  <c r="CS11" i="4" s="1"/>
  <c r="CS12" i="4" s="1"/>
  <c r="CS13" i="4" s="1"/>
  <c r="CS15" i="4" s="1"/>
  <c r="CS33" i="4"/>
  <c r="CS31" i="4"/>
  <c r="AU11" i="4"/>
  <c r="AU12" i="4" s="1"/>
  <c r="AU13" i="4" s="1"/>
  <c r="AU15" i="4" s="1"/>
  <c r="DG11" i="4"/>
  <c r="DG12" i="4" s="1"/>
  <c r="DG13" i="4" s="1"/>
  <c r="DG15" i="4" s="1"/>
  <c r="AU18" i="4"/>
  <c r="AU20" i="4" s="1"/>
  <c r="AN31" i="4"/>
  <c r="AN40" i="4" s="1"/>
  <c r="DK18" i="4"/>
  <c r="DK20" i="4" s="1"/>
  <c r="CR31" i="4"/>
  <c r="AI11" i="4"/>
  <c r="AI12" i="4" s="1"/>
  <c r="AI13" i="4" s="1"/>
  <c r="AI15" i="4" s="1"/>
  <c r="DB11" i="4"/>
  <c r="DB12" i="4" s="1"/>
  <c r="DB13" i="4" s="1"/>
  <c r="DB15" i="4" s="1"/>
  <c r="DA11" i="4"/>
  <c r="DA12" i="4" s="1"/>
  <c r="DA13" i="4" s="1"/>
  <c r="DA15" i="4" s="1"/>
  <c r="BV31" i="4"/>
  <c r="CN10" i="4"/>
  <c r="CN11" i="4" s="1"/>
  <c r="CN12" i="4" s="1"/>
  <c r="CN13" i="4" s="1"/>
  <c r="CN15" i="4" s="1"/>
  <c r="BR34" i="4"/>
  <c r="BR47" i="4" s="1"/>
  <c r="BV34" i="4"/>
  <c r="BV47" i="4" s="1"/>
  <c r="CG33" i="4"/>
  <c r="CG34" i="4"/>
  <c r="CG47" i="4" s="1"/>
  <c r="CN18" i="4"/>
  <c r="CN20" i="4" s="1"/>
  <c r="BR41" i="4"/>
  <c r="Y34" i="4"/>
  <c r="Y47" i="4" s="1"/>
  <c r="BV33" i="4"/>
  <c r="CN34" i="4"/>
  <c r="CN47" i="4" s="1"/>
  <c r="BR10" i="4"/>
  <c r="BR11" i="4" s="1"/>
  <c r="BR12" i="4" s="1"/>
  <c r="BR13" i="4" s="1"/>
  <c r="BR15" i="4" s="1"/>
  <c r="Y31" i="4"/>
  <c r="Y40" i="4" s="1"/>
  <c r="W33" i="4"/>
  <c r="W40" i="4" s="1"/>
  <c r="W43" i="4" s="1"/>
  <c r="W34" i="4"/>
  <c r="W47" i="4" s="1"/>
  <c r="BR31" i="4"/>
  <c r="Y41" i="4"/>
  <c r="BI41" i="4"/>
  <c r="BI31" i="4"/>
  <c r="DA40" i="4"/>
  <c r="DA43" i="4" s="1"/>
  <c r="BV10" i="4"/>
  <c r="BV11" i="4" s="1"/>
  <c r="BV12" i="4" s="1"/>
  <c r="BV13" i="4" s="1"/>
  <c r="BV15" i="4" s="1"/>
  <c r="BM18" i="4"/>
  <c r="BM20" i="4" s="1"/>
  <c r="BM33" i="4"/>
  <c r="BM40" i="4" s="1"/>
  <c r="BU34" i="4"/>
  <c r="BU47" i="4" s="1"/>
  <c r="BU18" i="4"/>
  <c r="BU20" i="4" s="1"/>
  <c r="BU33" i="4"/>
  <c r="BU40" i="4" s="1"/>
  <c r="CN41" i="4"/>
  <c r="DB40" i="4"/>
  <c r="BP46" i="4"/>
  <c r="BP48" i="4" s="1"/>
  <c r="BP50" i="4" s="1"/>
  <c r="BO40" i="4"/>
  <c r="BO43" i="4" s="1"/>
  <c r="AL31" i="4"/>
  <c r="AL18" i="4"/>
  <c r="AL20" i="4" s="1"/>
  <c r="BP11" i="4"/>
  <c r="BP12" i="4" s="1"/>
  <c r="BP13" i="4" s="1"/>
  <c r="BP15" i="4" s="1"/>
  <c r="AL41" i="4"/>
  <c r="AK10" i="4"/>
  <c r="AK11" i="4" s="1"/>
  <c r="AK33" i="4"/>
  <c r="AK46" i="4" s="1"/>
  <c r="AK34" i="4"/>
  <c r="AK47" i="4" s="1"/>
  <c r="Y10" i="4"/>
  <c r="Y11" i="4" s="1"/>
  <c r="Y12" i="4" s="1"/>
  <c r="Y13" i="4" s="1"/>
  <c r="Y15" i="4" s="1"/>
  <c r="Y18" i="4"/>
  <c r="Y20" i="4" s="1"/>
  <c r="AB18" i="4"/>
  <c r="AB20" i="4" s="1"/>
  <c r="AB41" i="4"/>
  <c r="AB31" i="4"/>
  <c r="AB40" i="4" s="1"/>
  <c r="AI34" i="4"/>
  <c r="AI47" i="4" s="1"/>
  <c r="AI33" i="4"/>
  <c r="AI40" i="4" s="1"/>
  <c r="AI43" i="4" s="1"/>
  <c r="AW10" i="4"/>
  <c r="AW11" i="4" s="1"/>
  <c r="AW12" i="4" s="1"/>
  <c r="AW13" i="4" s="1"/>
  <c r="AW15" i="4" s="1"/>
  <c r="AW34" i="4"/>
  <c r="AW47" i="4" s="1"/>
  <c r="AW18" i="4"/>
  <c r="AW20" i="4" s="1"/>
  <c r="AW31" i="4"/>
  <c r="AW41" i="4"/>
  <c r="AW33" i="4"/>
  <c r="BB10" i="4"/>
  <c r="BB11" i="4" s="1"/>
  <c r="BB12" i="4" s="1"/>
  <c r="BB13" i="4" s="1"/>
  <c r="BB15" i="4" s="1"/>
  <c r="BB34" i="4"/>
  <c r="BB47" i="4" s="1"/>
  <c r="BB41" i="4"/>
  <c r="BB31" i="4"/>
  <c r="BB33" i="4"/>
  <c r="BB18" i="4"/>
  <c r="BB20" i="4" s="1"/>
  <c r="AS34" i="4"/>
  <c r="AS47" i="4" s="1"/>
  <c r="AS41" i="4"/>
  <c r="AS18" i="4"/>
  <c r="AS20" i="4" s="1"/>
  <c r="AS31" i="4"/>
  <c r="AS10" i="4"/>
  <c r="AS11" i="4" s="1"/>
  <c r="AS12" i="4" s="1"/>
  <c r="AS13" i="4" s="1"/>
  <c r="AS15" i="4" s="1"/>
  <c r="AS33" i="4"/>
  <c r="AR18" i="4"/>
  <c r="AR20" i="4" s="1"/>
  <c r="AR34" i="4"/>
  <c r="AR47" i="4" s="1"/>
  <c r="AR31" i="4"/>
  <c r="AR41" i="4"/>
  <c r="AR10" i="4"/>
  <c r="AR11" i="4" s="1"/>
  <c r="AR12" i="4" s="1"/>
  <c r="AR13" i="4" s="1"/>
  <c r="AR15" i="4" s="1"/>
  <c r="AR33" i="4"/>
  <c r="DB35" i="4"/>
  <c r="DB37" i="4" s="1"/>
  <c r="AY41" i="4"/>
  <c r="AY34" i="4"/>
  <c r="AY47" i="4" s="1"/>
  <c r="AY33" i="4"/>
  <c r="AY31" i="4"/>
  <c r="AY10" i="4"/>
  <c r="AY11" i="4" s="1"/>
  <c r="AY12" i="4" s="1"/>
  <c r="AY13" i="4" s="1"/>
  <c r="AY15" i="4" s="1"/>
  <c r="AY18" i="4"/>
  <c r="AY20" i="4" s="1"/>
  <c r="BD18" i="4"/>
  <c r="BD20" i="4" s="1"/>
  <c r="BD41" i="4"/>
  <c r="BD10" i="4"/>
  <c r="BD11" i="4" s="1"/>
  <c r="BD12" i="4" s="1"/>
  <c r="BD13" i="4" s="1"/>
  <c r="BD15" i="4" s="1"/>
  <c r="BD31" i="4"/>
  <c r="BD33" i="4"/>
  <c r="BD34" i="4"/>
  <c r="BD47" i="4" s="1"/>
  <c r="BA41" i="4"/>
  <c r="BA10" i="4"/>
  <c r="BA11" i="4" s="1"/>
  <c r="BA12" i="4" s="1"/>
  <c r="BA13" i="4" s="1"/>
  <c r="BA15" i="4" s="1"/>
  <c r="BA18" i="4"/>
  <c r="BA20" i="4" s="1"/>
  <c r="BA34" i="4"/>
  <c r="BA47" i="4" s="1"/>
  <c r="BA31" i="4"/>
  <c r="BA33" i="4"/>
  <c r="BE34" i="4"/>
  <c r="BE47" i="4" s="1"/>
  <c r="BE31" i="4"/>
  <c r="BE41" i="4"/>
  <c r="BE33" i="4"/>
  <c r="BE10" i="4"/>
  <c r="BE11" i="4" s="1"/>
  <c r="BE12" i="4" s="1"/>
  <c r="BE13" i="4" s="1"/>
  <c r="BE15" i="4" s="1"/>
  <c r="BE18" i="4"/>
  <c r="BE20" i="4" s="1"/>
  <c r="BN33" i="4"/>
  <c r="BN41" i="4"/>
  <c r="BN18" i="4"/>
  <c r="BN20" i="4" s="1"/>
  <c r="BN10" i="4"/>
  <c r="BN11" i="4" s="1"/>
  <c r="BN12" i="4" s="1"/>
  <c r="BN13" i="4" s="1"/>
  <c r="BN15" i="4" s="1"/>
  <c r="BN34" i="4"/>
  <c r="BN47" i="4" s="1"/>
  <c r="BN31" i="4"/>
  <c r="BS18" i="4"/>
  <c r="BS20" i="4" s="1"/>
  <c r="BS31" i="4"/>
  <c r="BS34" i="4"/>
  <c r="BS47" i="4" s="1"/>
  <c r="BS10" i="4"/>
  <c r="BS41" i="4"/>
  <c r="BS33" i="4"/>
  <c r="CO41" i="4"/>
  <c r="CO33" i="4"/>
  <c r="CO10" i="4"/>
  <c r="CO11" i="4" s="1"/>
  <c r="CO12" i="4" s="1"/>
  <c r="CO13" i="4" s="1"/>
  <c r="CO15" i="4" s="1"/>
  <c r="CO34" i="4"/>
  <c r="CO47" i="4" s="1"/>
  <c r="CO31" i="4"/>
  <c r="CO18" i="4"/>
  <c r="CO20" i="4" s="1"/>
  <c r="CB33" i="4"/>
  <c r="CB34" i="4"/>
  <c r="CB47" i="4" s="1"/>
  <c r="CB18" i="4"/>
  <c r="CB20" i="4" s="1"/>
  <c r="CB41" i="4"/>
  <c r="CB31" i="4"/>
  <c r="CB10" i="4"/>
  <c r="CB11" i="4" s="1"/>
  <c r="CB12" i="4" s="1"/>
  <c r="CB13" i="4" s="1"/>
  <c r="CB15" i="4" s="1"/>
  <c r="AD10" i="4"/>
  <c r="AD11" i="4" s="1"/>
  <c r="AD12" i="4" s="1"/>
  <c r="AD13" i="4" s="1"/>
  <c r="AD15" i="4" s="1"/>
  <c r="AD34" i="4"/>
  <c r="AD47" i="4" s="1"/>
  <c r="AD41" i="4"/>
  <c r="AD18" i="4"/>
  <c r="AD20" i="4" s="1"/>
  <c r="AD33" i="4"/>
  <c r="AD31" i="4"/>
  <c r="AC34" i="4"/>
  <c r="AC47" i="4" s="1"/>
  <c r="AC18" i="4"/>
  <c r="AC20" i="4" s="1"/>
  <c r="AC41" i="4"/>
  <c r="AC10" i="4"/>
  <c r="AC11" i="4" s="1"/>
  <c r="AC12" i="4" s="1"/>
  <c r="AC13" i="4" s="1"/>
  <c r="AC15" i="4" s="1"/>
  <c r="AC31" i="4"/>
  <c r="AC33" i="4"/>
  <c r="CE10" i="4"/>
  <c r="CE18" i="4"/>
  <c r="CE20" i="4" s="1"/>
  <c r="CE41" i="4"/>
  <c r="CE33" i="4"/>
  <c r="CE34" i="4"/>
  <c r="CE47" i="4" s="1"/>
  <c r="CE31" i="4"/>
  <c r="S33" i="4"/>
  <c r="S34" i="4"/>
  <c r="S47" i="4" s="1"/>
  <c r="S41" i="4"/>
  <c r="S31" i="4"/>
  <c r="S18" i="4"/>
  <c r="S20" i="4" s="1"/>
  <c r="S10" i="4"/>
  <c r="S11" i="4" s="1"/>
  <c r="S12" i="4" s="1"/>
  <c r="S13" i="4" s="1"/>
  <c r="S15" i="4" s="1"/>
  <c r="CL31" i="4"/>
  <c r="CL10" i="4"/>
  <c r="CL11" i="4" s="1"/>
  <c r="CL12" i="4" s="1"/>
  <c r="CL13" i="4" s="1"/>
  <c r="CL15" i="4" s="1"/>
  <c r="CL33" i="4"/>
  <c r="CL18" i="4"/>
  <c r="CL20" i="4" s="1"/>
  <c r="CL34" i="4"/>
  <c r="CL47" i="4" s="1"/>
  <c r="CL41" i="4"/>
  <c r="BJ31" i="4"/>
  <c r="BJ18" i="4"/>
  <c r="BJ20" i="4" s="1"/>
  <c r="BJ41" i="4"/>
  <c r="BJ34" i="4"/>
  <c r="BJ47" i="4" s="1"/>
  <c r="BJ33" i="4"/>
  <c r="BJ10" i="4"/>
  <c r="BJ11" i="4" s="1"/>
  <c r="BJ12" i="4" s="1"/>
  <c r="BJ13" i="4" s="1"/>
  <c r="BJ15" i="4" s="1"/>
  <c r="BH18" i="4"/>
  <c r="BH20" i="4" s="1"/>
  <c r="BH33" i="4"/>
  <c r="BH34" i="4"/>
  <c r="BH47" i="4" s="1"/>
  <c r="BH10" i="4"/>
  <c r="BH11" i="4" s="1"/>
  <c r="BH12" i="4" s="1"/>
  <c r="BH13" i="4" s="1"/>
  <c r="BH15" i="4" s="1"/>
  <c r="BH41" i="4"/>
  <c r="BH31" i="4"/>
  <c r="Z18" i="4"/>
  <c r="Z20" i="4" s="1"/>
  <c r="Z31" i="4"/>
  <c r="Z10" i="4"/>
  <c r="Z11" i="4" s="1"/>
  <c r="Z12" i="4" s="1"/>
  <c r="Z13" i="4" s="1"/>
  <c r="Z15" i="4" s="1"/>
  <c r="Z34" i="4"/>
  <c r="Z47" i="4" s="1"/>
  <c r="Z33" i="4"/>
  <c r="Z41" i="4"/>
  <c r="BK18" i="4"/>
  <c r="BK20" i="4" s="1"/>
  <c r="BK41" i="4"/>
  <c r="BK33" i="4"/>
  <c r="BK34" i="4"/>
  <c r="BK47" i="4" s="1"/>
  <c r="BK31" i="4"/>
  <c r="BK10" i="4"/>
  <c r="BK11" i="4" s="1"/>
  <c r="BK12" i="4" s="1"/>
  <c r="BK13" i="4" s="1"/>
  <c r="BK15" i="4" s="1"/>
  <c r="BQ31" i="4"/>
  <c r="BQ10" i="4"/>
  <c r="BQ11" i="4" s="1"/>
  <c r="BQ12" i="4" s="1"/>
  <c r="BQ13" i="4" s="1"/>
  <c r="BQ15" i="4" s="1"/>
  <c r="BQ41" i="4"/>
  <c r="BQ18" i="4"/>
  <c r="BQ20" i="4" s="1"/>
  <c r="BQ33" i="4"/>
  <c r="BQ34" i="4"/>
  <c r="BQ47" i="4" s="1"/>
  <c r="AM33" i="4"/>
  <c r="AM31" i="4"/>
  <c r="AM34" i="4"/>
  <c r="AM47" i="4" s="1"/>
  <c r="AM10" i="4"/>
  <c r="AM11" i="4" s="1"/>
  <c r="AM12" i="4" s="1"/>
  <c r="AM13" i="4" s="1"/>
  <c r="AM15" i="4" s="1"/>
  <c r="AM41" i="4"/>
  <c r="AM18" i="4"/>
  <c r="AM20" i="4" s="1"/>
  <c r="AG31" i="4"/>
  <c r="AG34" i="4"/>
  <c r="AG47" i="4" s="1"/>
  <c r="AG41" i="4"/>
  <c r="AG33" i="4"/>
  <c r="AG18" i="4"/>
  <c r="AG20" i="4" s="1"/>
  <c r="AG10" i="4"/>
  <c r="AG11" i="4" s="1"/>
  <c r="AG12" i="4" s="1"/>
  <c r="AG13" i="4" s="1"/>
  <c r="AG15" i="4" s="1"/>
  <c r="CF10" i="4"/>
  <c r="CF11" i="4" s="1"/>
  <c r="CF12" i="4" s="1"/>
  <c r="CF13" i="4" s="1"/>
  <c r="CF15" i="4" s="1"/>
  <c r="CF31" i="4"/>
  <c r="CF34" i="4"/>
  <c r="CF47" i="4" s="1"/>
  <c r="CF18" i="4"/>
  <c r="CF20" i="4" s="1"/>
  <c r="CF41" i="4"/>
  <c r="CF33" i="4"/>
  <c r="AA33" i="4"/>
  <c r="AA41" i="4"/>
  <c r="AA18" i="4"/>
  <c r="AA20" i="4" s="1"/>
  <c r="AA34" i="4"/>
  <c r="AA47" i="4" s="1"/>
  <c r="AA10" i="4"/>
  <c r="AA11" i="4" s="1"/>
  <c r="AA12" i="4" s="1"/>
  <c r="AA13" i="4" s="1"/>
  <c r="AA15" i="4" s="1"/>
  <c r="AA31" i="4"/>
  <c r="AT33" i="4"/>
  <c r="AT31" i="4"/>
  <c r="AT10" i="4"/>
  <c r="AT11" i="4" s="1"/>
  <c r="AT12" i="4" s="1"/>
  <c r="AT13" i="4" s="1"/>
  <c r="AT15" i="4" s="1"/>
  <c r="AT18" i="4"/>
  <c r="AT20" i="4" s="1"/>
  <c r="AT34" i="4"/>
  <c r="AT47" i="4" s="1"/>
  <c r="AT41" i="4"/>
  <c r="AJ10" i="4"/>
  <c r="AJ11" i="4" s="1"/>
  <c r="AJ12" i="4" s="1"/>
  <c r="AJ13" i="4" s="1"/>
  <c r="AJ15" i="4" s="1"/>
  <c r="AJ18" i="4"/>
  <c r="AJ20" i="4" s="1"/>
  <c r="AJ33" i="4"/>
  <c r="AJ41" i="4"/>
  <c r="AJ34" i="4"/>
  <c r="AJ47" i="4" s="1"/>
  <c r="AJ31" i="4"/>
  <c r="CH41" i="4"/>
  <c r="CH18" i="4"/>
  <c r="CH20" i="4" s="1"/>
  <c r="CH10" i="4"/>
  <c r="CH11" i="4" s="1"/>
  <c r="CH12" i="4" s="1"/>
  <c r="CH13" i="4" s="1"/>
  <c r="CH15" i="4" s="1"/>
  <c r="CH33" i="4"/>
  <c r="CH31" i="4"/>
  <c r="CH34" i="4"/>
  <c r="CH47" i="4" s="1"/>
  <c r="AH10" i="4"/>
  <c r="AH11" i="4" s="1"/>
  <c r="AH12" i="4" s="1"/>
  <c r="AH13" i="4" s="1"/>
  <c r="AH15" i="4" s="1"/>
  <c r="AH31" i="4"/>
  <c r="AH34" i="4"/>
  <c r="AH47" i="4" s="1"/>
  <c r="AH33" i="4"/>
  <c r="AH41" i="4"/>
  <c r="AH18" i="4"/>
  <c r="AH20" i="4" s="1"/>
  <c r="DG40" i="4"/>
  <c r="DG43" i="4" s="1"/>
  <c r="AV10" i="4"/>
  <c r="AV34" i="4"/>
  <c r="AV47" i="4" s="1"/>
  <c r="AV18" i="4"/>
  <c r="AV20" i="4" s="1"/>
  <c r="AV33" i="4"/>
  <c r="AV31" i="4"/>
  <c r="AV41" i="4"/>
  <c r="AP10" i="4"/>
  <c r="AP11" i="4" s="1"/>
  <c r="AP12" i="4" s="1"/>
  <c r="AP13" i="4" s="1"/>
  <c r="AP15" i="4" s="1"/>
  <c r="AP33" i="4"/>
  <c r="AP41" i="4"/>
  <c r="AP31" i="4"/>
  <c r="AP34" i="4"/>
  <c r="AP47" i="4" s="1"/>
  <c r="AP18" i="4"/>
  <c r="AP20" i="4" s="1"/>
  <c r="CI34" i="4"/>
  <c r="CI47" i="4" s="1"/>
  <c r="CI41" i="4"/>
  <c r="CI18" i="4"/>
  <c r="CI20" i="4" s="1"/>
  <c r="CI31" i="4"/>
  <c r="CI10" i="4"/>
  <c r="CI11" i="4" s="1"/>
  <c r="CI12" i="4" s="1"/>
  <c r="CI13" i="4" s="1"/>
  <c r="CI15" i="4" s="1"/>
  <c r="CI33" i="4"/>
  <c r="AQ18" i="4"/>
  <c r="AQ20" i="4" s="1"/>
  <c r="AQ10" i="4"/>
  <c r="AQ11" i="4" s="1"/>
  <c r="AQ12" i="4" s="1"/>
  <c r="AQ13" i="4" s="1"/>
  <c r="AQ15" i="4" s="1"/>
  <c r="AQ33" i="4"/>
  <c r="AQ41" i="4"/>
  <c r="AQ34" i="4"/>
  <c r="AQ47" i="4" s="1"/>
  <c r="AQ31" i="4"/>
  <c r="CV46" i="4"/>
  <c r="CX46" i="4"/>
  <c r="CX40" i="4"/>
  <c r="CX43" i="4" s="1"/>
  <c r="BO35" i="4"/>
  <c r="BO37" i="4" s="1"/>
  <c r="DG46" i="4"/>
  <c r="DG48" i="4" s="1"/>
  <c r="DG50" i="4" s="1"/>
  <c r="DA46" i="4"/>
  <c r="DA48" i="4" s="1"/>
  <c r="DA50" i="4" s="1"/>
  <c r="DA35" i="4"/>
  <c r="DA37" i="4" s="1"/>
  <c r="DG35" i="4"/>
  <c r="DG37" i="4" s="1"/>
  <c r="V46" i="4"/>
  <c r="V48" i="4" s="1"/>
  <c r="V50" i="4" s="1"/>
  <c r="V35" i="4"/>
  <c r="V37" i="4" s="1"/>
  <c r="V40" i="4"/>
  <c r="V43" i="4" s="1"/>
  <c r="BY40" i="4"/>
  <c r="BY43" i="4" s="1"/>
  <c r="BY35" i="4"/>
  <c r="BY37" i="4" s="1"/>
  <c r="BY46" i="4"/>
  <c r="BY48" i="4" s="1"/>
  <c r="BY50" i="4" s="1"/>
  <c r="CY35" i="4"/>
  <c r="CY37" i="4" s="1"/>
  <c r="DN40" i="4" l="1"/>
  <c r="DN43" i="4" s="1"/>
  <c r="DE40" i="4"/>
  <c r="DE43" i="4" s="1"/>
  <c r="BZ46" i="4"/>
  <c r="BZ48" i="4" s="1"/>
  <c r="BZ50" i="4" s="1"/>
  <c r="CJ40" i="4"/>
  <c r="CU46" i="4"/>
  <c r="CD40" i="4"/>
  <c r="CD43" i="4" s="1"/>
  <c r="BL40" i="4"/>
  <c r="BL43" i="4" s="1"/>
  <c r="DD46" i="4"/>
  <c r="DD48" i="4" s="1"/>
  <c r="DD50" i="4" s="1"/>
  <c r="BR40" i="4"/>
  <c r="BR43" i="4" s="1"/>
  <c r="CY48" i="4"/>
  <c r="CY50" i="4" s="1"/>
  <c r="T43" i="4"/>
  <c r="CV48" i="4"/>
  <c r="CV50" i="4" s="1"/>
  <c r="DB43" i="4"/>
  <c r="AF40" i="4"/>
  <c r="AF43" i="4" s="1"/>
  <c r="DN35" i="4"/>
  <c r="DN37" i="4" s="1"/>
  <c r="BP40" i="4"/>
  <c r="BP43" i="4" s="1"/>
  <c r="BP60" i="4" s="1"/>
  <c r="BP61" i="4" s="1"/>
  <c r="BW35" i="4"/>
  <c r="BW37" i="4" s="1"/>
  <c r="CM46" i="4"/>
  <c r="CM48" i="4" s="1"/>
  <c r="CM50" i="4" s="1"/>
  <c r="DF43" i="4"/>
  <c r="AZ48" i="4"/>
  <c r="AZ50" i="4" s="1"/>
  <c r="DI40" i="4"/>
  <c r="DI43" i="4" s="1"/>
  <c r="CX35" i="4"/>
  <c r="CX37" i="4" s="1"/>
  <c r="X40" i="4"/>
  <c r="X43" i="4" s="1"/>
  <c r="CU40" i="4"/>
  <c r="CU43" i="4" s="1"/>
  <c r="DD35" i="4"/>
  <c r="DD37" i="4" s="1"/>
  <c r="DI35" i="4"/>
  <c r="DI37" i="4" s="1"/>
  <c r="AK40" i="4"/>
  <c r="AK43" i="4" s="1"/>
  <c r="CX48" i="4"/>
  <c r="CX50" i="4" s="1"/>
  <c r="BG40" i="4"/>
  <c r="BG43" i="4" s="1"/>
  <c r="CT46" i="4"/>
  <c r="CT48" i="4" s="1"/>
  <c r="CT50" i="4" s="1"/>
  <c r="CZ40" i="4"/>
  <c r="CZ43" i="4" s="1"/>
  <c r="BW43" i="4"/>
  <c r="BC35" i="4"/>
  <c r="BC37" i="4" s="1"/>
  <c r="W46" i="4"/>
  <c r="W48" i="4" s="1"/>
  <c r="W50" i="4" s="1"/>
  <c r="X46" i="4"/>
  <c r="X48" i="4" s="1"/>
  <c r="X50" i="4" s="1"/>
  <c r="T46" i="4"/>
  <c r="T48" i="4" s="1"/>
  <c r="T50" i="4" s="1"/>
  <c r="CV43" i="4"/>
  <c r="BW46" i="4"/>
  <c r="BW48" i="4" s="1"/>
  <c r="BW50" i="4" s="1"/>
  <c r="BX46" i="4"/>
  <c r="BX48" i="4" s="1"/>
  <c r="BX50" i="4" s="1"/>
  <c r="AE40" i="4"/>
  <c r="AE43" i="4" s="1"/>
  <c r="CQ40" i="4"/>
  <c r="CQ43" i="4" s="1"/>
  <c r="BC46" i="4"/>
  <c r="BC48" i="4" s="1"/>
  <c r="BC50" i="4" s="1"/>
  <c r="DD40" i="4"/>
  <c r="DD43" i="4" s="1"/>
  <c r="BT35" i="4"/>
  <c r="BT37" i="4" s="1"/>
  <c r="DM48" i="4"/>
  <c r="DM50" i="4" s="1"/>
  <c r="BC40" i="4"/>
  <c r="BC43" i="4" s="1"/>
  <c r="CH40" i="4"/>
  <c r="CH43" i="4" s="1"/>
  <c r="CV35" i="4"/>
  <c r="CV37" i="4" s="1"/>
  <c r="CQ46" i="4"/>
  <c r="CQ48" i="4" s="1"/>
  <c r="CQ50" i="4" s="1"/>
  <c r="BZ35" i="4"/>
  <c r="BZ37" i="4" s="1"/>
  <c r="CT40" i="4"/>
  <c r="CT43" i="4" s="1"/>
  <c r="BF46" i="4"/>
  <c r="BF48" i="4" s="1"/>
  <c r="BF50" i="4" s="1"/>
  <c r="BD40" i="4"/>
  <c r="BD43" i="4" s="1"/>
  <c r="CA48" i="4"/>
  <c r="CA50" i="4" s="1"/>
  <c r="BF35" i="4"/>
  <c r="BF37" i="4" s="1"/>
  <c r="CA35" i="4"/>
  <c r="CA37" i="4" s="1"/>
  <c r="AI46" i="4"/>
  <c r="AI48" i="4" s="1"/>
  <c r="AI50" i="4" s="1"/>
  <c r="AZ40" i="4"/>
  <c r="AZ43" i="4" s="1"/>
  <c r="CT35" i="4"/>
  <c r="CT37" i="4" s="1"/>
  <c r="BG48" i="4"/>
  <c r="BG50" i="4" s="1"/>
  <c r="CJ43" i="4"/>
  <c r="BM43" i="4"/>
  <c r="AZ35" i="4"/>
  <c r="AZ37" i="4" s="1"/>
  <c r="CK46" i="4"/>
  <c r="CK48" i="4" s="1"/>
  <c r="CK50" i="4" s="1"/>
  <c r="CA40" i="4"/>
  <c r="CA43" i="4" s="1"/>
  <c r="CP46" i="4"/>
  <c r="CP48" i="4" s="1"/>
  <c r="CP50" i="4" s="1"/>
  <c r="BG35" i="4"/>
  <c r="BG37" i="4" s="1"/>
  <c r="DL12" i="4"/>
  <c r="DL13" i="4" s="1"/>
  <c r="DL15" i="4" s="1"/>
  <c r="CC40" i="4"/>
  <c r="CC43" i="4" s="1"/>
  <c r="AX46" i="4"/>
  <c r="AX48" i="4" s="1"/>
  <c r="AX50" i="4" s="1"/>
  <c r="BL46" i="4"/>
  <c r="BL48" i="4" s="1"/>
  <c r="BL50" i="4" s="1"/>
  <c r="DJ35" i="4"/>
  <c r="DJ37" i="4" s="1"/>
  <c r="CW40" i="4"/>
  <c r="CW43" i="4" s="1"/>
  <c r="DM40" i="4"/>
  <c r="DM43" i="4" s="1"/>
  <c r="DK40" i="4"/>
  <c r="DK43" i="4" s="1"/>
  <c r="BQ46" i="4"/>
  <c r="BQ48" i="4" s="1"/>
  <c r="BQ50" i="4" s="1"/>
  <c r="AF35" i="4"/>
  <c r="AF37" i="4" s="1"/>
  <c r="BX35" i="4"/>
  <c r="BX37" i="4" s="1"/>
  <c r="AE35" i="4"/>
  <c r="AE37" i="4" s="1"/>
  <c r="CK35" i="4"/>
  <c r="CK37" i="4" s="1"/>
  <c r="DM35" i="4"/>
  <c r="DM37" i="4" s="1"/>
  <c r="CW35" i="4"/>
  <c r="CW37" i="4" s="1"/>
  <c r="BL35" i="4"/>
  <c r="BL37" i="4" s="1"/>
  <c r="X35" i="4"/>
  <c r="X37" i="4" s="1"/>
  <c r="DL48" i="4"/>
  <c r="DL50" i="4" s="1"/>
  <c r="AX35" i="4"/>
  <c r="AX37" i="4" s="1"/>
  <c r="CN48" i="4"/>
  <c r="CN50" i="4" s="1"/>
  <c r="N40" i="4"/>
  <c r="N43" i="4" s="1"/>
  <c r="H13" i="4" s="1"/>
  <c r="N48" i="4"/>
  <c r="N50" i="4" s="1"/>
  <c r="H14" i="4" s="1"/>
  <c r="N35" i="4"/>
  <c r="N37" i="4" s="1"/>
  <c r="H12" i="4" s="1"/>
  <c r="AF48" i="4"/>
  <c r="AF50" i="4" s="1"/>
  <c r="AK35" i="4"/>
  <c r="AK37" i="4" s="1"/>
  <c r="AL35" i="4"/>
  <c r="AL37" i="4" s="1"/>
  <c r="BU43" i="4"/>
  <c r="CC35" i="4"/>
  <c r="CC37" i="4" s="1"/>
  <c r="BU35" i="4"/>
  <c r="BU37" i="4" s="1"/>
  <c r="BT40" i="4"/>
  <c r="BT43" i="4" s="1"/>
  <c r="AO35" i="4"/>
  <c r="AO37" i="4" s="1"/>
  <c r="BT46" i="4"/>
  <c r="BT48" i="4" s="1"/>
  <c r="BT50" i="4" s="1"/>
  <c r="CQ35" i="4"/>
  <c r="CQ37" i="4" s="1"/>
  <c r="CM35" i="4"/>
  <c r="CM37" i="4" s="1"/>
  <c r="CY40" i="4"/>
  <c r="CY43" i="4" s="1"/>
  <c r="BF43" i="4"/>
  <c r="AE46" i="4"/>
  <c r="AE48" i="4" s="1"/>
  <c r="AE50" i="4" s="1"/>
  <c r="BX40" i="4"/>
  <c r="BX43" i="4" s="1"/>
  <c r="U35" i="4"/>
  <c r="U37" i="4" s="1"/>
  <c r="AI35" i="4"/>
  <c r="AI37" i="4" s="1"/>
  <c r="CN40" i="4"/>
  <c r="CN43" i="4" s="1"/>
  <c r="DJ40" i="4"/>
  <c r="DJ43" i="4" s="1"/>
  <c r="AX40" i="4"/>
  <c r="AX43" i="4" s="1"/>
  <c r="CZ46" i="4"/>
  <c r="CZ48" i="4" s="1"/>
  <c r="CZ50" i="4" s="1"/>
  <c r="CP35" i="4"/>
  <c r="CP37" i="4" s="1"/>
  <c r="DL35" i="4"/>
  <c r="DL37" i="4" s="1"/>
  <c r="CU48" i="4"/>
  <c r="CU50" i="4" s="1"/>
  <c r="AU46" i="4"/>
  <c r="AU48" i="4" s="1"/>
  <c r="AU50" i="4" s="1"/>
  <c r="DL40" i="4"/>
  <c r="DL43" i="4" s="1"/>
  <c r="AO40" i="4"/>
  <c r="AO43" i="4" s="1"/>
  <c r="BM46" i="4"/>
  <c r="BM48" i="4" s="1"/>
  <c r="BM50" i="4" s="1"/>
  <c r="AY46" i="4"/>
  <c r="AY48" i="4" s="1"/>
  <c r="AY50" i="4" s="1"/>
  <c r="Y43" i="4"/>
  <c r="AO46" i="4"/>
  <c r="AO48" i="4" s="1"/>
  <c r="AO50" i="4" s="1"/>
  <c r="CR46" i="4"/>
  <c r="CR48" i="4" s="1"/>
  <c r="CR50" i="4" s="1"/>
  <c r="DF46" i="4"/>
  <c r="DF48" i="4" s="1"/>
  <c r="DF50" i="4" s="1"/>
  <c r="CC46" i="4"/>
  <c r="CC48" i="4" s="1"/>
  <c r="CC50" i="4" s="1"/>
  <c r="DK35" i="4"/>
  <c r="DK37" i="4" s="1"/>
  <c r="DE35" i="4"/>
  <c r="DE37" i="4" s="1"/>
  <c r="DE48" i="4"/>
  <c r="DE50" i="4" s="1"/>
  <c r="CP43" i="4"/>
  <c r="CZ35" i="4"/>
  <c r="CZ37" i="4" s="1"/>
  <c r="T35" i="4"/>
  <c r="T37" i="4" s="1"/>
  <c r="CU35" i="4"/>
  <c r="CU37" i="4" s="1"/>
  <c r="DF35" i="4"/>
  <c r="DF37" i="4" s="1"/>
  <c r="CE40" i="4"/>
  <c r="CE43" i="4" s="1"/>
  <c r="BZ40" i="4"/>
  <c r="BZ43" i="4" s="1"/>
  <c r="AV40" i="4"/>
  <c r="AV43" i="4" s="1"/>
  <c r="CS35" i="4"/>
  <c r="CS37" i="4" s="1"/>
  <c r="Y46" i="4"/>
  <c r="Y48" i="4" s="1"/>
  <c r="Y50" i="4" s="1"/>
  <c r="CD35" i="4"/>
  <c r="CD37" i="4" s="1"/>
  <c r="AB43" i="4"/>
  <c r="CW48" i="4"/>
  <c r="CW50" i="4" s="1"/>
  <c r="AW46" i="4"/>
  <c r="AW48" i="4" s="1"/>
  <c r="AW50" i="4" s="1"/>
  <c r="AN43" i="4"/>
  <c r="DH46" i="4"/>
  <c r="DH48" i="4" s="1"/>
  <c r="DH50" i="4" s="1"/>
  <c r="Z35" i="4"/>
  <c r="Z37" i="4" s="1"/>
  <c r="CM40" i="4"/>
  <c r="CM43" i="4" s="1"/>
  <c r="AU40" i="4"/>
  <c r="AU43" i="4" s="1"/>
  <c r="AT40" i="4"/>
  <c r="AT43" i="4" s="1"/>
  <c r="CJ46" i="4"/>
  <c r="CJ48" i="4" s="1"/>
  <c r="CJ50" i="4" s="1"/>
  <c r="CR35" i="4"/>
  <c r="CR37" i="4" s="1"/>
  <c r="AN35" i="4"/>
  <c r="AN37" i="4" s="1"/>
  <c r="CR40" i="4"/>
  <c r="CR43" i="4" s="1"/>
  <c r="BM35" i="4"/>
  <c r="BM37" i="4" s="1"/>
  <c r="AW40" i="4"/>
  <c r="AW43" i="4" s="1"/>
  <c r="CH46" i="4"/>
  <c r="CH48" i="4" s="1"/>
  <c r="CH50" i="4" s="1"/>
  <c r="AN46" i="4"/>
  <c r="AN48" i="4" s="1"/>
  <c r="AN50" i="4" s="1"/>
  <c r="AS46" i="4"/>
  <c r="AS48" i="4" s="1"/>
  <c r="AS50" i="4" s="1"/>
  <c r="BH40" i="4"/>
  <c r="BH43" i="4" s="1"/>
  <c r="BU46" i="4"/>
  <c r="BU48" i="4" s="1"/>
  <c r="BU50" i="4" s="1"/>
  <c r="CD46" i="4"/>
  <c r="CD48" i="4" s="1"/>
  <c r="CD50" i="4" s="1"/>
  <c r="DJ46" i="4"/>
  <c r="DJ48" i="4" s="1"/>
  <c r="DJ50" i="4" s="1"/>
  <c r="DC35" i="4"/>
  <c r="DC37" i="4" s="1"/>
  <c r="AB35" i="4"/>
  <c r="AB37" i="4" s="1"/>
  <c r="AB46" i="4"/>
  <c r="AB48" i="4" s="1"/>
  <c r="AB50" i="4" s="1"/>
  <c r="DK48" i="4"/>
  <c r="DK50" i="4" s="1"/>
  <c r="BN35" i="4"/>
  <c r="BN37" i="4" s="1"/>
  <c r="BO60" i="4"/>
  <c r="BO61" i="4" s="1"/>
  <c r="CE46" i="4"/>
  <c r="CE48" i="4" s="1"/>
  <c r="CE50" i="4" s="1"/>
  <c r="U12" i="4"/>
  <c r="U13" i="4" s="1"/>
  <c r="U15" i="4" s="1"/>
  <c r="AS35" i="4"/>
  <c r="AS37" i="4" s="1"/>
  <c r="CN35" i="4"/>
  <c r="CN37" i="4" s="1"/>
  <c r="BF11" i="4"/>
  <c r="BF12" i="4" s="1"/>
  <c r="BF13" i="4" s="1"/>
  <c r="BF15" i="4" s="1"/>
  <c r="DC46" i="4"/>
  <c r="DC48" i="4" s="1"/>
  <c r="DC50" i="4" s="1"/>
  <c r="BD35" i="4"/>
  <c r="BD37" i="4" s="1"/>
  <c r="CH35" i="4"/>
  <c r="CH37" i="4" s="1"/>
  <c r="CS46" i="4"/>
  <c r="CS48" i="4" s="1"/>
  <c r="CS50" i="4" s="1"/>
  <c r="DC40" i="4"/>
  <c r="DC43" i="4" s="1"/>
  <c r="AW35" i="4"/>
  <c r="AW37" i="4" s="1"/>
  <c r="S46" i="4"/>
  <c r="S48" i="4" s="1"/>
  <c r="S50" i="4" s="1"/>
  <c r="CB40" i="4"/>
  <c r="CB43" i="4" s="1"/>
  <c r="BS46" i="4"/>
  <c r="BS48" i="4" s="1"/>
  <c r="BS50" i="4" s="1"/>
  <c r="CJ35" i="4"/>
  <c r="CJ37" i="4" s="1"/>
  <c r="CS40" i="4"/>
  <c r="CS43" i="4" s="1"/>
  <c r="U46" i="4"/>
  <c r="U48" i="4" s="1"/>
  <c r="U50" i="4" s="1"/>
  <c r="AU35" i="4"/>
  <c r="AU37" i="4" s="1"/>
  <c r="AA40" i="4"/>
  <c r="AA43" i="4" s="1"/>
  <c r="BQ40" i="4"/>
  <c r="BQ43" i="4" s="1"/>
  <c r="U40" i="4"/>
  <c r="U43" i="4" s="1"/>
  <c r="BR46" i="4"/>
  <c r="BR48" i="4" s="1"/>
  <c r="BR50" i="4" s="1"/>
  <c r="AQ35" i="4"/>
  <c r="AQ37" i="4" s="1"/>
  <c r="AJ40" i="4"/>
  <c r="AJ43" i="4" s="1"/>
  <c r="CL40" i="4"/>
  <c r="CL43" i="4" s="1"/>
  <c r="BE40" i="4"/>
  <c r="BE43" i="4" s="1"/>
  <c r="CG35" i="4"/>
  <c r="CG37" i="4" s="1"/>
  <c r="BV40" i="4"/>
  <c r="BV43" i="4" s="1"/>
  <c r="DH35" i="4"/>
  <c r="DH37" i="4" s="1"/>
  <c r="DH40" i="4"/>
  <c r="DH43" i="4" s="1"/>
  <c r="DB60" i="4"/>
  <c r="DB61" i="4" s="1"/>
  <c r="BK40" i="4"/>
  <c r="BK43" i="4" s="1"/>
  <c r="CO35" i="4"/>
  <c r="CO37" i="4" s="1"/>
  <c r="BR35" i="4"/>
  <c r="BR37" i="4" s="1"/>
  <c r="AH40" i="4"/>
  <c r="AH43" i="4" s="1"/>
  <c r="Y35" i="4"/>
  <c r="Y37" i="4" s="1"/>
  <c r="AK48" i="4"/>
  <c r="AK50" i="4" s="1"/>
  <c r="AV46" i="4"/>
  <c r="AV48" i="4" s="1"/>
  <c r="AV50" i="4" s="1"/>
  <c r="AT46" i="4"/>
  <c r="AT48" i="4" s="1"/>
  <c r="AT50" i="4" s="1"/>
  <c r="BV35" i="4"/>
  <c r="BV37" i="4" s="1"/>
  <c r="CB46" i="4"/>
  <c r="CB48" i="4" s="1"/>
  <c r="CB50" i="4" s="1"/>
  <c r="BN46" i="4"/>
  <c r="BN48" i="4" s="1"/>
  <c r="BN50" i="4" s="1"/>
  <c r="CG40" i="4"/>
  <c r="CG43" i="4" s="1"/>
  <c r="AD46" i="4"/>
  <c r="AD48" i="4" s="1"/>
  <c r="AD50" i="4" s="1"/>
  <c r="BA46" i="4"/>
  <c r="BA48" i="4" s="1"/>
  <c r="BA50" i="4" s="1"/>
  <c r="CG46" i="4"/>
  <c r="CG48" i="4" s="1"/>
  <c r="CG50" i="4" s="1"/>
  <c r="BI40" i="4"/>
  <c r="BI43" i="4" s="1"/>
  <c r="BI46" i="4"/>
  <c r="BI48" i="4" s="1"/>
  <c r="BI50" i="4" s="1"/>
  <c r="BE46" i="4"/>
  <c r="BE48" i="4" s="1"/>
  <c r="BE50" i="4" s="1"/>
  <c r="BV46" i="4"/>
  <c r="BV48" i="4" s="1"/>
  <c r="BV50" i="4" s="1"/>
  <c r="CB35" i="4"/>
  <c r="CB37" i="4" s="1"/>
  <c r="BN40" i="4"/>
  <c r="BN43" i="4" s="1"/>
  <c r="BI35" i="4"/>
  <c r="BI37" i="4" s="1"/>
  <c r="W35" i="4"/>
  <c r="W37" i="4" s="1"/>
  <c r="CF40" i="4"/>
  <c r="CF43" i="4" s="1"/>
  <c r="AM35" i="4"/>
  <c r="AM37" i="4" s="1"/>
  <c r="BJ46" i="4"/>
  <c r="BJ48" i="4" s="1"/>
  <c r="BJ50" i="4" s="1"/>
  <c r="BD46" i="4"/>
  <c r="BD48" i="4" s="1"/>
  <c r="BD50" i="4" s="1"/>
  <c r="AY35" i="4"/>
  <c r="AY37" i="4" s="1"/>
  <c r="AS40" i="4"/>
  <c r="AS43" i="4" s="1"/>
  <c r="BB46" i="4"/>
  <c r="BB48" i="4" s="1"/>
  <c r="BB50" i="4" s="1"/>
  <c r="BA40" i="4"/>
  <c r="BA43" i="4" s="1"/>
  <c r="CF46" i="4"/>
  <c r="CF48" i="4" s="1"/>
  <c r="CF50" i="4" s="1"/>
  <c r="AV35" i="4"/>
  <c r="AV37" i="4" s="1"/>
  <c r="BJ40" i="4"/>
  <c r="BJ43" i="4" s="1"/>
  <c r="S35" i="4"/>
  <c r="S37" i="4" s="1"/>
  <c r="AC46" i="4"/>
  <c r="AC48" i="4" s="1"/>
  <c r="AC50" i="4" s="1"/>
  <c r="Z46" i="4"/>
  <c r="Z48" i="4" s="1"/>
  <c r="Z50" i="4" s="1"/>
  <c r="AG46" i="4"/>
  <c r="AG48" i="4" s="1"/>
  <c r="AG50" i="4" s="1"/>
  <c r="AQ40" i="4"/>
  <c r="AQ43" i="4" s="1"/>
  <c r="BB40" i="4"/>
  <c r="BB43" i="4" s="1"/>
  <c r="AT35" i="4"/>
  <c r="AT37" i="4" s="1"/>
  <c r="BH35" i="4"/>
  <c r="BH37" i="4" s="1"/>
  <c r="AR46" i="4"/>
  <c r="AR48" i="4" s="1"/>
  <c r="AR50" i="4" s="1"/>
  <c r="AQ46" i="4"/>
  <c r="AQ48" i="4" s="1"/>
  <c r="AQ50" i="4" s="1"/>
  <c r="DA60" i="4"/>
  <c r="DA61" i="4" s="1"/>
  <c r="CI46" i="4"/>
  <c r="CI48" i="4" s="1"/>
  <c r="CI50" i="4" s="1"/>
  <c r="AP46" i="4"/>
  <c r="AP48" i="4" s="1"/>
  <c r="AP50" i="4" s="1"/>
  <c r="CF35" i="4"/>
  <c r="CF37" i="4" s="1"/>
  <c r="AA35" i="4"/>
  <c r="AA37" i="4" s="1"/>
  <c r="BQ35" i="4"/>
  <c r="BQ37" i="4" s="1"/>
  <c r="BB35" i="4"/>
  <c r="BB37" i="4" s="1"/>
  <c r="AK12" i="4"/>
  <c r="AK13" i="4" s="1"/>
  <c r="AK15" i="4" s="1"/>
  <c r="BA35" i="4"/>
  <c r="BA37" i="4" s="1"/>
  <c r="AD35" i="4"/>
  <c r="AD37" i="4" s="1"/>
  <c r="AJ46" i="4"/>
  <c r="AJ48" i="4" s="1"/>
  <c r="AJ50" i="4" s="1"/>
  <c r="BK46" i="4"/>
  <c r="BK48" i="4" s="1"/>
  <c r="BK50" i="4" s="1"/>
  <c r="AL40" i="4"/>
  <c r="AL43" i="4" s="1"/>
  <c r="AL46" i="4"/>
  <c r="AL48" i="4" s="1"/>
  <c r="AL50" i="4" s="1"/>
  <c r="AJ35" i="4"/>
  <c r="AJ37" i="4" s="1"/>
  <c r="AP35" i="4"/>
  <c r="AP37" i="4" s="1"/>
  <c r="CE11" i="4"/>
  <c r="CE12" i="4" s="1"/>
  <c r="CE13" i="4" s="1"/>
  <c r="CE15" i="4" s="1"/>
  <c r="BS11" i="4"/>
  <c r="BS12" i="4" s="1"/>
  <c r="BS13" i="4" s="1"/>
  <c r="BS15" i="4" s="1"/>
  <c r="S40" i="4"/>
  <c r="S43" i="4" s="1"/>
  <c r="Z40" i="4"/>
  <c r="Z43" i="4" s="1"/>
  <c r="AA46" i="4"/>
  <c r="AA48" i="4" s="1"/>
  <c r="AA50" i="4" s="1"/>
  <c r="AY40" i="4"/>
  <c r="AY43" i="4" s="1"/>
  <c r="AG40" i="4"/>
  <c r="AG43" i="4" s="1"/>
  <c r="AH46" i="4"/>
  <c r="AH48" i="4" s="1"/>
  <c r="AH50" i="4" s="1"/>
  <c r="CE35" i="4"/>
  <c r="CE37" i="4" s="1"/>
  <c r="AP40" i="4"/>
  <c r="AP43" i="4" s="1"/>
  <c r="AV11" i="4"/>
  <c r="AV12" i="4" s="1"/>
  <c r="AV13" i="4" s="1"/>
  <c r="AV15" i="4" s="1"/>
  <c r="CO46" i="4"/>
  <c r="CO48" i="4" s="1"/>
  <c r="CO50" i="4" s="1"/>
  <c r="CI40" i="4"/>
  <c r="CI43" i="4" s="1"/>
  <c r="AM46" i="4"/>
  <c r="AM48" i="4" s="1"/>
  <c r="AM50" i="4" s="1"/>
  <c r="CI35" i="4"/>
  <c r="CI37" i="4" s="1"/>
  <c r="CL46" i="4"/>
  <c r="CL48" i="4" s="1"/>
  <c r="CL50" i="4" s="1"/>
  <c r="CO40" i="4"/>
  <c r="CO43" i="4" s="1"/>
  <c r="BS35" i="4"/>
  <c r="BS37" i="4" s="1"/>
  <c r="AG35" i="4"/>
  <c r="AG37" i="4" s="1"/>
  <c r="AR40" i="4"/>
  <c r="AR43" i="4" s="1"/>
  <c r="CL35" i="4"/>
  <c r="CL37" i="4" s="1"/>
  <c r="AH35" i="4"/>
  <c r="AH37" i="4" s="1"/>
  <c r="BJ35" i="4"/>
  <c r="BJ37" i="4" s="1"/>
  <c r="AC35" i="4"/>
  <c r="AC37" i="4" s="1"/>
  <c r="AC40" i="4"/>
  <c r="AC43" i="4" s="1"/>
  <c r="BH46" i="4"/>
  <c r="BH48" i="4" s="1"/>
  <c r="BH50" i="4" s="1"/>
  <c r="BK35" i="4"/>
  <c r="BK37" i="4" s="1"/>
  <c r="BS40" i="4"/>
  <c r="BS43" i="4" s="1"/>
  <c r="BE35" i="4"/>
  <c r="BE37" i="4" s="1"/>
  <c r="AM40" i="4"/>
  <c r="AM43" i="4" s="1"/>
  <c r="AR35" i="4"/>
  <c r="AR37" i="4" s="1"/>
  <c r="AD40" i="4"/>
  <c r="AD43" i="4" s="1"/>
  <c r="DG60" i="4"/>
  <c r="DG61" i="4" s="1"/>
  <c r="BY60" i="4"/>
  <c r="BY61" i="4" s="1"/>
  <c r="V60" i="4"/>
  <c r="V61" i="4" s="1"/>
  <c r="BL60" i="4" l="1"/>
  <c r="BL61" i="4" s="1"/>
  <c r="CY60" i="4"/>
  <c r="CY61" i="4" s="1"/>
  <c r="DN60" i="4"/>
  <c r="DN61" i="4" s="1"/>
  <c r="CV60" i="4"/>
  <c r="CV61" i="4" s="1"/>
  <c r="DI60" i="4"/>
  <c r="DI61" i="4" s="1"/>
  <c r="AF60" i="4"/>
  <c r="AF61" i="4" s="1"/>
  <c r="BC60" i="4"/>
  <c r="BC61" i="4" s="1"/>
  <c r="CX60" i="4"/>
  <c r="CX61" i="4" s="1"/>
  <c r="BW60" i="4"/>
  <c r="BW61" i="4" s="1"/>
  <c r="BG60" i="4"/>
  <c r="BG61" i="4" s="1"/>
  <c r="T60" i="4"/>
  <c r="T61" i="4" s="1"/>
  <c r="DD60" i="4"/>
  <c r="DD61" i="4" s="1"/>
  <c r="BZ60" i="4"/>
  <c r="BZ61" i="4" s="1"/>
  <c r="CK60" i="4"/>
  <c r="CK61" i="4" s="1"/>
  <c r="AZ60" i="4"/>
  <c r="AZ61" i="4" s="1"/>
  <c r="CA60" i="4"/>
  <c r="CA61" i="4" s="1"/>
  <c r="CT60" i="4"/>
  <c r="CT61" i="4" s="1"/>
  <c r="CQ60" i="4"/>
  <c r="CQ61" i="4" s="1"/>
  <c r="X60" i="4"/>
  <c r="X61" i="4" s="1"/>
  <c r="CC60" i="4"/>
  <c r="CC61" i="4" s="1"/>
  <c r="AI60" i="4"/>
  <c r="AI61" i="4" s="1"/>
  <c r="DM60" i="4"/>
  <c r="DM61" i="4" s="1"/>
  <c r="AE60" i="4"/>
  <c r="AE61" i="4" s="1"/>
  <c r="BF60" i="4"/>
  <c r="BF61" i="4" s="1"/>
  <c r="BX60" i="4"/>
  <c r="BX61" i="4" s="1"/>
  <c r="BM60" i="4"/>
  <c r="BM61" i="4" s="1"/>
  <c r="H16" i="4"/>
  <c r="G12" i="4" s="1"/>
  <c r="CZ60" i="4"/>
  <c r="CZ61" i="4" s="1"/>
  <c r="DK60" i="4"/>
  <c r="DK61" i="4" s="1"/>
  <c r="DL60" i="4"/>
  <c r="DL61" i="4" s="1"/>
  <c r="CW60" i="4"/>
  <c r="CW61" i="4" s="1"/>
  <c r="DE60" i="4"/>
  <c r="DE61" i="4" s="1"/>
  <c r="CU60" i="4"/>
  <c r="CU61" i="4" s="1"/>
  <c r="DF60" i="4"/>
  <c r="DF61" i="4" s="1"/>
  <c r="DJ60" i="4"/>
  <c r="DJ61" i="4" s="1"/>
  <c r="CP60" i="4"/>
  <c r="CP61" i="4" s="1"/>
  <c r="BT60" i="4"/>
  <c r="BT61" i="4" s="1"/>
  <c r="CJ60" i="4"/>
  <c r="CJ61" i="4" s="1"/>
  <c r="CM60" i="4"/>
  <c r="CM61" i="4" s="1"/>
  <c r="CD60" i="4"/>
  <c r="CD61" i="4" s="1"/>
  <c r="AO60" i="4"/>
  <c r="AO61" i="4" s="1"/>
  <c r="BU60" i="4"/>
  <c r="BU61" i="4" s="1"/>
  <c r="AX60" i="4"/>
  <c r="AX61" i="4" s="1"/>
  <c r="CR60" i="4"/>
  <c r="CR61" i="4" s="1"/>
  <c r="AU60" i="4"/>
  <c r="AU61" i="4" s="1"/>
  <c r="CS60" i="4"/>
  <c r="CS61" i="4" s="1"/>
  <c r="AB60" i="4"/>
  <c r="AB61" i="4" s="1"/>
  <c r="DC60" i="4"/>
  <c r="DC61" i="4" s="1"/>
  <c r="AN60" i="4"/>
  <c r="AN61" i="4" s="1"/>
  <c r="Y60" i="4"/>
  <c r="Y61" i="4" s="1"/>
  <c r="AS60" i="4"/>
  <c r="AS61" i="4" s="1"/>
  <c r="AY60" i="4"/>
  <c r="AY61" i="4" s="1"/>
  <c r="BD60" i="4"/>
  <c r="BD61" i="4" s="1"/>
  <c r="U60" i="4"/>
  <c r="U61" i="4" s="1"/>
  <c r="BR60" i="4"/>
  <c r="BR61" i="4" s="1"/>
  <c r="CH60" i="4"/>
  <c r="CH61" i="4" s="1"/>
  <c r="BQ60" i="4"/>
  <c r="BQ61" i="4" s="1"/>
  <c r="BV60" i="4"/>
  <c r="BV61" i="4" s="1"/>
  <c r="AK60" i="4"/>
  <c r="AK61" i="4" s="1"/>
  <c r="Z60" i="4"/>
  <c r="Z61" i="4" s="1"/>
  <c r="AA60" i="4"/>
  <c r="AA61" i="4" s="1"/>
  <c r="BA60" i="4"/>
  <c r="BA61" i="4" s="1"/>
  <c r="DH60" i="4"/>
  <c r="DH61" i="4" s="1"/>
  <c r="CN60" i="4"/>
  <c r="CN61" i="4" s="1"/>
  <c r="CE60" i="4"/>
  <c r="CE61" i="4" s="1"/>
  <c r="AW60" i="4"/>
  <c r="AW61" i="4" s="1"/>
  <c r="AQ60" i="4"/>
  <c r="AQ61" i="4" s="1"/>
  <c r="CG60" i="4"/>
  <c r="CG61" i="4" s="1"/>
  <c r="BN60" i="4"/>
  <c r="BN61" i="4" s="1"/>
  <c r="S60" i="4"/>
  <c r="S61" i="4" s="1"/>
  <c r="BB60" i="4"/>
  <c r="BB61" i="4" s="1"/>
  <c r="W60" i="4"/>
  <c r="W61" i="4" s="1"/>
  <c r="AM60" i="4"/>
  <c r="AM61" i="4" s="1"/>
  <c r="AC60" i="4"/>
  <c r="AC61" i="4" s="1"/>
  <c r="CL60" i="4"/>
  <c r="CL61" i="4" s="1"/>
  <c r="CB60" i="4"/>
  <c r="CB61" i="4" s="1"/>
  <c r="CO60" i="4"/>
  <c r="CO61" i="4" s="1"/>
  <c r="BI60" i="4"/>
  <c r="BI61" i="4" s="1"/>
  <c r="CF60" i="4"/>
  <c r="CF61" i="4" s="1"/>
  <c r="BE60" i="4"/>
  <c r="BE61" i="4" s="1"/>
  <c r="AH60" i="4"/>
  <c r="AH61" i="4" s="1"/>
  <c r="AD60" i="4"/>
  <c r="AD61" i="4" s="1"/>
  <c r="BJ60" i="4"/>
  <c r="BJ61" i="4" s="1"/>
  <c r="AJ60" i="4"/>
  <c r="AJ61" i="4" s="1"/>
  <c r="AV60" i="4"/>
  <c r="AV61" i="4" s="1"/>
  <c r="CI60" i="4"/>
  <c r="CI61" i="4" s="1"/>
  <c r="AT60" i="4"/>
  <c r="AT61" i="4" s="1"/>
  <c r="AL60" i="4"/>
  <c r="AL61" i="4" s="1"/>
  <c r="BH60" i="4"/>
  <c r="BH61" i="4" s="1"/>
  <c r="BK60" i="4"/>
  <c r="BK61" i="4" s="1"/>
  <c r="AR60" i="4"/>
  <c r="AR61" i="4" s="1"/>
  <c r="AG60" i="4"/>
  <c r="AG61" i="4" s="1"/>
  <c r="BS60" i="4"/>
  <c r="BS61" i="4" s="1"/>
  <c r="AP60" i="4"/>
  <c r="AP61" i="4" s="1"/>
  <c r="G14" i="4" l="1"/>
  <c r="G10" i="4"/>
  <c r="G15" i="4"/>
  <c r="H17" i="4"/>
  <c r="G11" i="4"/>
  <c r="G13" i="4"/>
</calcChain>
</file>

<file path=xl/sharedStrings.xml><?xml version="1.0" encoding="utf-8"?>
<sst xmlns="http://schemas.openxmlformats.org/spreadsheetml/2006/main" count="735" uniqueCount="225">
  <si>
    <t>Material</t>
  </si>
  <si>
    <t>Labor</t>
  </si>
  <si>
    <t>Value</t>
  </si>
  <si>
    <t>$</t>
  </si>
  <si>
    <t>%</t>
  </si>
  <si>
    <t>$/kg</t>
  </si>
  <si>
    <t>Units</t>
  </si>
  <si>
    <t>g/cm3</t>
  </si>
  <si>
    <t>Material required</t>
  </si>
  <si>
    <t>$/hr</t>
  </si>
  <si>
    <t>hr/day</t>
  </si>
  <si>
    <t>yrs</t>
  </si>
  <si>
    <t>Yellow cells are user input parameters</t>
  </si>
  <si>
    <t>hr</t>
  </si>
  <si>
    <t>Notes</t>
  </si>
  <si>
    <t>parts</t>
  </si>
  <si>
    <t>kg</t>
  </si>
  <si>
    <t>L</t>
  </si>
  <si>
    <t>1 L = 1000cm3</t>
  </si>
  <si>
    <t>Machine lifetime</t>
  </si>
  <si>
    <t>Model assumes that machine is non-dedicated, and is fully utilized</t>
  </si>
  <si>
    <t>Number of builds required</t>
  </si>
  <si>
    <t>Total print time</t>
  </si>
  <si>
    <t>Total machine time required</t>
  </si>
  <si>
    <t>Recycled material</t>
  </si>
  <si>
    <t>Production run size</t>
  </si>
  <si>
    <t>Material density</t>
  </si>
  <si>
    <t>Material cost</t>
  </si>
  <si>
    <t>Total part material</t>
  </si>
  <si>
    <t>Total support material</t>
  </si>
  <si>
    <t>Total material in all builds</t>
  </si>
  <si>
    <t>Total cost for production run</t>
  </si>
  <si>
    <t>Material waste (non-recycled)</t>
  </si>
  <si>
    <t>Machine purchase cost</t>
  </si>
  <si>
    <t>Days per week</t>
  </si>
  <si>
    <t>day</t>
  </si>
  <si>
    <t>Post-processing time per part</t>
  </si>
  <si>
    <t>Part material volume</t>
  </si>
  <si>
    <t>FTE per machine supervised (during build)</t>
  </si>
  <si>
    <t>FTE for build exchange</t>
  </si>
  <si>
    <t>Part</t>
  </si>
  <si>
    <t>Part mass</t>
  </si>
  <si>
    <t>Part height in build orientation (normal to build plate)</t>
  </si>
  <si>
    <t>Part projected area in build orientation</t>
  </si>
  <si>
    <t>Support material (as % of part mass)</t>
  </si>
  <si>
    <t>cm</t>
  </si>
  <si>
    <t>cm^2</t>
  </si>
  <si>
    <t>Process</t>
  </si>
  <si>
    <t>Machine</t>
  </si>
  <si>
    <t>Cost of capital (interest rate)</t>
  </si>
  <si>
    <t>Maintenance (as % of machine cost, per year)</t>
  </si>
  <si>
    <t>Infrastructure cost (as % of machine cost, up-front)</t>
  </si>
  <si>
    <t>Machine build volume</t>
  </si>
  <si>
    <t>Machine build rate</t>
  </si>
  <si>
    <t>cm^3/hr</t>
  </si>
  <si>
    <t>Packing policy (2 = 2D, 3 = 3D)</t>
  </si>
  <si>
    <t>value</t>
  </si>
  <si>
    <t>Packing fraction (planar or volumetric)</t>
  </si>
  <si>
    <t xml:space="preserve">% </t>
  </si>
  <si>
    <t>Recycling fraction (% of unused material)</t>
  </si>
  <si>
    <t>Additional operating cost (e.g., inert gas)</t>
  </si>
  <si>
    <t>Consumable cost per build (e.g., build plate)</t>
  </si>
  <si>
    <t>Time per build setup (operator, machine)</t>
  </si>
  <si>
    <t>Time per build removal (operator, machine)</t>
  </si>
  <si>
    <t>cm^3</t>
  </si>
  <si>
    <t>Support mass per part</t>
  </si>
  <si>
    <t>Machine build area (LxW)</t>
  </si>
  <si>
    <t>Machine build height (H)</t>
  </si>
  <si>
    <t>g/cm^3</t>
  </si>
  <si>
    <t>Part relative density (mass / bounding box / material density)</t>
  </si>
  <si>
    <t>Hours per day</t>
  </si>
  <si>
    <t>FTE salary, engineer</t>
  </si>
  <si>
    <t>Number of parts per build</t>
  </si>
  <si>
    <t>FTE salary, operator</t>
  </si>
  <si>
    <t>FTE salary, technician</t>
  </si>
  <si>
    <t>Operations</t>
  </si>
  <si>
    <t>Consumables</t>
  </si>
  <si>
    <t>Total up-front cost (machine + infrastructure)</t>
  </si>
  <si>
    <t>Annual machine cost</t>
  </si>
  <si>
    <t>Annual depreciation</t>
  </si>
  <si>
    <t>Annual maintenance</t>
  </si>
  <si>
    <t>Machine uptime</t>
  </si>
  <si>
    <t>Operating hours per year (uptime adjusted)</t>
  </si>
  <si>
    <t>Machine cost per hour occupied</t>
  </si>
  <si>
    <t>Total material cost</t>
  </si>
  <si>
    <t>Total warm up time</t>
  </si>
  <si>
    <t>Total cool-down time</t>
  </si>
  <si>
    <t>Total build exchange time (setup+remove)</t>
  </si>
  <si>
    <t>Build prep</t>
  </si>
  <si>
    <t>Machine usage</t>
  </si>
  <si>
    <t>Total machine usage cost</t>
  </si>
  <si>
    <t>Build prep time</t>
  </si>
  <si>
    <t>First-time build preparation (engineer)</t>
  </si>
  <si>
    <t>Subsequent build preparation (engineer)</t>
  </si>
  <si>
    <t>Total build prep cost</t>
  </si>
  <si>
    <t>Operating cost</t>
  </si>
  <si>
    <t>Per-build consumables</t>
  </si>
  <si>
    <t>Total consumables cost</t>
  </si>
  <si>
    <t>Build consumables</t>
  </si>
  <si>
    <t>Labor hours during build</t>
  </si>
  <si>
    <t>Labor hours build exchange</t>
  </si>
  <si>
    <t>Total labor hours</t>
  </si>
  <si>
    <t>Total labor cost</t>
  </si>
  <si>
    <t>FTE for support removal</t>
  </si>
  <si>
    <t>Post-process</t>
  </si>
  <si>
    <t>c</t>
  </si>
  <si>
    <t>With this a 10 cm^2 part takes 20 min to support remove</t>
  </si>
  <si>
    <t>Total post-processing time</t>
  </si>
  <si>
    <t>Total post-processing cost</t>
  </si>
  <si>
    <t>INPUTS</t>
  </si>
  <si>
    <t>Total cost</t>
  </si>
  <si>
    <t>TOTAL RUN CALCULATIONS</t>
  </si>
  <si>
    <t>Parts produced</t>
  </si>
  <si>
    <t>Number of builds</t>
  </si>
  <si>
    <t>GRAPH PLOTTING CALCULATIONS</t>
  </si>
  <si>
    <t>Total run cost</t>
  </si>
  <si>
    <t>Cost per part</t>
  </si>
  <si>
    <t>DO NOT EDIT BEYOND HERE</t>
  </si>
  <si>
    <t>Average cost per part</t>
  </si>
  <si>
    <t>MIT Basic AM cost model / John Hart, May 2018</t>
  </si>
  <si>
    <t>Time per machine warm-up (machine)</t>
  </si>
  <si>
    <t>Time per machine cool-down (machine)</t>
  </si>
  <si>
    <t>Category</t>
  </si>
  <si>
    <t>Parameter (user inputs are highlighted)</t>
  </si>
  <si>
    <t>Definiton</t>
  </si>
  <si>
    <t>The cost per kg of material. Some material is expressed in alternative units (e.g. per spool, barrel, etc.) and therefore this must be calculated. Support material is considered the same as primary feedstock or approximately priced and therefore does not have a separate cost input.</t>
  </si>
  <si>
    <t>The density (mass/volume) of the material.</t>
  </si>
  <si>
    <t>The approximate height of the bounding box of the part and support material, expressed in the direction perpendicular to the build plate, when the part is in the print orientation.</t>
  </si>
  <si>
    <t>The approximate build plate area (LxW) occupied by the part, in the orientation you've chosen to print the part in.</t>
  </si>
  <si>
    <t>Part relative density (mass/(bounding box*material density))</t>
  </si>
  <si>
    <t>The total mass (part plus supports) divided by the volume of the bounding box, normalized by the material density.</t>
  </si>
  <si>
    <t>How much support material is required to produce your part, represented as a fraction of the part mass. This can vary widely based on process choice, and based on part orientation when support is required.</t>
  </si>
  <si>
    <t>The material mass consumed by support per part (calculated for you).</t>
  </si>
  <si>
    <t>The retail cost of the machine used.</t>
  </si>
  <si>
    <t>The operational lifetime of the machine over which costs are distributed. It's impossible to say what the exact lifetime of hte system will be, though many AM systems are proven (with adequate maintenance) to have much longer lifetimes.</t>
  </si>
  <si>
    <t>The "cost of spending money" -- the opportunity cost of spending liquid capital versus investing it (and therefore earning a return based on a fixed interest rate).</t>
  </si>
  <si>
    <t>The approximate cost of configuring the facility to accommodate the machine, which may include tables, ventilation, power, and other utilities.</t>
  </si>
  <si>
    <t>The approximate cost of scheduled and occasional non-scheduled maintenance to keep the machine in best working order.</t>
  </si>
  <si>
    <t>The area of the build platform (LxW) on which parts can be built.</t>
  </si>
  <si>
    <t>The height of the build envelope.</t>
  </si>
  <si>
    <t>The volume of the build envelope, calculated for you (LxWxH).</t>
  </si>
  <si>
    <t>The rate at which the machine can build parts, expressed as cm^3/hr.</t>
  </si>
  <si>
    <t>The percentage of time during normal hours of operation for which the machine is in operation. This includes all steps of a build cycle, including loading and unloading.</t>
  </si>
  <si>
    <t>Specification of whether the process accommodates parts only in a planar array (e.g., a 2D grid of parts attached to the build platform); or in a volumetric array (e.g., 3D packing within the build volume). In some cases, the choice depends on the part and support requirements; yet generally this is a strict constraint of the process.</t>
  </si>
  <si>
    <t>The fraction of the build area (for 2D packing) or build volume (for 3D packing) that can be filled with parts. This drives calculation of the number of parts that can fit within the machine.</t>
  </si>
  <si>
    <t>The % of unused material that can be recycled for future use.</t>
  </si>
  <si>
    <t>Significant variable costs that are required for machine operation, such as inert gas consumption for maintaining atmosphere purity. Electricity and floorspace costs are not calculated, as these are determined to be insignificant to the cost estimates given present AM process performance.</t>
  </si>
  <si>
    <t>Cost of consumables per build, such as purchase/refinishing of build plates, and excluding part/support materials. Periodic consumables (e.g., nozzles, recoater blades) may be considered here, or may be included as scheduled maintenance.</t>
  </si>
  <si>
    <t>Time spent on software-based build preparation, e.g. determining part orientation, generating support structures, arraying parts on platform, generating toolpaths, etc.</t>
  </si>
  <si>
    <t>Additional build preparation required for subsequent builds. It is a safe assumption that initial build parameters can be reused for subsequent builds.</t>
  </si>
  <si>
    <t>The labor and machine time required to setup a build (e.g. installing build plate, loading material).</t>
  </si>
  <si>
    <t>The labor and machine time required to remove a part from the build (e.g. removing build plate).</t>
  </si>
  <si>
    <t>The machine time required for the machine to purge the build chamber, warm up, or otherwise prepare for printing.</t>
  </si>
  <si>
    <t>The machine time required for the machine to cool down and/or perform additional operations before the parts can be removed.</t>
  </si>
  <si>
    <t>Support removal labor time constant</t>
  </si>
  <si>
    <t>A constant which represents the labor time required to remove support. This number is converted to time using an approximate scaling formula. The formula used to calculate this time is t [hr] =c*A^0.5, where A = the part projected area [cm^2], and c is the constant input by the spreadsheet user.</t>
  </si>
  <si>
    <t>Time required to remove 10 cm^2 of support</t>
  </si>
  <si>
    <t>min</t>
  </si>
  <si>
    <t>The amount of time required to remove 10 cm^2 (approx. 1.6 in^2) of supports based on the constant provided in the previous cell.</t>
  </si>
  <si>
    <t>Normal hours of operation per day.</t>
  </si>
  <si>
    <t>Normal number of days in a week during which work is performed.</t>
  </si>
  <si>
    <t>Effort required to supervise the build during printing. e.g., an operator may devote 10% of their attention to supervising the build, and would therefore devote 6 minutes per hour checking on the build.</t>
  </si>
  <si>
    <t>Effort is required to remove or install a build. e.g., an operator may devote 100% of their attention to removing the part, and therefore would devote 60 minutes per hour of build removal/installation time required to performing the task.</t>
  </si>
  <si>
    <t>Effort is required to remove support. e.g., an operator may devote 100% of their attention to removing support, and therefore would devote 60 minutes per hour of support removal time time required to performing the task.</t>
  </si>
  <si>
    <t>Salary of an engineer fully burdened (e.g. base wage, benefits, overhead).</t>
  </si>
  <si>
    <t>Salary of an operator fully burdened (e.g. base wage, benefits, overhead).</t>
  </si>
  <si>
    <t>Salary of a technician fully burdened (e.g. base wage, benefits, overhead).</t>
  </si>
  <si>
    <t>FFF</t>
  </si>
  <si>
    <t>FDM</t>
  </si>
  <si>
    <t>SLA</t>
  </si>
  <si>
    <t>SLS</t>
  </si>
  <si>
    <t>SLM</t>
  </si>
  <si>
    <t>Ultimaker 3</t>
  </si>
  <si>
    <t>Stratasys Fortus 360mc</t>
  </si>
  <si>
    <t>Form2</t>
  </si>
  <si>
    <t>3D Systems ProX 950</t>
  </si>
  <si>
    <t>EOSINT P800</t>
  </si>
  <si>
    <t>EOSm100</t>
  </si>
  <si>
    <t>EOSm400-4</t>
  </si>
  <si>
    <t>Please see next tab.</t>
  </si>
  <si>
    <t>Approximate values; may be specified for each part, from build preparation software</t>
  </si>
  <si>
    <t>Approximate values.</t>
  </si>
  <si>
    <t>Though 3D stacking of parts is possible in FDM and SLM, it requires a specific design optimized for this purpose and is therefore done infrequently.</t>
  </si>
  <si>
    <t>In SLA, some uncured material is wasted as it clings to the finished part and is removed in the alcohol bath. In SLS and SLM, some material cannot be recycled as high ambient temperatures denature its geometry.</t>
  </si>
  <si>
    <t>Cost</t>
  </si>
  <si>
    <t>Unit</t>
  </si>
  <si>
    <t>Density (g/cm^3)</t>
  </si>
  <si>
    <t>ABS</t>
  </si>
  <si>
    <t>Fortus 360mc</t>
  </si>
  <si>
    <t>unit</t>
  </si>
  <si>
    <t>Clear Resin</t>
  </si>
  <si>
    <t>$/L</t>
  </si>
  <si>
    <t>Dental Model Resin</t>
  </si>
  <si>
    <t>ProX 950</t>
  </si>
  <si>
    <t>$/10kg</t>
  </si>
  <si>
    <t>EOSm100 or 400-4</t>
  </si>
  <si>
    <t>SSL316</t>
  </si>
  <si>
    <t>Ultem</t>
  </si>
  <si>
    <t>PA2200</t>
  </si>
  <si>
    <t>PA12</t>
  </si>
  <si>
    <t>Alumide</t>
  </si>
  <si>
    <t>Ti6Al4V</t>
  </si>
  <si>
    <t>The mass of the part. This can be queried in Onshape (https://cad.onshape.com/help/Content/material_library.htm)</t>
  </si>
  <si>
    <t>The volume of the part (calculated for you).</t>
  </si>
  <si>
    <t>Casting Resin</t>
  </si>
  <si>
    <t>Accura Xtreme</t>
  </si>
  <si>
    <t>Support removal time labor constant.</t>
  </si>
  <si>
    <t>Support removal time labor constant, t=c*A^0.5 [hr,cm^2]</t>
  </si>
  <si>
    <t>DLP</t>
  </si>
  <si>
    <t>Material Ekstrusion/Trådprint</t>
  </si>
  <si>
    <t>VAT Photo polymerisation/ Resinprint</t>
  </si>
  <si>
    <t>Direct Energy Deposition/Metalprint Laser</t>
  </si>
  <si>
    <t>3D Systems Figure 4</t>
  </si>
  <si>
    <t>Problack 10</t>
  </si>
  <si>
    <t>$21700</t>
  </si>
  <si>
    <t>Part-specific information which can be queried from Cad file</t>
  </si>
  <si>
    <t>Yderligere investering i udsugning, efterbearbejdningsudstyr, Strøm etc</t>
  </si>
  <si>
    <t>Figure 4 - Modular</t>
  </si>
  <si>
    <t>FTE per machine supervised (during build)
= Full Time quivalent</t>
  </si>
  <si>
    <t>Figure 4 - Stand Alone</t>
  </si>
  <si>
    <t>$50000</t>
  </si>
  <si>
    <t>Figure 4 Control Unit</t>
  </si>
  <si>
    <t>Figure 4 - Modular Production Unit</t>
  </si>
  <si>
    <t>Figure 4 - Number og Production Units</t>
  </si>
  <si>
    <t>Figure 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</si>
</sst>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_(&quot;$&quot;* #,##0.00_);_(&quot;$&quot;* \(#,##0.00\);_(&quot;$&quot;* &quot;-&quot;??_);_(@_)"/>
    <numFmt numFmtId="166" formatCode="_(* #,##0.00_);_(* \(#,##0.00\);_(* &quot;-&quot;??_);_(@_)"/>
    <numFmt numFmtId="167" formatCode="&quot;$&quot;#,##0"/>
    <numFmt numFmtId="168" formatCode="#,##0.0"/>
    <numFmt numFmtId="169" formatCode="&quot;$&quot;#,##0.00"/>
    <numFmt numFmtId="170" formatCode="0.0%"/>
  </numFmts>
  <fonts count="16"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b/>
      <sz val="12"/>
      <color theme="1"/>
      <name val="Arial"/>
      <family val="2"/>
    </font>
    <font>
      <b/>
      <sz val="12"/>
      <color rgb="FFFF0000"/>
      <name val="Arial"/>
      <family val="2"/>
    </font>
    <font>
      <sz val="12"/>
      <color theme="1"/>
      <name val="Calibri"/>
      <family val="2"/>
      <scheme val="minor"/>
    </font>
    <font>
      <b/>
      <u/>
      <sz val="12"/>
      <color theme="1"/>
      <name val="Arial"/>
      <family val="2"/>
    </font>
    <font>
      <sz val="36"/>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sz val="12"/>
      <color rgb="FF000000"/>
      <name val="Arial"/>
      <family val="2"/>
    </font>
    <font>
      <sz val="11"/>
      <color rgb="FF000000"/>
      <name val="Arial"/>
      <family val="2"/>
    </font>
    <font>
      <i/>
      <sz val="10"/>
      <color theme="1"/>
      <name val="Arial"/>
      <family val="2"/>
    </font>
  </fonts>
  <fills count="11">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D9EAD3"/>
        <bgColor indexed="64"/>
      </patternFill>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right style="medium">
        <color rgb="FFCCCCCC"/>
      </right>
      <top style="medium">
        <color rgb="FFCCCCCC"/>
      </top>
      <bottom/>
      <diagonal/>
    </border>
    <border>
      <left/>
      <right style="medium">
        <color rgb="FFCCCCCC"/>
      </right>
      <top/>
      <bottom/>
      <diagonal/>
    </border>
    <border>
      <left/>
      <right/>
      <top/>
      <bottom style="medium">
        <color rgb="FFCCCCCC"/>
      </bottom>
      <diagonal/>
    </border>
    <border>
      <left/>
      <right style="medium">
        <color rgb="FFCCCCCC"/>
      </right>
      <top/>
      <bottom style="medium">
        <color rgb="FFCCCCCC"/>
      </bottom>
      <diagonal/>
    </border>
    <border>
      <left style="medium">
        <color rgb="FF000000"/>
      </left>
      <right/>
      <top style="medium">
        <color rgb="FFCCCCCC"/>
      </top>
      <bottom style="medium">
        <color rgb="FFCCCCCC"/>
      </bottom>
      <diagonal/>
    </border>
    <border>
      <left style="medium">
        <color rgb="FF000000"/>
      </left>
      <right/>
      <top style="medium">
        <color rgb="FFCCCCCC"/>
      </top>
      <bottom/>
      <diagonal/>
    </border>
    <border>
      <left style="medium">
        <color rgb="FF000000"/>
      </left>
      <right/>
      <top/>
      <bottom/>
      <diagonal/>
    </border>
    <border>
      <left style="medium">
        <color rgb="FF000000"/>
      </left>
      <right/>
      <top/>
      <bottom style="medium">
        <color rgb="FFCCCCCC"/>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auto="1"/>
      </left>
      <right style="thin">
        <color auto="1"/>
      </right>
      <top style="thin">
        <color auto="1"/>
      </top>
      <bottom style="medium">
        <color auto="1"/>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bottom/>
      <diagonal/>
    </border>
  </borders>
  <cellStyleXfs count="5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cellStyleXfs>
  <cellXfs count="150">
    <xf numFmtId="0" fontId="0" fillId="0" borderId="0" xfId="0"/>
    <xf numFmtId="0" fontId="3" fillId="0" borderId="0" xfId="0" applyFont="1"/>
    <xf numFmtId="0" fontId="4" fillId="0" borderId="0" xfId="0" applyFont="1"/>
    <xf numFmtId="0" fontId="4" fillId="0" borderId="2" xfId="0" applyFont="1" applyBorder="1"/>
    <xf numFmtId="0" fontId="3" fillId="0" borderId="2" xfId="0" applyFont="1" applyBorder="1" applyAlignment="1">
      <alignment horizontal="left"/>
    </xf>
    <xf numFmtId="0" fontId="3" fillId="2" borderId="2" xfId="0" applyFont="1" applyFill="1" applyBorder="1"/>
    <xf numFmtId="9" fontId="3" fillId="2" borderId="2" xfId="0" applyNumberFormat="1" applyFont="1" applyFill="1" applyBorder="1"/>
    <xf numFmtId="0" fontId="4" fillId="0" borderId="3" xfId="0" applyFont="1" applyBorder="1"/>
    <xf numFmtId="0" fontId="3" fillId="0" borderId="3" xfId="0" applyFont="1" applyBorder="1" applyAlignment="1">
      <alignment horizontal="left"/>
    </xf>
    <xf numFmtId="0" fontId="4" fillId="0" borderId="1" xfId="0" applyFont="1" applyBorder="1"/>
    <xf numFmtId="0" fontId="3" fillId="0" borderId="2" xfId="0" applyFont="1" applyBorder="1"/>
    <xf numFmtId="0" fontId="3" fillId="0" borderId="3" xfId="0" applyFont="1" applyBorder="1"/>
    <xf numFmtId="0" fontId="3" fillId="0" borderId="4" xfId="0" applyFont="1" applyBorder="1"/>
    <xf numFmtId="167" fontId="3" fillId="0" borderId="4" xfId="0" applyNumberFormat="1" applyFont="1" applyBorder="1"/>
    <xf numFmtId="0" fontId="3" fillId="2" borderId="4" xfId="0" applyFont="1" applyFill="1" applyBorder="1"/>
    <xf numFmtId="3" fontId="3" fillId="0" borderId="2" xfId="0" applyNumberFormat="1" applyFont="1" applyBorder="1"/>
    <xf numFmtId="167" fontId="3" fillId="0" borderId="2" xfId="0" applyNumberFormat="1" applyFont="1" applyBorder="1"/>
    <xf numFmtId="0" fontId="3" fillId="0" borderId="1" xfId="0" applyFont="1" applyBorder="1"/>
    <xf numFmtId="0" fontId="3" fillId="2" borderId="0" xfId="0" applyFont="1" applyFill="1"/>
    <xf numFmtId="0" fontId="5" fillId="0" borderId="0" xfId="0" applyFont="1"/>
    <xf numFmtId="168" fontId="3" fillId="0" borderId="2" xfId="0" applyNumberFormat="1" applyFont="1" applyBorder="1"/>
    <xf numFmtId="2" fontId="3" fillId="0" borderId="2" xfId="0" applyNumberFormat="1" applyFont="1" applyBorder="1"/>
    <xf numFmtId="0" fontId="3" fillId="0" borderId="1" xfId="0" applyFont="1" applyBorder="1" applyAlignment="1">
      <alignment horizontal="left"/>
    </xf>
    <xf numFmtId="0" fontId="3" fillId="2" borderId="1" xfId="0" applyFont="1" applyFill="1" applyBorder="1"/>
    <xf numFmtId="0" fontId="3" fillId="0" borderId="2" xfId="0" applyFont="1" applyBorder="1" applyAlignment="1">
      <alignment horizontal="right"/>
    </xf>
    <xf numFmtId="167" fontId="4" fillId="0" borderId="1" xfId="0" applyNumberFormat="1" applyFont="1" applyBorder="1"/>
    <xf numFmtId="0" fontId="4" fillId="0" borderId="1" xfId="0" applyFont="1" applyBorder="1" applyAlignment="1">
      <alignment horizontal="left"/>
    </xf>
    <xf numFmtId="0" fontId="7" fillId="0" borderId="2" xfId="0" applyFont="1" applyBorder="1"/>
    <xf numFmtId="2" fontId="3" fillId="0" borderId="2" xfId="0" applyNumberFormat="1" applyFont="1" applyBorder="1" applyAlignment="1">
      <alignment wrapText="1"/>
    </xf>
    <xf numFmtId="0" fontId="3" fillId="0" borderId="0" xfId="0" applyFont="1" applyAlignment="1">
      <alignment horizontal="left" indent="1"/>
    </xf>
    <xf numFmtId="0" fontId="4" fillId="0" borderId="2" xfId="0" applyFont="1" applyBorder="1" applyAlignment="1">
      <alignment horizontal="right"/>
    </xf>
    <xf numFmtId="0" fontId="3" fillId="0" borderId="0" xfId="0" applyFont="1" applyAlignment="1">
      <alignment horizontal="right"/>
    </xf>
    <xf numFmtId="0" fontId="3" fillId="0" borderId="3" xfId="0" applyFont="1" applyBorder="1" applyAlignment="1">
      <alignment horizontal="right"/>
    </xf>
    <xf numFmtId="0" fontId="3" fillId="0" borderId="4" xfId="0" applyFont="1" applyBorder="1" applyAlignment="1">
      <alignment horizontal="left"/>
    </xf>
    <xf numFmtId="0" fontId="4" fillId="0" borderId="4" xfId="0" applyFont="1" applyBorder="1" applyAlignment="1">
      <alignment horizontal="right"/>
    </xf>
    <xf numFmtId="0" fontId="4" fillId="0" borderId="0" xfId="0" applyFont="1" applyAlignment="1">
      <alignment horizontal="center"/>
    </xf>
    <xf numFmtId="167" fontId="3" fillId="0" borderId="0" xfId="0" applyNumberFormat="1" applyFont="1"/>
    <xf numFmtId="167" fontId="4" fillId="0" borderId="0" xfId="0" applyNumberFormat="1" applyFont="1"/>
    <xf numFmtId="165" fontId="4" fillId="0" borderId="0" xfId="56" applyFont="1" applyBorder="1"/>
    <xf numFmtId="3" fontId="3" fillId="0" borderId="0" xfId="0" applyNumberFormat="1" applyFont="1"/>
    <xf numFmtId="0" fontId="4" fillId="0" borderId="0" xfId="0" applyFont="1" applyAlignment="1">
      <alignment horizontal="left"/>
    </xf>
    <xf numFmtId="167" fontId="3" fillId="0" borderId="1" xfId="0" applyNumberFormat="1" applyFont="1" applyBorder="1"/>
    <xf numFmtId="0" fontId="4" fillId="0" borderId="1" xfId="0" applyFont="1" applyBorder="1" applyAlignment="1">
      <alignment horizontal="right"/>
    </xf>
    <xf numFmtId="1" fontId="3" fillId="0" borderId="4" xfId="0" applyNumberFormat="1" applyFont="1" applyBorder="1"/>
    <xf numFmtId="2" fontId="3" fillId="0" borderId="4" xfId="0" applyNumberFormat="1" applyFont="1" applyBorder="1"/>
    <xf numFmtId="2" fontId="3" fillId="0" borderId="2" xfId="55" applyNumberFormat="1" applyFont="1" applyBorder="1"/>
    <xf numFmtId="0" fontId="4" fillId="0" borderId="4" xfId="0" applyFont="1" applyBorder="1"/>
    <xf numFmtId="167" fontId="4" fillId="0" borderId="2" xfId="56" applyNumberFormat="1" applyFont="1" applyBorder="1"/>
    <xf numFmtId="167" fontId="4" fillId="0" borderId="3" xfId="0" applyNumberFormat="1" applyFont="1" applyBorder="1"/>
    <xf numFmtId="167" fontId="4" fillId="0" borderId="2" xfId="0" applyNumberFormat="1" applyFont="1" applyBorder="1"/>
    <xf numFmtId="167" fontId="3" fillId="0" borderId="2" xfId="56" applyNumberFormat="1" applyFont="1" applyBorder="1"/>
    <xf numFmtId="1" fontId="3" fillId="0" borderId="2" xfId="0" applyNumberFormat="1" applyFont="1" applyBorder="1"/>
    <xf numFmtId="169" fontId="3" fillId="0" borderId="2" xfId="0" applyNumberFormat="1" applyFont="1" applyBorder="1"/>
    <xf numFmtId="169" fontId="4" fillId="0" borderId="1" xfId="0" applyNumberFormat="1" applyFont="1" applyBorder="1"/>
    <xf numFmtId="0" fontId="3" fillId="0" borderId="5" xfId="0" applyFont="1" applyBorder="1"/>
    <xf numFmtId="0" fontId="4" fillId="2" borderId="0" xfId="0" applyFont="1" applyFill="1"/>
    <xf numFmtId="167" fontId="3" fillId="2" borderId="4" xfId="56" applyNumberFormat="1" applyFont="1" applyFill="1" applyBorder="1"/>
    <xf numFmtId="167" fontId="3" fillId="0" borderId="4" xfId="56" applyNumberFormat="1" applyFont="1" applyBorder="1"/>
    <xf numFmtId="165" fontId="3" fillId="0" borderId="3" xfId="0" applyNumberFormat="1" applyFont="1" applyBorder="1"/>
    <xf numFmtId="168" fontId="3" fillId="0" borderId="3" xfId="0" applyNumberFormat="1" applyFont="1" applyBorder="1"/>
    <xf numFmtId="168" fontId="3" fillId="0" borderId="4" xfId="0" applyNumberFormat="1" applyFont="1" applyBorder="1"/>
    <xf numFmtId="170" fontId="3" fillId="0" borderId="1" xfId="0" applyNumberFormat="1" applyFont="1" applyBorder="1"/>
    <xf numFmtId="0" fontId="4" fillId="0" borderId="3" xfId="0" applyFont="1" applyBorder="1" applyAlignment="1">
      <alignment horizontal="right"/>
    </xf>
    <xf numFmtId="4" fontId="4" fillId="0" borderId="1" xfId="0" applyNumberFormat="1" applyFont="1" applyBorder="1"/>
    <xf numFmtId="0" fontId="3" fillId="3" borderId="0" xfId="0" applyFont="1" applyFill="1"/>
    <xf numFmtId="3" fontId="3" fillId="3" borderId="0" xfId="0" applyNumberFormat="1" applyFont="1" applyFill="1"/>
    <xf numFmtId="165" fontId="4" fillId="3" borderId="0" xfId="56" applyFont="1" applyFill="1" applyBorder="1"/>
    <xf numFmtId="2" fontId="3" fillId="2" borderId="4" xfId="0" applyNumberFormat="1" applyFont="1" applyFill="1" applyBorder="1"/>
    <xf numFmtId="0" fontId="9" fillId="0" borderId="7" xfId="0" applyFont="1" applyBorder="1" applyAlignment="1">
      <alignment vertical="top" wrapText="1"/>
    </xf>
    <xf numFmtId="0" fontId="10" fillId="0" borderId="7" xfId="0" applyFont="1" applyBorder="1" applyAlignment="1">
      <alignment vertical="top" wrapText="1"/>
    </xf>
    <xf numFmtId="0" fontId="10" fillId="0" borderId="11" xfId="0" applyFont="1" applyBorder="1" applyAlignment="1">
      <alignment vertical="top" wrapText="1"/>
    </xf>
    <xf numFmtId="0" fontId="10" fillId="0" borderId="9" xfId="0" applyFont="1" applyBorder="1" applyAlignment="1">
      <alignment vertical="top" wrapText="1"/>
    </xf>
    <xf numFmtId="0" fontId="10" fillId="0" borderId="9" xfId="0" applyFont="1" applyBorder="1" applyAlignment="1">
      <alignment wrapText="1"/>
    </xf>
    <xf numFmtId="0" fontId="10" fillId="0" borderId="11" xfId="0" applyFont="1" applyBorder="1" applyAlignment="1">
      <alignment wrapText="1"/>
    </xf>
    <xf numFmtId="0" fontId="12" fillId="5" borderId="7" xfId="0" applyFont="1" applyFill="1" applyBorder="1" applyAlignment="1">
      <alignment wrapText="1"/>
    </xf>
    <xf numFmtId="0" fontId="10" fillId="0" borderId="7" xfId="0" applyFont="1" applyBorder="1" applyAlignment="1">
      <alignment wrapText="1"/>
    </xf>
    <xf numFmtId="0" fontId="10" fillId="0" borderId="6" xfId="0" applyFont="1" applyBorder="1" applyAlignment="1">
      <alignment wrapText="1"/>
    </xf>
    <xf numFmtId="0" fontId="13" fillId="0" borderId="8" xfId="0" applyFont="1" applyBorder="1" applyAlignment="1">
      <alignment wrapText="1"/>
    </xf>
    <xf numFmtId="0" fontId="14" fillId="2" borderId="9" xfId="0" applyFont="1" applyFill="1" applyBorder="1" applyAlignment="1">
      <alignment vertical="top" wrapText="1"/>
    </xf>
    <xf numFmtId="0" fontId="14" fillId="0" borderId="9" xfId="0" applyFont="1" applyBorder="1" applyAlignment="1">
      <alignment wrapText="1"/>
    </xf>
    <xf numFmtId="0" fontId="0" fillId="0" borderId="0" xfId="0" applyAlignment="1">
      <alignment wrapText="1"/>
    </xf>
    <xf numFmtId="0" fontId="10" fillId="0" borderId="8" xfId="0" applyFont="1" applyBorder="1" applyAlignment="1">
      <alignment wrapText="1"/>
    </xf>
    <xf numFmtId="0" fontId="10" fillId="0" borderId="10" xfId="0" applyFont="1" applyBorder="1" applyAlignment="1">
      <alignment wrapText="1"/>
    </xf>
    <xf numFmtId="0" fontId="14" fillId="0" borderId="9" xfId="0" applyFont="1" applyBorder="1" applyAlignment="1">
      <alignment vertical="top" wrapText="1"/>
    </xf>
    <xf numFmtId="9" fontId="10" fillId="0" borderId="7" xfId="0" applyNumberFormat="1" applyFont="1" applyBorder="1" applyAlignment="1">
      <alignment horizontal="right" wrapText="1"/>
    </xf>
    <xf numFmtId="164" fontId="10" fillId="0" borderId="7" xfId="0" applyNumberFormat="1" applyFont="1" applyBorder="1" applyAlignment="1">
      <alignment horizontal="right" wrapText="1"/>
    </xf>
    <xf numFmtId="0" fontId="10" fillId="0" borderId="7" xfId="0" applyFont="1" applyBorder="1" applyAlignment="1">
      <alignment horizontal="right" wrapText="1"/>
    </xf>
    <xf numFmtId="0" fontId="10" fillId="0" borderId="7" xfId="0" applyFont="1" applyBorder="1" applyAlignment="1">
      <alignment vertical="center"/>
    </xf>
    <xf numFmtId="0" fontId="13" fillId="0" borderId="7" xfId="0" applyFont="1" applyBorder="1" applyAlignment="1">
      <alignment horizontal="right" wrapText="1"/>
    </xf>
    <xf numFmtId="0" fontId="10" fillId="0" borderId="23" xfId="0" applyFont="1" applyBorder="1" applyAlignment="1">
      <alignment horizontal="right" wrapText="1"/>
    </xf>
    <xf numFmtId="9" fontId="10" fillId="0" borderId="23" xfId="0" applyNumberFormat="1" applyFont="1" applyBorder="1" applyAlignment="1">
      <alignment horizontal="right" wrapText="1"/>
    </xf>
    <xf numFmtId="169" fontId="3" fillId="2" borderId="2" xfId="0" applyNumberFormat="1" applyFont="1" applyFill="1" applyBorder="1"/>
    <xf numFmtId="169" fontId="3" fillId="2" borderId="4" xfId="0" applyNumberFormat="1" applyFont="1" applyFill="1" applyBorder="1"/>
    <xf numFmtId="4" fontId="3" fillId="2" borderId="2" xfId="0" applyNumberFormat="1" applyFont="1" applyFill="1" applyBorder="1"/>
    <xf numFmtId="2" fontId="3" fillId="2" borderId="2" xfId="0" applyNumberFormat="1" applyFont="1" applyFill="1" applyBorder="1"/>
    <xf numFmtId="0" fontId="10" fillId="0" borderId="13" xfId="0" applyFont="1" applyBorder="1" applyAlignment="1">
      <alignment wrapText="1"/>
    </xf>
    <xf numFmtId="0" fontId="10" fillId="0" borderId="24" xfId="0" applyFont="1" applyBorder="1" applyAlignment="1">
      <alignment wrapText="1"/>
    </xf>
    <xf numFmtId="0" fontId="10" fillId="0" borderId="1" xfId="0" applyFont="1" applyBorder="1" applyAlignment="1">
      <alignment wrapText="1"/>
    </xf>
    <xf numFmtId="0" fontId="10" fillId="0" borderId="1" xfId="0" applyFont="1" applyBorder="1" applyAlignment="1">
      <alignment horizontal="right" wrapText="1"/>
    </xf>
    <xf numFmtId="0" fontId="15" fillId="0" borderId="1" xfId="0" applyFont="1" applyBorder="1" applyAlignment="1">
      <alignment wrapText="1"/>
    </xf>
    <xf numFmtId="0" fontId="10" fillId="0" borderId="3" xfId="0" applyFont="1" applyBorder="1" applyAlignment="1">
      <alignment wrapText="1"/>
    </xf>
    <xf numFmtId="0" fontId="10" fillId="0" borderId="3" xfId="0" applyFont="1" applyBorder="1" applyAlignment="1">
      <alignment horizontal="right" wrapText="1"/>
    </xf>
    <xf numFmtId="0" fontId="9" fillId="0" borderId="25" xfId="0" applyFont="1" applyBorder="1" applyAlignment="1">
      <alignment wrapText="1"/>
    </xf>
    <xf numFmtId="0" fontId="9" fillId="0" borderId="25" xfId="0" applyFont="1" applyBorder="1" applyAlignment="1">
      <alignment vertical="center"/>
    </xf>
    <xf numFmtId="0" fontId="9" fillId="0" borderId="6" xfId="0" applyFont="1" applyBorder="1" applyAlignment="1">
      <alignment vertical="top"/>
    </xf>
    <xf numFmtId="0" fontId="10" fillId="0" borderId="7" xfId="0" applyFont="1" applyBorder="1" applyAlignment="1">
      <alignment vertical="top"/>
    </xf>
    <xf numFmtId="0" fontId="11" fillId="0" borderId="8" xfId="0" applyFont="1" applyBorder="1" applyAlignment="1">
      <alignment vertical="top"/>
    </xf>
    <xf numFmtId="0" fontId="12" fillId="4" borderId="9" xfId="0" applyFont="1" applyFill="1" applyBorder="1" applyAlignment="1">
      <alignment vertical="top"/>
    </xf>
    <xf numFmtId="0" fontId="12" fillId="0" borderId="9" xfId="0" applyFont="1" applyBorder="1"/>
    <xf numFmtId="0" fontId="10" fillId="0" borderId="8" xfId="0" applyFont="1" applyBorder="1" applyAlignment="1">
      <alignment vertical="top"/>
    </xf>
    <xf numFmtId="0" fontId="10" fillId="0" borderId="10" xfId="0" applyFont="1" applyBorder="1" applyAlignment="1">
      <alignment vertical="top"/>
    </xf>
    <xf numFmtId="0" fontId="10" fillId="0" borderId="11" xfId="0" applyFont="1" applyBorder="1" applyAlignment="1">
      <alignment vertical="top"/>
    </xf>
    <xf numFmtId="0" fontId="12" fillId="0" borderId="9" xfId="0" applyFont="1" applyBorder="1" applyAlignment="1">
      <alignment vertical="top"/>
    </xf>
    <xf numFmtId="0" fontId="10" fillId="0" borderId="9" xfId="0" applyFont="1" applyBorder="1" applyAlignment="1">
      <alignment vertical="top"/>
    </xf>
    <xf numFmtId="0" fontId="10" fillId="0" borderId="9" xfId="0" applyFont="1" applyBorder="1"/>
    <xf numFmtId="0" fontId="10" fillId="0" borderId="11" xfId="0" applyFont="1" applyBorder="1"/>
    <xf numFmtId="0" fontId="14" fillId="6" borderId="9" xfId="0" applyFont="1" applyFill="1" applyBorder="1" applyAlignment="1">
      <alignment vertical="top"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3" xfId="0" applyFont="1" applyBorder="1" applyAlignment="1">
      <alignment horizontal="right" wrapText="1"/>
    </xf>
    <xf numFmtId="0" fontId="12" fillId="4" borderId="9" xfId="0" applyFont="1" applyFill="1" applyBorder="1" applyAlignment="1">
      <alignment vertical="top" wrapText="1"/>
    </xf>
    <xf numFmtId="0" fontId="3" fillId="6" borderId="2" xfId="0" applyFont="1" applyFill="1" applyBorder="1"/>
    <xf numFmtId="9" fontId="10" fillId="6" borderId="7" xfId="0" applyNumberFormat="1" applyFont="1" applyFill="1" applyBorder="1" applyAlignment="1">
      <alignment horizontal="right" wrapText="1"/>
    </xf>
    <xf numFmtId="0" fontId="10" fillId="6" borderId="7" xfId="0" applyFont="1" applyFill="1" applyBorder="1" applyAlignment="1">
      <alignment horizontal="right" wrapText="1"/>
    </xf>
    <xf numFmtId="0" fontId="3" fillId="10" borderId="0" xfId="0" applyFont="1" applyFill="1"/>
    <xf numFmtId="0" fontId="10" fillId="0" borderId="26" xfId="0" applyFont="1" applyBorder="1" applyAlignment="1">
      <alignment wrapText="1"/>
    </xf>
    <xf numFmtId="0" fontId="14" fillId="0" borderId="0" xfId="0" applyFont="1" applyAlignment="1">
      <alignment wrapText="1"/>
    </xf>
    <xf numFmtId="0" fontId="10" fillId="0" borderId="27" xfId="0" applyFont="1" applyBorder="1" applyAlignment="1">
      <alignment vertical="top" wrapText="1"/>
    </xf>
    <xf numFmtId="0" fontId="10" fillId="0" borderId="28" xfId="0" applyFont="1" applyBorder="1" applyAlignment="1">
      <alignment wrapText="1"/>
    </xf>
    <xf numFmtId="0" fontId="14" fillId="0" borderId="28" xfId="0" applyFont="1" applyBorder="1" applyAlignment="1">
      <alignment wrapText="1"/>
    </xf>
    <xf numFmtId="0" fontId="10" fillId="0" borderId="27" xfId="0" applyFont="1" applyBorder="1" applyAlignment="1">
      <alignment wrapText="1"/>
    </xf>
    <xf numFmtId="0" fontId="14" fillId="0" borderId="12" xfId="0" applyFont="1" applyBorder="1" applyAlignment="1">
      <alignment wrapText="1"/>
    </xf>
    <xf numFmtId="0" fontId="10" fillId="0" borderId="29" xfId="0" applyFont="1" applyBorder="1" applyAlignment="1">
      <alignment wrapText="1"/>
    </xf>
    <xf numFmtId="0" fontId="8" fillId="3" borderId="0" xfId="0" applyFont="1" applyFill="1" applyAlignment="1">
      <alignment horizontal="center" vertical="center" textRotation="90"/>
    </xf>
    <xf numFmtId="0" fontId="10" fillId="0" borderId="19" xfId="0" applyFont="1" applyBorder="1" applyAlignment="1">
      <alignment wrapText="1"/>
    </xf>
    <xf numFmtId="0" fontId="10" fillId="0" borderId="12" xfId="0" applyFont="1" applyBorder="1" applyAlignment="1">
      <alignment wrapText="1"/>
    </xf>
    <xf numFmtId="0" fontId="10" fillId="0" borderId="13" xfId="0" applyFont="1" applyBorder="1" applyAlignment="1">
      <alignment wrapText="1"/>
    </xf>
    <xf numFmtId="0" fontId="10" fillId="0" borderId="20"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0" xfId="0" applyFont="1" applyAlignment="1">
      <alignment horizontal="center" vertical="center" wrapText="1"/>
    </xf>
    <xf numFmtId="0" fontId="10" fillId="0" borderId="1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0" fillId="7" borderId="17" xfId="0" applyFill="1" applyBorder="1" applyAlignment="1">
      <alignment horizontal="center"/>
    </xf>
    <xf numFmtId="0" fontId="0" fillId="8" borderId="17" xfId="0" applyFill="1" applyBorder="1" applyAlignment="1">
      <alignment horizontal="center"/>
    </xf>
    <xf numFmtId="0" fontId="0" fillId="9" borderId="17" xfId="0" applyFill="1" applyBorder="1" applyAlignment="1">
      <alignment horizontal="center"/>
    </xf>
  </cellXfs>
  <cellStyles count="57">
    <cellStyle name="Besøgt link" xfId="2" builtinId="9" hidden="1"/>
    <cellStyle name="Besøgt link" xfId="4" builtinId="9" hidden="1"/>
    <cellStyle name="Besøgt link" xfId="6" builtinId="9" hidden="1"/>
    <cellStyle name="Besøgt link" xfId="8" builtinId="9" hidden="1"/>
    <cellStyle name="Besøgt link" xfId="10" builtinId="9" hidden="1"/>
    <cellStyle name="Besøgt link" xfId="12" builtinId="9" hidden="1"/>
    <cellStyle name="Besøgt link" xfId="14" builtinId="9" hidden="1"/>
    <cellStyle name="Besøgt link" xfId="16" builtinId="9" hidden="1"/>
    <cellStyle name="Besøgt link" xfId="18" builtinId="9" hidden="1"/>
    <cellStyle name="Besøgt link" xfId="20" builtinId="9" hidden="1"/>
    <cellStyle name="Besøgt link" xfId="22" builtinId="9" hidden="1"/>
    <cellStyle name="Besøgt link" xfId="24" builtinId="9" hidden="1"/>
    <cellStyle name="Besøgt link" xfId="26" builtinId="9" hidden="1"/>
    <cellStyle name="Besøgt link" xfId="28" builtinId="9" hidden="1"/>
    <cellStyle name="Besøgt link" xfId="30" builtinId="9" hidden="1"/>
    <cellStyle name="Besøgt link" xfId="32" builtinId="9" hidden="1"/>
    <cellStyle name="Besøgt link" xfId="34" builtinId="9" hidden="1"/>
    <cellStyle name="Besøgt link" xfId="36" builtinId="9" hidden="1"/>
    <cellStyle name="Besøgt link" xfId="38" builtinId="9" hidden="1"/>
    <cellStyle name="Besøgt link" xfId="40" builtinId="9" hidden="1"/>
    <cellStyle name="Besøgt link" xfId="42" builtinId="9" hidden="1"/>
    <cellStyle name="Besøgt link" xfId="44" builtinId="9" hidden="1"/>
    <cellStyle name="Besøgt link" xfId="46" builtinId="9" hidden="1"/>
    <cellStyle name="Besøgt link" xfId="48" builtinId="9" hidden="1"/>
    <cellStyle name="Besøgt link" xfId="50" builtinId="9" hidden="1"/>
    <cellStyle name="Besøgt link" xfId="52" builtinId="9" hidden="1"/>
    <cellStyle name="Besøgt link" xfId="54" builtinId="9" hidden="1"/>
    <cellStyle name="Komma" xfId="55" builtinId="3"/>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Normal" xfId="0" builtinId="0"/>
    <cellStyle name="Valuta" xfId="56" builtin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Cost</a:t>
            </a:r>
            <a:r>
              <a:rPr lang="en-US" sz="1800" baseline="0"/>
              <a:t> per part vs. Quantity (up to 100)</a:t>
            </a:r>
          </a:p>
        </c:rich>
      </c:tx>
      <c:overlay val="0"/>
    </c:title>
    <c:autoTitleDeleted val="0"/>
    <c:plotArea>
      <c:layout>
        <c:manualLayout>
          <c:layoutTarget val="inner"/>
          <c:xMode val="edge"/>
          <c:yMode val="edge"/>
          <c:x val="0.21104294254884801"/>
          <c:y val="0.14017268374594399"/>
          <c:w val="0.71522261106250595"/>
          <c:h val="0.64411196078876298"/>
        </c:manualLayout>
      </c:layout>
      <c:scatterChart>
        <c:scatterStyle val="smoothMarker"/>
        <c:varyColors val="0"/>
        <c:ser>
          <c:idx val="0"/>
          <c:order val="0"/>
          <c:marker>
            <c:symbol val="none"/>
          </c:marker>
          <c:yVal>
            <c:numRef>
              <c:f>'Inputs and Calculations'!$S$61:$DN$61</c:f>
              <c:numCache>
                <c:formatCode>#,##0.00</c:formatCode>
                <c:ptCount val="100"/>
                <c:pt idx="0">
                  <c:v>80.276655391569562</c:v>
                </c:pt>
                <c:pt idx="1">
                  <c:v>43.441680085453186</c:v>
                </c:pt>
                <c:pt idx="2">
                  <c:v>31.163354983414397</c:v>
                </c:pt>
                <c:pt idx="3">
                  <c:v>25.024192432394994</c:v>
                </c:pt>
                <c:pt idx="4">
                  <c:v>21.340694901783355</c:v>
                </c:pt>
                <c:pt idx="5">
                  <c:v>25.330021650081065</c:v>
                </c:pt>
                <c:pt idx="6">
                  <c:v>22.655262097117593</c:v>
                </c:pt>
                <c:pt idx="7">
                  <c:v>20.649192432394994</c:v>
                </c:pt>
                <c:pt idx="8">
                  <c:v>19.088916026499639</c:v>
                </c:pt>
                <c:pt idx="9">
                  <c:v>17.840694901783355</c:v>
                </c:pt>
                <c:pt idx="10">
                  <c:v>20.334873128127558</c:v>
                </c:pt>
                <c:pt idx="11">
                  <c:v>19.190859099061665</c:v>
                </c:pt>
                <c:pt idx="12">
                  <c:v>18.22284722831359</c:v>
                </c:pt>
                <c:pt idx="13">
                  <c:v>17.393122767672391</c:v>
                </c:pt>
                <c:pt idx="14">
                  <c:v>16.674028235116687</c:v>
                </c:pt>
                <c:pt idx="15">
                  <c:v>18.461692432394994</c:v>
                </c:pt>
                <c:pt idx="16">
                  <c:v>17.764340217509218</c:v>
                </c:pt>
                <c:pt idx="17">
                  <c:v>17.144471582055196</c:v>
                </c:pt>
                <c:pt idx="18">
                  <c:v>16.589852276648958</c:v>
                </c:pt>
                <c:pt idx="19">
                  <c:v>16.090694901783355</c:v>
                </c:pt>
                <c:pt idx="20">
                  <c:v>17.480502544154124</c:v>
                </c:pt>
                <c:pt idx="21">
                  <c:v>16.986239009389703</c:v>
                </c:pt>
                <c:pt idx="22">
                  <c:v>16.534954912430884</c:v>
                </c:pt>
                <c:pt idx="23">
                  <c:v>16.121277823551964</c:v>
                </c:pt>
                <c:pt idx="24">
                  <c:v>15.740694901783353</c:v>
                </c:pt>
                <c:pt idx="25">
                  <c:v>16.876693382159747</c:v>
                </c:pt>
                <c:pt idx="26">
                  <c:v>16.496323433907044</c:v>
                </c:pt>
                <c:pt idx="27">
                  <c:v>16.143122767672391</c:v>
                </c:pt>
                <c:pt idx="28">
                  <c:v>15.814280768074616</c:v>
                </c:pt>
                <c:pt idx="29">
                  <c:v>15.507361568450021</c:v>
                </c:pt>
                <c:pt idx="30">
                  <c:v>16.467661369195813</c:v>
                </c:pt>
                <c:pt idx="31">
                  <c:v>16.159506475762715</c:v>
                </c:pt>
                <c:pt idx="32">
                  <c:v>15.870027636477083</c:v>
                </c:pt>
                <c:pt idx="33">
                  <c:v>15.597576964208251</c:v>
                </c:pt>
                <c:pt idx="34">
                  <c:v>15.340694901783355</c:v>
                </c:pt>
                <c:pt idx="35">
                  <c:v>16.172249359832975</c:v>
                </c:pt>
                <c:pt idx="36">
                  <c:v>15.913721127927666</c:v>
                </c:pt>
                <c:pt idx="37">
                  <c:v>15.66879964507001</c:v>
                </c:pt>
                <c:pt idx="38">
                  <c:v>15.436438238256338</c:v>
                </c:pt>
                <c:pt idx="39">
                  <c:v>15.215694901783355</c:v>
                </c:pt>
                <c:pt idx="40">
                  <c:v>15.948889060070824</c:v>
                </c:pt>
                <c:pt idx="41">
                  <c:v>15.726456101005732</c:v>
                </c:pt>
                <c:pt idx="42">
                  <c:v>15.514368860966913</c:v>
                </c:pt>
                <c:pt idx="43">
                  <c:v>15.311921950020773</c:v>
                </c:pt>
                <c:pt idx="44">
                  <c:v>15.118472679561135</c:v>
                </c:pt>
                <c:pt idx="45">
                  <c:v>15.774085347213491</c:v>
                </c:pt>
                <c:pt idx="46">
                  <c:v>15.57903469683313</c:v>
                </c:pt>
                <c:pt idx="47">
                  <c:v>15.392111156885298</c:v>
                </c:pt>
                <c:pt idx="48">
                  <c:v>15.21281714918022</c:v>
                </c:pt>
                <c:pt idx="49">
                  <c:v>15.040694901783354</c:v>
                </c:pt>
                <c:pt idx="50">
                  <c:v>15.633556872171313</c:v>
                </c:pt>
                <c:pt idx="51">
                  <c:v>15.459963562693732</c:v>
                </c:pt>
                <c:pt idx="52">
                  <c:v>15.292920944139823</c:v>
                </c:pt>
                <c:pt idx="53">
                  <c:v>15.13206508923607</c:v>
                </c:pt>
                <c:pt idx="54">
                  <c:v>14.977058538146986</c:v>
                </c:pt>
                <c:pt idx="55">
                  <c:v>15.518122767672391</c:v>
                </c:pt>
                <c:pt idx="56">
                  <c:v>15.361782101210359</c:v>
                </c:pt>
                <c:pt idx="57">
                  <c:v>15.210832492212546</c:v>
                </c:pt>
                <c:pt idx="58">
                  <c:v>15.064999819112952</c:v>
                </c:pt>
                <c:pt idx="59">
                  <c:v>14.924028235116687</c:v>
                </c:pt>
                <c:pt idx="60">
                  <c:v>15.421612286861819</c:v>
                </c:pt>
                <c:pt idx="61">
                  <c:v>15.279436359321089</c:v>
                </c:pt>
                <c:pt idx="62">
                  <c:v>15.141773953289588</c:v>
                </c:pt>
                <c:pt idx="63">
                  <c:v>15.008413497446579</c:v>
                </c:pt>
                <c:pt idx="64">
                  <c:v>14.879156440244897</c:v>
                </c:pt>
                <c:pt idx="65">
                  <c:v>15.339724606174054</c:v>
                </c:pt>
                <c:pt idx="66">
                  <c:v>15.209381026669016</c:v>
                </c:pt>
                <c:pt idx="67">
                  <c:v>15.082871081855311</c:v>
                </c:pt>
                <c:pt idx="68">
                  <c:v>14.960028091963739</c:v>
                </c:pt>
                <c:pt idx="69">
                  <c:v>14.840694901783355</c:v>
                </c:pt>
                <c:pt idx="70">
                  <c:v>15.269370401639492</c:v>
                </c:pt>
                <c:pt idx="71">
                  <c:v>15.149055601329735</c:v>
                </c:pt>
                <c:pt idx="72">
                  <c:v>15.032037096918877</c:v>
                </c:pt>
                <c:pt idx="73">
                  <c:v>14.918181254789387</c:v>
                </c:pt>
                <c:pt idx="74">
                  <c:v>14.807361568450014</c:v>
                </c:pt>
                <c:pt idx="75">
                  <c:v>15.208273329280535</c:v>
                </c:pt>
                <c:pt idx="76">
                  <c:v>15.096564646813739</c:v>
                </c:pt>
                <c:pt idx="77">
                  <c:v>14.987720289538389</c:v>
                </c:pt>
                <c:pt idx="78">
                  <c:v>14.881631485611786</c:v>
                </c:pt>
                <c:pt idx="79">
                  <c:v>14.778194901783355</c:v>
                </c:pt>
                <c:pt idx="80">
                  <c:v>15.154719105360959</c:v>
                </c:pt>
                <c:pt idx="81">
                  <c:v>15.050475028214329</c:v>
                </c:pt>
                <c:pt idx="82">
                  <c:v>14.948742856541099</c:v>
                </c:pt>
                <c:pt idx="83">
                  <c:v>14.849432879431525</c:v>
                </c:pt>
                <c:pt idx="84">
                  <c:v>14.752459607665706</c:v>
                </c:pt>
                <c:pt idx="85">
                  <c:v>15.107392116780867</c:v>
                </c:pt>
                <c:pt idx="86">
                  <c:v>15.009683066925181</c:v>
                </c:pt>
                <c:pt idx="87">
                  <c:v>14.9141946772935</c:v>
                </c:pt>
                <c:pt idx="88">
                  <c:v>14.820852094170395</c:v>
                </c:pt>
                <c:pt idx="89">
                  <c:v>14.729583790672246</c:v>
                </c:pt>
                <c:pt idx="90">
                  <c:v>15.065265896176612</c:v>
                </c:pt>
                <c:pt idx="91">
                  <c:v>14.973325014471831</c:v>
                </c:pt>
                <c:pt idx="92">
                  <c:v>14.883361356029503</c:v>
                </c:pt>
                <c:pt idx="93">
                  <c:v>14.79531181797959</c:v>
                </c:pt>
                <c:pt idx="94">
                  <c:v>14.709115954414928</c:v>
                </c:pt>
                <c:pt idx="95">
                  <c:v>15.027527823551964</c:v>
                </c:pt>
                <c:pt idx="96">
                  <c:v>14.940715214848709</c:v>
                </c:pt>
                <c:pt idx="97">
                  <c:v>14.855674292037362</c:v>
                </c:pt>
                <c:pt idx="98">
                  <c:v>14.772351367666658</c:v>
                </c:pt>
                <c:pt idx="99">
                  <c:v>14.690694901783354</c:v>
                </c:pt>
              </c:numCache>
            </c:numRef>
          </c:yVal>
          <c:smooth val="1"/>
          <c:extLst>
            <c:ext xmlns:c16="http://schemas.microsoft.com/office/drawing/2014/chart" uri="{C3380CC4-5D6E-409C-BE32-E72D297353CC}">
              <c16:uniqueId val="{00000000-CEC1-467D-B8DB-72C63FEC22CB}"/>
            </c:ext>
          </c:extLst>
        </c:ser>
        <c:dLbls>
          <c:showLegendKey val="0"/>
          <c:showVal val="0"/>
          <c:showCatName val="0"/>
          <c:showSerName val="0"/>
          <c:showPercent val="0"/>
          <c:showBubbleSize val="0"/>
        </c:dLbls>
        <c:axId val="-2087330608"/>
        <c:axId val="-2086956208"/>
      </c:scatterChart>
      <c:valAx>
        <c:axId val="-2087330608"/>
        <c:scaling>
          <c:orientation val="minMax"/>
          <c:max val="100"/>
          <c:min val="0"/>
        </c:scaling>
        <c:delete val="0"/>
        <c:axPos val="b"/>
        <c:title>
          <c:tx>
            <c:rich>
              <a:bodyPr/>
              <a:lstStyle/>
              <a:p>
                <a:pPr>
                  <a:defRPr sz="1800"/>
                </a:pPr>
                <a:r>
                  <a:rPr lang="en-US" sz="1800"/>
                  <a:t>Quantity</a:t>
                </a:r>
              </a:p>
            </c:rich>
          </c:tx>
          <c:overlay val="0"/>
        </c:title>
        <c:numFmt formatCode="#,##0" sourceLinked="1"/>
        <c:majorTickMark val="out"/>
        <c:minorTickMark val="out"/>
        <c:tickLblPos val="nextTo"/>
        <c:spPr>
          <a:ln>
            <a:solidFill>
              <a:schemeClr val="tx1"/>
            </a:solidFill>
          </a:ln>
        </c:spPr>
        <c:crossAx val="-2086956208"/>
        <c:crosses val="autoZero"/>
        <c:crossBetween val="midCat"/>
      </c:valAx>
      <c:valAx>
        <c:axId val="-2086956208"/>
        <c:scaling>
          <c:orientation val="minMax"/>
        </c:scaling>
        <c:delete val="0"/>
        <c:axPos val="l"/>
        <c:majorGridlines>
          <c:spPr>
            <a:ln>
              <a:noFill/>
            </a:ln>
          </c:spPr>
        </c:majorGridlines>
        <c:title>
          <c:tx>
            <c:rich>
              <a:bodyPr rot="-5400000" vert="horz"/>
              <a:lstStyle/>
              <a:p>
                <a:pPr>
                  <a:defRPr sz="1800"/>
                </a:pPr>
                <a:r>
                  <a:rPr lang="en-US" sz="1800"/>
                  <a:t>Cost per part ($)</a:t>
                </a:r>
              </a:p>
            </c:rich>
          </c:tx>
          <c:overlay val="0"/>
        </c:title>
        <c:numFmt formatCode="#,##0.00" sourceLinked="1"/>
        <c:majorTickMark val="out"/>
        <c:minorTickMark val="out"/>
        <c:tickLblPos val="nextTo"/>
        <c:spPr>
          <a:ln>
            <a:solidFill>
              <a:schemeClr val="tx1"/>
            </a:solidFill>
          </a:ln>
        </c:spPr>
        <c:crossAx val="-2087330608"/>
        <c:crosses val="autoZero"/>
        <c:crossBetween val="midCat"/>
      </c:valAx>
    </c:plotArea>
    <c:plotVisOnly val="1"/>
    <c:dispBlanksAs val="gap"/>
    <c:showDLblsOverMax val="0"/>
  </c:chart>
  <c:txPr>
    <a:bodyPr/>
    <a:lstStyle/>
    <a:p>
      <a:pPr>
        <a:defRPr sz="1600">
          <a:latin typeface="Arial"/>
          <a:cs typeface="Arial"/>
        </a:defRPr>
      </a:pPr>
      <a:endParaRPr lang="da-DK"/>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52918</xdr:colOff>
      <xdr:row>18</xdr:row>
      <xdr:rowOff>116417</xdr:rowOff>
    </xdr:from>
    <xdr:to>
      <xdr:col>8</xdr:col>
      <xdr:colOff>2839077</xdr:colOff>
      <xdr:row>39</xdr:row>
      <xdr:rowOff>25644</xdr:rowOff>
    </xdr:to>
    <xdr:graphicFrame macro="">
      <xdr:nvGraphicFramePr>
        <xdr:cNvPr id="3" name="Chart 2">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N68"/>
  <sheetViews>
    <sheetView zoomScale="79" zoomScaleNormal="54" zoomScalePageLayoutView="54" workbookViewId="0">
      <selection activeCell="N11" sqref="N11"/>
    </sheetView>
  </sheetViews>
  <sheetFormatPr defaultColWidth="10.69921875" defaultRowHeight="15" x14ac:dyDescent="0.25"/>
  <cols>
    <col min="1" max="1" width="14" style="1" customWidth="1"/>
    <col min="2" max="2" width="53.69921875" style="1" customWidth="1"/>
    <col min="3" max="3" width="10.5" style="1" customWidth="1"/>
    <col min="4" max="4" width="16.5" style="1" customWidth="1"/>
    <col min="5" max="5" width="14.69921875" style="1" customWidth="1"/>
    <col min="6" max="6" width="32" style="1" customWidth="1"/>
    <col min="7" max="7" width="8.19921875" style="1" customWidth="1"/>
    <col min="8" max="8" width="17.19921875" style="1" customWidth="1"/>
    <col min="9" max="9" width="43.69921875" style="1" customWidth="1"/>
    <col min="10" max="10" width="10.19921875" style="64" customWidth="1"/>
    <col min="11" max="11" width="14.19921875" style="31" customWidth="1"/>
    <col min="12" max="12" width="42.19921875" style="1" customWidth="1"/>
    <col min="13" max="13" width="10.69921875" style="1"/>
    <col min="14" max="14" width="16.19921875" style="1" bestFit="1" customWidth="1"/>
    <col min="15" max="15" width="11.69921875" style="1" customWidth="1"/>
    <col min="16" max="16" width="15.69921875" style="31" customWidth="1"/>
    <col min="17" max="17" width="42.19921875" style="1" customWidth="1"/>
    <col min="18" max="18" width="10.69921875" style="1"/>
    <col min="19" max="118" width="11.5" style="1" customWidth="1"/>
    <col min="119" max="16384" width="10.69921875" style="1"/>
  </cols>
  <sheetData>
    <row r="1" spans="1:118" ht="15.6" x14ac:dyDescent="0.3">
      <c r="A1" s="2" t="s">
        <v>119</v>
      </c>
      <c r="J1" s="134" t="s">
        <v>117</v>
      </c>
    </row>
    <row r="2" spans="1:118" x14ac:dyDescent="0.25">
      <c r="J2" s="134"/>
      <c r="M2" s="31"/>
      <c r="R2" s="31"/>
    </row>
    <row r="3" spans="1:118" ht="15.6" x14ac:dyDescent="0.3">
      <c r="A3" s="55" t="s">
        <v>109</v>
      </c>
      <c r="C3" s="26" t="s">
        <v>6</v>
      </c>
      <c r="D3" s="42" t="s">
        <v>2</v>
      </c>
      <c r="F3" s="9" t="s">
        <v>25</v>
      </c>
      <c r="G3" s="22" t="s">
        <v>15</v>
      </c>
      <c r="H3" s="23">
        <v>1</v>
      </c>
      <c r="J3" s="134"/>
      <c r="K3" s="40" t="s">
        <v>111</v>
      </c>
      <c r="P3" s="40" t="s">
        <v>114</v>
      </c>
    </row>
    <row r="4" spans="1:118" ht="15.6" x14ac:dyDescent="0.3">
      <c r="A4" s="34" t="s">
        <v>0</v>
      </c>
      <c r="B4" s="12" t="s">
        <v>27</v>
      </c>
      <c r="C4" s="33" t="s">
        <v>5</v>
      </c>
      <c r="D4" s="92">
        <v>149</v>
      </c>
      <c r="J4" s="134"/>
      <c r="M4" s="31" t="s">
        <v>112</v>
      </c>
      <c r="N4" s="1">
        <f>H3</f>
        <v>1</v>
      </c>
      <c r="Q4" s="31"/>
      <c r="R4" s="31" t="s">
        <v>112</v>
      </c>
      <c r="S4" s="1">
        <v>1</v>
      </c>
      <c r="T4" s="1">
        <f>S4+1</f>
        <v>2</v>
      </c>
      <c r="U4" s="1">
        <f t="shared" ref="U4:AA4" si="0">T4+1</f>
        <v>3</v>
      </c>
      <c r="V4" s="1">
        <f t="shared" si="0"/>
        <v>4</v>
      </c>
      <c r="W4" s="1">
        <f t="shared" si="0"/>
        <v>5</v>
      </c>
      <c r="X4" s="1">
        <f t="shared" si="0"/>
        <v>6</v>
      </c>
      <c r="Y4" s="1">
        <f t="shared" si="0"/>
        <v>7</v>
      </c>
      <c r="Z4" s="1">
        <f t="shared" si="0"/>
        <v>8</v>
      </c>
      <c r="AA4" s="1">
        <f t="shared" si="0"/>
        <v>9</v>
      </c>
      <c r="AB4" s="1">
        <f t="shared" ref="AB4:CM4" si="1">AA4+1</f>
        <v>10</v>
      </c>
      <c r="AC4" s="1">
        <f t="shared" si="1"/>
        <v>11</v>
      </c>
      <c r="AD4" s="1">
        <f t="shared" si="1"/>
        <v>12</v>
      </c>
      <c r="AE4" s="1">
        <f t="shared" si="1"/>
        <v>13</v>
      </c>
      <c r="AF4" s="1">
        <f t="shared" si="1"/>
        <v>14</v>
      </c>
      <c r="AG4" s="1">
        <f t="shared" si="1"/>
        <v>15</v>
      </c>
      <c r="AH4" s="1">
        <f t="shared" si="1"/>
        <v>16</v>
      </c>
      <c r="AI4" s="1">
        <f t="shared" si="1"/>
        <v>17</v>
      </c>
      <c r="AJ4" s="1">
        <f t="shared" si="1"/>
        <v>18</v>
      </c>
      <c r="AK4" s="1">
        <f t="shared" si="1"/>
        <v>19</v>
      </c>
      <c r="AL4" s="1">
        <f t="shared" si="1"/>
        <v>20</v>
      </c>
      <c r="AM4" s="1">
        <f t="shared" si="1"/>
        <v>21</v>
      </c>
      <c r="AN4" s="1">
        <f t="shared" si="1"/>
        <v>22</v>
      </c>
      <c r="AO4" s="1">
        <f t="shared" si="1"/>
        <v>23</v>
      </c>
      <c r="AP4" s="1">
        <f t="shared" si="1"/>
        <v>24</v>
      </c>
      <c r="AQ4" s="1">
        <f t="shared" si="1"/>
        <v>25</v>
      </c>
      <c r="AR4" s="1">
        <f t="shared" si="1"/>
        <v>26</v>
      </c>
      <c r="AS4" s="1">
        <f t="shared" si="1"/>
        <v>27</v>
      </c>
      <c r="AT4" s="1">
        <f t="shared" si="1"/>
        <v>28</v>
      </c>
      <c r="AU4" s="1">
        <f t="shared" si="1"/>
        <v>29</v>
      </c>
      <c r="AV4" s="1">
        <f t="shared" si="1"/>
        <v>30</v>
      </c>
      <c r="AW4" s="1">
        <f t="shared" si="1"/>
        <v>31</v>
      </c>
      <c r="AX4" s="1">
        <f t="shared" si="1"/>
        <v>32</v>
      </c>
      <c r="AY4" s="1">
        <f t="shared" si="1"/>
        <v>33</v>
      </c>
      <c r="AZ4" s="1">
        <f t="shared" si="1"/>
        <v>34</v>
      </c>
      <c r="BA4" s="1">
        <f t="shared" si="1"/>
        <v>35</v>
      </c>
      <c r="BB4" s="1">
        <f t="shared" si="1"/>
        <v>36</v>
      </c>
      <c r="BC4" s="1">
        <f t="shared" si="1"/>
        <v>37</v>
      </c>
      <c r="BD4" s="1">
        <f t="shared" si="1"/>
        <v>38</v>
      </c>
      <c r="BE4" s="1">
        <f t="shared" si="1"/>
        <v>39</v>
      </c>
      <c r="BF4" s="1">
        <f t="shared" si="1"/>
        <v>40</v>
      </c>
      <c r="BG4" s="1">
        <f t="shared" si="1"/>
        <v>41</v>
      </c>
      <c r="BH4" s="1">
        <f t="shared" si="1"/>
        <v>42</v>
      </c>
      <c r="BI4" s="1">
        <f t="shared" si="1"/>
        <v>43</v>
      </c>
      <c r="BJ4" s="1">
        <f t="shared" si="1"/>
        <v>44</v>
      </c>
      <c r="BK4" s="1">
        <f t="shared" si="1"/>
        <v>45</v>
      </c>
      <c r="BL4" s="1">
        <f t="shared" si="1"/>
        <v>46</v>
      </c>
      <c r="BM4" s="1">
        <f t="shared" si="1"/>
        <v>47</v>
      </c>
      <c r="BN4" s="1">
        <f t="shared" si="1"/>
        <v>48</v>
      </c>
      <c r="BO4" s="1">
        <f t="shared" si="1"/>
        <v>49</v>
      </c>
      <c r="BP4" s="1">
        <f t="shared" si="1"/>
        <v>50</v>
      </c>
      <c r="BQ4" s="1">
        <f t="shared" si="1"/>
        <v>51</v>
      </c>
      <c r="BR4" s="1">
        <f t="shared" si="1"/>
        <v>52</v>
      </c>
      <c r="BS4" s="1">
        <f t="shared" si="1"/>
        <v>53</v>
      </c>
      <c r="BT4" s="1">
        <f t="shared" si="1"/>
        <v>54</v>
      </c>
      <c r="BU4" s="1">
        <f t="shared" si="1"/>
        <v>55</v>
      </c>
      <c r="BV4" s="1">
        <f t="shared" si="1"/>
        <v>56</v>
      </c>
      <c r="BW4" s="1">
        <f t="shared" si="1"/>
        <v>57</v>
      </c>
      <c r="BX4" s="1">
        <f t="shared" si="1"/>
        <v>58</v>
      </c>
      <c r="BY4" s="1">
        <f t="shared" si="1"/>
        <v>59</v>
      </c>
      <c r="BZ4" s="1">
        <f t="shared" si="1"/>
        <v>60</v>
      </c>
      <c r="CA4" s="1">
        <f t="shared" si="1"/>
        <v>61</v>
      </c>
      <c r="CB4" s="1">
        <f t="shared" si="1"/>
        <v>62</v>
      </c>
      <c r="CC4" s="1">
        <f t="shared" si="1"/>
        <v>63</v>
      </c>
      <c r="CD4" s="1">
        <f t="shared" si="1"/>
        <v>64</v>
      </c>
      <c r="CE4" s="1">
        <f t="shared" si="1"/>
        <v>65</v>
      </c>
      <c r="CF4" s="1">
        <f t="shared" si="1"/>
        <v>66</v>
      </c>
      <c r="CG4" s="1">
        <f t="shared" si="1"/>
        <v>67</v>
      </c>
      <c r="CH4" s="1">
        <f t="shared" si="1"/>
        <v>68</v>
      </c>
      <c r="CI4" s="1">
        <f t="shared" si="1"/>
        <v>69</v>
      </c>
      <c r="CJ4" s="1">
        <f t="shared" si="1"/>
        <v>70</v>
      </c>
      <c r="CK4" s="1">
        <f t="shared" si="1"/>
        <v>71</v>
      </c>
      <c r="CL4" s="1">
        <f t="shared" si="1"/>
        <v>72</v>
      </c>
      <c r="CM4" s="1">
        <f t="shared" si="1"/>
        <v>73</v>
      </c>
      <c r="CN4" s="1">
        <f t="shared" ref="CN4:DN4" si="2">CM4+1</f>
        <v>74</v>
      </c>
      <c r="CO4" s="1">
        <f t="shared" si="2"/>
        <v>75</v>
      </c>
      <c r="CP4" s="1">
        <f t="shared" si="2"/>
        <v>76</v>
      </c>
      <c r="CQ4" s="1">
        <f t="shared" si="2"/>
        <v>77</v>
      </c>
      <c r="CR4" s="1">
        <f t="shared" si="2"/>
        <v>78</v>
      </c>
      <c r="CS4" s="1">
        <f t="shared" si="2"/>
        <v>79</v>
      </c>
      <c r="CT4" s="1">
        <f t="shared" si="2"/>
        <v>80</v>
      </c>
      <c r="CU4" s="1">
        <f t="shared" si="2"/>
        <v>81</v>
      </c>
      <c r="CV4" s="1">
        <f t="shared" si="2"/>
        <v>82</v>
      </c>
      <c r="CW4" s="1">
        <f t="shared" si="2"/>
        <v>83</v>
      </c>
      <c r="CX4" s="1">
        <f t="shared" si="2"/>
        <v>84</v>
      </c>
      <c r="CY4" s="1">
        <f t="shared" si="2"/>
        <v>85</v>
      </c>
      <c r="CZ4" s="1">
        <f t="shared" si="2"/>
        <v>86</v>
      </c>
      <c r="DA4" s="1">
        <f t="shared" si="2"/>
        <v>87</v>
      </c>
      <c r="DB4" s="1">
        <f t="shared" si="2"/>
        <v>88</v>
      </c>
      <c r="DC4" s="1">
        <f t="shared" si="2"/>
        <v>89</v>
      </c>
      <c r="DD4" s="1">
        <f t="shared" si="2"/>
        <v>90</v>
      </c>
      <c r="DE4" s="1">
        <f t="shared" si="2"/>
        <v>91</v>
      </c>
      <c r="DF4" s="1">
        <f t="shared" si="2"/>
        <v>92</v>
      </c>
      <c r="DG4" s="1">
        <f t="shared" si="2"/>
        <v>93</v>
      </c>
      <c r="DH4" s="1">
        <f t="shared" si="2"/>
        <v>94</v>
      </c>
      <c r="DI4" s="1">
        <f t="shared" si="2"/>
        <v>95</v>
      </c>
      <c r="DJ4" s="1">
        <f t="shared" si="2"/>
        <v>96</v>
      </c>
      <c r="DK4" s="1">
        <f t="shared" si="2"/>
        <v>97</v>
      </c>
      <c r="DL4" s="1">
        <f t="shared" si="2"/>
        <v>98</v>
      </c>
      <c r="DM4" s="1">
        <f t="shared" si="2"/>
        <v>99</v>
      </c>
      <c r="DN4" s="1">
        <f t="shared" si="2"/>
        <v>100</v>
      </c>
    </row>
    <row r="5" spans="1:118" x14ac:dyDescent="0.25">
      <c r="A5" s="10"/>
      <c r="B5" s="10" t="s">
        <v>26</v>
      </c>
      <c r="C5" s="4" t="s">
        <v>7</v>
      </c>
      <c r="D5" s="94">
        <v>1.07</v>
      </c>
      <c r="F5" s="17" t="s">
        <v>72</v>
      </c>
      <c r="G5" s="17"/>
      <c r="H5" s="23">
        <v>5</v>
      </c>
      <c r="J5" s="134"/>
      <c r="M5" s="31" t="s">
        <v>113</v>
      </c>
      <c r="N5" s="1">
        <f>ROUNDUP(N4/$H5,0)</f>
        <v>1</v>
      </c>
      <c r="Q5" s="31"/>
      <c r="R5" s="31" t="s">
        <v>113</v>
      </c>
      <c r="S5" s="1">
        <f>ROUNDUP(S4/$H5,0)</f>
        <v>1</v>
      </c>
      <c r="T5" s="1">
        <f>ROUNDUP(T4/$H5,0)</f>
        <v>1</v>
      </c>
      <c r="U5" s="1">
        <f t="shared" ref="U5:AA5" si="3">ROUNDUP(U4/$H5,0)</f>
        <v>1</v>
      </c>
      <c r="V5" s="1">
        <f t="shared" si="3"/>
        <v>1</v>
      </c>
      <c r="W5" s="1">
        <f t="shared" si="3"/>
        <v>1</v>
      </c>
      <c r="X5" s="1">
        <f t="shared" si="3"/>
        <v>2</v>
      </c>
      <c r="Y5" s="1">
        <f t="shared" si="3"/>
        <v>2</v>
      </c>
      <c r="Z5" s="1">
        <f t="shared" si="3"/>
        <v>2</v>
      </c>
      <c r="AA5" s="1">
        <f t="shared" si="3"/>
        <v>2</v>
      </c>
      <c r="AB5" s="1">
        <f t="shared" ref="AB5" si="4">ROUNDUP(AB4/$H5,0)</f>
        <v>2</v>
      </c>
      <c r="AC5" s="1">
        <f t="shared" ref="AC5" si="5">ROUNDUP(AC4/$H5,0)</f>
        <v>3</v>
      </c>
      <c r="AD5" s="1">
        <f t="shared" ref="AD5" si="6">ROUNDUP(AD4/$H5,0)</f>
        <v>3</v>
      </c>
      <c r="AE5" s="1">
        <f t="shared" ref="AE5" si="7">ROUNDUP(AE4/$H5,0)</f>
        <v>3</v>
      </c>
      <c r="AF5" s="1">
        <f t="shared" ref="AF5" si="8">ROUNDUP(AF4/$H5,0)</f>
        <v>3</v>
      </c>
      <c r="AG5" s="1">
        <f t="shared" ref="AG5" si="9">ROUNDUP(AG4/$H5,0)</f>
        <v>3</v>
      </c>
      <c r="AH5" s="1">
        <f t="shared" ref="AH5" si="10">ROUNDUP(AH4/$H5,0)</f>
        <v>4</v>
      </c>
      <c r="AI5" s="1">
        <f t="shared" ref="AI5" si="11">ROUNDUP(AI4/$H5,0)</f>
        <v>4</v>
      </c>
      <c r="AJ5" s="1">
        <f t="shared" ref="AJ5" si="12">ROUNDUP(AJ4/$H5,0)</f>
        <v>4</v>
      </c>
      <c r="AK5" s="1">
        <f t="shared" ref="AK5" si="13">ROUNDUP(AK4/$H5,0)</f>
        <v>4</v>
      </c>
      <c r="AL5" s="1">
        <f t="shared" ref="AL5" si="14">ROUNDUP(AL4/$H5,0)</f>
        <v>4</v>
      </c>
      <c r="AM5" s="1">
        <f t="shared" ref="AM5" si="15">ROUNDUP(AM4/$H5,0)</f>
        <v>5</v>
      </c>
      <c r="AN5" s="1">
        <f t="shared" ref="AN5" si="16">ROUNDUP(AN4/$H5,0)</f>
        <v>5</v>
      </c>
      <c r="AO5" s="1">
        <f t="shared" ref="AO5" si="17">ROUNDUP(AO4/$H5,0)</f>
        <v>5</v>
      </c>
      <c r="AP5" s="1">
        <f t="shared" ref="AP5" si="18">ROUNDUP(AP4/$H5,0)</f>
        <v>5</v>
      </c>
      <c r="AQ5" s="1">
        <f t="shared" ref="AQ5" si="19">ROUNDUP(AQ4/$H5,0)</f>
        <v>5</v>
      </c>
      <c r="AR5" s="1">
        <f t="shared" ref="AR5" si="20">ROUNDUP(AR4/$H5,0)</f>
        <v>6</v>
      </c>
      <c r="AS5" s="1">
        <f t="shared" ref="AS5" si="21">ROUNDUP(AS4/$H5,0)</f>
        <v>6</v>
      </c>
      <c r="AT5" s="1">
        <f t="shared" ref="AT5" si="22">ROUNDUP(AT4/$H5,0)</f>
        <v>6</v>
      </c>
      <c r="AU5" s="1">
        <f t="shared" ref="AU5" si="23">ROUNDUP(AU4/$H5,0)</f>
        <v>6</v>
      </c>
      <c r="AV5" s="1">
        <f t="shared" ref="AV5" si="24">ROUNDUP(AV4/$H5,0)</f>
        <v>6</v>
      </c>
      <c r="AW5" s="1">
        <f t="shared" ref="AW5" si="25">ROUNDUP(AW4/$H5,0)</f>
        <v>7</v>
      </c>
      <c r="AX5" s="1">
        <f t="shared" ref="AX5" si="26">ROUNDUP(AX4/$H5,0)</f>
        <v>7</v>
      </c>
      <c r="AY5" s="1">
        <f t="shared" ref="AY5" si="27">ROUNDUP(AY4/$H5,0)</f>
        <v>7</v>
      </c>
      <c r="AZ5" s="1">
        <f t="shared" ref="AZ5" si="28">ROUNDUP(AZ4/$H5,0)</f>
        <v>7</v>
      </c>
      <c r="BA5" s="1">
        <f t="shared" ref="BA5" si="29">ROUNDUP(BA4/$H5,0)</f>
        <v>7</v>
      </c>
      <c r="BB5" s="1">
        <f t="shared" ref="BB5" si="30">ROUNDUP(BB4/$H5,0)</f>
        <v>8</v>
      </c>
      <c r="BC5" s="1">
        <f t="shared" ref="BC5" si="31">ROUNDUP(BC4/$H5,0)</f>
        <v>8</v>
      </c>
      <c r="BD5" s="1">
        <f t="shared" ref="BD5" si="32">ROUNDUP(BD4/$H5,0)</f>
        <v>8</v>
      </c>
      <c r="BE5" s="1">
        <f t="shared" ref="BE5" si="33">ROUNDUP(BE4/$H5,0)</f>
        <v>8</v>
      </c>
      <c r="BF5" s="1">
        <f t="shared" ref="BF5" si="34">ROUNDUP(BF4/$H5,0)</f>
        <v>8</v>
      </c>
      <c r="BG5" s="1">
        <f t="shared" ref="BG5" si="35">ROUNDUP(BG4/$H5,0)</f>
        <v>9</v>
      </c>
      <c r="BH5" s="1">
        <f t="shared" ref="BH5" si="36">ROUNDUP(BH4/$H5,0)</f>
        <v>9</v>
      </c>
      <c r="BI5" s="1">
        <f t="shared" ref="BI5" si="37">ROUNDUP(BI4/$H5,0)</f>
        <v>9</v>
      </c>
      <c r="BJ5" s="1">
        <f t="shared" ref="BJ5" si="38">ROUNDUP(BJ4/$H5,0)</f>
        <v>9</v>
      </c>
      <c r="BK5" s="1">
        <f t="shared" ref="BK5" si="39">ROUNDUP(BK4/$H5,0)</f>
        <v>9</v>
      </c>
      <c r="BL5" s="1">
        <f t="shared" ref="BL5" si="40">ROUNDUP(BL4/$H5,0)</f>
        <v>10</v>
      </c>
      <c r="BM5" s="1">
        <f t="shared" ref="BM5" si="41">ROUNDUP(BM4/$H5,0)</f>
        <v>10</v>
      </c>
      <c r="BN5" s="1">
        <f t="shared" ref="BN5" si="42">ROUNDUP(BN4/$H5,0)</f>
        <v>10</v>
      </c>
      <c r="BO5" s="1">
        <f t="shared" ref="BO5" si="43">ROUNDUP(BO4/$H5,0)</f>
        <v>10</v>
      </c>
      <c r="BP5" s="1">
        <f t="shared" ref="BP5" si="44">ROUNDUP(BP4/$H5,0)</f>
        <v>10</v>
      </c>
      <c r="BQ5" s="1">
        <f t="shared" ref="BQ5" si="45">ROUNDUP(BQ4/$H5,0)</f>
        <v>11</v>
      </c>
      <c r="BR5" s="1">
        <f t="shared" ref="BR5" si="46">ROUNDUP(BR4/$H5,0)</f>
        <v>11</v>
      </c>
      <c r="BS5" s="1">
        <f t="shared" ref="BS5" si="47">ROUNDUP(BS4/$H5,0)</f>
        <v>11</v>
      </c>
      <c r="BT5" s="1">
        <f t="shared" ref="BT5" si="48">ROUNDUP(BT4/$H5,0)</f>
        <v>11</v>
      </c>
      <c r="BU5" s="1">
        <f t="shared" ref="BU5" si="49">ROUNDUP(BU4/$H5,0)</f>
        <v>11</v>
      </c>
      <c r="BV5" s="1">
        <f t="shared" ref="BV5" si="50">ROUNDUP(BV4/$H5,0)</f>
        <v>12</v>
      </c>
      <c r="BW5" s="1">
        <f t="shared" ref="BW5" si="51">ROUNDUP(BW4/$H5,0)</f>
        <v>12</v>
      </c>
      <c r="BX5" s="1">
        <f t="shared" ref="BX5" si="52">ROUNDUP(BX4/$H5,0)</f>
        <v>12</v>
      </c>
      <c r="BY5" s="1">
        <f t="shared" ref="BY5" si="53">ROUNDUP(BY4/$H5,0)</f>
        <v>12</v>
      </c>
      <c r="BZ5" s="1">
        <f t="shared" ref="BZ5" si="54">ROUNDUP(BZ4/$H5,0)</f>
        <v>12</v>
      </c>
      <c r="CA5" s="1">
        <f t="shared" ref="CA5" si="55">ROUNDUP(CA4/$H5,0)</f>
        <v>13</v>
      </c>
      <c r="CB5" s="1">
        <f t="shared" ref="CB5" si="56">ROUNDUP(CB4/$H5,0)</f>
        <v>13</v>
      </c>
      <c r="CC5" s="1">
        <f t="shared" ref="CC5" si="57">ROUNDUP(CC4/$H5,0)</f>
        <v>13</v>
      </c>
      <c r="CD5" s="1">
        <f t="shared" ref="CD5" si="58">ROUNDUP(CD4/$H5,0)</f>
        <v>13</v>
      </c>
      <c r="CE5" s="1">
        <f t="shared" ref="CE5" si="59">ROUNDUP(CE4/$H5,0)</f>
        <v>13</v>
      </c>
      <c r="CF5" s="1">
        <f t="shared" ref="CF5" si="60">ROUNDUP(CF4/$H5,0)</f>
        <v>14</v>
      </c>
      <c r="CG5" s="1">
        <f t="shared" ref="CG5" si="61">ROUNDUP(CG4/$H5,0)</f>
        <v>14</v>
      </c>
      <c r="CH5" s="1">
        <f t="shared" ref="CH5" si="62">ROUNDUP(CH4/$H5,0)</f>
        <v>14</v>
      </c>
      <c r="CI5" s="1">
        <f t="shared" ref="CI5" si="63">ROUNDUP(CI4/$H5,0)</f>
        <v>14</v>
      </c>
      <c r="CJ5" s="1">
        <f t="shared" ref="CJ5" si="64">ROUNDUP(CJ4/$H5,0)</f>
        <v>14</v>
      </c>
      <c r="CK5" s="1">
        <f t="shared" ref="CK5" si="65">ROUNDUP(CK4/$H5,0)</f>
        <v>15</v>
      </c>
      <c r="CL5" s="1">
        <f t="shared" ref="CL5" si="66">ROUNDUP(CL4/$H5,0)</f>
        <v>15</v>
      </c>
      <c r="CM5" s="1">
        <f t="shared" ref="CM5" si="67">ROUNDUP(CM4/$H5,0)</f>
        <v>15</v>
      </c>
      <c r="CN5" s="1">
        <f t="shared" ref="CN5" si="68">ROUNDUP(CN4/$H5,0)</f>
        <v>15</v>
      </c>
      <c r="CO5" s="1">
        <f t="shared" ref="CO5" si="69">ROUNDUP(CO4/$H5,0)</f>
        <v>15</v>
      </c>
      <c r="CP5" s="1">
        <f t="shared" ref="CP5" si="70">ROUNDUP(CP4/$H5,0)</f>
        <v>16</v>
      </c>
      <c r="CQ5" s="1">
        <f t="shared" ref="CQ5" si="71">ROUNDUP(CQ4/$H5,0)</f>
        <v>16</v>
      </c>
      <c r="CR5" s="1">
        <f t="shared" ref="CR5" si="72">ROUNDUP(CR4/$H5,0)</f>
        <v>16</v>
      </c>
      <c r="CS5" s="1">
        <f t="shared" ref="CS5" si="73">ROUNDUP(CS4/$H5,0)</f>
        <v>16</v>
      </c>
      <c r="CT5" s="1">
        <f t="shared" ref="CT5" si="74">ROUNDUP(CT4/$H5,0)</f>
        <v>16</v>
      </c>
      <c r="CU5" s="1">
        <f t="shared" ref="CU5" si="75">ROUNDUP(CU4/$H5,0)</f>
        <v>17</v>
      </c>
      <c r="CV5" s="1">
        <f t="shared" ref="CV5" si="76">ROUNDUP(CV4/$H5,0)</f>
        <v>17</v>
      </c>
      <c r="CW5" s="1">
        <f t="shared" ref="CW5" si="77">ROUNDUP(CW4/$H5,0)</f>
        <v>17</v>
      </c>
      <c r="CX5" s="1">
        <f t="shared" ref="CX5" si="78">ROUNDUP(CX4/$H5,0)</f>
        <v>17</v>
      </c>
      <c r="CY5" s="1">
        <f t="shared" ref="CY5" si="79">ROUNDUP(CY4/$H5,0)</f>
        <v>17</v>
      </c>
      <c r="CZ5" s="1">
        <f t="shared" ref="CZ5" si="80">ROUNDUP(CZ4/$H5,0)</f>
        <v>18</v>
      </c>
      <c r="DA5" s="1">
        <f t="shared" ref="DA5" si="81">ROUNDUP(DA4/$H5,0)</f>
        <v>18</v>
      </c>
      <c r="DB5" s="1">
        <f t="shared" ref="DB5" si="82">ROUNDUP(DB4/$H5,0)</f>
        <v>18</v>
      </c>
      <c r="DC5" s="1">
        <f t="shared" ref="DC5" si="83">ROUNDUP(DC4/$H5,0)</f>
        <v>18</v>
      </c>
      <c r="DD5" s="1">
        <f t="shared" ref="DD5" si="84">ROUNDUP(DD4/$H5,0)</f>
        <v>18</v>
      </c>
      <c r="DE5" s="1">
        <f t="shared" ref="DE5" si="85">ROUNDUP(DE4/$H5,0)</f>
        <v>19</v>
      </c>
      <c r="DF5" s="1">
        <f t="shared" ref="DF5" si="86">ROUNDUP(DF4/$H5,0)</f>
        <v>19</v>
      </c>
      <c r="DG5" s="1">
        <f t="shared" ref="DG5" si="87">ROUNDUP(DG4/$H5,0)</f>
        <v>19</v>
      </c>
      <c r="DH5" s="1">
        <f t="shared" ref="DH5" si="88">ROUNDUP(DH4/$H5,0)</f>
        <v>19</v>
      </c>
      <c r="DI5" s="1">
        <f t="shared" ref="DI5" si="89">ROUNDUP(DI4/$H5,0)</f>
        <v>19</v>
      </c>
      <c r="DJ5" s="1">
        <f t="shared" ref="DJ5" si="90">ROUNDUP(DJ4/$H5,0)</f>
        <v>20</v>
      </c>
      <c r="DK5" s="1">
        <f t="shared" ref="DK5" si="91">ROUNDUP(DK4/$H5,0)</f>
        <v>20</v>
      </c>
      <c r="DL5" s="1">
        <f t="shared" ref="DL5" si="92">ROUNDUP(DL4/$H5,0)</f>
        <v>20</v>
      </c>
      <c r="DM5" s="1">
        <f t="shared" ref="DM5" si="93">ROUNDUP(DM4/$H5,0)</f>
        <v>20</v>
      </c>
      <c r="DN5" s="1">
        <f t="shared" ref="DN5" si="94">ROUNDUP(DN4/$H5,0)</f>
        <v>20</v>
      </c>
    </row>
    <row r="6" spans="1:118" ht="15.6" x14ac:dyDescent="0.3">
      <c r="A6" s="10"/>
      <c r="B6" s="3"/>
      <c r="C6" s="4"/>
      <c r="D6" s="10"/>
      <c r="E6" s="29"/>
      <c r="F6" s="17" t="s">
        <v>21</v>
      </c>
      <c r="G6" s="17"/>
      <c r="H6" s="17">
        <f>ROUNDUP(H3/H5,0)</f>
        <v>1</v>
      </c>
      <c r="J6" s="134"/>
    </row>
    <row r="7" spans="1:118" ht="15.6" x14ac:dyDescent="0.3">
      <c r="A7" s="11"/>
      <c r="B7" s="11"/>
      <c r="C7" s="8"/>
      <c r="D7" s="11"/>
      <c r="E7" s="19" t="str">
        <f>IF(D64/1000&gt;D26,"Part is too large","" )</f>
        <v/>
      </c>
      <c r="J7" s="134"/>
      <c r="M7" s="26" t="s">
        <v>6</v>
      </c>
      <c r="N7" s="42" t="s">
        <v>2</v>
      </c>
      <c r="R7" s="26" t="s">
        <v>6</v>
      </c>
      <c r="S7" s="42" t="s">
        <v>2</v>
      </c>
      <c r="T7" s="42" t="s">
        <v>2</v>
      </c>
      <c r="U7" s="42" t="s">
        <v>2</v>
      </c>
      <c r="V7" s="42" t="s">
        <v>2</v>
      </c>
      <c r="W7" s="42" t="s">
        <v>2</v>
      </c>
      <c r="X7" s="42" t="s">
        <v>2</v>
      </c>
      <c r="Y7" s="42" t="s">
        <v>2</v>
      </c>
      <c r="Z7" s="42" t="s">
        <v>2</v>
      </c>
      <c r="AA7" s="42" t="s">
        <v>2</v>
      </c>
      <c r="AB7" s="42" t="s">
        <v>2</v>
      </c>
      <c r="AC7" s="42" t="s">
        <v>2</v>
      </c>
      <c r="AD7" s="42" t="s">
        <v>2</v>
      </c>
      <c r="AE7" s="42" t="s">
        <v>2</v>
      </c>
      <c r="AF7" s="42" t="s">
        <v>2</v>
      </c>
      <c r="AG7" s="42" t="s">
        <v>2</v>
      </c>
      <c r="AH7" s="42" t="s">
        <v>2</v>
      </c>
      <c r="AI7" s="42" t="s">
        <v>2</v>
      </c>
      <c r="AJ7" s="42" t="s">
        <v>2</v>
      </c>
      <c r="AK7" s="42" t="s">
        <v>2</v>
      </c>
      <c r="AL7" s="42" t="s">
        <v>2</v>
      </c>
      <c r="AM7" s="42" t="s">
        <v>2</v>
      </c>
      <c r="AN7" s="42" t="s">
        <v>2</v>
      </c>
      <c r="AO7" s="42" t="s">
        <v>2</v>
      </c>
      <c r="AP7" s="42" t="s">
        <v>2</v>
      </c>
      <c r="AQ7" s="42" t="s">
        <v>2</v>
      </c>
      <c r="AR7" s="42" t="s">
        <v>2</v>
      </c>
      <c r="AS7" s="42" t="s">
        <v>2</v>
      </c>
      <c r="AT7" s="42" t="s">
        <v>2</v>
      </c>
      <c r="AU7" s="42" t="s">
        <v>2</v>
      </c>
      <c r="AV7" s="42" t="s">
        <v>2</v>
      </c>
      <c r="AW7" s="42" t="s">
        <v>2</v>
      </c>
      <c r="AX7" s="42" t="s">
        <v>2</v>
      </c>
      <c r="AY7" s="42" t="s">
        <v>2</v>
      </c>
      <c r="AZ7" s="42" t="s">
        <v>2</v>
      </c>
      <c r="BA7" s="42" t="s">
        <v>2</v>
      </c>
      <c r="BB7" s="42" t="s">
        <v>2</v>
      </c>
      <c r="BC7" s="42" t="s">
        <v>2</v>
      </c>
      <c r="BD7" s="42" t="s">
        <v>2</v>
      </c>
      <c r="BE7" s="42" t="s">
        <v>2</v>
      </c>
      <c r="BF7" s="42" t="s">
        <v>2</v>
      </c>
      <c r="BG7" s="42" t="s">
        <v>2</v>
      </c>
      <c r="BH7" s="42" t="s">
        <v>2</v>
      </c>
      <c r="BI7" s="42" t="s">
        <v>2</v>
      </c>
      <c r="BJ7" s="42" t="s">
        <v>2</v>
      </c>
      <c r="BK7" s="42" t="s">
        <v>2</v>
      </c>
      <c r="BL7" s="42" t="s">
        <v>2</v>
      </c>
      <c r="BM7" s="42" t="s">
        <v>2</v>
      </c>
      <c r="BN7" s="42" t="s">
        <v>2</v>
      </c>
      <c r="BO7" s="42" t="s">
        <v>2</v>
      </c>
      <c r="BP7" s="42" t="s">
        <v>2</v>
      </c>
      <c r="BQ7" s="42" t="s">
        <v>2</v>
      </c>
      <c r="BR7" s="42" t="s">
        <v>2</v>
      </c>
      <c r="BS7" s="42" t="s">
        <v>2</v>
      </c>
      <c r="BT7" s="42" t="s">
        <v>2</v>
      </c>
      <c r="BU7" s="42" t="s">
        <v>2</v>
      </c>
      <c r="BV7" s="42" t="s">
        <v>2</v>
      </c>
      <c r="BW7" s="42" t="s">
        <v>2</v>
      </c>
      <c r="BX7" s="42" t="s">
        <v>2</v>
      </c>
      <c r="BY7" s="42" t="s">
        <v>2</v>
      </c>
      <c r="BZ7" s="42" t="s">
        <v>2</v>
      </c>
      <c r="CA7" s="42" t="s">
        <v>2</v>
      </c>
      <c r="CB7" s="42" t="s">
        <v>2</v>
      </c>
      <c r="CC7" s="42" t="s">
        <v>2</v>
      </c>
      <c r="CD7" s="42" t="s">
        <v>2</v>
      </c>
      <c r="CE7" s="42" t="s">
        <v>2</v>
      </c>
      <c r="CF7" s="42" t="s">
        <v>2</v>
      </c>
      <c r="CG7" s="42" t="s">
        <v>2</v>
      </c>
      <c r="CH7" s="42" t="s">
        <v>2</v>
      </c>
      <c r="CI7" s="42" t="s">
        <v>2</v>
      </c>
      <c r="CJ7" s="42" t="s">
        <v>2</v>
      </c>
      <c r="CK7" s="42" t="s">
        <v>2</v>
      </c>
      <c r="CL7" s="42" t="s">
        <v>2</v>
      </c>
      <c r="CM7" s="42" t="s">
        <v>2</v>
      </c>
      <c r="CN7" s="42" t="s">
        <v>2</v>
      </c>
      <c r="CO7" s="42" t="s">
        <v>2</v>
      </c>
      <c r="CP7" s="42" t="s">
        <v>2</v>
      </c>
      <c r="CQ7" s="42" t="s">
        <v>2</v>
      </c>
      <c r="CR7" s="42" t="s">
        <v>2</v>
      </c>
      <c r="CS7" s="42" t="s">
        <v>2</v>
      </c>
      <c r="CT7" s="42" t="s">
        <v>2</v>
      </c>
      <c r="CU7" s="42" t="s">
        <v>2</v>
      </c>
      <c r="CV7" s="42" t="s">
        <v>2</v>
      </c>
      <c r="CW7" s="42" t="s">
        <v>2</v>
      </c>
      <c r="CX7" s="42" t="s">
        <v>2</v>
      </c>
      <c r="CY7" s="42" t="s">
        <v>2</v>
      </c>
      <c r="CZ7" s="42" t="s">
        <v>2</v>
      </c>
      <c r="DA7" s="42" t="s">
        <v>2</v>
      </c>
      <c r="DB7" s="42" t="s">
        <v>2</v>
      </c>
      <c r="DC7" s="42" t="s">
        <v>2</v>
      </c>
      <c r="DD7" s="42" t="s">
        <v>2</v>
      </c>
      <c r="DE7" s="42" t="s">
        <v>2</v>
      </c>
      <c r="DF7" s="42" t="s">
        <v>2</v>
      </c>
      <c r="DG7" s="42" t="s">
        <v>2</v>
      </c>
      <c r="DH7" s="42" t="s">
        <v>2</v>
      </c>
      <c r="DI7" s="42" t="s">
        <v>2</v>
      </c>
      <c r="DJ7" s="42" t="s">
        <v>2</v>
      </c>
      <c r="DK7" s="42" t="s">
        <v>2</v>
      </c>
      <c r="DL7" s="42" t="s">
        <v>2</v>
      </c>
      <c r="DM7" s="42" t="s">
        <v>2</v>
      </c>
      <c r="DN7" s="42" t="s">
        <v>2</v>
      </c>
    </row>
    <row r="8" spans="1:118" ht="15.6" x14ac:dyDescent="0.3">
      <c r="A8" s="30" t="s">
        <v>40</v>
      </c>
      <c r="B8" s="10" t="s">
        <v>41</v>
      </c>
      <c r="C8" s="4" t="s">
        <v>16</v>
      </c>
      <c r="D8" s="5">
        <v>1.1481999999999999E-2</v>
      </c>
      <c r="E8" s="19"/>
      <c r="J8" s="134"/>
      <c r="K8" s="34" t="s">
        <v>0</v>
      </c>
      <c r="L8" s="12" t="s">
        <v>28</v>
      </c>
      <c r="M8" s="12" t="s">
        <v>16</v>
      </c>
      <c r="N8" s="44">
        <f>N4*$D8</f>
        <v>1.1481999999999999E-2</v>
      </c>
      <c r="P8" s="34" t="s">
        <v>0</v>
      </c>
      <c r="Q8" s="12" t="s">
        <v>28</v>
      </c>
      <c r="R8" s="12" t="s">
        <v>16</v>
      </c>
      <c r="S8" s="44">
        <f>S4*$D8</f>
        <v>1.1481999999999999E-2</v>
      </c>
      <c r="T8" s="44">
        <f>T4*$D8</f>
        <v>2.2963999999999998E-2</v>
      </c>
      <c r="U8" s="44">
        <f t="shared" ref="U8:AA8" si="95">U4*$D8</f>
        <v>3.4445999999999997E-2</v>
      </c>
      <c r="V8" s="44">
        <f t="shared" si="95"/>
        <v>4.5927999999999997E-2</v>
      </c>
      <c r="W8" s="44">
        <f t="shared" si="95"/>
        <v>5.7409999999999996E-2</v>
      </c>
      <c r="X8" s="44">
        <f t="shared" si="95"/>
        <v>6.8891999999999995E-2</v>
      </c>
      <c r="Y8" s="44">
        <f t="shared" si="95"/>
        <v>8.0374000000000001E-2</v>
      </c>
      <c r="Z8" s="44">
        <f t="shared" si="95"/>
        <v>9.1855999999999993E-2</v>
      </c>
      <c r="AA8" s="44">
        <f t="shared" si="95"/>
        <v>0.10333799999999999</v>
      </c>
      <c r="AB8" s="44">
        <f t="shared" ref="AB8:CM8" si="96">AB4*$D8</f>
        <v>0.11481999999999999</v>
      </c>
      <c r="AC8" s="44">
        <f t="shared" si="96"/>
        <v>0.126302</v>
      </c>
      <c r="AD8" s="44">
        <f t="shared" si="96"/>
        <v>0.13778399999999999</v>
      </c>
      <c r="AE8" s="44">
        <f t="shared" si="96"/>
        <v>0.14926599999999998</v>
      </c>
      <c r="AF8" s="44">
        <f t="shared" si="96"/>
        <v>0.160748</v>
      </c>
      <c r="AG8" s="44">
        <f t="shared" si="96"/>
        <v>0.17222999999999999</v>
      </c>
      <c r="AH8" s="44">
        <f t="shared" si="96"/>
        <v>0.18371199999999999</v>
      </c>
      <c r="AI8" s="44">
        <f t="shared" si="96"/>
        <v>0.19519399999999998</v>
      </c>
      <c r="AJ8" s="44">
        <f t="shared" si="96"/>
        <v>0.20667599999999997</v>
      </c>
      <c r="AK8" s="44">
        <f t="shared" si="96"/>
        <v>0.21815799999999999</v>
      </c>
      <c r="AL8" s="44">
        <f t="shared" si="96"/>
        <v>0.22963999999999998</v>
      </c>
      <c r="AM8" s="44">
        <f t="shared" si="96"/>
        <v>0.24112199999999998</v>
      </c>
      <c r="AN8" s="44">
        <f t="shared" si="96"/>
        <v>0.252604</v>
      </c>
      <c r="AO8" s="44">
        <f t="shared" si="96"/>
        <v>0.26408599999999999</v>
      </c>
      <c r="AP8" s="44">
        <f t="shared" si="96"/>
        <v>0.27556799999999998</v>
      </c>
      <c r="AQ8" s="44">
        <f t="shared" si="96"/>
        <v>0.28704999999999997</v>
      </c>
      <c r="AR8" s="44">
        <f t="shared" si="96"/>
        <v>0.29853199999999996</v>
      </c>
      <c r="AS8" s="44">
        <f t="shared" si="96"/>
        <v>0.31001399999999996</v>
      </c>
      <c r="AT8" s="44">
        <f t="shared" si="96"/>
        <v>0.321496</v>
      </c>
      <c r="AU8" s="44">
        <f t="shared" si="96"/>
        <v>0.332978</v>
      </c>
      <c r="AV8" s="44">
        <f t="shared" si="96"/>
        <v>0.34445999999999999</v>
      </c>
      <c r="AW8" s="44">
        <f t="shared" si="96"/>
        <v>0.35594199999999998</v>
      </c>
      <c r="AX8" s="44">
        <f t="shared" si="96"/>
        <v>0.36742399999999997</v>
      </c>
      <c r="AY8" s="44">
        <f t="shared" si="96"/>
        <v>0.37890599999999997</v>
      </c>
      <c r="AZ8" s="44">
        <f t="shared" si="96"/>
        <v>0.39038799999999996</v>
      </c>
      <c r="BA8" s="44">
        <f t="shared" si="96"/>
        <v>0.40186999999999995</v>
      </c>
      <c r="BB8" s="44">
        <f t="shared" si="96"/>
        <v>0.41335199999999994</v>
      </c>
      <c r="BC8" s="44">
        <f t="shared" si="96"/>
        <v>0.42483399999999999</v>
      </c>
      <c r="BD8" s="44">
        <f t="shared" si="96"/>
        <v>0.43631599999999998</v>
      </c>
      <c r="BE8" s="44">
        <f t="shared" si="96"/>
        <v>0.44779799999999997</v>
      </c>
      <c r="BF8" s="44">
        <f t="shared" si="96"/>
        <v>0.45927999999999997</v>
      </c>
      <c r="BG8" s="44">
        <f t="shared" si="96"/>
        <v>0.47076199999999996</v>
      </c>
      <c r="BH8" s="44">
        <f t="shared" si="96"/>
        <v>0.48224399999999995</v>
      </c>
      <c r="BI8" s="44">
        <f t="shared" si="96"/>
        <v>0.49372599999999994</v>
      </c>
      <c r="BJ8" s="44">
        <f t="shared" si="96"/>
        <v>0.50520799999999999</v>
      </c>
      <c r="BK8" s="44">
        <f t="shared" si="96"/>
        <v>0.51668999999999998</v>
      </c>
      <c r="BL8" s="44">
        <f t="shared" si="96"/>
        <v>0.52817199999999997</v>
      </c>
      <c r="BM8" s="44">
        <f t="shared" si="96"/>
        <v>0.53965399999999997</v>
      </c>
      <c r="BN8" s="44">
        <f t="shared" si="96"/>
        <v>0.55113599999999996</v>
      </c>
      <c r="BO8" s="44">
        <f t="shared" si="96"/>
        <v>0.56261799999999995</v>
      </c>
      <c r="BP8" s="44">
        <f t="shared" si="96"/>
        <v>0.57409999999999994</v>
      </c>
      <c r="BQ8" s="44">
        <f t="shared" si="96"/>
        <v>0.58558199999999994</v>
      </c>
      <c r="BR8" s="44">
        <f t="shared" si="96"/>
        <v>0.59706399999999993</v>
      </c>
      <c r="BS8" s="44">
        <f t="shared" si="96"/>
        <v>0.60854599999999992</v>
      </c>
      <c r="BT8" s="44">
        <f t="shared" si="96"/>
        <v>0.62002799999999991</v>
      </c>
      <c r="BU8" s="44">
        <f t="shared" si="96"/>
        <v>0.6315099999999999</v>
      </c>
      <c r="BV8" s="44">
        <f t="shared" si="96"/>
        <v>0.64299200000000001</v>
      </c>
      <c r="BW8" s="44">
        <f t="shared" si="96"/>
        <v>0.654474</v>
      </c>
      <c r="BX8" s="44">
        <f t="shared" si="96"/>
        <v>0.66595599999999999</v>
      </c>
      <c r="BY8" s="44">
        <f t="shared" si="96"/>
        <v>0.67743799999999998</v>
      </c>
      <c r="BZ8" s="44">
        <f t="shared" si="96"/>
        <v>0.68891999999999998</v>
      </c>
      <c r="CA8" s="44">
        <f t="shared" si="96"/>
        <v>0.70040199999999997</v>
      </c>
      <c r="CB8" s="44">
        <f t="shared" si="96"/>
        <v>0.71188399999999996</v>
      </c>
      <c r="CC8" s="44">
        <f t="shared" si="96"/>
        <v>0.72336599999999995</v>
      </c>
      <c r="CD8" s="44">
        <f t="shared" si="96"/>
        <v>0.73484799999999995</v>
      </c>
      <c r="CE8" s="44">
        <f t="shared" si="96"/>
        <v>0.74632999999999994</v>
      </c>
      <c r="CF8" s="44">
        <f t="shared" si="96"/>
        <v>0.75781199999999993</v>
      </c>
      <c r="CG8" s="44">
        <f t="shared" si="96"/>
        <v>0.76929399999999992</v>
      </c>
      <c r="CH8" s="44">
        <f t="shared" si="96"/>
        <v>0.78077599999999991</v>
      </c>
      <c r="CI8" s="44">
        <f t="shared" si="96"/>
        <v>0.79225799999999991</v>
      </c>
      <c r="CJ8" s="44">
        <f t="shared" si="96"/>
        <v>0.8037399999999999</v>
      </c>
      <c r="CK8" s="44">
        <f t="shared" si="96"/>
        <v>0.81522199999999989</v>
      </c>
      <c r="CL8" s="44">
        <f t="shared" si="96"/>
        <v>0.82670399999999988</v>
      </c>
      <c r="CM8" s="44">
        <f t="shared" si="96"/>
        <v>0.83818599999999999</v>
      </c>
      <c r="CN8" s="44">
        <f t="shared" ref="CN8:DN8" si="97">CN4*$D8</f>
        <v>0.84966799999999998</v>
      </c>
      <c r="CO8" s="44">
        <f t="shared" si="97"/>
        <v>0.86114999999999997</v>
      </c>
      <c r="CP8" s="44">
        <f t="shared" si="97"/>
        <v>0.87263199999999996</v>
      </c>
      <c r="CQ8" s="44">
        <f t="shared" si="97"/>
        <v>0.88411399999999996</v>
      </c>
      <c r="CR8" s="44">
        <f t="shared" si="97"/>
        <v>0.89559599999999995</v>
      </c>
      <c r="CS8" s="44">
        <f t="shared" si="97"/>
        <v>0.90707799999999994</v>
      </c>
      <c r="CT8" s="44">
        <f t="shared" si="97"/>
        <v>0.91855999999999993</v>
      </c>
      <c r="CU8" s="44">
        <f t="shared" si="97"/>
        <v>0.93004199999999992</v>
      </c>
      <c r="CV8" s="44">
        <f t="shared" si="97"/>
        <v>0.94152399999999992</v>
      </c>
      <c r="CW8" s="44">
        <f t="shared" si="97"/>
        <v>0.95300599999999991</v>
      </c>
      <c r="CX8" s="44">
        <f t="shared" si="97"/>
        <v>0.9644879999999999</v>
      </c>
      <c r="CY8" s="44">
        <f t="shared" si="97"/>
        <v>0.97596999999999989</v>
      </c>
      <c r="CZ8" s="44">
        <f t="shared" si="97"/>
        <v>0.98745199999999989</v>
      </c>
      <c r="DA8" s="44">
        <f t="shared" si="97"/>
        <v>0.99893399999999988</v>
      </c>
      <c r="DB8" s="44">
        <f t="shared" si="97"/>
        <v>1.010416</v>
      </c>
      <c r="DC8" s="44">
        <f t="shared" si="97"/>
        <v>1.021898</v>
      </c>
      <c r="DD8" s="44">
        <f t="shared" si="97"/>
        <v>1.03338</v>
      </c>
      <c r="DE8" s="44">
        <f t="shared" si="97"/>
        <v>1.044862</v>
      </c>
      <c r="DF8" s="44">
        <f t="shared" si="97"/>
        <v>1.0563439999999999</v>
      </c>
      <c r="DG8" s="44">
        <f t="shared" si="97"/>
        <v>1.0678259999999999</v>
      </c>
      <c r="DH8" s="44">
        <f t="shared" si="97"/>
        <v>1.0793079999999999</v>
      </c>
      <c r="DI8" s="44">
        <f t="shared" si="97"/>
        <v>1.0907899999999999</v>
      </c>
      <c r="DJ8" s="44">
        <f t="shared" si="97"/>
        <v>1.1022719999999999</v>
      </c>
      <c r="DK8" s="44">
        <f t="shared" si="97"/>
        <v>1.1137539999999999</v>
      </c>
      <c r="DL8" s="44">
        <f t="shared" si="97"/>
        <v>1.1252359999999999</v>
      </c>
      <c r="DM8" s="44">
        <f t="shared" si="97"/>
        <v>1.1367179999999999</v>
      </c>
      <c r="DN8" s="44">
        <f t="shared" si="97"/>
        <v>1.1481999999999999</v>
      </c>
    </row>
    <row r="9" spans="1:118" ht="15.6" x14ac:dyDescent="0.3">
      <c r="A9" s="30"/>
      <c r="B9" s="10" t="s">
        <v>37</v>
      </c>
      <c r="C9" s="4" t="s">
        <v>64</v>
      </c>
      <c r="D9" s="21">
        <f>D8*1000/D5</f>
        <v>10.730841121495326</v>
      </c>
      <c r="E9" s="19"/>
      <c r="F9" s="40" t="s">
        <v>31</v>
      </c>
      <c r="G9" s="35" t="s">
        <v>4</v>
      </c>
      <c r="H9" s="35" t="s">
        <v>3</v>
      </c>
      <c r="J9" s="134"/>
      <c r="K9" s="30"/>
      <c r="L9" s="10" t="s">
        <v>29</v>
      </c>
      <c r="M9" s="10" t="s">
        <v>16</v>
      </c>
      <c r="N9" s="45">
        <f>N4*$D15</f>
        <v>1.7222999999999997E-3</v>
      </c>
      <c r="P9" s="30"/>
      <c r="Q9" s="10" t="s">
        <v>29</v>
      </c>
      <c r="R9" s="10" t="s">
        <v>16</v>
      </c>
      <c r="S9" s="45">
        <f>S4*$D15</f>
        <v>1.7222999999999997E-3</v>
      </c>
      <c r="T9" s="45">
        <f>T4*$D15</f>
        <v>3.4445999999999995E-3</v>
      </c>
      <c r="U9" s="45">
        <f t="shared" ref="U9:AA9" si="98">U4*$D15</f>
        <v>5.1668999999999994E-3</v>
      </c>
      <c r="V9" s="45">
        <f t="shared" si="98"/>
        <v>6.889199999999999E-3</v>
      </c>
      <c r="W9" s="45">
        <f t="shared" si="98"/>
        <v>8.6114999999999994E-3</v>
      </c>
      <c r="X9" s="45">
        <f t="shared" si="98"/>
        <v>1.0333799999999999E-2</v>
      </c>
      <c r="Y9" s="45">
        <f t="shared" si="98"/>
        <v>1.2056099999999998E-2</v>
      </c>
      <c r="Z9" s="45">
        <f t="shared" si="98"/>
        <v>1.3778399999999998E-2</v>
      </c>
      <c r="AA9" s="45">
        <f t="shared" si="98"/>
        <v>1.5500699999999997E-2</v>
      </c>
      <c r="AB9" s="45">
        <f t="shared" ref="AB9:CM9" si="99">AB4*$D15</f>
        <v>1.7222999999999999E-2</v>
      </c>
      <c r="AC9" s="45">
        <f t="shared" si="99"/>
        <v>1.8945299999999998E-2</v>
      </c>
      <c r="AD9" s="45">
        <f t="shared" si="99"/>
        <v>2.0667599999999998E-2</v>
      </c>
      <c r="AE9" s="45">
        <f t="shared" si="99"/>
        <v>2.2389899999999997E-2</v>
      </c>
      <c r="AF9" s="45">
        <f t="shared" si="99"/>
        <v>2.4112199999999997E-2</v>
      </c>
      <c r="AG9" s="45">
        <f t="shared" si="99"/>
        <v>2.5834499999999996E-2</v>
      </c>
      <c r="AH9" s="45">
        <f t="shared" si="99"/>
        <v>2.7556799999999996E-2</v>
      </c>
      <c r="AI9" s="45">
        <f t="shared" si="99"/>
        <v>2.9279099999999995E-2</v>
      </c>
      <c r="AJ9" s="45">
        <f t="shared" si="99"/>
        <v>3.1001399999999995E-2</v>
      </c>
      <c r="AK9" s="45">
        <f t="shared" si="99"/>
        <v>3.2723699999999994E-2</v>
      </c>
      <c r="AL9" s="45">
        <f t="shared" si="99"/>
        <v>3.4445999999999997E-2</v>
      </c>
      <c r="AM9" s="45">
        <f t="shared" si="99"/>
        <v>3.6168299999999994E-2</v>
      </c>
      <c r="AN9" s="45">
        <f t="shared" si="99"/>
        <v>3.7890599999999997E-2</v>
      </c>
      <c r="AO9" s="45">
        <f t="shared" si="99"/>
        <v>3.9612899999999993E-2</v>
      </c>
      <c r="AP9" s="45">
        <f t="shared" si="99"/>
        <v>4.1335199999999996E-2</v>
      </c>
      <c r="AQ9" s="45">
        <f t="shared" si="99"/>
        <v>4.3057499999999992E-2</v>
      </c>
      <c r="AR9" s="45">
        <f t="shared" si="99"/>
        <v>4.4779799999999995E-2</v>
      </c>
      <c r="AS9" s="45">
        <f t="shared" si="99"/>
        <v>4.6502099999999991E-2</v>
      </c>
      <c r="AT9" s="45">
        <f t="shared" si="99"/>
        <v>4.8224399999999994E-2</v>
      </c>
      <c r="AU9" s="45">
        <f t="shared" si="99"/>
        <v>4.994669999999999E-2</v>
      </c>
      <c r="AV9" s="45">
        <f t="shared" si="99"/>
        <v>5.1668999999999993E-2</v>
      </c>
      <c r="AW9" s="45">
        <f t="shared" si="99"/>
        <v>5.3391299999999989E-2</v>
      </c>
      <c r="AX9" s="45">
        <f t="shared" si="99"/>
        <v>5.5113599999999992E-2</v>
      </c>
      <c r="AY9" s="45">
        <f t="shared" si="99"/>
        <v>5.6835899999999995E-2</v>
      </c>
      <c r="AZ9" s="45">
        <f t="shared" si="99"/>
        <v>5.8558199999999991E-2</v>
      </c>
      <c r="BA9" s="45">
        <f t="shared" si="99"/>
        <v>6.0280499999999994E-2</v>
      </c>
      <c r="BB9" s="45">
        <f t="shared" si="99"/>
        <v>6.200279999999999E-2</v>
      </c>
      <c r="BC9" s="45">
        <f t="shared" si="99"/>
        <v>6.3725099999999993E-2</v>
      </c>
      <c r="BD9" s="45">
        <f t="shared" si="99"/>
        <v>6.5447399999999989E-2</v>
      </c>
      <c r="BE9" s="45">
        <f t="shared" si="99"/>
        <v>6.7169699999999985E-2</v>
      </c>
      <c r="BF9" s="45">
        <f t="shared" si="99"/>
        <v>6.8891999999999995E-2</v>
      </c>
      <c r="BG9" s="45">
        <f t="shared" si="99"/>
        <v>7.0614299999999991E-2</v>
      </c>
      <c r="BH9" s="45">
        <f t="shared" si="99"/>
        <v>7.2336599999999987E-2</v>
      </c>
      <c r="BI9" s="45">
        <f t="shared" si="99"/>
        <v>7.4058899999999983E-2</v>
      </c>
      <c r="BJ9" s="45">
        <f t="shared" si="99"/>
        <v>7.5781199999999993E-2</v>
      </c>
      <c r="BK9" s="45">
        <f t="shared" si="99"/>
        <v>7.7503499999999989E-2</v>
      </c>
      <c r="BL9" s="45">
        <f t="shared" si="99"/>
        <v>7.9225799999999985E-2</v>
      </c>
      <c r="BM9" s="45">
        <f t="shared" si="99"/>
        <v>8.0948099999999981E-2</v>
      </c>
      <c r="BN9" s="45">
        <f t="shared" si="99"/>
        <v>8.2670399999999991E-2</v>
      </c>
      <c r="BO9" s="45">
        <f t="shared" si="99"/>
        <v>8.4392699999999987E-2</v>
      </c>
      <c r="BP9" s="45">
        <f t="shared" si="99"/>
        <v>8.6114999999999983E-2</v>
      </c>
      <c r="BQ9" s="45">
        <f t="shared" si="99"/>
        <v>8.7837299999999993E-2</v>
      </c>
      <c r="BR9" s="45">
        <f t="shared" si="99"/>
        <v>8.9559599999999989E-2</v>
      </c>
      <c r="BS9" s="45">
        <f t="shared" si="99"/>
        <v>9.1281899999999985E-2</v>
      </c>
      <c r="BT9" s="45">
        <f t="shared" si="99"/>
        <v>9.3004199999999981E-2</v>
      </c>
      <c r="BU9" s="45">
        <f t="shared" si="99"/>
        <v>9.4726499999999991E-2</v>
      </c>
      <c r="BV9" s="45">
        <f t="shared" si="99"/>
        <v>9.6448799999999987E-2</v>
      </c>
      <c r="BW9" s="45">
        <f t="shared" si="99"/>
        <v>9.8171099999999983E-2</v>
      </c>
      <c r="BX9" s="45">
        <f t="shared" si="99"/>
        <v>9.9893399999999979E-2</v>
      </c>
      <c r="BY9" s="45">
        <f t="shared" si="99"/>
        <v>0.10161569999999999</v>
      </c>
      <c r="BZ9" s="45">
        <f t="shared" si="99"/>
        <v>0.10333799999999999</v>
      </c>
      <c r="CA9" s="45">
        <f t="shared" si="99"/>
        <v>0.10506029999999998</v>
      </c>
      <c r="CB9" s="45">
        <f t="shared" si="99"/>
        <v>0.10678259999999998</v>
      </c>
      <c r="CC9" s="45">
        <f t="shared" si="99"/>
        <v>0.10850489999999999</v>
      </c>
      <c r="CD9" s="45">
        <f t="shared" si="99"/>
        <v>0.11022719999999998</v>
      </c>
      <c r="CE9" s="45">
        <f t="shared" si="99"/>
        <v>0.11194949999999998</v>
      </c>
      <c r="CF9" s="45">
        <f t="shared" si="99"/>
        <v>0.11367179999999999</v>
      </c>
      <c r="CG9" s="45">
        <f t="shared" si="99"/>
        <v>0.11539409999999999</v>
      </c>
      <c r="CH9" s="45">
        <f t="shared" si="99"/>
        <v>0.11711639999999998</v>
      </c>
      <c r="CI9" s="45">
        <f t="shared" si="99"/>
        <v>0.11883869999999998</v>
      </c>
      <c r="CJ9" s="45">
        <f t="shared" si="99"/>
        <v>0.12056099999999999</v>
      </c>
      <c r="CK9" s="45">
        <f t="shared" si="99"/>
        <v>0.12228329999999998</v>
      </c>
      <c r="CL9" s="45">
        <f t="shared" si="99"/>
        <v>0.12400559999999998</v>
      </c>
      <c r="CM9" s="45">
        <f t="shared" si="99"/>
        <v>0.12572789999999998</v>
      </c>
      <c r="CN9" s="45">
        <f t="shared" ref="CN9:DN9" si="100">CN4*$D15</f>
        <v>0.12745019999999999</v>
      </c>
      <c r="CO9" s="45">
        <f t="shared" si="100"/>
        <v>0.12917249999999997</v>
      </c>
      <c r="CP9" s="45">
        <f t="shared" si="100"/>
        <v>0.13089479999999998</v>
      </c>
      <c r="CQ9" s="45">
        <f t="shared" si="100"/>
        <v>0.13261709999999999</v>
      </c>
      <c r="CR9" s="45">
        <f t="shared" si="100"/>
        <v>0.13433939999999997</v>
      </c>
      <c r="CS9" s="45">
        <f t="shared" si="100"/>
        <v>0.13606169999999998</v>
      </c>
      <c r="CT9" s="45">
        <f t="shared" si="100"/>
        <v>0.13778399999999999</v>
      </c>
      <c r="CU9" s="45">
        <f t="shared" si="100"/>
        <v>0.13950629999999997</v>
      </c>
      <c r="CV9" s="45">
        <f t="shared" si="100"/>
        <v>0.14122859999999998</v>
      </c>
      <c r="CW9" s="45">
        <f t="shared" si="100"/>
        <v>0.14295089999999999</v>
      </c>
      <c r="CX9" s="45">
        <f t="shared" si="100"/>
        <v>0.14467319999999997</v>
      </c>
      <c r="CY9" s="45">
        <f t="shared" si="100"/>
        <v>0.14639549999999998</v>
      </c>
      <c r="CZ9" s="45">
        <f t="shared" si="100"/>
        <v>0.14811779999999997</v>
      </c>
      <c r="DA9" s="45">
        <f t="shared" si="100"/>
        <v>0.14984009999999998</v>
      </c>
      <c r="DB9" s="45">
        <f t="shared" si="100"/>
        <v>0.15156239999999999</v>
      </c>
      <c r="DC9" s="45">
        <f t="shared" si="100"/>
        <v>0.15328469999999997</v>
      </c>
      <c r="DD9" s="45">
        <f t="shared" si="100"/>
        <v>0.15500699999999998</v>
      </c>
      <c r="DE9" s="45">
        <f t="shared" si="100"/>
        <v>0.15672929999999999</v>
      </c>
      <c r="DF9" s="45">
        <f t="shared" si="100"/>
        <v>0.15845159999999997</v>
      </c>
      <c r="DG9" s="45">
        <f t="shared" si="100"/>
        <v>0.16017389999999998</v>
      </c>
      <c r="DH9" s="45">
        <f t="shared" si="100"/>
        <v>0.16189619999999996</v>
      </c>
      <c r="DI9" s="45">
        <f t="shared" si="100"/>
        <v>0.16361849999999997</v>
      </c>
      <c r="DJ9" s="45">
        <f t="shared" si="100"/>
        <v>0.16534079999999998</v>
      </c>
      <c r="DK9" s="45">
        <f t="shared" si="100"/>
        <v>0.16706309999999996</v>
      </c>
      <c r="DL9" s="45">
        <f t="shared" si="100"/>
        <v>0.16878539999999997</v>
      </c>
      <c r="DM9" s="45">
        <f t="shared" si="100"/>
        <v>0.17050769999999998</v>
      </c>
      <c r="DN9" s="45">
        <f t="shared" si="100"/>
        <v>0.17222999999999997</v>
      </c>
    </row>
    <row r="10" spans="1:118" ht="15.6" x14ac:dyDescent="0.3">
      <c r="A10" s="24"/>
      <c r="B10" s="28" t="s">
        <v>42</v>
      </c>
      <c r="C10" s="4" t="s">
        <v>45</v>
      </c>
      <c r="D10" s="5">
        <v>11</v>
      </c>
      <c r="E10" s="19"/>
      <c r="F10" s="17" t="s">
        <v>0</v>
      </c>
      <c r="G10" s="61">
        <f>H10/H$16</f>
        <v>0.36308581362572501</v>
      </c>
      <c r="H10" s="41">
        <f>N15</f>
        <v>29.147314737999977</v>
      </c>
      <c r="J10" s="134"/>
      <c r="K10" s="30"/>
      <c r="L10" s="10" t="s">
        <v>30</v>
      </c>
      <c r="M10" s="10" t="s">
        <v>16</v>
      </c>
      <c r="N10" s="21">
        <f>N5*$D24*$D25*$D5/1000</f>
        <v>1.8373569200000004</v>
      </c>
      <c r="P10" s="30"/>
      <c r="Q10" s="10" t="s">
        <v>30</v>
      </c>
      <c r="R10" s="10" t="s">
        <v>16</v>
      </c>
      <c r="S10" s="21">
        <f>S5*$D24*$D25*$D5/1000</f>
        <v>1.8373569200000004</v>
      </c>
      <c r="T10" s="21">
        <f>T5*$D24*$D25*$D5/1000</f>
        <v>1.8373569200000004</v>
      </c>
      <c r="U10" s="21">
        <f t="shared" ref="U10:AA10" si="101">U5*$D24*$D25*$D5/1000</f>
        <v>1.8373569200000004</v>
      </c>
      <c r="V10" s="21">
        <f t="shared" si="101"/>
        <v>1.8373569200000004</v>
      </c>
      <c r="W10" s="21">
        <f t="shared" si="101"/>
        <v>1.8373569200000004</v>
      </c>
      <c r="X10" s="21">
        <f t="shared" si="101"/>
        <v>3.6747138400000008</v>
      </c>
      <c r="Y10" s="21">
        <f t="shared" si="101"/>
        <v>3.6747138400000008</v>
      </c>
      <c r="Z10" s="21">
        <f t="shared" si="101"/>
        <v>3.6747138400000008</v>
      </c>
      <c r="AA10" s="21">
        <f t="shared" si="101"/>
        <v>3.6747138400000008</v>
      </c>
      <c r="AB10" s="21">
        <f t="shared" ref="AB10:CM10" si="102">AB5*$D24*$D25*$D5/1000</f>
        <v>3.6747138400000008</v>
      </c>
      <c r="AC10" s="21">
        <f t="shared" si="102"/>
        <v>5.5120707600000003</v>
      </c>
      <c r="AD10" s="21">
        <f t="shared" si="102"/>
        <v>5.5120707600000003</v>
      </c>
      <c r="AE10" s="21">
        <f t="shared" si="102"/>
        <v>5.5120707600000003</v>
      </c>
      <c r="AF10" s="21">
        <f t="shared" si="102"/>
        <v>5.5120707600000003</v>
      </c>
      <c r="AG10" s="21">
        <f t="shared" si="102"/>
        <v>5.5120707600000003</v>
      </c>
      <c r="AH10" s="21">
        <f t="shared" si="102"/>
        <v>7.3494276800000016</v>
      </c>
      <c r="AI10" s="21">
        <f t="shared" si="102"/>
        <v>7.3494276800000016</v>
      </c>
      <c r="AJ10" s="21">
        <f t="shared" si="102"/>
        <v>7.3494276800000016</v>
      </c>
      <c r="AK10" s="21">
        <f t="shared" si="102"/>
        <v>7.3494276800000016</v>
      </c>
      <c r="AL10" s="21">
        <f t="shared" si="102"/>
        <v>7.3494276800000016</v>
      </c>
      <c r="AM10" s="21">
        <f t="shared" si="102"/>
        <v>9.1867846000000011</v>
      </c>
      <c r="AN10" s="21">
        <f t="shared" si="102"/>
        <v>9.1867846000000011</v>
      </c>
      <c r="AO10" s="21">
        <f t="shared" si="102"/>
        <v>9.1867846000000011</v>
      </c>
      <c r="AP10" s="21">
        <f t="shared" si="102"/>
        <v>9.1867846000000011</v>
      </c>
      <c r="AQ10" s="21">
        <f t="shared" si="102"/>
        <v>9.1867846000000011</v>
      </c>
      <c r="AR10" s="21">
        <f t="shared" si="102"/>
        <v>11.024141520000001</v>
      </c>
      <c r="AS10" s="21">
        <f t="shared" si="102"/>
        <v>11.024141520000001</v>
      </c>
      <c r="AT10" s="21">
        <f t="shared" si="102"/>
        <v>11.024141520000001</v>
      </c>
      <c r="AU10" s="21">
        <f t="shared" si="102"/>
        <v>11.024141520000001</v>
      </c>
      <c r="AV10" s="21">
        <f t="shared" si="102"/>
        <v>11.024141520000001</v>
      </c>
      <c r="AW10" s="21">
        <f t="shared" si="102"/>
        <v>12.861498440000002</v>
      </c>
      <c r="AX10" s="21">
        <f t="shared" si="102"/>
        <v>12.861498440000002</v>
      </c>
      <c r="AY10" s="21">
        <f t="shared" si="102"/>
        <v>12.861498440000002</v>
      </c>
      <c r="AZ10" s="21">
        <f t="shared" si="102"/>
        <v>12.861498440000002</v>
      </c>
      <c r="BA10" s="21">
        <f t="shared" si="102"/>
        <v>12.861498440000002</v>
      </c>
      <c r="BB10" s="21">
        <f t="shared" si="102"/>
        <v>14.698855360000003</v>
      </c>
      <c r="BC10" s="21">
        <f t="shared" si="102"/>
        <v>14.698855360000003</v>
      </c>
      <c r="BD10" s="21">
        <f t="shared" si="102"/>
        <v>14.698855360000003</v>
      </c>
      <c r="BE10" s="21">
        <f t="shared" si="102"/>
        <v>14.698855360000003</v>
      </c>
      <c r="BF10" s="21">
        <f t="shared" si="102"/>
        <v>14.698855360000003</v>
      </c>
      <c r="BG10" s="21">
        <f t="shared" si="102"/>
        <v>16.536212280000001</v>
      </c>
      <c r="BH10" s="21">
        <f t="shared" si="102"/>
        <v>16.536212280000001</v>
      </c>
      <c r="BI10" s="21">
        <f t="shared" si="102"/>
        <v>16.536212280000001</v>
      </c>
      <c r="BJ10" s="21">
        <f t="shared" si="102"/>
        <v>16.536212280000001</v>
      </c>
      <c r="BK10" s="21">
        <f t="shared" si="102"/>
        <v>16.536212280000001</v>
      </c>
      <c r="BL10" s="21">
        <f t="shared" si="102"/>
        <v>18.373569200000002</v>
      </c>
      <c r="BM10" s="21">
        <f t="shared" si="102"/>
        <v>18.373569200000002</v>
      </c>
      <c r="BN10" s="21">
        <f t="shared" si="102"/>
        <v>18.373569200000002</v>
      </c>
      <c r="BO10" s="21">
        <f t="shared" si="102"/>
        <v>18.373569200000002</v>
      </c>
      <c r="BP10" s="21">
        <f t="shared" si="102"/>
        <v>18.373569200000002</v>
      </c>
      <c r="BQ10" s="21">
        <f t="shared" si="102"/>
        <v>20.21092612</v>
      </c>
      <c r="BR10" s="21">
        <f t="shared" si="102"/>
        <v>20.21092612</v>
      </c>
      <c r="BS10" s="21">
        <f t="shared" si="102"/>
        <v>20.21092612</v>
      </c>
      <c r="BT10" s="21">
        <f t="shared" si="102"/>
        <v>20.21092612</v>
      </c>
      <c r="BU10" s="21">
        <f t="shared" si="102"/>
        <v>20.21092612</v>
      </c>
      <c r="BV10" s="21">
        <f t="shared" si="102"/>
        <v>22.048283040000001</v>
      </c>
      <c r="BW10" s="21">
        <f t="shared" si="102"/>
        <v>22.048283040000001</v>
      </c>
      <c r="BX10" s="21">
        <f t="shared" si="102"/>
        <v>22.048283040000001</v>
      </c>
      <c r="BY10" s="21">
        <f t="shared" si="102"/>
        <v>22.048283040000001</v>
      </c>
      <c r="BZ10" s="21">
        <f t="shared" si="102"/>
        <v>22.048283040000001</v>
      </c>
      <c r="CA10" s="21">
        <f t="shared" si="102"/>
        <v>23.885639960000002</v>
      </c>
      <c r="CB10" s="21">
        <f t="shared" si="102"/>
        <v>23.885639960000002</v>
      </c>
      <c r="CC10" s="21">
        <f t="shared" si="102"/>
        <v>23.885639960000002</v>
      </c>
      <c r="CD10" s="21">
        <f t="shared" si="102"/>
        <v>23.885639960000002</v>
      </c>
      <c r="CE10" s="21">
        <f t="shared" si="102"/>
        <v>23.885639960000002</v>
      </c>
      <c r="CF10" s="21">
        <f t="shared" si="102"/>
        <v>25.722996880000004</v>
      </c>
      <c r="CG10" s="21">
        <f t="shared" si="102"/>
        <v>25.722996880000004</v>
      </c>
      <c r="CH10" s="21">
        <f t="shared" si="102"/>
        <v>25.722996880000004</v>
      </c>
      <c r="CI10" s="21">
        <f t="shared" si="102"/>
        <v>25.722996880000004</v>
      </c>
      <c r="CJ10" s="21">
        <f t="shared" si="102"/>
        <v>25.722996880000004</v>
      </c>
      <c r="CK10" s="21">
        <f t="shared" si="102"/>
        <v>27.560353800000005</v>
      </c>
      <c r="CL10" s="21">
        <f t="shared" si="102"/>
        <v>27.560353800000005</v>
      </c>
      <c r="CM10" s="21">
        <f t="shared" si="102"/>
        <v>27.560353800000005</v>
      </c>
      <c r="CN10" s="21">
        <f t="shared" ref="CN10:DN10" si="103">CN5*$D24*$D25*$D5/1000</f>
        <v>27.560353800000005</v>
      </c>
      <c r="CO10" s="21">
        <f t="shared" si="103"/>
        <v>27.560353800000005</v>
      </c>
      <c r="CP10" s="21">
        <f t="shared" si="103"/>
        <v>29.397710720000006</v>
      </c>
      <c r="CQ10" s="21">
        <f t="shared" si="103"/>
        <v>29.397710720000006</v>
      </c>
      <c r="CR10" s="21">
        <f t="shared" si="103"/>
        <v>29.397710720000006</v>
      </c>
      <c r="CS10" s="21">
        <f t="shared" si="103"/>
        <v>29.397710720000006</v>
      </c>
      <c r="CT10" s="21">
        <f t="shared" si="103"/>
        <v>29.397710720000006</v>
      </c>
      <c r="CU10" s="21">
        <f t="shared" si="103"/>
        <v>31.23506764</v>
      </c>
      <c r="CV10" s="21">
        <f t="shared" si="103"/>
        <v>31.23506764</v>
      </c>
      <c r="CW10" s="21">
        <f t="shared" si="103"/>
        <v>31.23506764</v>
      </c>
      <c r="CX10" s="21">
        <f t="shared" si="103"/>
        <v>31.23506764</v>
      </c>
      <c r="CY10" s="21">
        <f t="shared" si="103"/>
        <v>31.23506764</v>
      </c>
      <c r="CZ10" s="21">
        <f t="shared" si="103"/>
        <v>33.072424560000002</v>
      </c>
      <c r="DA10" s="21">
        <f t="shared" si="103"/>
        <v>33.072424560000002</v>
      </c>
      <c r="DB10" s="21">
        <f t="shared" si="103"/>
        <v>33.072424560000002</v>
      </c>
      <c r="DC10" s="21">
        <f t="shared" si="103"/>
        <v>33.072424560000002</v>
      </c>
      <c r="DD10" s="21">
        <f t="shared" si="103"/>
        <v>33.072424560000002</v>
      </c>
      <c r="DE10" s="21">
        <f t="shared" si="103"/>
        <v>34.909781480000007</v>
      </c>
      <c r="DF10" s="21">
        <f t="shared" si="103"/>
        <v>34.909781480000007</v>
      </c>
      <c r="DG10" s="21">
        <f t="shared" si="103"/>
        <v>34.909781480000007</v>
      </c>
      <c r="DH10" s="21">
        <f t="shared" si="103"/>
        <v>34.909781480000007</v>
      </c>
      <c r="DI10" s="21">
        <f t="shared" si="103"/>
        <v>34.909781480000007</v>
      </c>
      <c r="DJ10" s="21">
        <f t="shared" si="103"/>
        <v>36.747138400000004</v>
      </c>
      <c r="DK10" s="21">
        <f t="shared" si="103"/>
        <v>36.747138400000004</v>
      </c>
      <c r="DL10" s="21">
        <f t="shared" si="103"/>
        <v>36.747138400000004</v>
      </c>
      <c r="DM10" s="21">
        <f t="shared" si="103"/>
        <v>36.747138400000004</v>
      </c>
      <c r="DN10" s="21">
        <f t="shared" si="103"/>
        <v>36.747138400000004</v>
      </c>
    </row>
    <row r="11" spans="1:118" ht="15.6" x14ac:dyDescent="0.3">
      <c r="A11" s="24"/>
      <c r="B11" s="10" t="s">
        <v>43</v>
      </c>
      <c r="C11" s="4" t="s">
        <v>46</v>
      </c>
      <c r="D11" s="5">
        <v>2</v>
      </c>
      <c r="E11" s="19"/>
      <c r="F11" s="17" t="s">
        <v>88</v>
      </c>
      <c r="G11" s="61">
        <f t="shared" ref="G11:G15" si="104">H11/H$16</f>
        <v>0.43599225489999183</v>
      </c>
      <c r="H11" s="41">
        <f>N20</f>
        <v>35</v>
      </c>
      <c r="J11" s="134"/>
      <c r="K11" s="30"/>
      <c r="L11" s="10" t="s">
        <v>24</v>
      </c>
      <c r="M11" s="10" t="s">
        <v>16</v>
      </c>
      <c r="N11" s="21">
        <f>(N10-N8-N9)*$D33</f>
        <v>1.6417373580000005</v>
      </c>
      <c r="P11" s="30"/>
      <c r="Q11" s="10" t="s">
        <v>24</v>
      </c>
      <c r="R11" s="10" t="s">
        <v>16</v>
      </c>
      <c r="S11" s="21">
        <f>(S10-S8-S9)*$D33</f>
        <v>1.6417373580000005</v>
      </c>
      <c r="T11" s="21">
        <f>(T10-T8-T9)*$D33</f>
        <v>1.6298534880000004</v>
      </c>
      <c r="U11" s="21">
        <f t="shared" ref="U11:AA11" si="105">(U10-U8-U9)*$D33</f>
        <v>1.6179696180000003</v>
      </c>
      <c r="V11" s="21">
        <f t="shared" si="105"/>
        <v>1.6060857480000004</v>
      </c>
      <c r="W11" s="21">
        <f t="shared" si="105"/>
        <v>1.5942018780000005</v>
      </c>
      <c r="X11" s="21">
        <f t="shared" si="105"/>
        <v>3.2359392360000006</v>
      </c>
      <c r="Y11" s="21">
        <f t="shared" si="105"/>
        <v>3.2240553660000009</v>
      </c>
      <c r="Z11" s="21">
        <f t="shared" si="105"/>
        <v>3.2121714960000007</v>
      </c>
      <c r="AA11" s="21">
        <f t="shared" si="105"/>
        <v>3.2002876260000006</v>
      </c>
      <c r="AB11" s="21">
        <f t="shared" ref="AB11" si="106">(AB10-AB8-AB9)*$D33</f>
        <v>3.1884037560000009</v>
      </c>
      <c r="AC11" s="21">
        <f t="shared" ref="AC11" si="107">(AC10-AC8-AC9)*$D33</f>
        <v>4.8301411139999999</v>
      </c>
      <c r="AD11" s="21">
        <f t="shared" ref="AD11" si="108">(AD10-AD8-AD9)*$D33</f>
        <v>4.8182572439999998</v>
      </c>
      <c r="AE11" s="21">
        <f t="shared" ref="AE11" si="109">(AE10-AE8-AE9)*$D33</f>
        <v>4.8063733740000005</v>
      </c>
      <c r="AF11" s="21">
        <f t="shared" ref="AF11" si="110">(AF10-AF8-AF9)*$D33</f>
        <v>4.7944895040000004</v>
      </c>
      <c r="AG11" s="21">
        <f t="shared" ref="AG11" si="111">(AG10-AG8-AG9)*$D33</f>
        <v>4.7826056340000003</v>
      </c>
      <c r="AH11" s="21">
        <f t="shared" ref="AH11" si="112">(AH10-AH8-AH9)*$D33</f>
        <v>6.4243429920000015</v>
      </c>
      <c r="AI11" s="21">
        <f t="shared" ref="AI11" si="113">(AI10-AI8-AI9)*$D33</f>
        <v>6.4124591220000013</v>
      </c>
      <c r="AJ11" s="21">
        <f t="shared" ref="AJ11" si="114">(AJ10-AJ8-AJ9)*$D33</f>
        <v>6.4005752520000012</v>
      </c>
      <c r="AK11" s="21">
        <f t="shared" ref="AK11" si="115">(AK10-AK8-AK9)*$D33</f>
        <v>6.388691382000002</v>
      </c>
      <c r="AL11" s="21">
        <f t="shared" ref="AL11" si="116">(AL10-AL8-AL9)*$D33</f>
        <v>6.3768075120000018</v>
      </c>
      <c r="AM11" s="21">
        <f t="shared" ref="AM11" si="117">(AM10-AM8-AM9)*$D33</f>
        <v>8.0185448700000013</v>
      </c>
      <c r="AN11" s="21">
        <f t="shared" ref="AN11" si="118">(AN10-AN8-AN9)*$D33</f>
        <v>8.0066610000000011</v>
      </c>
      <c r="AO11" s="21">
        <f t="shared" ref="AO11" si="119">(AO10-AO8-AO9)*$D33</f>
        <v>7.994777130000001</v>
      </c>
      <c r="AP11" s="21">
        <f t="shared" ref="AP11" si="120">(AP10-AP8-AP9)*$D33</f>
        <v>7.9828932600000009</v>
      </c>
      <c r="AQ11" s="21">
        <f t="shared" ref="AQ11" si="121">(AQ10-AQ8-AQ9)*$D33</f>
        <v>7.9710093900000007</v>
      </c>
      <c r="AR11" s="21">
        <f t="shared" ref="AR11" si="122">(AR10-AR8-AR9)*$D33</f>
        <v>9.6127467480000011</v>
      </c>
      <c r="AS11" s="21">
        <f t="shared" ref="AS11" si="123">(AS10-AS8-AS9)*$D33</f>
        <v>9.6008628780000009</v>
      </c>
      <c r="AT11" s="21">
        <f t="shared" ref="AT11" si="124">(AT10-AT8-AT9)*$D33</f>
        <v>9.5889790080000008</v>
      </c>
      <c r="AU11" s="21">
        <f t="shared" ref="AU11" si="125">(AU10-AU8-AU9)*$D33</f>
        <v>9.5770951380000007</v>
      </c>
      <c r="AV11" s="21">
        <f t="shared" ref="AV11" si="126">(AV10-AV8-AV9)*$D33</f>
        <v>9.5652112680000005</v>
      </c>
      <c r="AW11" s="21">
        <f t="shared" ref="AW11" si="127">(AW10-AW8-AW9)*$D33</f>
        <v>11.206948626000003</v>
      </c>
      <c r="AX11" s="21">
        <f t="shared" ref="AX11" si="128">(AX10-AX8-AX9)*$D33</f>
        <v>11.195064756000003</v>
      </c>
      <c r="AY11" s="21">
        <f t="shared" ref="AY11" si="129">(AY10-AY8-AY9)*$D33</f>
        <v>11.183180886000002</v>
      </c>
      <c r="AZ11" s="21">
        <f t="shared" ref="AZ11" si="130">(AZ10-AZ8-AZ9)*$D33</f>
        <v>11.171297016000002</v>
      </c>
      <c r="BA11" s="21">
        <f t="shared" ref="BA11" si="131">(BA10-BA8-BA9)*$D33</f>
        <v>11.159413146000002</v>
      </c>
      <c r="BB11" s="21">
        <f t="shared" ref="BB11" si="132">(BB10-BB8-BB9)*$D33</f>
        <v>12.801150504000002</v>
      </c>
      <c r="BC11" s="21">
        <f t="shared" ref="BC11" si="133">(BC10-BC8-BC9)*$D33</f>
        <v>12.789266634000004</v>
      </c>
      <c r="BD11" s="21">
        <f t="shared" ref="BD11" si="134">(BD10-BD8-BD9)*$D33</f>
        <v>12.777382764000004</v>
      </c>
      <c r="BE11" s="21">
        <f t="shared" ref="BE11" si="135">(BE10-BE8-BE9)*$D33</f>
        <v>12.765498894000004</v>
      </c>
      <c r="BF11" s="21">
        <f t="shared" ref="BF11" si="136">(BF10-BF8-BF9)*$D33</f>
        <v>12.753615024000004</v>
      </c>
      <c r="BG11" s="21">
        <f t="shared" ref="BG11" si="137">(BG10-BG8-BG9)*$D33</f>
        <v>14.395352382</v>
      </c>
      <c r="BH11" s="21">
        <f t="shared" ref="BH11" si="138">(BH10-BH8-BH9)*$D33</f>
        <v>14.383468512</v>
      </c>
      <c r="BI11" s="21">
        <f t="shared" ref="BI11" si="139">(BI10-BI8-BI9)*$D33</f>
        <v>14.371584642000002</v>
      </c>
      <c r="BJ11" s="21">
        <f t="shared" ref="BJ11" si="140">(BJ10-BJ8-BJ9)*$D33</f>
        <v>14.359700772000002</v>
      </c>
      <c r="BK11" s="21">
        <f t="shared" ref="BK11" si="141">(BK10-BK8-BK9)*$D33</f>
        <v>14.347816902</v>
      </c>
      <c r="BL11" s="21">
        <f t="shared" ref="BL11" si="142">(BL10-BL8-BL9)*$D33</f>
        <v>15.989554260000002</v>
      </c>
      <c r="BM11" s="21">
        <f t="shared" ref="BM11" si="143">(BM10-BM8-BM9)*$D33</f>
        <v>15.977670390000004</v>
      </c>
      <c r="BN11" s="21">
        <f t="shared" ref="BN11" si="144">(BN10-BN8-BN9)*$D33</f>
        <v>15.965786520000002</v>
      </c>
      <c r="BO11" s="21">
        <f t="shared" ref="BO11" si="145">(BO10-BO8-BO9)*$D33</f>
        <v>15.953902650000003</v>
      </c>
      <c r="BP11" s="21">
        <f t="shared" ref="BP11" si="146">(BP10-BP8-BP9)*$D33</f>
        <v>15.942018780000001</v>
      </c>
      <c r="BQ11" s="21">
        <f t="shared" ref="BQ11" si="147">(BQ10-BQ8-BQ9)*$D33</f>
        <v>17.583756138000002</v>
      </c>
      <c r="BR11" s="21">
        <f t="shared" ref="BR11" si="148">(BR10-BR8-BR9)*$D33</f>
        <v>17.571872268</v>
      </c>
      <c r="BS11" s="21">
        <f t="shared" ref="BS11" si="149">(BS10-BS8-BS9)*$D33</f>
        <v>17.559988398000002</v>
      </c>
      <c r="BT11" s="21">
        <f t="shared" ref="BT11" si="150">(BT10-BT8-BT9)*$D33</f>
        <v>17.548104528</v>
      </c>
      <c r="BU11" s="21">
        <f t="shared" ref="BU11" si="151">(BU10-BU8-BU9)*$D33</f>
        <v>17.536220658000001</v>
      </c>
      <c r="BV11" s="21">
        <f t="shared" ref="BV11" si="152">(BV10-BV8-BV9)*$D33</f>
        <v>19.177958016000002</v>
      </c>
      <c r="BW11" s="21">
        <f t="shared" ref="BW11" si="153">(BW10-BW8-BW9)*$D33</f>
        <v>19.166074146000003</v>
      </c>
      <c r="BX11" s="21">
        <f t="shared" ref="BX11" si="154">(BX10-BX8-BX9)*$D33</f>
        <v>19.154190276000001</v>
      </c>
      <c r="BY11" s="21">
        <f t="shared" ref="BY11" si="155">(BY10-BY8-BY9)*$D33</f>
        <v>19.142306406000003</v>
      </c>
      <c r="BZ11" s="21">
        <f t="shared" ref="BZ11" si="156">(BZ10-BZ8-BZ9)*$D33</f>
        <v>19.130422536000001</v>
      </c>
      <c r="CA11" s="21">
        <f t="shared" ref="CA11" si="157">(CA10-CA8-CA9)*$D33</f>
        <v>20.772159894000001</v>
      </c>
      <c r="CB11" s="21">
        <f t="shared" ref="CB11" si="158">(CB10-CB8-CB9)*$D33</f>
        <v>20.760276024000003</v>
      </c>
      <c r="CC11" s="21">
        <f t="shared" ref="CC11" si="159">(CC10-CC8-CC9)*$D33</f>
        <v>20.748392154000005</v>
      </c>
      <c r="CD11" s="21">
        <f t="shared" ref="CD11" si="160">(CD10-CD8-CD9)*$D33</f>
        <v>20.736508284000003</v>
      </c>
      <c r="CE11" s="21">
        <f t="shared" ref="CE11" si="161">(CE10-CE8-CE9)*$D33</f>
        <v>20.724624414000001</v>
      </c>
      <c r="CF11" s="21">
        <f t="shared" ref="CF11" si="162">(CF10-CF8-CF9)*$D33</f>
        <v>22.366361772000005</v>
      </c>
      <c r="CG11" s="21">
        <f t="shared" ref="CG11" si="163">(CG10-CG8-CG9)*$D33</f>
        <v>22.354477902000006</v>
      </c>
      <c r="CH11" s="21">
        <f t="shared" ref="CH11" si="164">(CH10-CH8-CH9)*$D33</f>
        <v>22.342594032000004</v>
      </c>
      <c r="CI11" s="21">
        <f t="shared" ref="CI11" si="165">(CI10-CI8-CI9)*$D33</f>
        <v>22.330710162000003</v>
      </c>
      <c r="CJ11" s="21">
        <f t="shared" ref="CJ11" si="166">(CJ10-CJ8-CJ9)*$D33</f>
        <v>22.318826292000004</v>
      </c>
      <c r="CK11" s="21">
        <f t="shared" ref="CK11" si="167">(CK10-CK8-CK9)*$D33</f>
        <v>23.960563650000008</v>
      </c>
      <c r="CL11" s="21">
        <f t="shared" ref="CL11" si="168">(CL10-CL8-CL9)*$D33</f>
        <v>23.948679780000006</v>
      </c>
      <c r="CM11" s="21">
        <f t="shared" ref="CM11" si="169">(CM10-CM8-CM9)*$D33</f>
        <v>23.936795910000004</v>
      </c>
      <c r="CN11" s="21">
        <f t="shared" ref="CN11" si="170">(CN10-CN8-CN9)*$D33</f>
        <v>23.924912040000006</v>
      </c>
      <c r="CO11" s="21">
        <f t="shared" ref="CO11" si="171">(CO10-CO8-CO9)*$D33</f>
        <v>23.913028170000008</v>
      </c>
      <c r="CP11" s="21">
        <f t="shared" ref="CP11" si="172">(CP10-CP8-CP9)*$D33</f>
        <v>25.554765528000008</v>
      </c>
      <c r="CQ11" s="21">
        <f t="shared" ref="CQ11" si="173">(CQ10-CQ8-CQ9)*$D33</f>
        <v>25.542881658000006</v>
      </c>
      <c r="CR11" s="21">
        <f t="shared" ref="CR11" si="174">(CR10-CR8-CR9)*$D33</f>
        <v>25.530997788000008</v>
      </c>
      <c r="CS11" s="21">
        <f t="shared" ref="CS11" si="175">(CS10-CS8-CS9)*$D33</f>
        <v>25.519113918000009</v>
      </c>
      <c r="CT11" s="21">
        <f t="shared" ref="CT11" si="176">(CT10-CT8-CT9)*$D33</f>
        <v>25.507230048000007</v>
      </c>
      <c r="CU11" s="21">
        <f t="shared" ref="CU11" si="177">(CU10-CU8-CU9)*$D33</f>
        <v>27.148967406000001</v>
      </c>
      <c r="CV11" s="21">
        <f t="shared" ref="CV11" si="178">(CV10-CV8-CV9)*$D33</f>
        <v>27.137083535999999</v>
      </c>
      <c r="CW11" s="21">
        <f t="shared" ref="CW11" si="179">(CW10-CW8-CW9)*$D33</f>
        <v>27.125199666000004</v>
      </c>
      <c r="CX11" s="21">
        <f t="shared" ref="CX11" si="180">(CX10-CX8-CX9)*$D33</f>
        <v>27.113315796000002</v>
      </c>
      <c r="CY11" s="21">
        <f t="shared" ref="CY11" si="181">(CY10-CY8-CY9)*$D33</f>
        <v>27.101431926</v>
      </c>
      <c r="CZ11" s="21">
        <f t="shared" ref="CZ11" si="182">(CZ10-CZ8-CZ9)*$D33</f>
        <v>28.743169284000004</v>
      </c>
      <c r="DA11" s="21">
        <f t="shared" ref="DA11" si="183">(DA10-DA8-DA9)*$D33</f>
        <v>28.731285414000006</v>
      </c>
      <c r="DB11" s="21">
        <f t="shared" ref="DB11" si="184">(DB10-DB8-DB9)*$D33</f>
        <v>28.719401544000004</v>
      </c>
      <c r="DC11" s="21">
        <f t="shared" ref="DC11" si="185">(DC10-DC8-DC9)*$D33</f>
        <v>28.707517674000002</v>
      </c>
      <c r="DD11" s="21">
        <f t="shared" ref="DD11" si="186">(DD10-DD8-DD9)*$D33</f>
        <v>28.695633804</v>
      </c>
      <c r="DE11" s="21">
        <f t="shared" ref="DE11" si="187">(DE10-DE8-DE9)*$D33</f>
        <v>30.337371162000004</v>
      </c>
      <c r="DF11" s="21">
        <f t="shared" ref="DF11" si="188">(DF10-DF8-DF9)*$D33</f>
        <v>30.325487292000005</v>
      </c>
      <c r="DG11" s="21">
        <f t="shared" ref="DG11" si="189">(DG10-DG8-DG9)*$D33</f>
        <v>30.313603422000014</v>
      </c>
      <c r="DH11" s="21">
        <f t="shared" ref="DH11" si="190">(DH10-DH8-DH9)*$D33</f>
        <v>30.301719552000009</v>
      </c>
      <c r="DI11" s="21">
        <f t="shared" ref="DI11" si="191">(DI10-DI8-DI9)*$D33</f>
        <v>30.28983568200001</v>
      </c>
      <c r="DJ11" s="21">
        <f t="shared" ref="DJ11" si="192">(DJ10-DJ8-DJ9)*$D33</f>
        <v>31.931573040000004</v>
      </c>
      <c r="DK11" s="21">
        <f t="shared" ref="DK11" si="193">(DK10-DK8-DK9)*$D33</f>
        <v>31.919689170000005</v>
      </c>
      <c r="DL11" s="21">
        <f t="shared" ref="DL11" si="194">(DL10-DL8-DL9)*$D33</f>
        <v>31.907805300000007</v>
      </c>
      <c r="DM11" s="21">
        <f t="shared" ref="DM11" si="195">(DM10-DM8-DM9)*$D33</f>
        <v>31.895921430000001</v>
      </c>
      <c r="DN11" s="21">
        <f t="shared" ref="DN11" si="196">(DN10-DN8-DN9)*$D33</f>
        <v>31.884037560000003</v>
      </c>
    </row>
    <row r="12" spans="1:118" ht="15.6" x14ac:dyDescent="0.3">
      <c r="A12" s="24"/>
      <c r="B12" s="10" t="s">
        <v>69</v>
      </c>
      <c r="C12" s="4" t="s">
        <v>68</v>
      </c>
      <c r="D12" s="21">
        <f>D8*1000/(D10*D11)/D5</f>
        <v>0.4877655055225148</v>
      </c>
      <c r="E12" s="19"/>
      <c r="F12" s="17" t="s">
        <v>89</v>
      </c>
      <c r="G12" s="61">
        <f t="shared" si="104"/>
        <v>3.9985780660624351E-3</v>
      </c>
      <c r="H12" s="41">
        <f>N37</f>
        <v>0.32099247346558274</v>
      </c>
      <c r="J12" s="134"/>
      <c r="K12" s="30"/>
      <c r="L12" s="10" t="s">
        <v>32</v>
      </c>
      <c r="M12" s="10" t="s">
        <v>16</v>
      </c>
      <c r="N12" s="21">
        <f>N10-N11-N8-N9</f>
        <v>0.18241526199999986</v>
      </c>
      <c r="P12" s="30"/>
      <c r="Q12" s="10" t="s">
        <v>32</v>
      </c>
      <c r="R12" s="10" t="s">
        <v>16</v>
      </c>
      <c r="S12" s="21">
        <f>S10-S11-S8-S9</f>
        <v>0.18241526199999986</v>
      </c>
      <c r="T12" s="21">
        <f>T10-T11-T8-T9</f>
        <v>0.18109483200000001</v>
      </c>
      <c r="U12" s="21">
        <f t="shared" ref="U12:AA12" si="197">U10-U11-U8-U9</f>
        <v>0.17977440200000011</v>
      </c>
      <c r="V12" s="21">
        <f t="shared" si="197"/>
        <v>0.17845397200000002</v>
      </c>
      <c r="W12" s="21">
        <f t="shared" si="197"/>
        <v>0.17713354199999995</v>
      </c>
      <c r="X12" s="21">
        <f t="shared" si="197"/>
        <v>0.35954880400000022</v>
      </c>
      <c r="Y12" s="21">
        <f t="shared" si="197"/>
        <v>0.35822837399999991</v>
      </c>
      <c r="Z12" s="21">
        <f t="shared" si="197"/>
        <v>0.35690794400000003</v>
      </c>
      <c r="AA12" s="21">
        <f t="shared" si="197"/>
        <v>0.35558751400000022</v>
      </c>
      <c r="AB12" s="21">
        <f t="shared" ref="AB12" si="198">AB10-AB11-AB8-AB9</f>
        <v>0.3542670839999999</v>
      </c>
      <c r="AC12" s="21">
        <f t="shared" ref="AC12" si="199">AC10-AC11-AC8-AC9</f>
        <v>0.53668234600000031</v>
      </c>
      <c r="AD12" s="21">
        <f t="shared" ref="AD12" si="200">AD10-AD11-AD8-AD9</f>
        <v>0.53536191600000049</v>
      </c>
      <c r="AE12" s="21">
        <f t="shared" ref="AE12" si="201">AE10-AE11-AE8-AE9</f>
        <v>0.53404148599999979</v>
      </c>
      <c r="AF12" s="21">
        <f t="shared" ref="AF12" si="202">AF10-AF11-AF8-AF9</f>
        <v>0.53272105599999986</v>
      </c>
      <c r="AG12" s="21">
        <f t="shared" ref="AG12" si="203">AG10-AG11-AG8-AG9</f>
        <v>0.53140062600000004</v>
      </c>
      <c r="AH12" s="21">
        <f t="shared" ref="AH12" si="204">AH10-AH11-AH8-AH9</f>
        <v>0.71381588800000007</v>
      </c>
      <c r="AI12" s="21">
        <f t="shared" ref="AI12" si="205">AI10-AI11-AI8-AI9</f>
        <v>0.71249545800000025</v>
      </c>
      <c r="AJ12" s="21">
        <f t="shared" ref="AJ12" si="206">AJ10-AJ11-AJ8-AJ9</f>
        <v>0.71117502800000043</v>
      </c>
      <c r="AK12" s="21">
        <f t="shared" ref="AK12" si="207">AK10-AK11-AK8-AK9</f>
        <v>0.70985459799999961</v>
      </c>
      <c r="AL12" s="21">
        <f t="shared" ref="AL12" si="208">AL10-AL11-AL8-AL9</f>
        <v>0.7085341679999998</v>
      </c>
      <c r="AM12" s="21">
        <f t="shared" ref="AM12" si="209">AM10-AM11-AM8-AM9</f>
        <v>0.89094942999999982</v>
      </c>
      <c r="AN12" s="21">
        <f t="shared" ref="AN12" si="210">AN10-AN11-AN8-AN9</f>
        <v>0.88962899999999989</v>
      </c>
      <c r="AO12" s="21">
        <f t="shared" ref="AO12" si="211">AO10-AO11-AO8-AO9</f>
        <v>0.88830857000000008</v>
      </c>
      <c r="AP12" s="21">
        <f t="shared" ref="AP12" si="212">AP10-AP11-AP8-AP9</f>
        <v>0.88698814000000015</v>
      </c>
      <c r="AQ12" s="21">
        <f t="shared" ref="AQ12" si="213">AQ10-AQ11-AQ8-AQ9</f>
        <v>0.88566771000000033</v>
      </c>
      <c r="AR12" s="21">
        <f t="shared" ref="AR12" si="214">AR10-AR11-AR8-AR9</f>
        <v>1.0680829719999996</v>
      </c>
      <c r="AS12" s="21">
        <f t="shared" ref="AS12" si="215">AS10-AS11-AS8-AS9</f>
        <v>1.0667625419999998</v>
      </c>
      <c r="AT12" s="21">
        <f t="shared" ref="AT12" si="216">AT10-AT11-AT8-AT9</f>
        <v>1.0654421119999997</v>
      </c>
      <c r="AU12" s="21">
        <f t="shared" ref="AU12" si="217">AU10-AU11-AU8-AU9</f>
        <v>1.0641216819999999</v>
      </c>
      <c r="AV12" s="21">
        <f t="shared" ref="AV12" si="218">AV10-AV11-AV8-AV9</f>
        <v>1.0628012520000001</v>
      </c>
      <c r="AW12" s="21">
        <f t="shared" ref="AW12" si="219">AW10-AW11-AW8-AW9</f>
        <v>1.2452165139999993</v>
      </c>
      <c r="AX12" s="21">
        <f t="shared" ref="AX12" si="220">AX10-AX11-AX8-AX9</f>
        <v>1.2438960839999993</v>
      </c>
      <c r="AY12" s="21">
        <f t="shared" ref="AY12" si="221">AY10-AY11-AY8-AY9</f>
        <v>1.2425756539999995</v>
      </c>
      <c r="AZ12" s="21">
        <f t="shared" ref="AZ12" si="222">AZ10-AZ11-AZ8-AZ9</f>
        <v>1.2412552239999997</v>
      </c>
      <c r="BA12" s="21">
        <f t="shared" ref="BA12" si="223">BA10-BA11-BA8-BA9</f>
        <v>1.2399347939999998</v>
      </c>
      <c r="BB12" s="21">
        <f t="shared" ref="BB12" si="224">BB10-BB11-BB8-BB9</f>
        <v>1.4223500560000009</v>
      </c>
      <c r="BC12" s="21">
        <f t="shared" ref="BC12" si="225">BC10-BC11-BC8-BC9</f>
        <v>1.421029625999999</v>
      </c>
      <c r="BD12" s="21">
        <f t="shared" ref="BD12" si="226">BD10-BD11-BD8-BD9</f>
        <v>1.4197091959999992</v>
      </c>
      <c r="BE12" s="21">
        <f t="shared" ref="BE12" si="227">BE10-BE11-BE8-BE9</f>
        <v>1.4183887659999994</v>
      </c>
      <c r="BF12" s="21">
        <f t="shared" ref="BF12" si="228">BF10-BF11-BF8-BF9</f>
        <v>1.4170683359999996</v>
      </c>
      <c r="BG12" s="21">
        <f t="shared" ref="BG12" si="229">BG10-BG11-BG8-BG9</f>
        <v>1.5994835980000006</v>
      </c>
      <c r="BH12" s="21">
        <f t="shared" ref="BH12" si="230">BH10-BH11-BH8-BH9</f>
        <v>1.5981631680000006</v>
      </c>
      <c r="BI12" s="21">
        <f t="shared" ref="BI12" si="231">BI10-BI11-BI8-BI9</f>
        <v>1.596842737999999</v>
      </c>
      <c r="BJ12" s="21">
        <f t="shared" ref="BJ12" si="232">BJ10-BJ11-BJ8-BJ9</f>
        <v>1.5955223079999989</v>
      </c>
      <c r="BK12" s="21">
        <f t="shared" ref="BK12" si="233">BK10-BK11-BK8-BK9</f>
        <v>1.5942018780000009</v>
      </c>
      <c r="BL12" s="21">
        <f t="shared" ref="BL12" si="234">BL10-BL11-BL8-BL9</f>
        <v>1.7766171400000002</v>
      </c>
      <c r="BM12" s="21">
        <f t="shared" ref="BM12" si="235">BM10-BM11-BM8-BM9</f>
        <v>1.7752967099999983</v>
      </c>
      <c r="BN12" s="21">
        <f t="shared" ref="BN12" si="236">BN10-BN11-BN8-BN9</f>
        <v>1.7739762800000003</v>
      </c>
      <c r="BO12" s="21">
        <f t="shared" ref="BO12" si="237">BO10-BO11-BO8-BO9</f>
        <v>1.7726558499999987</v>
      </c>
      <c r="BP12" s="21">
        <f t="shared" ref="BP12" si="238">BP10-BP11-BP8-BP9</f>
        <v>1.7713354200000007</v>
      </c>
      <c r="BQ12" s="21">
        <f t="shared" ref="BQ12" si="239">BQ10-BQ11-BQ8-BQ9</f>
        <v>1.9537506819999981</v>
      </c>
      <c r="BR12" s="21">
        <f t="shared" ref="BR12" si="240">BR10-BR11-BR8-BR9</f>
        <v>1.9524302519999999</v>
      </c>
      <c r="BS12" s="21">
        <f t="shared" ref="BS12" si="241">BS10-BS11-BS8-BS9</f>
        <v>1.9511098219999983</v>
      </c>
      <c r="BT12" s="21">
        <f t="shared" ref="BT12" si="242">BT10-BT11-BT8-BT9</f>
        <v>1.9497893920000002</v>
      </c>
      <c r="BU12" s="21">
        <f t="shared" ref="BU12" si="243">BU10-BU11-BU8-BU9</f>
        <v>1.9484689619999986</v>
      </c>
      <c r="BV12" s="21">
        <f t="shared" ref="BV12" si="244">BV10-BV11-BV8-BV9</f>
        <v>2.1308842239999994</v>
      </c>
      <c r="BW12" s="21">
        <f t="shared" ref="BW12" si="245">BW10-BW11-BW8-BW9</f>
        <v>2.1295637939999978</v>
      </c>
      <c r="BX12" s="21">
        <f t="shared" ref="BX12" si="246">BX10-BX11-BX8-BX9</f>
        <v>2.1282433639999998</v>
      </c>
      <c r="BY12" s="21">
        <f t="shared" ref="BY12" si="247">BY10-BY11-BY8-BY9</f>
        <v>2.1269229339999982</v>
      </c>
      <c r="BZ12" s="21">
        <f t="shared" ref="BZ12" si="248">BZ10-BZ11-BZ8-BZ9</f>
        <v>2.1256025040000002</v>
      </c>
      <c r="CA12" s="21">
        <f t="shared" ref="CA12" si="249">CA10-CA11-CA8-CA9</f>
        <v>2.3080177660000012</v>
      </c>
      <c r="CB12" s="21">
        <f t="shared" ref="CB12" si="250">CB10-CB11-CB8-CB9</f>
        <v>2.3066973359999996</v>
      </c>
      <c r="CC12" s="21">
        <f t="shared" ref="CC12" si="251">CC10-CC11-CC8-CC9</f>
        <v>2.305376905999998</v>
      </c>
      <c r="CD12" s="21">
        <f t="shared" ref="CD12" si="252">CD10-CD11-CD8-CD9</f>
        <v>2.3040564759999995</v>
      </c>
      <c r="CE12" s="21">
        <f t="shared" ref="CE12" si="253">CE10-CE11-CE8-CE9</f>
        <v>2.3027360460000015</v>
      </c>
      <c r="CF12" s="21">
        <f t="shared" ref="CF12" si="254">CF10-CF11-CF8-CF9</f>
        <v>2.4851513079999989</v>
      </c>
      <c r="CG12" s="21">
        <f t="shared" ref="CG12" si="255">CG10-CG11-CG8-CG9</f>
        <v>2.4838308779999974</v>
      </c>
      <c r="CH12" s="21">
        <f t="shared" ref="CH12" si="256">CH10-CH11-CH8-CH9</f>
        <v>2.4825104479999993</v>
      </c>
      <c r="CI12" s="21">
        <f t="shared" ref="CI12" si="257">CI10-CI11-CI8-CI9</f>
        <v>2.4811900180000013</v>
      </c>
      <c r="CJ12" s="21">
        <f t="shared" ref="CJ12" si="258">CJ10-CJ11-CJ8-CJ9</f>
        <v>2.4798695879999997</v>
      </c>
      <c r="CK12" s="21">
        <f t="shared" ref="CK12" si="259">CK10-CK11-CK8-CK9</f>
        <v>2.6622848499999971</v>
      </c>
      <c r="CL12" s="21">
        <f t="shared" ref="CL12" si="260">CL10-CL11-CL8-CL9</f>
        <v>2.6609644199999991</v>
      </c>
      <c r="CM12" s="21">
        <f t="shared" ref="CM12" si="261">CM10-CM11-CM8-CM9</f>
        <v>2.6596439900000011</v>
      </c>
      <c r="CN12" s="21">
        <f t="shared" ref="CN12" si="262">CN10-CN11-CN8-CN9</f>
        <v>2.658323559999999</v>
      </c>
      <c r="CO12" s="21">
        <f t="shared" ref="CO12" si="263">CO10-CO11-CO8-CO9</f>
        <v>2.6570031299999974</v>
      </c>
      <c r="CP12" s="21">
        <f t="shared" ref="CP12" si="264">CP10-CP11-CP8-CP9</f>
        <v>2.8394183919999985</v>
      </c>
      <c r="CQ12" s="21">
        <f t="shared" ref="CQ12" si="265">CQ10-CQ11-CQ8-CQ9</f>
        <v>2.8380979620000004</v>
      </c>
      <c r="CR12" s="21">
        <f t="shared" ref="CR12" si="266">CR10-CR11-CR8-CR9</f>
        <v>2.8367775319999988</v>
      </c>
      <c r="CS12" s="21">
        <f t="shared" ref="CS12" si="267">CS10-CS11-CS8-CS9</f>
        <v>2.8354571019999972</v>
      </c>
      <c r="CT12" s="21">
        <f t="shared" ref="CT12" si="268">CT10-CT11-CT8-CT9</f>
        <v>2.8341366719999992</v>
      </c>
      <c r="CU12" s="21">
        <f t="shared" ref="CU12" si="269">CU10-CU11-CU8-CU9</f>
        <v>3.0165519340000002</v>
      </c>
      <c r="CV12" s="21">
        <f t="shared" ref="CV12" si="270">CV10-CV11-CV8-CV9</f>
        <v>3.0152315040000022</v>
      </c>
      <c r="CW12" s="21">
        <f t="shared" ref="CW12" si="271">CW10-CW11-CW8-CW9</f>
        <v>3.0139110739999966</v>
      </c>
      <c r="CX12" s="21">
        <f t="shared" ref="CX12" si="272">CX10-CX11-CX8-CX9</f>
        <v>3.0125906439999985</v>
      </c>
      <c r="CY12" s="21">
        <f t="shared" ref="CY12" si="273">CY10-CY11-CY8-CY9</f>
        <v>3.0112702140000005</v>
      </c>
      <c r="CZ12" s="21">
        <f t="shared" ref="CZ12" si="274">CZ10-CZ11-CZ8-CZ9</f>
        <v>3.193685475999998</v>
      </c>
      <c r="DA12" s="21">
        <f t="shared" ref="DA12" si="275">DA10-DA11-DA8-DA9</f>
        <v>3.1923650459999964</v>
      </c>
      <c r="DB12" s="21">
        <f t="shared" ref="DB12" si="276">DB10-DB11-DB8-DB9</f>
        <v>3.1910446159999979</v>
      </c>
      <c r="DC12" s="21">
        <f t="shared" ref="DC12" si="277">DC10-DC11-DC8-DC9</f>
        <v>3.1897241859999999</v>
      </c>
      <c r="DD12" s="21">
        <f t="shared" ref="DD12" si="278">DD10-DD11-DD8-DD9</f>
        <v>3.1884037560000018</v>
      </c>
      <c r="DE12" s="21">
        <f t="shared" ref="DE12" si="279">DE10-DE11-DE8-DE9</f>
        <v>3.3708190180000028</v>
      </c>
      <c r="DF12" s="21">
        <f t="shared" ref="DF12" si="280">DF10-DF11-DF8-DF9</f>
        <v>3.3694985880000012</v>
      </c>
      <c r="DG12" s="21">
        <f t="shared" ref="DG12" si="281">DG10-DG11-DG8-DG9</f>
        <v>3.3681781579999921</v>
      </c>
      <c r="DH12" s="21">
        <f t="shared" ref="DH12" si="282">DH10-DH11-DH8-DH9</f>
        <v>3.3668577279999976</v>
      </c>
      <c r="DI12" s="21">
        <f t="shared" ref="DI12" si="283">DI10-DI11-DI8-DI9</f>
        <v>3.365537297999996</v>
      </c>
      <c r="DJ12" s="21">
        <f t="shared" ref="DJ12" si="284">DJ10-DJ11-DJ8-DJ9</f>
        <v>3.5479525600000006</v>
      </c>
      <c r="DK12" s="21">
        <f t="shared" ref="DK12" si="285">DK10-DK11-DK8-DK9</f>
        <v>3.546632129999999</v>
      </c>
      <c r="DL12" s="21">
        <f t="shared" ref="DL12" si="286">DL10-DL11-DL8-DL9</f>
        <v>3.5453116999999974</v>
      </c>
      <c r="DM12" s="21">
        <f t="shared" ref="DM12" si="287">DM10-DM11-DM8-DM9</f>
        <v>3.5439912700000029</v>
      </c>
      <c r="DN12" s="21">
        <f t="shared" ref="DN12" si="288">DN10-DN11-DN8-DN9</f>
        <v>3.5426708400000013</v>
      </c>
    </row>
    <row r="13" spans="1:118" ht="15.6" x14ac:dyDescent="0.3">
      <c r="A13" s="24"/>
      <c r="B13" s="10"/>
      <c r="C13" s="4"/>
      <c r="D13" s="10"/>
      <c r="E13" s="19"/>
      <c r="F13" s="17" t="s">
        <v>98</v>
      </c>
      <c r="G13" s="61">
        <f t="shared" si="104"/>
        <v>1.2456921568571195E-2</v>
      </c>
      <c r="H13" s="41">
        <f>N43</f>
        <v>1</v>
      </c>
      <c r="J13" s="134"/>
      <c r="K13" s="30"/>
      <c r="L13" s="10" t="s">
        <v>8</v>
      </c>
      <c r="M13" s="10" t="s">
        <v>16</v>
      </c>
      <c r="N13" s="21">
        <f>N12+N9+N8</f>
        <v>0.19561956199999986</v>
      </c>
      <c r="P13" s="30"/>
      <c r="Q13" s="10" t="s">
        <v>8</v>
      </c>
      <c r="R13" s="10" t="s">
        <v>16</v>
      </c>
      <c r="S13" s="21">
        <f>S12+S9+S8</f>
        <v>0.19561956199999986</v>
      </c>
      <c r="T13" s="21">
        <f>T12+T9+T8</f>
        <v>0.20750343199999999</v>
      </c>
      <c r="U13" s="21">
        <f t="shared" ref="U13:AA13" si="289">U12+U9+U8</f>
        <v>0.21938730200000012</v>
      </c>
      <c r="V13" s="21">
        <f t="shared" si="289"/>
        <v>0.23127117200000002</v>
      </c>
      <c r="W13" s="21">
        <f t="shared" si="289"/>
        <v>0.24315504199999993</v>
      </c>
      <c r="X13" s="21">
        <f t="shared" si="289"/>
        <v>0.43877460400000023</v>
      </c>
      <c r="Y13" s="21">
        <f t="shared" si="289"/>
        <v>0.45065847399999992</v>
      </c>
      <c r="Z13" s="21">
        <f t="shared" si="289"/>
        <v>0.46254234400000005</v>
      </c>
      <c r="AA13" s="21">
        <f t="shared" si="289"/>
        <v>0.47442621400000018</v>
      </c>
      <c r="AB13" s="21">
        <f t="shared" ref="AB13" si="290">AB12+AB9+AB8</f>
        <v>0.48631008399999986</v>
      </c>
      <c r="AC13" s="21">
        <f t="shared" ref="AC13" si="291">AC12+AC9+AC8</f>
        <v>0.68192964600000028</v>
      </c>
      <c r="AD13" s="21">
        <f t="shared" ref="AD13" si="292">AD12+AD9+AD8</f>
        <v>0.69381351600000052</v>
      </c>
      <c r="AE13" s="21">
        <f t="shared" ref="AE13" si="293">AE12+AE9+AE8</f>
        <v>0.70569738599999976</v>
      </c>
      <c r="AF13" s="21">
        <f t="shared" ref="AF13" si="294">AF12+AF9+AF8</f>
        <v>0.71758125599999989</v>
      </c>
      <c r="AG13" s="21">
        <f t="shared" ref="AG13" si="295">AG12+AG9+AG8</f>
        <v>0.72946512600000002</v>
      </c>
      <c r="AH13" s="21">
        <f t="shared" ref="AH13" si="296">AH12+AH9+AH8</f>
        <v>0.9250846880000001</v>
      </c>
      <c r="AI13" s="21">
        <f t="shared" ref="AI13" si="297">AI12+AI9+AI8</f>
        <v>0.93696855800000023</v>
      </c>
      <c r="AJ13" s="21">
        <f t="shared" ref="AJ13" si="298">AJ12+AJ9+AJ8</f>
        <v>0.94885242800000036</v>
      </c>
      <c r="AK13" s="21">
        <f t="shared" ref="AK13" si="299">AK12+AK9+AK8</f>
        <v>0.9607362979999996</v>
      </c>
      <c r="AL13" s="21">
        <f t="shared" ref="AL13" si="300">AL12+AL9+AL8</f>
        <v>0.97262016799999973</v>
      </c>
      <c r="AM13" s="21">
        <f t="shared" ref="AM13" si="301">AM12+AM9+AM8</f>
        <v>1.1682397299999998</v>
      </c>
      <c r="AN13" s="21">
        <f t="shared" ref="AN13" si="302">AN12+AN9+AN8</f>
        <v>1.1801235999999999</v>
      </c>
      <c r="AO13" s="21">
        <f t="shared" ref="AO13" si="303">AO12+AO9+AO8</f>
        <v>1.1920074700000001</v>
      </c>
      <c r="AP13" s="21">
        <f t="shared" ref="AP13" si="304">AP12+AP9+AP8</f>
        <v>1.2038913400000002</v>
      </c>
      <c r="AQ13" s="21">
        <f t="shared" ref="AQ13" si="305">AQ12+AQ9+AQ8</f>
        <v>1.2157752100000003</v>
      </c>
      <c r="AR13" s="21">
        <f t="shared" ref="AR13" si="306">AR12+AR9+AR8</f>
        <v>1.4113947719999995</v>
      </c>
      <c r="AS13" s="21">
        <f t="shared" ref="AS13" si="307">AS12+AS9+AS8</f>
        <v>1.4232786419999999</v>
      </c>
      <c r="AT13" s="21">
        <f t="shared" ref="AT13" si="308">AT12+AT9+AT8</f>
        <v>1.4351625119999998</v>
      </c>
      <c r="AU13" s="21">
        <f t="shared" ref="AU13" si="309">AU12+AU9+AU8</f>
        <v>1.4470463819999999</v>
      </c>
      <c r="AV13" s="21">
        <f t="shared" ref="AV13" si="310">AV12+AV9+AV8</f>
        <v>1.458930252</v>
      </c>
      <c r="AW13" s="21">
        <f t="shared" ref="AW13" si="311">AW12+AW9+AW8</f>
        <v>1.6545498139999992</v>
      </c>
      <c r="AX13" s="21">
        <f t="shared" ref="AX13" si="312">AX12+AX9+AX8</f>
        <v>1.6664336839999994</v>
      </c>
      <c r="AY13" s="21">
        <f t="shared" ref="AY13" si="313">AY12+AY9+AY8</f>
        <v>1.6783175539999995</v>
      </c>
      <c r="AZ13" s="21">
        <f t="shared" ref="AZ13" si="314">AZ12+AZ9+AZ8</f>
        <v>1.6902014239999996</v>
      </c>
      <c r="BA13" s="21">
        <f t="shared" ref="BA13" si="315">BA12+BA9+BA8</f>
        <v>1.7020852939999997</v>
      </c>
      <c r="BB13" s="21">
        <f t="shared" ref="BB13" si="316">BB12+BB9+BB8</f>
        <v>1.8977048560000007</v>
      </c>
      <c r="BC13" s="21">
        <f t="shared" ref="BC13" si="317">BC12+BC9+BC8</f>
        <v>1.9095887259999991</v>
      </c>
      <c r="BD13" s="21">
        <f t="shared" ref="BD13" si="318">BD12+BD9+BD8</f>
        <v>1.9214725959999992</v>
      </c>
      <c r="BE13" s="21">
        <f t="shared" ref="BE13" si="319">BE12+BE9+BE8</f>
        <v>1.9333564659999993</v>
      </c>
      <c r="BF13" s="21">
        <f t="shared" ref="BF13" si="320">BF12+BF9+BF8</f>
        <v>1.9452403359999995</v>
      </c>
      <c r="BG13" s="21">
        <f t="shared" ref="BG13" si="321">BG12+BG9+BG8</f>
        <v>2.1408598980000004</v>
      </c>
      <c r="BH13" s="21">
        <f t="shared" ref="BH13" si="322">BH12+BH9+BH8</f>
        <v>2.1527437680000006</v>
      </c>
      <c r="BI13" s="21">
        <f t="shared" ref="BI13" si="323">BI12+BI9+BI8</f>
        <v>2.1646276379999989</v>
      </c>
      <c r="BJ13" s="21">
        <f t="shared" ref="BJ13" si="324">BJ12+BJ9+BJ8</f>
        <v>2.176511507999999</v>
      </c>
      <c r="BK13" s="21">
        <f t="shared" ref="BK13" si="325">BK12+BK9+BK8</f>
        <v>2.1883953780000009</v>
      </c>
      <c r="BL13" s="21">
        <f t="shared" ref="BL13" si="326">BL12+BL9+BL8</f>
        <v>2.3840149400000001</v>
      </c>
      <c r="BM13" s="21">
        <f t="shared" ref="BM13" si="327">BM12+BM9+BM8</f>
        <v>2.3958988099999985</v>
      </c>
      <c r="BN13" s="21">
        <f t="shared" ref="BN13" si="328">BN12+BN9+BN8</f>
        <v>2.4077826800000004</v>
      </c>
      <c r="BO13" s="21">
        <f t="shared" ref="BO13" si="329">BO12+BO9+BO8</f>
        <v>2.4196665499999988</v>
      </c>
      <c r="BP13" s="21">
        <f t="shared" ref="BP13" si="330">BP12+BP9+BP8</f>
        <v>2.4315504200000007</v>
      </c>
      <c r="BQ13" s="21">
        <f t="shared" ref="BQ13" si="331">BQ12+BQ9+BQ8</f>
        <v>2.6271699819999981</v>
      </c>
      <c r="BR13" s="21">
        <f t="shared" ref="BR13" si="332">BR12+BR9+BR8</f>
        <v>2.639053852</v>
      </c>
      <c r="BS13" s="21">
        <f t="shared" ref="BS13" si="333">BS12+BS9+BS8</f>
        <v>2.6509377219999983</v>
      </c>
      <c r="BT13" s="21">
        <f t="shared" ref="BT13" si="334">BT12+BT9+BT8</f>
        <v>2.6628215920000002</v>
      </c>
      <c r="BU13" s="21">
        <f t="shared" ref="BU13" si="335">BU12+BU9+BU8</f>
        <v>2.6747054619999986</v>
      </c>
      <c r="BV13" s="21">
        <f t="shared" ref="BV13" si="336">BV12+BV9+BV8</f>
        <v>2.8703250239999996</v>
      </c>
      <c r="BW13" s="21">
        <f t="shared" ref="BW13" si="337">BW12+BW9+BW8</f>
        <v>2.8822088939999979</v>
      </c>
      <c r="BX13" s="21">
        <f t="shared" ref="BX13" si="338">BX12+BX9+BX8</f>
        <v>2.8940927639999998</v>
      </c>
      <c r="BY13" s="21">
        <f t="shared" ref="BY13" si="339">BY12+BY9+BY8</f>
        <v>2.9059766339999982</v>
      </c>
      <c r="BZ13" s="21">
        <f t="shared" ref="BZ13" si="340">BZ12+BZ9+BZ8</f>
        <v>2.9178605040000001</v>
      </c>
      <c r="CA13" s="21">
        <f t="shared" ref="CA13" si="341">CA12+CA9+CA8</f>
        <v>3.113480066000001</v>
      </c>
      <c r="CB13" s="21">
        <f t="shared" ref="CB13" si="342">CB12+CB9+CB8</f>
        <v>3.1253639359999994</v>
      </c>
      <c r="CC13" s="21">
        <f t="shared" ref="CC13" si="343">CC12+CC9+CC8</f>
        <v>3.1372478059999978</v>
      </c>
      <c r="CD13" s="21">
        <f t="shared" ref="CD13" si="344">CD12+CD9+CD8</f>
        <v>3.1491316759999997</v>
      </c>
      <c r="CE13" s="21">
        <f t="shared" ref="CE13" si="345">CE12+CE9+CE8</f>
        <v>3.1610155460000016</v>
      </c>
      <c r="CF13" s="21">
        <f t="shared" ref="CF13" si="346">CF12+CF9+CF8</f>
        <v>3.356635107999999</v>
      </c>
      <c r="CG13" s="21">
        <f t="shared" ref="CG13" si="347">CG12+CG9+CG8</f>
        <v>3.3685189779999973</v>
      </c>
      <c r="CH13" s="21">
        <f t="shared" ref="CH13" si="348">CH12+CH9+CH8</f>
        <v>3.3804028479999992</v>
      </c>
      <c r="CI13" s="21">
        <f t="shared" ref="CI13" si="349">CI12+CI9+CI8</f>
        <v>3.3922867180000011</v>
      </c>
      <c r="CJ13" s="21">
        <f t="shared" ref="CJ13" si="350">CJ12+CJ9+CJ8</f>
        <v>3.4041705879999995</v>
      </c>
      <c r="CK13" s="21">
        <f t="shared" ref="CK13" si="351">CK12+CK9+CK8</f>
        <v>3.5997901499999969</v>
      </c>
      <c r="CL13" s="21">
        <f t="shared" ref="CL13" si="352">CL12+CL9+CL8</f>
        <v>3.6116740199999988</v>
      </c>
      <c r="CM13" s="21">
        <f t="shared" ref="CM13" si="353">CM12+CM9+CM8</f>
        <v>3.6235578900000007</v>
      </c>
      <c r="CN13" s="21">
        <f t="shared" ref="CN13" si="354">CN12+CN9+CN8</f>
        <v>3.6354417599999991</v>
      </c>
      <c r="CO13" s="21">
        <f t="shared" ref="CO13" si="355">CO12+CO9+CO8</f>
        <v>3.6473256299999974</v>
      </c>
      <c r="CP13" s="21">
        <f t="shared" ref="CP13" si="356">CP12+CP9+CP8</f>
        <v>3.8429451919999984</v>
      </c>
      <c r="CQ13" s="21">
        <f t="shared" ref="CQ13" si="357">CQ12+CQ9+CQ8</f>
        <v>3.8548290620000003</v>
      </c>
      <c r="CR13" s="21">
        <f t="shared" ref="CR13" si="358">CR12+CR9+CR8</f>
        <v>3.8667129319999987</v>
      </c>
      <c r="CS13" s="21">
        <f t="shared" ref="CS13" si="359">CS12+CS9+CS8</f>
        <v>3.878596801999997</v>
      </c>
      <c r="CT13" s="21">
        <f t="shared" ref="CT13" si="360">CT12+CT9+CT8</f>
        <v>3.8904806719999989</v>
      </c>
      <c r="CU13" s="21">
        <f t="shared" ref="CU13" si="361">CU12+CU9+CU8</f>
        <v>4.0861002339999999</v>
      </c>
      <c r="CV13" s="21">
        <f t="shared" ref="CV13" si="362">CV12+CV9+CV8</f>
        <v>4.0979841040000018</v>
      </c>
      <c r="CW13" s="21">
        <f t="shared" ref="CW13" si="363">CW12+CW9+CW8</f>
        <v>4.1098679739999966</v>
      </c>
      <c r="CX13" s="21">
        <f t="shared" ref="CX13" si="364">CX12+CX9+CX8</f>
        <v>4.1217518439999985</v>
      </c>
      <c r="CY13" s="21">
        <f t="shared" ref="CY13" si="365">CY12+CY9+CY8</f>
        <v>4.1336357140000004</v>
      </c>
      <c r="CZ13" s="21">
        <f t="shared" ref="CZ13" si="366">CZ12+CZ9+CZ8</f>
        <v>4.3292552759999978</v>
      </c>
      <c r="DA13" s="21">
        <f t="shared" ref="DA13" si="367">DA12+DA9+DA8</f>
        <v>4.3411391459999962</v>
      </c>
      <c r="DB13" s="21">
        <f t="shared" ref="DB13" si="368">DB12+DB9+DB8</f>
        <v>4.3530230159999981</v>
      </c>
      <c r="DC13" s="21">
        <f t="shared" ref="DC13" si="369">DC12+DC9+DC8</f>
        <v>4.364906886</v>
      </c>
      <c r="DD13" s="21">
        <f t="shared" ref="DD13" si="370">DD12+DD9+DD8</f>
        <v>4.3767907560000019</v>
      </c>
      <c r="DE13" s="21">
        <f t="shared" ref="DE13" si="371">DE12+DE9+DE8</f>
        <v>4.5724103180000029</v>
      </c>
      <c r="DF13" s="21">
        <f t="shared" ref="DF13" si="372">DF12+DF9+DF8</f>
        <v>4.5842941880000012</v>
      </c>
      <c r="DG13" s="21">
        <f t="shared" ref="DG13" si="373">DG12+DG9+DG8</f>
        <v>4.5961780579999925</v>
      </c>
      <c r="DH13" s="21">
        <f t="shared" ref="DH13" si="374">DH12+DH9+DH8</f>
        <v>4.6080619279999979</v>
      </c>
      <c r="DI13" s="21">
        <f t="shared" ref="DI13" si="375">DI12+DI9+DI8</f>
        <v>4.6199457979999963</v>
      </c>
      <c r="DJ13" s="21">
        <f t="shared" ref="DJ13" si="376">DJ12+DJ9+DJ8</f>
        <v>4.8155653600000008</v>
      </c>
      <c r="DK13" s="21">
        <f t="shared" ref="DK13" si="377">DK12+DK9+DK8</f>
        <v>4.8274492299999991</v>
      </c>
      <c r="DL13" s="21">
        <f t="shared" ref="DL13" si="378">DL12+DL9+DL8</f>
        <v>4.8393330999999975</v>
      </c>
      <c r="DM13" s="21">
        <f t="shared" ref="DM13" si="379">DM12+DM9+DM8</f>
        <v>4.851216970000003</v>
      </c>
      <c r="DN13" s="21">
        <f t="shared" ref="DN13" si="380">DN12+DN9+DN8</f>
        <v>4.8631008400000013</v>
      </c>
    </row>
    <row r="14" spans="1:118" ht="15.6" x14ac:dyDescent="0.3">
      <c r="A14" s="24"/>
      <c r="B14" s="10" t="s">
        <v>44</v>
      </c>
      <c r="C14" s="4" t="s">
        <v>4</v>
      </c>
      <c r="D14" s="6">
        <v>0.15</v>
      </c>
      <c r="F14" s="17" t="s">
        <v>1</v>
      </c>
      <c r="G14" s="61">
        <f t="shared" si="104"/>
        <v>0.12633116532826819</v>
      </c>
      <c r="H14" s="41">
        <f>N50</f>
        <v>10.141443424272786</v>
      </c>
      <c r="J14" s="134"/>
      <c r="K14" s="30"/>
      <c r="L14" s="10"/>
      <c r="M14" s="10"/>
      <c r="N14" s="21"/>
      <c r="P14" s="30"/>
      <c r="Q14" s="10"/>
      <c r="R14" s="10"/>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row>
    <row r="15" spans="1:118" ht="15.6" x14ac:dyDescent="0.3">
      <c r="A15" s="24"/>
      <c r="B15" s="10" t="s">
        <v>65</v>
      </c>
      <c r="C15" s="4" t="s">
        <v>16</v>
      </c>
      <c r="D15" s="21">
        <f>D14*D8</f>
        <v>1.7222999999999997E-3</v>
      </c>
      <c r="F15" s="17" t="s">
        <v>104</v>
      </c>
      <c r="G15" s="61">
        <f t="shared" si="104"/>
        <v>5.8135266511381331E-2</v>
      </c>
      <c r="H15" s="41">
        <f>N56</f>
        <v>4.6669047558312133</v>
      </c>
      <c r="I15" s="35"/>
      <c r="J15" s="134"/>
      <c r="K15" s="30"/>
      <c r="L15" s="3" t="s">
        <v>84</v>
      </c>
      <c r="M15" s="3" t="s">
        <v>3</v>
      </c>
      <c r="N15" s="47">
        <f>N13*$D4</f>
        <v>29.147314737999977</v>
      </c>
      <c r="P15" s="30"/>
      <c r="Q15" s="3" t="s">
        <v>84</v>
      </c>
      <c r="R15" s="3" t="s">
        <v>3</v>
      </c>
      <c r="S15" s="47">
        <f>S13*$D4</f>
        <v>29.147314737999977</v>
      </c>
      <c r="T15" s="47">
        <f>T13*$D4</f>
        <v>30.918011367999998</v>
      </c>
      <c r="U15" s="47">
        <f t="shared" ref="U15:AA15" si="381">U13*$D4</f>
        <v>32.688707998000019</v>
      </c>
      <c r="V15" s="47">
        <f t="shared" si="381"/>
        <v>34.459404628000001</v>
      </c>
      <c r="W15" s="47">
        <f t="shared" si="381"/>
        <v>36.230101257999991</v>
      </c>
      <c r="X15" s="47">
        <f t="shared" si="381"/>
        <v>65.377415996000039</v>
      </c>
      <c r="Y15" s="47">
        <f t="shared" si="381"/>
        <v>67.148112625999985</v>
      </c>
      <c r="Z15" s="47">
        <f t="shared" si="381"/>
        <v>68.918809256000003</v>
      </c>
      <c r="AA15" s="47">
        <f t="shared" si="381"/>
        <v>70.68950588600002</v>
      </c>
      <c r="AB15" s="47">
        <f t="shared" ref="AB15:CM15" si="382">AB13*$D4</f>
        <v>72.460202515999981</v>
      </c>
      <c r="AC15" s="47">
        <f t="shared" si="382"/>
        <v>101.60751725400004</v>
      </c>
      <c r="AD15" s="47">
        <f t="shared" si="382"/>
        <v>103.37821388400008</v>
      </c>
      <c r="AE15" s="47">
        <f t="shared" si="382"/>
        <v>105.14891051399997</v>
      </c>
      <c r="AF15" s="47">
        <f t="shared" si="382"/>
        <v>106.91960714399998</v>
      </c>
      <c r="AG15" s="47">
        <f t="shared" si="382"/>
        <v>108.690303774</v>
      </c>
      <c r="AH15" s="47">
        <f t="shared" si="382"/>
        <v>137.83761851200001</v>
      </c>
      <c r="AI15" s="47">
        <f t="shared" si="382"/>
        <v>139.60831514200004</v>
      </c>
      <c r="AJ15" s="47">
        <f t="shared" si="382"/>
        <v>141.37901177200004</v>
      </c>
      <c r="AK15" s="47">
        <f t="shared" si="382"/>
        <v>143.14970840199993</v>
      </c>
      <c r="AL15" s="47">
        <f t="shared" si="382"/>
        <v>144.92040503199996</v>
      </c>
      <c r="AM15" s="47">
        <f t="shared" si="382"/>
        <v>174.06771976999997</v>
      </c>
      <c r="AN15" s="47">
        <f t="shared" si="382"/>
        <v>175.8384164</v>
      </c>
      <c r="AO15" s="47">
        <f t="shared" si="382"/>
        <v>177.60911303</v>
      </c>
      <c r="AP15" s="47">
        <f t="shared" si="382"/>
        <v>179.37980966000003</v>
      </c>
      <c r="AQ15" s="47">
        <f t="shared" si="382"/>
        <v>181.15050629000004</v>
      </c>
      <c r="AR15" s="47">
        <f t="shared" si="382"/>
        <v>210.29782102799993</v>
      </c>
      <c r="AS15" s="47">
        <f t="shared" si="382"/>
        <v>212.06851765799999</v>
      </c>
      <c r="AT15" s="47">
        <f t="shared" si="382"/>
        <v>213.83921428799997</v>
      </c>
      <c r="AU15" s="47">
        <f t="shared" si="382"/>
        <v>215.609910918</v>
      </c>
      <c r="AV15" s="47">
        <f t="shared" si="382"/>
        <v>217.380607548</v>
      </c>
      <c r="AW15" s="47">
        <f t="shared" si="382"/>
        <v>246.52792228599989</v>
      </c>
      <c r="AX15" s="47">
        <f t="shared" si="382"/>
        <v>248.2986189159999</v>
      </c>
      <c r="AY15" s="47">
        <f t="shared" si="382"/>
        <v>250.06931554599993</v>
      </c>
      <c r="AZ15" s="47">
        <f t="shared" si="382"/>
        <v>251.84001217599993</v>
      </c>
      <c r="BA15" s="47">
        <f t="shared" si="382"/>
        <v>253.61070880599996</v>
      </c>
      <c r="BB15" s="47">
        <f t="shared" si="382"/>
        <v>282.75802354400008</v>
      </c>
      <c r="BC15" s="47">
        <f t="shared" si="382"/>
        <v>284.52872017399989</v>
      </c>
      <c r="BD15" s="47">
        <f t="shared" si="382"/>
        <v>286.29941680399986</v>
      </c>
      <c r="BE15" s="47">
        <f t="shared" si="382"/>
        <v>288.07011343399989</v>
      </c>
      <c r="BF15" s="47">
        <f t="shared" si="382"/>
        <v>289.84081006399992</v>
      </c>
      <c r="BG15" s="47">
        <f t="shared" si="382"/>
        <v>318.98812480200007</v>
      </c>
      <c r="BH15" s="47">
        <f t="shared" si="382"/>
        <v>320.7588214320001</v>
      </c>
      <c r="BI15" s="47">
        <f t="shared" si="382"/>
        <v>322.52951806199985</v>
      </c>
      <c r="BJ15" s="47">
        <f t="shared" si="382"/>
        <v>324.30021469199988</v>
      </c>
      <c r="BK15" s="47">
        <f t="shared" si="382"/>
        <v>326.07091132200014</v>
      </c>
      <c r="BL15" s="47">
        <f t="shared" si="382"/>
        <v>355.21822606000001</v>
      </c>
      <c r="BM15" s="47">
        <f t="shared" si="382"/>
        <v>356.98892268999975</v>
      </c>
      <c r="BN15" s="47">
        <f t="shared" si="382"/>
        <v>358.75961932000007</v>
      </c>
      <c r="BO15" s="47">
        <f t="shared" si="382"/>
        <v>360.53031594999982</v>
      </c>
      <c r="BP15" s="47">
        <f t="shared" si="382"/>
        <v>362.30101258000008</v>
      </c>
      <c r="BQ15" s="47">
        <f t="shared" si="382"/>
        <v>391.44832731799971</v>
      </c>
      <c r="BR15" s="47">
        <f t="shared" si="382"/>
        <v>393.21902394799997</v>
      </c>
      <c r="BS15" s="47">
        <f t="shared" si="382"/>
        <v>394.98972057799978</v>
      </c>
      <c r="BT15" s="47">
        <f t="shared" si="382"/>
        <v>396.76041720800004</v>
      </c>
      <c r="BU15" s="47">
        <f t="shared" si="382"/>
        <v>398.53111383799978</v>
      </c>
      <c r="BV15" s="47">
        <f t="shared" si="382"/>
        <v>427.67842857599993</v>
      </c>
      <c r="BW15" s="47">
        <f t="shared" si="382"/>
        <v>429.44912520599968</v>
      </c>
      <c r="BX15" s="47">
        <f t="shared" si="382"/>
        <v>431.21982183599999</v>
      </c>
      <c r="BY15" s="47">
        <f t="shared" si="382"/>
        <v>432.99051846599974</v>
      </c>
      <c r="BZ15" s="47">
        <f t="shared" si="382"/>
        <v>434.761215096</v>
      </c>
      <c r="CA15" s="47">
        <f t="shared" si="382"/>
        <v>463.90852983400015</v>
      </c>
      <c r="CB15" s="47">
        <f t="shared" si="382"/>
        <v>465.6792264639999</v>
      </c>
      <c r="CC15" s="47">
        <f t="shared" si="382"/>
        <v>467.44992309399964</v>
      </c>
      <c r="CD15" s="47">
        <f t="shared" si="382"/>
        <v>469.22061972399996</v>
      </c>
      <c r="CE15" s="47">
        <f t="shared" si="382"/>
        <v>470.99131635400022</v>
      </c>
      <c r="CF15" s="47">
        <f t="shared" si="382"/>
        <v>500.13863109199986</v>
      </c>
      <c r="CG15" s="47">
        <f t="shared" si="382"/>
        <v>501.9093277219996</v>
      </c>
      <c r="CH15" s="47">
        <f t="shared" si="382"/>
        <v>503.68002435199986</v>
      </c>
      <c r="CI15" s="47">
        <f t="shared" si="382"/>
        <v>505.45072098200018</v>
      </c>
      <c r="CJ15" s="47">
        <f t="shared" si="382"/>
        <v>507.22141761199993</v>
      </c>
      <c r="CK15" s="47">
        <f t="shared" si="382"/>
        <v>536.3687323499995</v>
      </c>
      <c r="CL15" s="47">
        <f t="shared" si="382"/>
        <v>538.13942897999982</v>
      </c>
      <c r="CM15" s="47">
        <f t="shared" si="382"/>
        <v>539.91012561000014</v>
      </c>
      <c r="CN15" s="47">
        <f t="shared" ref="CN15:DN15" si="383">CN13*$D4</f>
        <v>541.68082223999988</v>
      </c>
      <c r="CO15" s="47">
        <f t="shared" si="383"/>
        <v>543.45151886999963</v>
      </c>
      <c r="CP15" s="47">
        <f t="shared" si="383"/>
        <v>572.59883360799972</v>
      </c>
      <c r="CQ15" s="47">
        <f t="shared" si="383"/>
        <v>574.36953023800004</v>
      </c>
      <c r="CR15" s="47">
        <f t="shared" si="383"/>
        <v>576.14022686799979</v>
      </c>
      <c r="CS15" s="47">
        <f t="shared" si="383"/>
        <v>577.91092349799953</v>
      </c>
      <c r="CT15" s="47">
        <f t="shared" si="383"/>
        <v>579.68162012799985</v>
      </c>
      <c r="CU15" s="47">
        <f t="shared" si="383"/>
        <v>608.82893486599994</v>
      </c>
      <c r="CV15" s="47">
        <f t="shared" si="383"/>
        <v>610.59963149600026</v>
      </c>
      <c r="CW15" s="47">
        <f t="shared" si="383"/>
        <v>612.37032812599955</v>
      </c>
      <c r="CX15" s="47">
        <f t="shared" si="383"/>
        <v>614.14102475599975</v>
      </c>
      <c r="CY15" s="47">
        <f t="shared" si="383"/>
        <v>615.91172138600007</v>
      </c>
      <c r="CZ15" s="47">
        <f t="shared" si="383"/>
        <v>645.0590361239997</v>
      </c>
      <c r="DA15" s="47">
        <f t="shared" si="383"/>
        <v>646.82973275399945</v>
      </c>
      <c r="DB15" s="47">
        <f t="shared" si="383"/>
        <v>648.60042938399977</v>
      </c>
      <c r="DC15" s="47">
        <f t="shared" si="383"/>
        <v>650.37112601399997</v>
      </c>
      <c r="DD15" s="47">
        <f t="shared" si="383"/>
        <v>652.14182264400029</v>
      </c>
      <c r="DE15" s="47">
        <f t="shared" si="383"/>
        <v>681.28913738200038</v>
      </c>
      <c r="DF15" s="47">
        <f t="shared" si="383"/>
        <v>683.05983401200024</v>
      </c>
      <c r="DG15" s="47">
        <f t="shared" si="383"/>
        <v>684.83053064199885</v>
      </c>
      <c r="DH15" s="47">
        <f t="shared" si="383"/>
        <v>686.60122727199973</v>
      </c>
      <c r="DI15" s="47">
        <f t="shared" si="383"/>
        <v>688.37192390199948</v>
      </c>
      <c r="DJ15" s="47">
        <f t="shared" si="383"/>
        <v>717.51923864000014</v>
      </c>
      <c r="DK15" s="47">
        <f t="shared" si="383"/>
        <v>719.28993526999989</v>
      </c>
      <c r="DL15" s="47">
        <f t="shared" si="383"/>
        <v>721.06063189999963</v>
      </c>
      <c r="DM15" s="47">
        <f t="shared" si="383"/>
        <v>722.83132853000041</v>
      </c>
      <c r="DN15" s="47">
        <f t="shared" si="383"/>
        <v>724.60202516000015</v>
      </c>
    </row>
    <row r="16" spans="1:118" ht="15.6" x14ac:dyDescent="0.3">
      <c r="A16" s="24"/>
      <c r="B16" s="3"/>
      <c r="C16" s="4"/>
      <c r="D16" s="10"/>
      <c r="F16" s="9" t="s">
        <v>110</v>
      </c>
      <c r="G16" s="17"/>
      <c r="H16" s="25">
        <f>SUM(H10:H15)</f>
        <v>80.276655391569562</v>
      </c>
      <c r="I16" s="36"/>
      <c r="J16" s="134"/>
      <c r="K16" s="30"/>
      <c r="L16" s="10"/>
      <c r="M16" s="10"/>
      <c r="N16" s="10"/>
      <c r="P16" s="3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row>
    <row r="17" spans="1:118" ht="15.6" x14ac:dyDescent="0.3">
      <c r="A17" s="24"/>
      <c r="B17" s="10"/>
      <c r="C17" s="4"/>
      <c r="D17" s="10"/>
      <c r="F17" s="9" t="s">
        <v>118</v>
      </c>
      <c r="G17" s="17"/>
      <c r="H17" s="53">
        <f>H16/H3</f>
        <v>80.276655391569562</v>
      </c>
      <c r="I17" s="36"/>
      <c r="J17" s="134"/>
      <c r="K17" s="62"/>
      <c r="L17" s="11"/>
      <c r="M17" s="11"/>
      <c r="N17" s="11"/>
      <c r="P17" s="62"/>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row>
    <row r="18" spans="1:118" ht="15.6" x14ac:dyDescent="0.3">
      <c r="A18" s="34" t="s">
        <v>48</v>
      </c>
      <c r="B18" s="12" t="s">
        <v>33</v>
      </c>
      <c r="C18" s="33" t="s">
        <v>3</v>
      </c>
      <c r="D18" s="56">
        <v>21700</v>
      </c>
      <c r="I18" s="36"/>
      <c r="J18" s="134"/>
      <c r="K18" s="34" t="s">
        <v>88</v>
      </c>
      <c r="L18" s="12" t="s">
        <v>91</v>
      </c>
      <c r="M18" s="12" t="s">
        <v>13</v>
      </c>
      <c r="N18" s="12">
        <f>(N5-1)*$D39+$D38</f>
        <v>0.5</v>
      </c>
      <c r="P18" s="34" t="s">
        <v>88</v>
      </c>
      <c r="Q18" s="12" t="s">
        <v>91</v>
      </c>
      <c r="R18" s="12" t="s">
        <v>13</v>
      </c>
      <c r="S18" s="12">
        <f>(S5-1)*$D39+$D38</f>
        <v>0.5</v>
      </c>
      <c r="T18" s="12">
        <f>(T5-1)*$D39+$D38</f>
        <v>0.5</v>
      </c>
      <c r="U18" s="12">
        <f t="shared" ref="U18:AA18" si="384">(U5-1)*$D39+$D38</f>
        <v>0.5</v>
      </c>
      <c r="V18" s="12">
        <f t="shared" si="384"/>
        <v>0.5</v>
      </c>
      <c r="W18" s="12">
        <f t="shared" si="384"/>
        <v>0.5</v>
      </c>
      <c r="X18" s="12">
        <f t="shared" si="384"/>
        <v>0.5</v>
      </c>
      <c r="Y18" s="12">
        <f t="shared" si="384"/>
        <v>0.5</v>
      </c>
      <c r="Z18" s="12">
        <f t="shared" si="384"/>
        <v>0.5</v>
      </c>
      <c r="AA18" s="12">
        <f t="shared" si="384"/>
        <v>0.5</v>
      </c>
      <c r="AB18" s="12">
        <f t="shared" ref="AB18:CM18" si="385">(AB5-1)*$D39+$D38</f>
        <v>0.5</v>
      </c>
      <c r="AC18" s="12">
        <f t="shared" si="385"/>
        <v>0.5</v>
      </c>
      <c r="AD18" s="12">
        <f t="shared" si="385"/>
        <v>0.5</v>
      </c>
      <c r="AE18" s="12">
        <f t="shared" si="385"/>
        <v>0.5</v>
      </c>
      <c r="AF18" s="12">
        <f t="shared" si="385"/>
        <v>0.5</v>
      </c>
      <c r="AG18" s="12">
        <f t="shared" si="385"/>
        <v>0.5</v>
      </c>
      <c r="AH18" s="12">
        <f t="shared" si="385"/>
        <v>0.5</v>
      </c>
      <c r="AI18" s="12">
        <f t="shared" si="385"/>
        <v>0.5</v>
      </c>
      <c r="AJ18" s="12">
        <f t="shared" si="385"/>
        <v>0.5</v>
      </c>
      <c r="AK18" s="12">
        <f t="shared" si="385"/>
        <v>0.5</v>
      </c>
      <c r="AL18" s="12">
        <f t="shared" si="385"/>
        <v>0.5</v>
      </c>
      <c r="AM18" s="12">
        <f t="shared" si="385"/>
        <v>0.5</v>
      </c>
      <c r="AN18" s="12">
        <f t="shared" si="385"/>
        <v>0.5</v>
      </c>
      <c r="AO18" s="12">
        <f t="shared" si="385"/>
        <v>0.5</v>
      </c>
      <c r="AP18" s="12">
        <f t="shared" si="385"/>
        <v>0.5</v>
      </c>
      <c r="AQ18" s="12">
        <f t="shared" si="385"/>
        <v>0.5</v>
      </c>
      <c r="AR18" s="12">
        <f t="shared" si="385"/>
        <v>0.5</v>
      </c>
      <c r="AS18" s="12">
        <f t="shared" si="385"/>
        <v>0.5</v>
      </c>
      <c r="AT18" s="12">
        <f t="shared" si="385"/>
        <v>0.5</v>
      </c>
      <c r="AU18" s="12">
        <f t="shared" si="385"/>
        <v>0.5</v>
      </c>
      <c r="AV18" s="12">
        <f t="shared" si="385"/>
        <v>0.5</v>
      </c>
      <c r="AW18" s="12">
        <f t="shared" si="385"/>
        <v>0.5</v>
      </c>
      <c r="AX18" s="12">
        <f t="shared" si="385"/>
        <v>0.5</v>
      </c>
      <c r="AY18" s="12">
        <f t="shared" si="385"/>
        <v>0.5</v>
      </c>
      <c r="AZ18" s="12">
        <f t="shared" si="385"/>
        <v>0.5</v>
      </c>
      <c r="BA18" s="12">
        <f t="shared" si="385"/>
        <v>0.5</v>
      </c>
      <c r="BB18" s="12">
        <f t="shared" si="385"/>
        <v>0.5</v>
      </c>
      <c r="BC18" s="12">
        <f t="shared" si="385"/>
        <v>0.5</v>
      </c>
      <c r="BD18" s="12">
        <f t="shared" si="385"/>
        <v>0.5</v>
      </c>
      <c r="BE18" s="12">
        <f t="shared" si="385"/>
        <v>0.5</v>
      </c>
      <c r="BF18" s="12">
        <f t="shared" si="385"/>
        <v>0.5</v>
      </c>
      <c r="BG18" s="12">
        <f t="shared" si="385"/>
        <v>0.5</v>
      </c>
      <c r="BH18" s="12">
        <f t="shared" si="385"/>
        <v>0.5</v>
      </c>
      <c r="BI18" s="12">
        <f t="shared" si="385"/>
        <v>0.5</v>
      </c>
      <c r="BJ18" s="12">
        <f t="shared" si="385"/>
        <v>0.5</v>
      </c>
      <c r="BK18" s="12">
        <f t="shared" si="385"/>
        <v>0.5</v>
      </c>
      <c r="BL18" s="12">
        <f t="shared" si="385"/>
        <v>0.5</v>
      </c>
      <c r="BM18" s="12">
        <f t="shared" si="385"/>
        <v>0.5</v>
      </c>
      <c r="BN18" s="12">
        <f t="shared" si="385"/>
        <v>0.5</v>
      </c>
      <c r="BO18" s="12">
        <f t="shared" si="385"/>
        <v>0.5</v>
      </c>
      <c r="BP18" s="12">
        <f t="shared" si="385"/>
        <v>0.5</v>
      </c>
      <c r="BQ18" s="12">
        <f t="shared" si="385"/>
        <v>0.5</v>
      </c>
      <c r="BR18" s="12">
        <f t="shared" si="385"/>
        <v>0.5</v>
      </c>
      <c r="BS18" s="12">
        <f t="shared" si="385"/>
        <v>0.5</v>
      </c>
      <c r="BT18" s="12">
        <f t="shared" si="385"/>
        <v>0.5</v>
      </c>
      <c r="BU18" s="12">
        <f t="shared" si="385"/>
        <v>0.5</v>
      </c>
      <c r="BV18" s="12">
        <f t="shared" si="385"/>
        <v>0.5</v>
      </c>
      <c r="BW18" s="12">
        <f t="shared" si="385"/>
        <v>0.5</v>
      </c>
      <c r="BX18" s="12">
        <f t="shared" si="385"/>
        <v>0.5</v>
      </c>
      <c r="BY18" s="12">
        <f t="shared" si="385"/>
        <v>0.5</v>
      </c>
      <c r="BZ18" s="12">
        <f t="shared" si="385"/>
        <v>0.5</v>
      </c>
      <c r="CA18" s="12">
        <f t="shared" si="385"/>
        <v>0.5</v>
      </c>
      <c r="CB18" s="12">
        <f t="shared" si="385"/>
        <v>0.5</v>
      </c>
      <c r="CC18" s="12">
        <f t="shared" si="385"/>
        <v>0.5</v>
      </c>
      <c r="CD18" s="12">
        <f t="shared" si="385"/>
        <v>0.5</v>
      </c>
      <c r="CE18" s="12">
        <f t="shared" si="385"/>
        <v>0.5</v>
      </c>
      <c r="CF18" s="12">
        <f t="shared" si="385"/>
        <v>0.5</v>
      </c>
      <c r="CG18" s="12">
        <f t="shared" si="385"/>
        <v>0.5</v>
      </c>
      <c r="CH18" s="12">
        <f t="shared" si="385"/>
        <v>0.5</v>
      </c>
      <c r="CI18" s="12">
        <f t="shared" si="385"/>
        <v>0.5</v>
      </c>
      <c r="CJ18" s="12">
        <f t="shared" si="385"/>
        <v>0.5</v>
      </c>
      <c r="CK18" s="12">
        <f t="shared" si="385"/>
        <v>0.5</v>
      </c>
      <c r="CL18" s="12">
        <f t="shared" si="385"/>
        <v>0.5</v>
      </c>
      <c r="CM18" s="12">
        <f t="shared" si="385"/>
        <v>0.5</v>
      </c>
      <c r="CN18" s="12">
        <f t="shared" ref="CN18:DN18" si="386">(CN5-1)*$D39+$D38</f>
        <v>0.5</v>
      </c>
      <c r="CO18" s="12">
        <f t="shared" si="386"/>
        <v>0.5</v>
      </c>
      <c r="CP18" s="12">
        <f t="shared" si="386"/>
        <v>0.5</v>
      </c>
      <c r="CQ18" s="12">
        <f t="shared" si="386"/>
        <v>0.5</v>
      </c>
      <c r="CR18" s="12">
        <f t="shared" si="386"/>
        <v>0.5</v>
      </c>
      <c r="CS18" s="12">
        <f t="shared" si="386"/>
        <v>0.5</v>
      </c>
      <c r="CT18" s="12">
        <f t="shared" si="386"/>
        <v>0.5</v>
      </c>
      <c r="CU18" s="12">
        <f t="shared" si="386"/>
        <v>0.5</v>
      </c>
      <c r="CV18" s="12">
        <f t="shared" si="386"/>
        <v>0.5</v>
      </c>
      <c r="CW18" s="12">
        <f t="shared" si="386"/>
        <v>0.5</v>
      </c>
      <c r="CX18" s="12">
        <f t="shared" si="386"/>
        <v>0.5</v>
      </c>
      <c r="CY18" s="12">
        <f t="shared" si="386"/>
        <v>0.5</v>
      </c>
      <c r="CZ18" s="12">
        <f t="shared" si="386"/>
        <v>0.5</v>
      </c>
      <c r="DA18" s="12">
        <f t="shared" si="386"/>
        <v>0.5</v>
      </c>
      <c r="DB18" s="12">
        <f t="shared" si="386"/>
        <v>0.5</v>
      </c>
      <c r="DC18" s="12">
        <f t="shared" si="386"/>
        <v>0.5</v>
      </c>
      <c r="DD18" s="12">
        <f t="shared" si="386"/>
        <v>0.5</v>
      </c>
      <c r="DE18" s="12">
        <f t="shared" si="386"/>
        <v>0.5</v>
      </c>
      <c r="DF18" s="12">
        <f t="shared" si="386"/>
        <v>0.5</v>
      </c>
      <c r="DG18" s="12">
        <f t="shared" si="386"/>
        <v>0.5</v>
      </c>
      <c r="DH18" s="12">
        <f t="shared" si="386"/>
        <v>0.5</v>
      </c>
      <c r="DI18" s="12">
        <f t="shared" si="386"/>
        <v>0.5</v>
      </c>
      <c r="DJ18" s="12">
        <f t="shared" si="386"/>
        <v>0.5</v>
      </c>
      <c r="DK18" s="12">
        <f t="shared" si="386"/>
        <v>0.5</v>
      </c>
      <c r="DL18" s="12">
        <f t="shared" si="386"/>
        <v>0.5</v>
      </c>
      <c r="DM18" s="12">
        <f t="shared" si="386"/>
        <v>0.5</v>
      </c>
      <c r="DN18" s="12">
        <f t="shared" si="386"/>
        <v>0.5</v>
      </c>
    </row>
    <row r="19" spans="1:118" ht="17.25" customHeight="1" x14ac:dyDescent="0.3">
      <c r="A19" s="24"/>
      <c r="B19" s="10" t="s">
        <v>19</v>
      </c>
      <c r="C19" s="4" t="s">
        <v>11</v>
      </c>
      <c r="D19" s="5">
        <v>7</v>
      </c>
      <c r="I19" s="37"/>
      <c r="J19" s="134"/>
      <c r="K19" s="24"/>
      <c r="L19" s="10"/>
      <c r="M19" s="10"/>
      <c r="N19" s="10"/>
      <c r="P19" s="24"/>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row>
    <row r="20" spans="1:118" ht="17.25" customHeight="1" x14ac:dyDescent="0.3">
      <c r="A20" s="24"/>
      <c r="B20" s="10" t="s">
        <v>49</v>
      </c>
      <c r="C20" s="4" t="s">
        <v>4</v>
      </c>
      <c r="D20" s="6">
        <v>7.0000000000000007E-2</v>
      </c>
      <c r="I20" s="37"/>
      <c r="J20" s="134"/>
      <c r="K20" s="24"/>
      <c r="L20" s="3" t="s">
        <v>94</v>
      </c>
      <c r="M20" s="3" t="s">
        <v>3</v>
      </c>
      <c r="N20" s="47">
        <f>N18*$D59</f>
        <v>35</v>
      </c>
      <c r="P20" s="24"/>
      <c r="Q20" s="3" t="s">
        <v>94</v>
      </c>
      <c r="R20" s="3" t="s">
        <v>3</v>
      </c>
      <c r="S20" s="47">
        <f>S18*$D59</f>
        <v>35</v>
      </c>
      <c r="T20" s="47">
        <f>T18*$D59</f>
        <v>35</v>
      </c>
      <c r="U20" s="47">
        <f t="shared" ref="U20:AA20" si="387">U18*$D59</f>
        <v>35</v>
      </c>
      <c r="V20" s="47">
        <f t="shared" si="387"/>
        <v>35</v>
      </c>
      <c r="W20" s="47">
        <f t="shared" si="387"/>
        <v>35</v>
      </c>
      <c r="X20" s="47">
        <f t="shared" si="387"/>
        <v>35</v>
      </c>
      <c r="Y20" s="47">
        <f t="shared" si="387"/>
        <v>35</v>
      </c>
      <c r="Z20" s="47">
        <f t="shared" si="387"/>
        <v>35</v>
      </c>
      <c r="AA20" s="47">
        <f t="shared" si="387"/>
        <v>35</v>
      </c>
      <c r="AB20" s="47">
        <f t="shared" ref="AB20:CM20" si="388">AB18*$D59</f>
        <v>35</v>
      </c>
      <c r="AC20" s="47">
        <f t="shared" si="388"/>
        <v>35</v>
      </c>
      <c r="AD20" s="47">
        <f t="shared" si="388"/>
        <v>35</v>
      </c>
      <c r="AE20" s="47">
        <f t="shared" si="388"/>
        <v>35</v>
      </c>
      <c r="AF20" s="47">
        <f t="shared" si="388"/>
        <v>35</v>
      </c>
      <c r="AG20" s="47">
        <f t="shared" si="388"/>
        <v>35</v>
      </c>
      <c r="AH20" s="47">
        <f t="shared" si="388"/>
        <v>35</v>
      </c>
      <c r="AI20" s="47">
        <f t="shared" si="388"/>
        <v>35</v>
      </c>
      <c r="AJ20" s="47">
        <f t="shared" si="388"/>
        <v>35</v>
      </c>
      <c r="AK20" s="47">
        <f t="shared" si="388"/>
        <v>35</v>
      </c>
      <c r="AL20" s="47">
        <f t="shared" si="388"/>
        <v>35</v>
      </c>
      <c r="AM20" s="47">
        <f t="shared" si="388"/>
        <v>35</v>
      </c>
      <c r="AN20" s="47">
        <f t="shared" si="388"/>
        <v>35</v>
      </c>
      <c r="AO20" s="47">
        <f t="shared" si="388"/>
        <v>35</v>
      </c>
      <c r="AP20" s="47">
        <f t="shared" si="388"/>
        <v>35</v>
      </c>
      <c r="AQ20" s="47">
        <f t="shared" si="388"/>
        <v>35</v>
      </c>
      <c r="AR20" s="47">
        <f t="shared" si="388"/>
        <v>35</v>
      </c>
      <c r="AS20" s="47">
        <f t="shared" si="388"/>
        <v>35</v>
      </c>
      <c r="AT20" s="47">
        <f t="shared" si="388"/>
        <v>35</v>
      </c>
      <c r="AU20" s="47">
        <f t="shared" si="388"/>
        <v>35</v>
      </c>
      <c r="AV20" s="47">
        <f t="shared" si="388"/>
        <v>35</v>
      </c>
      <c r="AW20" s="47">
        <f t="shared" si="388"/>
        <v>35</v>
      </c>
      <c r="AX20" s="47">
        <f t="shared" si="388"/>
        <v>35</v>
      </c>
      <c r="AY20" s="47">
        <f t="shared" si="388"/>
        <v>35</v>
      </c>
      <c r="AZ20" s="47">
        <f t="shared" si="388"/>
        <v>35</v>
      </c>
      <c r="BA20" s="47">
        <f t="shared" si="388"/>
        <v>35</v>
      </c>
      <c r="BB20" s="47">
        <f t="shared" si="388"/>
        <v>35</v>
      </c>
      <c r="BC20" s="47">
        <f t="shared" si="388"/>
        <v>35</v>
      </c>
      <c r="BD20" s="47">
        <f t="shared" si="388"/>
        <v>35</v>
      </c>
      <c r="BE20" s="47">
        <f t="shared" si="388"/>
        <v>35</v>
      </c>
      <c r="BF20" s="47">
        <f t="shared" si="388"/>
        <v>35</v>
      </c>
      <c r="BG20" s="47">
        <f t="shared" si="388"/>
        <v>35</v>
      </c>
      <c r="BH20" s="47">
        <f t="shared" si="388"/>
        <v>35</v>
      </c>
      <c r="BI20" s="47">
        <f t="shared" si="388"/>
        <v>35</v>
      </c>
      <c r="BJ20" s="47">
        <f t="shared" si="388"/>
        <v>35</v>
      </c>
      <c r="BK20" s="47">
        <f t="shared" si="388"/>
        <v>35</v>
      </c>
      <c r="BL20" s="47">
        <f t="shared" si="388"/>
        <v>35</v>
      </c>
      <c r="BM20" s="47">
        <f t="shared" si="388"/>
        <v>35</v>
      </c>
      <c r="BN20" s="47">
        <f t="shared" si="388"/>
        <v>35</v>
      </c>
      <c r="BO20" s="47">
        <f t="shared" si="388"/>
        <v>35</v>
      </c>
      <c r="BP20" s="47">
        <f t="shared" si="388"/>
        <v>35</v>
      </c>
      <c r="BQ20" s="47">
        <f t="shared" si="388"/>
        <v>35</v>
      </c>
      <c r="BR20" s="47">
        <f t="shared" si="388"/>
        <v>35</v>
      </c>
      <c r="BS20" s="47">
        <f t="shared" si="388"/>
        <v>35</v>
      </c>
      <c r="BT20" s="47">
        <f t="shared" si="388"/>
        <v>35</v>
      </c>
      <c r="BU20" s="47">
        <f t="shared" si="388"/>
        <v>35</v>
      </c>
      <c r="BV20" s="47">
        <f t="shared" si="388"/>
        <v>35</v>
      </c>
      <c r="BW20" s="47">
        <f t="shared" si="388"/>
        <v>35</v>
      </c>
      <c r="BX20" s="47">
        <f t="shared" si="388"/>
        <v>35</v>
      </c>
      <c r="BY20" s="47">
        <f t="shared" si="388"/>
        <v>35</v>
      </c>
      <c r="BZ20" s="47">
        <f t="shared" si="388"/>
        <v>35</v>
      </c>
      <c r="CA20" s="47">
        <f t="shared" si="388"/>
        <v>35</v>
      </c>
      <c r="CB20" s="47">
        <f t="shared" si="388"/>
        <v>35</v>
      </c>
      <c r="CC20" s="47">
        <f t="shared" si="388"/>
        <v>35</v>
      </c>
      <c r="CD20" s="47">
        <f t="shared" si="388"/>
        <v>35</v>
      </c>
      <c r="CE20" s="47">
        <f t="shared" si="388"/>
        <v>35</v>
      </c>
      <c r="CF20" s="47">
        <f t="shared" si="388"/>
        <v>35</v>
      </c>
      <c r="CG20" s="47">
        <f t="shared" si="388"/>
        <v>35</v>
      </c>
      <c r="CH20" s="47">
        <f t="shared" si="388"/>
        <v>35</v>
      </c>
      <c r="CI20" s="47">
        <f t="shared" si="388"/>
        <v>35</v>
      </c>
      <c r="CJ20" s="47">
        <f t="shared" si="388"/>
        <v>35</v>
      </c>
      <c r="CK20" s="47">
        <f t="shared" si="388"/>
        <v>35</v>
      </c>
      <c r="CL20" s="47">
        <f t="shared" si="388"/>
        <v>35</v>
      </c>
      <c r="CM20" s="47">
        <f t="shared" si="388"/>
        <v>35</v>
      </c>
      <c r="CN20" s="47">
        <f t="shared" ref="CN20:DN20" si="389">CN18*$D59</f>
        <v>35</v>
      </c>
      <c r="CO20" s="47">
        <f t="shared" si="389"/>
        <v>35</v>
      </c>
      <c r="CP20" s="47">
        <f t="shared" si="389"/>
        <v>35</v>
      </c>
      <c r="CQ20" s="47">
        <f t="shared" si="389"/>
        <v>35</v>
      </c>
      <c r="CR20" s="47">
        <f t="shared" si="389"/>
        <v>35</v>
      </c>
      <c r="CS20" s="47">
        <f t="shared" si="389"/>
        <v>35</v>
      </c>
      <c r="CT20" s="47">
        <f t="shared" si="389"/>
        <v>35</v>
      </c>
      <c r="CU20" s="47">
        <f t="shared" si="389"/>
        <v>35</v>
      </c>
      <c r="CV20" s="47">
        <f t="shared" si="389"/>
        <v>35</v>
      </c>
      <c r="CW20" s="47">
        <f t="shared" si="389"/>
        <v>35</v>
      </c>
      <c r="CX20" s="47">
        <f t="shared" si="389"/>
        <v>35</v>
      </c>
      <c r="CY20" s="47">
        <f t="shared" si="389"/>
        <v>35</v>
      </c>
      <c r="CZ20" s="47">
        <f t="shared" si="389"/>
        <v>35</v>
      </c>
      <c r="DA20" s="47">
        <f t="shared" si="389"/>
        <v>35</v>
      </c>
      <c r="DB20" s="47">
        <f t="shared" si="389"/>
        <v>35</v>
      </c>
      <c r="DC20" s="47">
        <f t="shared" si="389"/>
        <v>35</v>
      </c>
      <c r="DD20" s="47">
        <f t="shared" si="389"/>
        <v>35</v>
      </c>
      <c r="DE20" s="47">
        <f t="shared" si="389"/>
        <v>35</v>
      </c>
      <c r="DF20" s="47">
        <f t="shared" si="389"/>
        <v>35</v>
      </c>
      <c r="DG20" s="47">
        <f t="shared" si="389"/>
        <v>35</v>
      </c>
      <c r="DH20" s="47">
        <f t="shared" si="389"/>
        <v>35</v>
      </c>
      <c r="DI20" s="47">
        <f t="shared" si="389"/>
        <v>35</v>
      </c>
      <c r="DJ20" s="47">
        <f t="shared" si="389"/>
        <v>35</v>
      </c>
      <c r="DK20" s="47">
        <f t="shared" si="389"/>
        <v>35</v>
      </c>
      <c r="DL20" s="47">
        <f t="shared" si="389"/>
        <v>35</v>
      </c>
      <c r="DM20" s="47">
        <f t="shared" si="389"/>
        <v>35</v>
      </c>
      <c r="DN20" s="47">
        <f t="shared" si="389"/>
        <v>35</v>
      </c>
    </row>
    <row r="21" spans="1:118" ht="17.25" customHeight="1" x14ac:dyDescent="0.25">
      <c r="A21" s="24"/>
      <c r="B21" s="10" t="s">
        <v>51</v>
      </c>
      <c r="C21" s="4" t="s">
        <v>4</v>
      </c>
      <c r="D21" s="6">
        <v>0.35</v>
      </c>
      <c r="J21" s="134"/>
      <c r="K21" s="24"/>
      <c r="L21" s="10"/>
      <c r="M21" s="10"/>
      <c r="N21" s="10"/>
      <c r="P21" s="24"/>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row>
    <row r="22" spans="1:118" ht="17.25" customHeight="1" x14ac:dyDescent="0.25">
      <c r="A22" s="24"/>
      <c r="B22" s="10" t="s">
        <v>50</v>
      </c>
      <c r="C22" s="4" t="s">
        <v>4</v>
      </c>
      <c r="D22" s="6">
        <v>0.05</v>
      </c>
      <c r="J22" s="134"/>
      <c r="K22" s="32"/>
      <c r="L22" s="11"/>
      <c r="M22" s="11"/>
      <c r="N22" s="11"/>
      <c r="P22" s="32"/>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row>
    <row r="23" spans="1:118" ht="17.25" customHeight="1" thickBot="1" x14ac:dyDescent="0.35">
      <c r="A23" s="24"/>
      <c r="B23" s="10"/>
      <c r="C23" s="4"/>
      <c r="D23" s="10"/>
      <c r="J23" s="134"/>
      <c r="K23" s="34" t="s">
        <v>48</v>
      </c>
      <c r="L23" s="12" t="s">
        <v>77</v>
      </c>
      <c r="M23" s="12" t="s">
        <v>3</v>
      </c>
      <c r="N23" s="57">
        <f>$D18*(1+$D21)</f>
        <v>29295.000000000004</v>
      </c>
      <c r="P23" s="34" t="s">
        <v>48</v>
      </c>
      <c r="Q23" s="12" t="s">
        <v>77</v>
      </c>
      <c r="R23" s="12" t="s">
        <v>3</v>
      </c>
      <c r="S23" s="57">
        <f>$D18*(1+$D21)</f>
        <v>29295.000000000004</v>
      </c>
      <c r="T23" s="57">
        <f>$D18*(1+$D21)</f>
        <v>29295.000000000004</v>
      </c>
      <c r="U23" s="57">
        <f t="shared" ref="U23:AA23" si="390">$D18*(1+$D21)</f>
        <v>29295.000000000004</v>
      </c>
      <c r="V23" s="57">
        <f t="shared" si="390"/>
        <v>29295.000000000004</v>
      </c>
      <c r="W23" s="57">
        <f t="shared" si="390"/>
        <v>29295.000000000004</v>
      </c>
      <c r="X23" s="57">
        <f t="shared" si="390"/>
        <v>29295.000000000004</v>
      </c>
      <c r="Y23" s="57">
        <f t="shared" si="390"/>
        <v>29295.000000000004</v>
      </c>
      <c r="Z23" s="57">
        <f t="shared" si="390"/>
        <v>29295.000000000004</v>
      </c>
      <c r="AA23" s="57">
        <f t="shared" si="390"/>
        <v>29295.000000000004</v>
      </c>
      <c r="AB23" s="57">
        <f t="shared" ref="AB23:CM23" si="391">$D18*(1+$D21)</f>
        <v>29295.000000000004</v>
      </c>
      <c r="AC23" s="57">
        <f t="shared" si="391"/>
        <v>29295.000000000004</v>
      </c>
      <c r="AD23" s="57">
        <f t="shared" si="391"/>
        <v>29295.000000000004</v>
      </c>
      <c r="AE23" s="57">
        <f t="shared" si="391"/>
        <v>29295.000000000004</v>
      </c>
      <c r="AF23" s="57">
        <f t="shared" si="391"/>
        <v>29295.000000000004</v>
      </c>
      <c r="AG23" s="57">
        <f t="shared" si="391"/>
        <v>29295.000000000004</v>
      </c>
      <c r="AH23" s="57">
        <f t="shared" si="391"/>
        <v>29295.000000000004</v>
      </c>
      <c r="AI23" s="57">
        <f t="shared" si="391"/>
        <v>29295.000000000004</v>
      </c>
      <c r="AJ23" s="57">
        <f t="shared" si="391"/>
        <v>29295.000000000004</v>
      </c>
      <c r="AK23" s="57">
        <f t="shared" si="391"/>
        <v>29295.000000000004</v>
      </c>
      <c r="AL23" s="57">
        <f t="shared" si="391"/>
        <v>29295.000000000004</v>
      </c>
      <c r="AM23" s="57">
        <f t="shared" si="391"/>
        <v>29295.000000000004</v>
      </c>
      <c r="AN23" s="57">
        <f t="shared" si="391"/>
        <v>29295.000000000004</v>
      </c>
      <c r="AO23" s="57">
        <f t="shared" si="391"/>
        <v>29295.000000000004</v>
      </c>
      <c r="AP23" s="57">
        <f t="shared" si="391"/>
        <v>29295.000000000004</v>
      </c>
      <c r="AQ23" s="57">
        <f t="shared" si="391"/>
        <v>29295.000000000004</v>
      </c>
      <c r="AR23" s="57">
        <f t="shared" si="391"/>
        <v>29295.000000000004</v>
      </c>
      <c r="AS23" s="57">
        <f t="shared" si="391"/>
        <v>29295.000000000004</v>
      </c>
      <c r="AT23" s="57">
        <f t="shared" si="391"/>
        <v>29295.000000000004</v>
      </c>
      <c r="AU23" s="57">
        <f t="shared" si="391"/>
        <v>29295.000000000004</v>
      </c>
      <c r="AV23" s="57">
        <f t="shared" si="391"/>
        <v>29295.000000000004</v>
      </c>
      <c r="AW23" s="57">
        <f t="shared" si="391"/>
        <v>29295.000000000004</v>
      </c>
      <c r="AX23" s="57">
        <f t="shared" si="391"/>
        <v>29295.000000000004</v>
      </c>
      <c r="AY23" s="57">
        <f t="shared" si="391"/>
        <v>29295.000000000004</v>
      </c>
      <c r="AZ23" s="57">
        <f t="shared" si="391"/>
        <v>29295.000000000004</v>
      </c>
      <c r="BA23" s="57">
        <f t="shared" si="391"/>
        <v>29295.000000000004</v>
      </c>
      <c r="BB23" s="57">
        <f t="shared" si="391"/>
        <v>29295.000000000004</v>
      </c>
      <c r="BC23" s="57">
        <f t="shared" si="391"/>
        <v>29295.000000000004</v>
      </c>
      <c r="BD23" s="57">
        <f t="shared" si="391"/>
        <v>29295.000000000004</v>
      </c>
      <c r="BE23" s="57">
        <f t="shared" si="391"/>
        <v>29295.000000000004</v>
      </c>
      <c r="BF23" s="57">
        <f t="shared" si="391"/>
        <v>29295.000000000004</v>
      </c>
      <c r="BG23" s="57">
        <f t="shared" si="391"/>
        <v>29295.000000000004</v>
      </c>
      <c r="BH23" s="57">
        <f t="shared" si="391"/>
        <v>29295.000000000004</v>
      </c>
      <c r="BI23" s="57">
        <f t="shared" si="391"/>
        <v>29295.000000000004</v>
      </c>
      <c r="BJ23" s="57">
        <f t="shared" si="391"/>
        <v>29295.000000000004</v>
      </c>
      <c r="BK23" s="57">
        <f t="shared" si="391"/>
        <v>29295.000000000004</v>
      </c>
      <c r="BL23" s="57">
        <f t="shared" si="391"/>
        <v>29295.000000000004</v>
      </c>
      <c r="BM23" s="57">
        <f t="shared" si="391"/>
        <v>29295.000000000004</v>
      </c>
      <c r="BN23" s="57">
        <f t="shared" si="391"/>
        <v>29295.000000000004</v>
      </c>
      <c r="BO23" s="57">
        <f t="shared" si="391"/>
        <v>29295.000000000004</v>
      </c>
      <c r="BP23" s="57">
        <f t="shared" si="391"/>
        <v>29295.000000000004</v>
      </c>
      <c r="BQ23" s="57">
        <f t="shared" si="391"/>
        <v>29295.000000000004</v>
      </c>
      <c r="BR23" s="57">
        <f t="shared" si="391"/>
        <v>29295.000000000004</v>
      </c>
      <c r="BS23" s="57">
        <f t="shared" si="391"/>
        <v>29295.000000000004</v>
      </c>
      <c r="BT23" s="57">
        <f t="shared" si="391"/>
        <v>29295.000000000004</v>
      </c>
      <c r="BU23" s="57">
        <f t="shared" si="391"/>
        <v>29295.000000000004</v>
      </c>
      <c r="BV23" s="57">
        <f t="shared" si="391"/>
        <v>29295.000000000004</v>
      </c>
      <c r="BW23" s="57">
        <f t="shared" si="391"/>
        <v>29295.000000000004</v>
      </c>
      <c r="BX23" s="57">
        <f t="shared" si="391"/>
        <v>29295.000000000004</v>
      </c>
      <c r="BY23" s="57">
        <f t="shared" si="391"/>
        <v>29295.000000000004</v>
      </c>
      <c r="BZ23" s="57">
        <f t="shared" si="391"/>
        <v>29295.000000000004</v>
      </c>
      <c r="CA23" s="57">
        <f t="shared" si="391"/>
        <v>29295.000000000004</v>
      </c>
      <c r="CB23" s="57">
        <f t="shared" si="391"/>
        <v>29295.000000000004</v>
      </c>
      <c r="CC23" s="57">
        <f t="shared" si="391"/>
        <v>29295.000000000004</v>
      </c>
      <c r="CD23" s="57">
        <f t="shared" si="391"/>
        <v>29295.000000000004</v>
      </c>
      <c r="CE23" s="57">
        <f t="shared" si="391"/>
        <v>29295.000000000004</v>
      </c>
      <c r="CF23" s="57">
        <f t="shared" si="391"/>
        <v>29295.000000000004</v>
      </c>
      <c r="CG23" s="57">
        <f t="shared" si="391"/>
        <v>29295.000000000004</v>
      </c>
      <c r="CH23" s="57">
        <f t="shared" si="391"/>
        <v>29295.000000000004</v>
      </c>
      <c r="CI23" s="57">
        <f t="shared" si="391"/>
        <v>29295.000000000004</v>
      </c>
      <c r="CJ23" s="57">
        <f t="shared" si="391"/>
        <v>29295.000000000004</v>
      </c>
      <c r="CK23" s="57">
        <f t="shared" si="391"/>
        <v>29295.000000000004</v>
      </c>
      <c r="CL23" s="57">
        <f t="shared" si="391"/>
        <v>29295.000000000004</v>
      </c>
      <c r="CM23" s="57">
        <f t="shared" si="391"/>
        <v>29295.000000000004</v>
      </c>
      <c r="CN23" s="57">
        <f t="shared" ref="CN23:DN23" si="392">$D18*(1+$D21)</f>
        <v>29295.000000000004</v>
      </c>
      <c r="CO23" s="57">
        <f t="shared" si="392"/>
        <v>29295.000000000004</v>
      </c>
      <c r="CP23" s="57">
        <f t="shared" si="392"/>
        <v>29295.000000000004</v>
      </c>
      <c r="CQ23" s="57">
        <f t="shared" si="392"/>
        <v>29295.000000000004</v>
      </c>
      <c r="CR23" s="57">
        <f t="shared" si="392"/>
        <v>29295.000000000004</v>
      </c>
      <c r="CS23" s="57">
        <f t="shared" si="392"/>
        <v>29295.000000000004</v>
      </c>
      <c r="CT23" s="57">
        <f t="shared" si="392"/>
        <v>29295.000000000004</v>
      </c>
      <c r="CU23" s="57">
        <f t="shared" si="392"/>
        <v>29295.000000000004</v>
      </c>
      <c r="CV23" s="57">
        <f t="shared" si="392"/>
        <v>29295.000000000004</v>
      </c>
      <c r="CW23" s="57">
        <f t="shared" si="392"/>
        <v>29295.000000000004</v>
      </c>
      <c r="CX23" s="57">
        <f t="shared" si="392"/>
        <v>29295.000000000004</v>
      </c>
      <c r="CY23" s="57">
        <f t="shared" si="392"/>
        <v>29295.000000000004</v>
      </c>
      <c r="CZ23" s="57">
        <f t="shared" si="392"/>
        <v>29295.000000000004</v>
      </c>
      <c r="DA23" s="57">
        <f t="shared" si="392"/>
        <v>29295.000000000004</v>
      </c>
      <c r="DB23" s="57">
        <f t="shared" si="392"/>
        <v>29295.000000000004</v>
      </c>
      <c r="DC23" s="57">
        <f t="shared" si="392"/>
        <v>29295.000000000004</v>
      </c>
      <c r="DD23" s="57">
        <f t="shared" si="392"/>
        <v>29295.000000000004</v>
      </c>
      <c r="DE23" s="57">
        <f t="shared" si="392"/>
        <v>29295.000000000004</v>
      </c>
      <c r="DF23" s="57">
        <f t="shared" si="392"/>
        <v>29295.000000000004</v>
      </c>
      <c r="DG23" s="57">
        <f t="shared" si="392"/>
        <v>29295.000000000004</v>
      </c>
      <c r="DH23" s="57">
        <f t="shared" si="392"/>
        <v>29295.000000000004</v>
      </c>
      <c r="DI23" s="57">
        <f t="shared" si="392"/>
        <v>29295.000000000004</v>
      </c>
      <c r="DJ23" s="57">
        <f t="shared" si="392"/>
        <v>29295.000000000004</v>
      </c>
      <c r="DK23" s="57">
        <f t="shared" si="392"/>
        <v>29295.000000000004</v>
      </c>
      <c r="DL23" s="57">
        <f t="shared" si="392"/>
        <v>29295.000000000004</v>
      </c>
      <c r="DM23" s="57">
        <f t="shared" si="392"/>
        <v>29295.000000000004</v>
      </c>
      <c r="DN23" s="57">
        <f t="shared" si="392"/>
        <v>29295.000000000004</v>
      </c>
    </row>
    <row r="24" spans="1:118" ht="15.6" thickBot="1" x14ac:dyDescent="0.3">
      <c r="A24" s="24"/>
      <c r="B24" s="10" t="s">
        <v>66</v>
      </c>
      <c r="C24" s="10" t="s">
        <v>46</v>
      </c>
      <c r="D24" s="86">
        <v>87.61</v>
      </c>
      <c r="J24" s="134"/>
      <c r="K24" s="24"/>
      <c r="L24" s="10" t="s">
        <v>79</v>
      </c>
      <c r="M24" s="10" t="s">
        <v>3</v>
      </c>
      <c r="N24" s="50">
        <f>$D20*N23/(1-(1+$D20)^(-1*$D19))</f>
        <v>5435.7815690948128</v>
      </c>
      <c r="P24" s="24"/>
      <c r="Q24" s="10" t="s">
        <v>79</v>
      </c>
      <c r="R24" s="10" t="s">
        <v>3</v>
      </c>
      <c r="S24" s="50">
        <f>$D20*S23/(1-(1+$D20)^(-1*$D19))</f>
        <v>5435.7815690948128</v>
      </c>
      <c r="T24" s="50">
        <f>$D20*T23/(1-(1+$D20)^(-1*$D19))</f>
        <v>5435.7815690948128</v>
      </c>
      <c r="U24" s="50">
        <f t="shared" ref="U24:AA24" si="393">$D20*U23/(1-(1+$D20)^(-1*$D19))</f>
        <v>5435.7815690948128</v>
      </c>
      <c r="V24" s="50">
        <f t="shared" si="393"/>
        <v>5435.7815690948128</v>
      </c>
      <c r="W24" s="50">
        <f t="shared" si="393"/>
        <v>5435.7815690948128</v>
      </c>
      <c r="X24" s="50">
        <f t="shared" si="393"/>
        <v>5435.7815690948128</v>
      </c>
      <c r="Y24" s="50">
        <f t="shared" si="393"/>
        <v>5435.7815690948128</v>
      </c>
      <c r="Z24" s="50">
        <f t="shared" si="393"/>
        <v>5435.7815690948128</v>
      </c>
      <c r="AA24" s="50">
        <f t="shared" si="393"/>
        <v>5435.7815690948128</v>
      </c>
      <c r="AB24" s="50">
        <f t="shared" ref="AB24" si="394">$D20*AB23/(1-(1+$D20)^(-1*$D19))</f>
        <v>5435.7815690948128</v>
      </c>
      <c r="AC24" s="50">
        <f t="shared" ref="AC24" si="395">$D20*AC23/(1-(1+$D20)^(-1*$D19))</f>
        <v>5435.7815690948128</v>
      </c>
      <c r="AD24" s="50">
        <f t="shared" ref="AD24" si="396">$D20*AD23/(1-(1+$D20)^(-1*$D19))</f>
        <v>5435.7815690948128</v>
      </c>
      <c r="AE24" s="50">
        <f t="shared" ref="AE24" si="397">$D20*AE23/(1-(1+$D20)^(-1*$D19))</f>
        <v>5435.7815690948128</v>
      </c>
      <c r="AF24" s="50">
        <f t="shared" ref="AF24" si="398">$D20*AF23/(1-(1+$D20)^(-1*$D19))</f>
        <v>5435.7815690948128</v>
      </c>
      <c r="AG24" s="50">
        <f t="shared" ref="AG24" si="399">$D20*AG23/(1-(1+$D20)^(-1*$D19))</f>
        <v>5435.7815690948128</v>
      </c>
      <c r="AH24" s="50">
        <f t="shared" ref="AH24" si="400">$D20*AH23/(1-(1+$D20)^(-1*$D19))</f>
        <v>5435.7815690948128</v>
      </c>
      <c r="AI24" s="50">
        <f t="shared" ref="AI24" si="401">$D20*AI23/(1-(1+$D20)^(-1*$D19))</f>
        <v>5435.7815690948128</v>
      </c>
      <c r="AJ24" s="50">
        <f t="shared" ref="AJ24" si="402">$D20*AJ23/(1-(1+$D20)^(-1*$D19))</f>
        <v>5435.7815690948128</v>
      </c>
      <c r="AK24" s="50">
        <f t="shared" ref="AK24" si="403">$D20*AK23/(1-(1+$D20)^(-1*$D19))</f>
        <v>5435.7815690948128</v>
      </c>
      <c r="AL24" s="50">
        <f t="shared" ref="AL24" si="404">$D20*AL23/(1-(1+$D20)^(-1*$D19))</f>
        <v>5435.7815690948128</v>
      </c>
      <c r="AM24" s="50">
        <f t="shared" ref="AM24" si="405">$D20*AM23/(1-(1+$D20)^(-1*$D19))</f>
        <v>5435.7815690948128</v>
      </c>
      <c r="AN24" s="50">
        <f t="shared" ref="AN24" si="406">$D20*AN23/(1-(1+$D20)^(-1*$D19))</f>
        <v>5435.7815690948128</v>
      </c>
      <c r="AO24" s="50">
        <f t="shared" ref="AO24" si="407">$D20*AO23/(1-(1+$D20)^(-1*$D19))</f>
        <v>5435.7815690948128</v>
      </c>
      <c r="AP24" s="50">
        <f t="shared" ref="AP24" si="408">$D20*AP23/(1-(1+$D20)^(-1*$D19))</f>
        <v>5435.7815690948128</v>
      </c>
      <c r="AQ24" s="50">
        <f t="shared" ref="AQ24" si="409">$D20*AQ23/(1-(1+$D20)^(-1*$D19))</f>
        <v>5435.7815690948128</v>
      </c>
      <c r="AR24" s="50">
        <f t="shared" ref="AR24" si="410">$D20*AR23/(1-(1+$D20)^(-1*$D19))</f>
        <v>5435.7815690948128</v>
      </c>
      <c r="AS24" s="50">
        <f t="shared" ref="AS24" si="411">$D20*AS23/(1-(1+$D20)^(-1*$D19))</f>
        <v>5435.7815690948128</v>
      </c>
      <c r="AT24" s="50">
        <f t="shared" ref="AT24" si="412">$D20*AT23/(1-(1+$D20)^(-1*$D19))</f>
        <v>5435.7815690948128</v>
      </c>
      <c r="AU24" s="50">
        <f t="shared" ref="AU24" si="413">$D20*AU23/(1-(1+$D20)^(-1*$D19))</f>
        <v>5435.7815690948128</v>
      </c>
      <c r="AV24" s="50">
        <f t="shared" ref="AV24" si="414">$D20*AV23/(1-(1+$D20)^(-1*$D19))</f>
        <v>5435.7815690948128</v>
      </c>
      <c r="AW24" s="50">
        <f t="shared" ref="AW24" si="415">$D20*AW23/(1-(1+$D20)^(-1*$D19))</f>
        <v>5435.7815690948128</v>
      </c>
      <c r="AX24" s="50">
        <f t="shared" ref="AX24" si="416">$D20*AX23/(1-(1+$D20)^(-1*$D19))</f>
        <v>5435.7815690948128</v>
      </c>
      <c r="AY24" s="50">
        <f t="shared" ref="AY24" si="417">$D20*AY23/(1-(1+$D20)^(-1*$D19))</f>
        <v>5435.7815690948128</v>
      </c>
      <c r="AZ24" s="50">
        <f t="shared" ref="AZ24" si="418">$D20*AZ23/(1-(1+$D20)^(-1*$D19))</f>
        <v>5435.7815690948128</v>
      </c>
      <c r="BA24" s="50">
        <f t="shared" ref="BA24" si="419">$D20*BA23/(1-(1+$D20)^(-1*$D19))</f>
        <v>5435.7815690948128</v>
      </c>
      <c r="BB24" s="50">
        <f t="shared" ref="BB24" si="420">$D20*BB23/(1-(1+$D20)^(-1*$D19))</f>
        <v>5435.7815690948128</v>
      </c>
      <c r="BC24" s="50">
        <f t="shared" ref="BC24" si="421">$D20*BC23/(1-(1+$D20)^(-1*$D19))</f>
        <v>5435.7815690948128</v>
      </c>
      <c r="BD24" s="50">
        <f t="shared" ref="BD24" si="422">$D20*BD23/(1-(1+$D20)^(-1*$D19))</f>
        <v>5435.7815690948128</v>
      </c>
      <c r="BE24" s="50">
        <f t="shared" ref="BE24" si="423">$D20*BE23/(1-(1+$D20)^(-1*$D19))</f>
        <v>5435.7815690948128</v>
      </c>
      <c r="BF24" s="50">
        <f t="shared" ref="BF24" si="424">$D20*BF23/(1-(1+$D20)^(-1*$D19))</f>
        <v>5435.7815690948128</v>
      </c>
      <c r="BG24" s="50">
        <f t="shared" ref="BG24" si="425">$D20*BG23/(1-(1+$D20)^(-1*$D19))</f>
        <v>5435.7815690948128</v>
      </c>
      <c r="BH24" s="50">
        <f t="shared" ref="BH24" si="426">$D20*BH23/(1-(1+$D20)^(-1*$D19))</f>
        <v>5435.7815690948128</v>
      </c>
      <c r="BI24" s="50">
        <f t="shared" ref="BI24" si="427">$D20*BI23/(1-(1+$D20)^(-1*$D19))</f>
        <v>5435.7815690948128</v>
      </c>
      <c r="BJ24" s="50">
        <f t="shared" ref="BJ24" si="428">$D20*BJ23/(1-(1+$D20)^(-1*$D19))</f>
        <v>5435.7815690948128</v>
      </c>
      <c r="BK24" s="50">
        <f t="shared" ref="BK24" si="429">$D20*BK23/(1-(1+$D20)^(-1*$D19))</f>
        <v>5435.7815690948128</v>
      </c>
      <c r="BL24" s="50">
        <f t="shared" ref="BL24" si="430">$D20*BL23/(1-(1+$D20)^(-1*$D19))</f>
        <v>5435.7815690948128</v>
      </c>
      <c r="BM24" s="50">
        <f t="shared" ref="BM24" si="431">$D20*BM23/(1-(1+$D20)^(-1*$D19))</f>
        <v>5435.7815690948128</v>
      </c>
      <c r="BN24" s="50">
        <f t="shared" ref="BN24" si="432">$D20*BN23/(1-(1+$D20)^(-1*$D19))</f>
        <v>5435.7815690948128</v>
      </c>
      <c r="BO24" s="50">
        <f t="shared" ref="BO24" si="433">$D20*BO23/(1-(1+$D20)^(-1*$D19))</f>
        <v>5435.7815690948128</v>
      </c>
      <c r="BP24" s="50">
        <f t="shared" ref="BP24" si="434">$D20*BP23/(1-(1+$D20)^(-1*$D19))</f>
        <v>5435.7815690948128</v>
      </c>
      <c r="BQ24" s="50">
        <f t="shared" ref="BQ24" si="435">$D20*BQ23/(1-(1+$D20)^(-1*$D19))</f>
        <v>5435.7815690948128</v>
      </c>
      <c r="BR24" s="50">
        <f t="shared" ref="BR24" si="436">$D20*BR23/(1-(1+$D20)^(-1*$D19))</f>
        <v>5435.7815690948128</v>
      </c>
      <c r="BS24" s="50">
        <f t="shared" ref="BS24" si="437">$D20*BS23/(1-(1+$D20)^(-1*$D19))</f>
        <v>5435.7815690948128</v>
      </c>
      <c r="BT24" s="50">
        <f t="shared" ref="BT24" si="438">$D20*BT23/(1-(1+$D20)^(-1*$D19))</f>
        <v>5435.7815690948128</v>
      </c>
      <c r="BU24" s="50">
        <f t="shared" ref="BU24" si="439">$D20*BU23/(1-(1+$D20)^(-1*$D19))</f>
        <v>5435.7815690948128</v>
      </c>
      <c r="BV24" s="50">
        <f t="shared" ref="BV24" si="440">$D20*BV23/(1-(1+$D20)^(-1*$D19))</f>
        <v>5435.7815690948128</v>
      </c>
      <c r="BW24" s="50">
        <f t="shared" ref="BW24" si="441">$D20*BW23/(1-(1+$D20)^(-1*$D19))</f>
        <v>5435.7815690948128</v>
      </c>
      <c r="BX24" s="50">
        <f t="shared" ref="BX24" si="442">$D20*BX23/(1-(1+$D20)^(-1*$D19))</f>
        <v>5435.7815690948128</v>
      </c>
      <c r="BY24" s="50">
        <f t="shared" ref="BY24" si="443">$D20*BY23/(1-(1+$D20)^(-1*$D19))</f>
        <v>5435.7815690948128</v>
      </c>
      <c r="BZ24" s="50">
        <f t="shared" ref="BZ24" si="444">$D20*BZ23/(1-(1+$D20)^(-1*$D19))</f>
        <v>5435.7815690948128</v>
      </c>
      <c r="CA24" s="50">
        <f t="shared" ref="CA24" si="445">$D20*CA23/(1-(1+$D20)^(-1*$D19))</f>
        <v>5435.7815690948128</v>
      </c>
      <c r="CB24" s="50">
        <f t="shared" ref="CB24" si="446">$D20*CB23/(1-(1+$D20)^(-1*$D19))</f>
        <v>5435.7815690948128</v>
      </c>
      <c r="CC24" s="50">
        <f t="shared" ref="CC24" si="447">$D20*CC23/(1-(1+$D20)^(-1*$D19))</f>
        <v>5435.7815690948128</v>
      </c>
      <c r="CD24" s="50">
        <f t="shared" ref="CD24" si="448">$D20*CD23/(1-(1+$D20)^(-1*$D19))</f>
        <v>5435.7815690948128</v>
      </c>
      <c r="CE24" s="50">
        <f t="shared" ref="CE24" si="449">$D20*CE23/(1-(1+$D20)^(-1*$D19))</f>
        <v>5435.7815690948128</v>
      </c>
      <c r="CF24" s="50">
        <f t="shared" ref="CF24" si="450">$D20*CF23/(1-(1+$D20)^(-1*$D19))</f>
        <v>5435.7815690948128</v>
      </c>
      <c r="CG24" s="50">
        <f t="shared" ref="CG24" si="451">$D20*CG23/(1-(1+$D20)^(-1*$D19))</f>
        <v>5435.7815690948128</v>
      </c>
      <c r="CH24" s="50">
        <f t="shared" ref="CH24" si="452">$D20*CH23/(1-(1+$D20)^(-1*$D19))</f>
        <v>5435.7815690948128</v>
      </c>
      <c r="CI24" s="50">
        <f t="shared" ref="CI24" si="453">$D20*CI23/(1-(1+$D20)^(-1*$D19))</f>
        <v>5435.7815690948128</v>
      </c>
      <c r="CJ24" s="50">
        <f t="shared" ref="CJ24" si="454">$D20*CJ23/(1-(1+$D20)^(-1*$D19))</f>
        <v>5435.7815690948128</v>
      </c>
      <c r="CK24" s="50">
        <f t="shared" ref="CK24" si="455">$D20*CK23/(1-(1+$D20)^(-1*$D19))</f>
        <v>5435.7815690948128</v>
      </c>
      <c r="CL24" s="50">
        <f t="shared" ref="CL24" si="456">$D20*CL23/(1-(1+$D20)^(-1*$D19))</f>
        <v>5435.7815690948128</v>
      </c>
      <c r="CM24" s="50">
        <f t="shared" ref="CM24" si="457">$D20*CM23/(1-(1+$D20)^(-1*$D19))</f>
        <v>5435.7815690948128</v>
      </c>
      <c r="CN24" s="50">
        <f t="shared" ref="CN24" si="458">$D20*CN23/(1-(1+$D20)^(-1*$D19))</f>
        <v>5435.7815690948128</v>
      </c>
      <c r="CO24" s="50">
        <f t="shared" ref="CO24" si="459">$D20*CO23/(1-(1+$D20)^(-1*$D19))</f>
        <v>5435.7815690948128</v>
      </c>
      <c r="CP24" s="50">
        <f t="shared" ref="CP24" si="460">$D20*CP23/(1-(1+$D20)^(-1*$D19))</f>
        <v>5435.7815690948128</v>
      </c>
      <c r="CQ24" s="50">
        <f t="shared" ref="CQ24" si="461">$D20*CQ23/(1-(1+$D20)^(-1*$D19))</f>
        <v>5435.7815690948128</v>
      </c>
      <c r="CR24" s="50">
        <f t="shared" ref="CR24" si="462">$D20*CR23/(1-(1+$D20)^(-1*$D19))</f>
        <v>5435.7815690948128</v>
      </c>
      <c r="CS24" s="50">
        <f t="shared" ref="CS24" si="463">$D20*CS23/(1-(1+$D20)^(-1*$D19))</f>
        <v>5435.7815690948128</v>
      </c>
      <c r="CT24" s="50">
        <f t="shared" ref="CT24" si="464">$D20*CT23/(1-(1+$D20)^(-1*$D19))</f>
        <v>5435.7815690948128</v>
      </c>
      <c r="CU24" s="50">
        <f t="shared" ref="CU24" si="465">$D20*CU23/(1-(1+$D20)^(-1*$D19))</f>
        <v>5435.7815690948128</v>
      </c>
      <c r="CV24" s="50">
        <f t="shared" ref="CV24" si="466">$D20*CV23/(1-(1+$D20)^(-1*$D19))</f>
        <v>5435.7815690948128</v>
      </c>
      <c r="CW24" s="50">
        <f t="shared" ref="CW24" si="467">$D20*CW23/(1-(1+$D20)^(-1*$D19))</f>
        <v>5435.7815690948128</v>
      </c>
      <c r="CX24" s="50">
        <f t="shared" ref="CX24" si="468">$D20*CX23/(1-(1+$D20)^(-1*$D19))</f>
        <v>5435.7815690948128</v>
      </c>
      <c r="CY24" s="50">
        <f t="shared" ref="CY24" si="469">$D20*CY23/(1-(1+$D20)^(-1*$D19))</f>
        <v>5435.7815690948128</v>
      </c>
      <c r="CZ24" s="50">
        <f t="shared" ref="CZ24" si="470">$D20*CZ23/(1-(1+$D20)^(-1*$D19))</f>
        <v>5435.7815690948128</v>
      </c>
      <c r="DA24" s="50">
        <f t="shared" ref="DA24" si="471">$D20*DA23/(1-(1+$D20)^(-1*$D19))</f>
        <v>5435.7815690948128</v>
      </c>
      <c r="DB24" s="50">
        <f t="shared" ref="DB24" si="472">$D20*DB23/(1-(1+$D20)^(-1*$D19))</f>
        <v>5435.7815690948128</v>
      </c>
      <c r="DC24" s="50">
        <f t="shared" ref="DC24" si="473">$D20*DC23/(1-(1+$D20)^(-1*$D19))</f>
        <v>5435.7815690948128</v>
      </c>
      <c r="DD24" s="50">
        <f t="shared" ref="DD24" si="474">$D20*DD23/(1-(1+$D20)^(-1*$D19))</f>
        <v>5435.7815690948128</v>
      </c>
      <c r="DE24" s="50">
        <f t="shared" ref="DE24" si="475">$D20*DE23/(1-(1+$D20)^(-1*$D19))</f>
        <v>5435.7815690948128</v>
      </c>
      <c r="DF24" s="50">
        <f t="shared" ref="DF24" si="476">$D20*DF23/(1-(1+$D20)^(-1*$D19))</f>
        <v>5435.7815690948128</v>
      </c>
      <c r="DG24" s="50">
        <f t="shared" ref="DG24" si="477">$D20*DG23/(1-(1+$D20)^(-1*$D19))</f>
        <v>5435.7815690948128</v>
      </c>
      <c r="DH24" s="50">
        <f t="shared" ref="DH24" si="478">$D20*DH23/(1-(1+$D20)^(-1*$D19))</f>
        <v>5435.7815690948128</v>
      </c>
      <c r="DI24" s="50">
        <f t="shared" ref="DI24" si="479">$D20*DI23/(1-(1+$D20)^(-1*$D19))</f>
        <v>5435.7815690948128</v>
      </c>
      <c r="DJ24" s="50">
        <f t="shared" ref="DJ24" si="480">$D20*DJ23/(1-(1+$D20)^(-1*$D19))</f>
        <v>5435.7815690948128</v>
      </c>
      <c r="DK24" s="50">
        <f t="shared" ref="DK24" si="481">$D20*DK23/(1-(1+$D20)^(-1*$D19))</f>
        <v>5435.7815690948128</v>
      </c>
      <c r="DL24" s="50">
        <f t="shared" ref="DL24" si="482">$D20*DL23/(1-(1+$D20)^(-1*$D19))</f>
        <v>5435.7815690948128</v>
      </c>
      <c r="DM24" s="50">
        <f t="shared" ref="DM24" si="483">$D20*DM23/(1-(1+$D20)^(-1*$D19))</f>
        <v>5435.7815690948128</v>
      </c>
      <c r="DN24" s="50">
        <f t="shared" ref="DN24" si="484">$D20*DN23/(1-(1+$D20)^(-1*$D19))</f>
        <v>5435.7815690948128</v>
      </c>
    </row>
    <row r="25" spans="1:118" ht="16.2" thickBot="1" x14ac:dyDescent="0.35">
      <c r="A25" s="24"/>
      <c r="B25" s="10" t="s">
        <v>67</v>
      </c>
      <c r="C25" s="4" t="s">
        <v>45</v>
      </c>
      <c r="D25" s="86">
        <v>19.600000000000001</v>
      </c>
      <c r="J25" s="134"/>
      <c r="K25" s="30"/>
      <c r="L25" s="10" t="s">
        <v>80</v>
      </c>
      <c r="M25" s="10" t="s">
        <v>3</v>
      </c>
      <c r="N25" s="50">
        <f>$D22*$D18</f>
        <v>1085</v>
      </c>
      <c r="P25" s="30"/>
      <c r="Q25" s="10" t="s">
        <v>80</v>
      </c>
      <c r="R25" s="10" t="s">
        <v>3</v>
      </c>
      <c r="S25" s="50">
        <f>$D22*$D18</f>
        <v>1085</v>
      </c>
      <c r="T25" s="50">
        <f>$D22*$D18</f>
        <v>1085</v>
      </c>
      <c r="U25" s="50">
        <f t="shared" ref="U25:AA25" si="485">$D22*$D18</f>
        <v>1085</v>
      </c>
      <c r="V25" s="50">
        <f t="shared" si="485"/>
        <v>1085</v>
      </c>
      <c r="W25" s="50">
        <f t="shared" si="485"/>
        <v>1085</v>
      </c>
      <c r="X25" s="50">
        <f t="shared" si="485"/>
        <v>1085</v>
      </c>
      <c r="Y25" s="50">
        <f t="shared" si="485"/>
        <v>1085</v>
      </c>
      <c r="Z25" s="50">
        <f t="shared" si="485"/>
        <v>1085</v>
      </c>
      <c r="AA25" s="50">
        <f t="shared" si="485"/>
        <v>1085</v>
      </c>
      <c r="AB25" s="50">
        <f t="shared" ref="AB25:CM25" si="486">$D22*$D18</f>
        <v>1085</v>
      </c>
      <c r="AC25" s="50">
        <f t="shared" si="486"/>
        <v>1085</v>
      </c>
      <c r="AD25" s="50">
        <f t="shared" si="486"/>
        <v>1085</v>
      </c>
      <c r="AE25" s="50">
        <f t="shared" si="486"/>
        <v>1085</v>
      </c>
      <c r="AF25" s="50">
        <f t="shared" si="486"/>
        <v>1085</v>
      </c>
      <c r="AG25" s="50">
        <f t="shared" si="486"/>
        <v>1085</v>
      </c>
      <c r="AH25" s="50">
        <f t="shared" si="486"/>
        <v>1085</v>
      </c>
      <c r="AI25" s="50">
        <f t="shared" si="486"/>
        <v>1085</v>
      </c>
      <c r="AJ25" s="50">
        <f t="shared" si="486"/>
        <v>1085</v>
      </c>
      <c r="AK25" s="50">
        <f t="shared" si="486"/>
        <v>1085</v>
      </c>
      <c r="AL25" s="50">
        <f t="shared" si="486"/>
        <v>1085</v>
      </c>
      <c r="AM25" s="50">
        <f t="shared" si="486"/>
        <v>1085</v>
      </c>
      <c r="AN25" s="50">
        <f t="shared" si="486"/>
        <v>1085</v>
      </c>
      <c r="AO25" s="50">
        <f t="shared" si="486"/>
        <v>1085</v>
      </c>
      <c r="AP25" s="50">
        <f t="shared" si="486"/>
        <v>1085</v>
      </c>
      <c r="AQ25" s="50">
        <f t="shared" si="486"/>
        <v>1085</v>
      </c>
      <c r="AR25" s="50">
        <f t="shared" si="486"/>
        <v>1085</v>
      </c>
      <c r="AS25" s="50">
        <f t="shared" si="486"/>
        <v>1085</v>
      </c>
      <c r="AT25" s="50">
        <f t="shared" si="486"/>
        <v>1085</v>
      </c>
      <c r="AU25" s="50">
        <f t="shared" si="486"/>
        <v>1085</v>
      </c>
      <c r="AV25" s="50">
        <f t="shared" si="486"/>
        <v>1085</v>
      </c>
      <c r="AW25" s="50">
        <f t="shared" si="486"/>
        <v>1085</v>
      </c>
      <c r="AX25" s="50">
        <f t="shared" si="486"/>
        <v>1085</v>
      </c>
      <c r="AY25" s="50">
        <f t="shared" si="486"/>
        <v>1085</v>
      </c>
      <c r="AZ25" s="50">
        <f t="shared" si="486"/>
        <v>1085</v>
      </c>
      <c r="BA25" s="50">
        <f t="shared" si="486"/>
        <v>1085</v>
      </c>
      <c r="BB25" s="50">
        <f t="shared" si="486"/>
        <v>1085</v>
      </c>
      <c r="BC25" s="50">
        <f t="shared" si="486"/>
        <v>1085</v>
      </c>
      <c r="BD25" s="50">
        <f t="shared" si="486"/>
        <v>1085</v>
      </c>
      <c r="BE25" s="50">
        <f t="shared" si="486"/>
        <v>1085</v>
      </c>
      <c r="BF25" s="50">
        <f t="shared" si="486"/>
        <v>1085</v>
      </c>
      <c r="BG25" s="50">
        <f t="shared" si="486"/>
        <v>1085</v>
      </c>
      <c r="BH25" s="50">
        <f t="shared" si="486"/>
        <v>1085</v>
      </c>
      <c r="BI25" s="50">
        <f t="shared" si="486"/>
        <v>1085</v>
      </c>
      <c r="BJ25" s="50">
        <f t="shared" si="486"/>
        <v>1085</v>
      </c>
      <c r="BK25" s="50">
        <f t="shared" si="486"/>
        <v>1085</v>
      </c>
      <c r="BL25" s="50">
        <f t="shared" si="486"/>
        <v>1085</v>
      </c>
      <c r="BM25" s="50">
        <f t="shared" si="486"/>
        <v>1085</v>
      </c>
      <c r="BN25" s="50">
        <f t="shared" si="486"/>
        <v>1085</v>
      </c>
      <c r="BO25" s="50">
        <f t="shared" si="486"/>
        <v>1085</v>
      </c>
      <c r="BP25" s="50">
        <f t="shared" si="486"/>
        <v>1085</v>
      </c>
      <c r="BQ25" s="50">
        <f t="shared" si="486"/>
        <v>1085</v>
      </c>
      <c r="BR25" s="50">
        <f t="shared" si="486"/>
        <v>1085</v>
      </c>
      <c r="BS25" s="50">
        <f t="shared" si="486"/>
        <v>1085</v>
      </c>
      <c r="BT25" s="50">
        <f t="shared" si="486"/>
        <v>1085</v>
      </c>
      <c r="BU25" s="50">
        <f t="shared" si="486"/>
        <v>1085</v>
      </c>
      <c r="BV25" s="50">
        <f t="shared" si="486"/>
        <v>1085</v>
      </c>
      <c r="BW25" s="50">
        <f t="shared" si="486"/>
        <v>1085</v>
      </c>
      <c r="BX25" s="50">
        <f t="shared" si="486"/>
        <v>1085</v>
      </c>
      <c r="BY25" s="50">
        <f t="shared" si="486"/>
        <v>1085</v>
      </c>
      <c r="BZ25" s="50">
        <f t="shared" si="486"/>
        <v>1085</v>
      </c>
      <c r="CA25" s="50">
        <f t="shared" si="486"/>
        <v>1085</v>
      </c>
      <c r="CB25" s="50">
        <f t="shared" si="486"/>
        <v>1085</v>
      </c>
      <c r="CC25" s="50">
        <f t="shared" si="486"/>
        <v>1085</v>
      </c>
      <c r="CD25" s="50">
        <f t="shared" si="486"/>
        <v>1085</v>
      </c>
      <c r="CE25" s="50">
        <f t="shared" si="486"/>
        <v>1085</v>
      </c>
      <c r="CF25" s="50">
        <f t="shared" si="486"/>
        <v>1085</v>
      </c>
      <c r="CG25" s="50">
        <f t="shared" si="486"/>
        <v>1085</v>
      </c>
      <c r="CH25" s="50">
        <f t="shared" si="486"/>
        <v>1085</v>
      </c>
      <c r="CI25" s="50">
        <f t="shared" si="486"/>
        <v>1085</v>
      </c>
      <c r="CJ25" s="50">
        <f t="shared" si="486"/>
        <v>1085</v>
      </c>
      <c r="CK25" s="50">
        <f t="shared" si="486"/>
        <v>1085</v>
      </c>
      <c r="CL25" s="50">
        <f t="shared" si="486"/>
        <v>1085</v>
      </c>
      <c r="CM25" s="50">
        <f t="shared" si="486"/>
        <v>1085</v>
      </c>
      <c r="CN25" s="50">
        <f t="shared" ref="CN25:DN25" si="487">$D22*$D18</f>
        <v>1085</v>
      </c>
      <c r="CO25" s="50">
        <f t="shared" si="487"/>
        <v>1085</v>
      </c>
      <c r="CP25" s="50">
        <f t="shared" si="487"/>
        <v>1085</v>
      </c>
      <c r="CQ25" s="50">
        <f t="shared" si="487"/>
        <v>1085</v>
      </c>
      <c r="CR25" s="50">
        <f t="shared" si="487"/>
        <v>1085</v>
      </c>
      <c r="CS25" s="50">
        <f t="shared" si="487"/>
        <v>1085</v>
      </c>
      <c r="CT25" s="50">
        <f t="shared" si="487"/>
        <v>1085</v>
      </c>
      <c r="CU25" s="50">
        <f t="shared" si="487"/>
        <v>1085</v>
      </c>
      <c r="CV25" s="50">
        <f t="shared" si="487"/>
        <v>1085</v>
      </c>
      <c r="CW25" s="50">
        <f t="shared" si="487"/>
        <v>1085</v>
      </c>
      <c r="CX25" s="50">
        <f t="shared" si="487"/>
        <v>1085</v>
      </c>
      <c r="CY25" s="50">
        <f t="shared" si="487"/>
        <v>1085</v>
      </c>
      <c r="CZ25" s="50">
        <f t="shared" si="487"/>
        <v>1085</v>
      </c>
      <c r="DA25" s="50">
        <f t="shared" si="487"/>
        <v>1085</v>
      </c>
      <c r="DB25" s="50">
        <f t="shared" si="487"/>
        <v>1085</v>
      </c>
      <c r="DC25" s="50">
        <f t="shared" si="487"/>
        <v>1085</v>
      </c>
      <c r="DD25" s="50">
        <f t="shared" si="487"/>
        <v>1085</v>
      </c>
      <c r="DE25" s="50">
        <f t="shared" si="487"/>
        <v>1085</v>
      </c>
      <c r="DF25" s="50">
        <f t="shared" si="487"/>
        <v>1085</v>
      </c>
      <c r="DG25" s="50">
        <f t="shared" si="487"/>
        <v>1085</v>
      </c>
      <c r="DH25" s="50">
        <f t="shared" si="487"/>
        <v>1085</v>
      </c>
      <c r="DI25" s="50">
        <f t="shared" si="487"/>
        <v>1085</v>
      </c>
      <c r="DJ25" s="50">
        <f t="shared" si="487"/>
        <v>1085</v>
      </c>
      <c r="DK25" s="50">
        <f t="shared" si="487"/>
        <v>1085</v>
      </c>
      <c r="DL25" s="50">
        <f t="shared" si="487"/>
        <v>1085</v>
      </c>
      <c r="DM25" s="50">
        <f t="shared" si="487"/>
        <v>1085</v>
      </c>
      <c r="DN25" s="50">
        <f t="shared" si="487"/>
        <v>1085</v>
      </c>
    </row>
    <row r="26" spans="1:118" ht="15.6" x14ac:dyDescent="0.3">
      <c r="A26" s="24"/>
      <c r="B26" s="10" t="s">
        <v>52</v>
      </c>
      <c r="C26" s="4" t="s">
        <v>17</v>
      </c>
      <c r="D26" s="122">
        <f>D24*D25/1000</f>
        <v>1.7171560000000001</v>
      </c>
      <c r="E26" s="1" t="s">
        <v>18</v>
      </c>
      <c r="J26" s="134"/>
      <c r="K26" s="30"/>
      <c r="L26" s="10" t="s">
        <v>78</v>
      </c>
      <c r="M26" s="10"/>
      <c r="N26" s="16">
        <f>N25+N24</f>
        <v>6520.7815690948128</v>
      </c>
      <c r="P26" s="30"/>
      <c r="Q26" s="10" t="s">
        <v>78</v>
      </c>
      <c r="R26" s="10"/>
      <c r="S26" s="16">
        <f>S25+S24</f>
        <v>6520.7815690948128</v>
      </c>
      <c r="T26" s="16">
        <f>T25+T24</f>
        <v>6520.7815690948128</v>
      </c>
      <c r="U26" s="16">
        <f t="shared" ref="U26:AA26" si="488">U25+U24</f>
        <v>6520.7815690948128</v>
      </c>
      <c r="V26" s="16">
        <f t="shared" si="488"/>
        <v>6520.7815690948128</v>
      </c>
      <c r="W26" s="16">
        <f t="shared" si="488"/>
        <v>6520.7815690948128</v>
      </c>
      <c r="X26" s="16">
        <f t="shared" si="488"/>
        <v>6520.7815690948128</v>
      </c>
      <c r="Y26" s="16">
        <f t="shared" si="488"/>
        <v>6520.7815690948128</v>
      </c>
      <c r="Z26" s="16">
        <f t="shared" si="488"/>
        <v>6520.7815690948128</v>
      </c>
      <c r="AA26" s="16">
        <f t="shared" si="488"/>
        <v>6520.7815690948128</v>
      </c>
      <c r="AB26" s="16">
        <f t="shared" ref="AB26" si="489">AB25+AB24</f>
        <v>6520.7815690948128</v>
      </c>
      <c r="AC26" s="16">
        <f t="shared" ref="AC26" si="490">AC25+AC24</f>
        <v>6520.7815690948128</v>
      </c>
      <c r="AD26" s="16">
        <f t="shared" ref="AD26" si="491">AD25+AD24</f>
        <v>6520.7815690948128</v>
      </c>
      <c r="AE26" s="16">
        <f t="shared" ref="AE26" si="492">AE25+AE24</f>
        <v>6520.7815690948128</v>
      </c>
      <c r="AF26" s="16">
        <f t="shared" ref="AF26" si="493">AF25+AF24</f>
        <v>6520.7815690948128</v>
      </c>
      <c r="AG26" s="16">
        <f t="shared" ref="AG26" si="494">AG25+AG24</f>
        <v>6520.7815690948128</v>
      </c>
      <c r="AH26" s="16">
        <f t="shared" ref="AH26" si="495">AH25+AH24</f>
        <v>6520.7815690948128</v>
      </c>
      <c r="AI26" s="16">
        <f t="shared" ref="AI26" si="496">AI25+AI24</f>
        <v>6520.7815690948128</v>
      </c>
      <c r="AJ26" s="16">
        <f t="shared" ref="AJ26" si="497">AJ25+AJ24</f>
        <v>6520.7815690948128</v>
      </c>
      <c r="AK26" s="16">
        <f t="shared" ref="AK26" si="498">AK25+AK24</f>
        <v>6520.7815690948128</v>
      </c>
      <c r="AL26" s="16">
        <f t="shared" ref="AL26" si="499">AL25+AL24</f>
        <v>6520.7815690948128</v>
      </c>
      <c r="AM26" s="16">
        <f t="shared" ref="AM26" si="500">AM25+AM24</f>
        <v>6520.7815690948128</v>
      </c>
      <c r="AN26" s="16">
        <f t="shared" ref="AN26" si="501">AN25+AN24</f>
        <v>6520.7815690948128</v>
      </c>
      <c r="AO26" s="16">
        <f t="shared" ref="AO26" si="502">AO25+AO24</f>
        <v>6520.7815690948128</v>
      </c>
      <c r="AP26" s="16">
        <f t="shared" ref="AP26" si="503">AP25+AP24</f>
        <v>6520.7815690948128</v>
      </c>
      <c r="AQ26" s="16">
        <f t="shared" ref="AQ26" si="504">AQ25+AQ24</f>
        <v>6520.7815690948128</v>
      </c>
      <c r="AR26" s="16">
        <f t="shared" ref="AR26" si="505">AR25+AR24</f>
        <v>6520.7815690948128</v>
      </c>
      <c r="AS26" s="16">
        <f t="shared" ref="AS26" si="506">AS25+AS24</f>
        <v>6520.7815690948128</v>
      </c>
      <c r="AT26" s="16">
        <f t="shared" ref="AT26" si="507">AT25+AT24</f>
        <v>6520.7815690948128</v>
      </c>
      <c r="AU26" s="16">
        <f t="shared" ref="AU26" si="508">AU25+AU24</f>
        <v>6520.7815690948128</v>
      </c>
      <c r="AV26" s="16">
        <f t="shared" ref="AV26" si="509">AV25+AV24</f>
        <v>6520.7815690948128</v>
      </c>
      <c r="AW26" s="16">
        <f t="shared" ref="AW26" si="510">AW25+AW24</f>
        <v>6520.7815690948128</v>
      </c>
      <c r="AX26" s="16">
        <f t="shared" ref="AX26" si="511">AX25+AX24</f>
        <v>6520.7815690948128</v>
      </c>
      <c r="AY26" s="16">
        <f t="shared" ref="AY26" si="512">AY25+AY24</f>
        <v>6520.7815690948128</v>
      </c>
      <c r="AZ26" s="16">
        <f t="shared" ref="AZ26" si="513">AZ25+AZ24</f>
        <v>6520.7815690948128</v>
      </c>
      <c r="BA26" s="16">
        <f t="shared" ref="BA26" si="514">BA25+BA24</f>
        <v>6520.7815690948128</v>
      </c>
      <c r="BB26" s="16">
        <f t="shared" ref="BB26" si="515">BB25+BB24</f>
        <v>6520.7815690948128</v>
      </c>
      <c r="BC26" s="16">
        <f t="shared" ref="BC26" si="516">BC25+BC24</f>
        <v>6520.7815690948128</v>
      </c>
      <c r="BD26" s="16">
        <f t="shared" ref="BD26" si="517">BD25+BD24</f>
        <v>6520.7815690948128</v>
      </c>
      <c r="BE26" s="16">
        <f t="shared" ref="BE26" si="518">BE25+BE24</f>
        <v>6520.7815690948128</v>
      </c>
      <c r="BF26" s="16">
        <f t="shared" ref="BF26" si="519">BF25+BF24</f>
        <v>6520.7815690948128</v>
      </c>
      <c r="BG26" s="16">
        <f t="shared" ref="BG26" si="520">BG25+BG24</f>
        <v>6520.7815690948128</v>
      </c>
      <c r="BH26" s="16">
        <f t="shared" ref="BH26" si="521">BH25+BH24</f>
        <v>6520.7815690948128</v>
      </c>
      <c r="BI26" s="16">
        <f t="shared" ref="BI26" si="522">BI25+BI24</f>
        <v>6520.7815690948128</v>
      </c>
      <c r="BJ26" s="16">
        <f t="shared" ref="BJ26" si="523">BJ25+BJ24</f>
        <v>6520.7815690948128</v>
      </c>
      <c r="BK26" s="16">
        <f t="shared" ref="BK26" si="524">BK25+BK24</f>
        <v>6520.7815690948128</v>
      </c>
      <c r="BL26" s="16">
        <f t="shared" ref="BL26" si="525">BL25+BL24</f>
        <v>6520.7815690948128</v>
      </c>
      <c r="BM26" s="16">
        <f t="shared" ref="BM26" si="526">BM25+BM24</f>
        <v>6520.7815690948128</v>
      </c>
      <c r="BN26" s="16">
        <f t="shared" ref="BN26" si="527">BN25+BN24</f>
        <v>6520.7815690948128</v>
      </c>
      <c r="BO26" s="16">
        <f t="shared" ref="BO26" si="528">BO25+BO24</f>
        <v>6520.7815690948128</v>
      </c>
      <c r="BP26" s="16">
        <f t="shared" ref="BP26" si="529">BP25+BP24</f>
        <v>6520.7815690948128</v>
      </c>
      <c r="BQ26" s="16">
        <f t="shared" ref="BQ26" si="530">BQ25+BQ24</f>
        <v>6520.7815690948128</v>
      </c>
      <c r="BR26" s="16">
        <f t="shared" ref="BR26" si="531">BR25+BR24</f>
        <v>6520.7815690948128</v>
      </c>
      <c r="BS26" s="16">
        <f t="shared" ref="BS26" si="532">BS25+BS24</f>
        <v>6520.7815690948128</v>
      </c>
      <c r="BT26" s="16">
        <f t="shared" ref="BT26" si="533">BT25+BT24</f>
        <v>6520.7815690948128</v>
      </c>
      <c r="BU26" s="16">
        <f t="shared" ref="BU26" si="534">BU25+BU24</f>
        <v>6520.7815690948128</v>
      </c>
      <c r="BV26" s="16">
        <f t="shared" ref="BV26" si="535">BV25+BV24</f>
        <v>6520.7815690948128</v>
      </c>
      <c r="BW26" s="16">
        <f t="shared" ref="BW26" si="536">BW25+BW24</f>
        <v>6520.7815690948128</v>
      </c>
      <c r="BX26" s="16">
        <f t="shared" ref="BX26" si="537">BX25+BX24</f>
        <v>6520.7815690948128</v>
      </c>
      <c r="BY26" s="16">
        <f t="shared" ref="BY26" si="538">BY25+BY24</f>
        <v>6520.7815690948128</v>
      </c>
      <c r="BZ26" s="16">
        <f t="shared" ref="BZ26" si="539">BZ25+BZ24</f>
        <v>6520.7815690948128</v>
      </c>
      <c r="CA26" s="16">
        <f t="shared" ref="CA26" si="540">CA25+CA24</f>
        <v>6520.7815690948128</v>
      </c>
      <c r="CB26" s="16">
        <f t="shared" ref="CB26" si="541">CB25+CB24</f>
        <v>6520.7815690948128</v>
      </c>
      <c r="CC26" s="16">
        <f t="shared" ref="CC26" si="542">CC25+CC24</f>
        <v>6520.7815690948128</v>
      </c>
      <c r="CD26" s="16">
        <f t="shared" ref="CD26" si="543">CD25+CD24</f>
        <v>6520.7815690948128</v>
      </c>
      <c r="CE26" s="16">
        <f t="shared" ref="CE26" si="544">CE25+CE24</f>
        <v>6520.7815690948128</v>
      </c>
      <c r="CF26" s="16">
        <f t="shared" ref="CF26" si="545">CF25+CF24</f>
        <v>6520.7815690948128</v>
      </c>
      <c r="CG26" s="16">
        <f t="shared" ref="CG26" si="546">CG25+CG24</f>
        <v>6520.7815690948128</v>
      </c>
      <c r="CH26" s="16">
        <f t="shared" ref="CH26" si="547">CH25+CH24</f>
        <v>6520.7815690948128</v>
      </c>
      <c r="CI26" s="16">
        <f t="shared" ref="CI26" si="548">CI25+CI24</f>
        <v>6520.7815690948128</v>
      </c>
      <c r="CJ26" s="16">
        <f t="shared" ref="CJ26" si="549">CJ25+CJ24</f>
        <v>6520.7815690948128</v>
      </c>
      <c r="CK26" s="16">
        <f t="shared" ref="CK26" si="550">CK25+CK24</f>
        <v>6520.7815690948128</v>
      </c>
      <c r="CL26" s="16">
        <f t="shared" ref="CL26" si="551">CL25+CL24</f>
        <v>6520.7815690948128</v>
      </c>
      <c r="CM26" s="16">
        <f t="shared" ref="CM26" si="552">CM25+CM24</f>
        <v>6520.7815690948128</v>
      </c>
      <c r="CN26" s="16">
        <f t="shared" ref="CN26" si="553">CN25+CN24</f>
        <v>6520.7815690948128</v>
      </c>
      <c r="CO26" s="16">
        <f t="shared" ref="CO26" si="554">CO25+CO24</f>
        <v>6520.7815690948128</v>
      </c>
      <c r="CP26" s="16">
        <f t="shared" ref="CP26" si="555">CP25+CP24</f>
        <v>6520.7815690948128</v>
      </c>
      <c r="CQ26" s="16">
        <f t="shared" ref="CQ26" si="556">CQ25+CQ24</f>
        <v>6520.7815690948128</v>
      </c>
      <c r="CR26" s="16">
        <f t="shared" ref="CR26" si="557">CR25+CR24</f>
        <v>6520.7815690948128</v>
      </c>
      <c r="CS26" s="16">
        <f t="shared" ref="CS26" si="558">CS25+CS24</f>
        <v>6520.7815690948128</v>
      </c>
      <c r="CT26" s="16">
        <f t="shared" ref="CT26" si="559">CT25+CT24</f>
        <v>6520.7815690948128</v>
      </c>
      <c r="CU26" s="16">
        <f t="shared" ref="CU26" si="560">CU25+CU24</f>
        <v>6520.7815690948128</v>
      </c>
      <c r="CV26" s="16">
        <f t="shared" ref="CV26" si="561">CV25+CV24</f>
        <v>6520.7815690948128</v>
      </c>
      <c r="CW26" s="16">
        <f t="shared" ref="CW26" si="562">CW25+CW24</f>
        <v>6520.7815690948128</v>
      </c>
      <c r="CX26" s="16">
        <f t="shared" ref="CX26" si="563">CX25+CX24</f>
        <v>6520.7815690948128</v>
      </c>
      <c r="CY26" s="16">
        <f t="shared" ref="CY26" si="564">CY25+CY24</f>
        <v>6520.7815690948128</v>
      </c>
      <c r="CZ26" s="16">
        <f t="shared" ref="CZ26" si="565">CZ25+CZ24</f>
        <v>6520.7815690948128</v>
      </c>
      <c r="DA26" s="16">
        <f t="shared" ref="DA26" si="566">DA25+DA24</f>
        <v>6520.7815690948128</v>
      </c>
      <c r="DB26" s="16">
        <f t="shared" ref="DB26" si="567">DB25+DB24</f>
        <v>6520.7815690948128</v>
      </c>
      <c r="DC26" s="16">
        <f t="shared" ref="DC26" si="568">DC25+DC24</f>
        <v>6520.7815690948128</v>
      </c>
      <c r="DD26" s="16">
        <f t="shared" ref="DD26" si="569">DD25+DD24</f>
        <v>6520.7815690948128</v>
      </c>
      <c r="DE26" s="16">
        <f t="shared" ref="DE26" si="570">DE25+DE24</f>
        <v>6520.7815690948128</v>
      </c>
      <c r="DF26" s="16">
        <f t="shared" ref="DF26" si="571">DF25+DF24</f>
        <v>6520.7815690948128</v>
      </c>
      <c r="DG26" s="16">
        <f t="shared" ref="DG26" si="572">DG25+DG24</f>
        <v>6520.7815690948128</v>
      </c>
      <c r="DH26" s="16">
        <f t="shared" ref="DH26" si="573">DH25+DH24</f>
        <v>6520.7815690948128</v>
      </c>
      <c r="DI26" s="16">
        <f t="shared" ref="DI26" si="574">DI25+DI24</f>
        <v>6520.7815690948128</v>
      </c>
      <c r="DJ26" s="16">
        <f t="shared" ref="DJ26" si="575">DJ25+DJ24</f>
        <v>6520.7815690948128</v>
      </c>
      <c r="DK26" s="16">
        <f t="shared" ref="DK26" si="576">DK25+DK24</f>
        <v>6520.7815690948128</v>
      </c>
      <c r="DL26" s="16">
        <f t="shared" ref="DL26" si="577">DL25+DL24</f>
        <v>6520.7815690948128</v>
      </c>
      <c r="DM26" s="16">
        <f t="shared" ref="DM26" si="578">DM25+DM24</f>
        <v>6520.7815690948128</v>
      </c>
      <c r="DN26" s="16">
        <f t="shared" ref="DN26" si="579">DN25+DN24</f>
        <v>6520.7815690948128</v>
      </c>
    </row>
    <row r="27" spans="1:118" ht="15.6" x14ac:dyDescent="0.3">
      <c r="A27" s="24"/>
      <c r="B27" s="10" t="s">
        <v>53</v>
      </c>
      <c r="C27" s="4" t="s">
        <v>54</v>
      </c>
      <c r="D27" s="5">
        <v>569</v>
      </c>
      <c r="J27" s="134"/>
      <c r="K27" s="30"/>
      <c r="L27" s="10" t="s">
        <v>82</v>
      </c>
      <c r="M27" s="10"/>
      <c r="N27" s="51">
        <f>$D52*$D53*52*$D28</f>
        <v>4446</v>
      </c>
      <c r="P27" s="30"/>
      <c r="Q27" s="10" t="s">
        <v>82</v>
      </c>
      <c r="R27" s="10"/>
      <c r="S27" s="51">
        <f>$D52*$D53*52*$D28</f>
        <v>4446</v>
      </c>
      <c r="T27" s="51">
        <f>$D52*$D53*52*$D28</f>
        <v>4446</v>
      </c>
      <c r="U27" s="51">
        <f t="shared" ref="U27:AA27" si="580">$D52*$D53*52*$D28</f>
        <v>4446</v>
      </c>
      <c r="V27" s="51">
        <f t="shared" si="580"/>
        <v>4446</v>
      </c>
      <c r="W27" s="51">
        <f t="shared" si="580"/>
        <v>4446</v>
      </c>
      <c r="X27" s="51">
        <f t="shared" si="580"/>
        <v>4446</v>
      </c>
      <c r="Y27" s="51">
        <f t="shared" si="580"/>
        <v>4446</v>
      </c>
      <c r="Z27" s="51">
        <f t="shared" si="580"/>
        <v>4446</v>
      </c>
      <c r="AA27" s="51">
        <f t="shared" si="580"/>
        <v>4446</v>
      </c>
      <c r="AB27" s="51">
        <f t="shared" ref="AB27" si="581">$D52*$D53*52*$D28</f>
        <v>4446</v>
      </c>
      <c r="AC27" s="51">
        <f t="shared" ref="AC27" si="582">$D52*$D53*52*$D28</f>
        <v>4446</v>
      </c>
      <c r="AD27" s="51">
        <f t="shared" ref="AD27" si="583">$D52*$D53*52*$D28</f>
        <v>4446</v>
      </c>
      <c r="AE27" s="51">
        <f t="shared" ref="AE27" si="584">$D52*$D53*52*$D28</f>
        <v>4446</v>
      </c>
      <c r="AF27" s="51">
        <f t="shared" ref="AF27" si="585">$D52*$D53*52*$D28</f>
        <v>4446</v>
      </c>
      <c r="AG27" s="51">
        <f t="shared" ref="AG27" si="586">$D52*$D53*52*$D28</f>
        <v>4446</v>
      </c>
      <c r="AH27" s="51">
        <f t="shared" ref="AH27" si="587">$D52*$D53*52*$D28</f>
        <v>4446</v>
      </c>
      <c r="AI27" s="51">
        <f t="shared" ref="AI27" si="588">$D52*$D53*52*$D28</f>
        <v>4446</v>
      </c>
      <c r="AJ27" s="51">
        <f t="shared" ref="AJ27" si="589">$D52*$D53*52*$D28</f>
        <v>4446</v>
      </c>
      <c r="AK27" s="51">
        <f t="shared" ref="AK27" si="590">$D52*$D53*52*$D28</f>
        <v>4446</v>
      </c>
      <c r="AL27" s="51">
        <f t="shared" ref="AL27" si="591">$D52*$D53*52*$D28</f>
        <v>4446</v>
      </c>
      <c r="AM27" s="51">
        <f t="shared" ref="AM27" si="592">$D52*$D53*52*$D28</f>
        <v>4446</v>
      </c>
      <c r="AN27" s="51">
        <f t="shared" ref="AN27" si="593">$D52*$D53*52*$D28</f>
        <v>4446</v>
      </c>
      <c r="AO27" s="51">
        <f t="shared" ref="AO27" si="594">$D52*$D53*52*$D28</f>
        <v>4446</v>
      </c>
      <c r="AP27" s="51">
        <f t="shared" ref="AP27" si="595">$D52*$D53*52*$D28</f>
        <v>4446</v>
      </c>
      <c r="AQ27" s="51">
        <f t="shared" ref="AQ27" si="596">$D52*$D53*52*$D28</f>
        <v>4446</v>
      </c>
      <c r="AR27" s="51">
        <f t="shared" ref="AR27" si="597">$D52*$D53*52*$D28</f>
        <v>4446</v>
      </c>
      <c r="AS27" s="51">
        <f t="shared" ref="AS27" si="598">$D52*$D53*52*$D28</f>
        <v>4446</v>
      </c>
      <c r="AT27" s="51">
        <f t="shared" ref="AT27" si="599">$D52*$D53*52*$D28</f>
        <v>4446</v>
      </c>
      <c r="AU27" s="51">
        <f t="shared" ref="AU27" si="600">$D52*$D53*52*$D28</f>
        <v>4446</v>
      </c>
      <c r="AV27" s="51">
        <f t="shared" ref="AV27" si="601">$D52*$D53*52*$D28</f>
        <v>4446</v>
      </c>
      <c r="AW27" s="51">
        <f t="shared" ref="AW27" si="602">$D52*$D53*52*$D28</f>
        <v>4446</v>
      </c>
      <c r="AX27" s="51">
        <f t="shared" ref="AX27" si="603">$D52*$D53*52*$D28</f>
        <v>4446</v>
      </c>
      <c r="AY27" s="51">
        <f t="shared" ref="AY27" si="604">$D52*$D53*52*$D28</f>
        <v>4446</v>
      </c>
      <c r="AZ27" s="51">
        <f t="shared" ref="AZ27" si="605">$D52*$D53*52*$D28</f>
        <v>4446</v>
      </c>
      <c r="BA27" s="51">
        <f t="shared" ref="BA27" si="606">$D52*$D53*52*$D28</f>
        <v>4446</v>
      </c>
      <c r="BB27" s="51">
        <f t="shared" ref="BB27" si="607">$D52*$D53*52*$D28</f>
        <v>4446</v>
      </c>
      <c r="BC27" s="51">
        <f t="shared" ref="BC27" si="608">$D52*$D53*52*$D28</f>
        <v>4446</v>
      </c>
      <c r="BD27" s="51">
        <f t="shared" ref="BD27" si="609">$D52*$D53*52*$D28</f>
        <v>4446</v>
      </c>
      <c r="BE27" s="51">
        <f t="shared" ref="BE27" si="610">$D52*$D53*52*$D28</f>
        <v>4446</v>
      </c>
      <c r="BF27" s="51">
        <f t="shared" ref="BF27" si="611">$D52*$D53*52*$D28</f>
        <v>4446</v>
      </c>
      <c r="BG27" s="51">
        <f t="shared" ref="BG27" si="612">$D52*$D53*52*$D28</f>
        <v>4446</v>
      </c>
      <c r="BH27" s="51">
        <f t="shared" ref="BH27" si="613">$D52*$D53*52*$D28</f>
        <v>4446</v>
      </c>
      <c r="BI27" s="51">
        <f t="shared" ref="BI27" si="614">$D52*$D53*52*$D28</f>
        <v>4446</v>
      </c>
      <c r="BJ27" s="51">
        <f t="shared" ref="BJ27" si="615">$D52*$D53*52*$D28</f>
        <v>4446</v>
      </c>
      <c r="BK27" s="51">
        <f t="shared" ref="BK27" si="616">$D52*$D53*52*$D28</f>
        <v>4446</v>
      </c>
      <c r="BL27" s="51">
        <f t="shared" ref="BL27" si="617">$D52*$D53*52*$D28</f>
        <v>4446</v>
      </c>
      <c r="BM27" s="51">
        <f t="shared" ref="BM27" si="618">$D52*$D53*52*$D28</f>
        <v>4446</v>
      </c>
      <c r="BN27" s="51">
        <f t="shared" ref="BN27" si="619">$D52*$D53*52*$D28</f>
        <v>4446</v>
      </c>
      <c r="BO27" s="51">
        <f t="shared" ref="BO27" si="620">$D52*$D53*52*$D28</f>
        <v>4446</v>
      </c>
      <c r="BP27" s="51">
        <f t="shared" ref="BP27" si="621">$D52*$D53*52*$D28</f>
        <v>4446</v>
      </c>
      <c r="BQ27" s="51">
        <f t="shared" ref="BQ27" si="622">$D52*$D53*52*$D28</f>
        <v>4446</v>
      </c>
      <c r="BR27" s="51">
        <f t="shared" ref="BR27" si="623">$D52*$D53*52*$D28</f>
        <v>4446</v>
      </c>
      <c r="BS27" s="51">
        <f t="shared" ref="BS27" si="624">$D52*$D53*52*$D28</f>
        <v>4446</v>
      </c>
      <c r="BT27" s="51">
        <f t="shared" ref="BT27" si="625">$D52*$D53*52*$D28</f>
        <v>4446</v>
      </c>
      <c r="BU27" s="51">
        <f t="shared" ref="BU27" si="626">$D52*$D53*52*$D28</f>
        <v>4446</v>
      </c>
      <c r="BV27" s="51">
        <f t="shared" ref="BV27" si="627">$D52*$D53*52*$D28</f>
        <v>4446</v>
      </c>
      <c r="BW27" s="51">
        <f t="shared" ref="BW27" si="628">$D52*$D53*52*$D28</f>
        <v>4446</v>
      </c>
      <c r="BX27" s="51">
        <f t="shared" ref="BX27" si="629">$D52*$D53*52*$D28</f>
        <v>4446</v>
      </c>
      <c r="BY27" s="51">
        <f t="shared" ref="BY27" si="630">$D52*$D53*52*$D28</f>
        <v>4446</v>
      </c>
      <c r="BZ27" s="51">
        <f t="shared" ref="BZ27" si="631">$D52*$D53*52*$D28</f>
        <v>4446</v>
      </c>
      <c r="CA27" s="51">
        <f t="shared" ref="CA27" si="632">$D52*$D53*52*$D28</f>
        <v>4446</v>
      </c>
      <c r="CB27" s="51">
        <f t="shared" ref="CB27" si="633">$D52*$D53*52*$D28</f>
        <v>4446</v>
      </c>
      <c r="CC27" s="51">
        <f t="shared" ref="CC27" si="634">$D52*$D53*52*$D28</f>
        <v>4446</v>
      </c>
      <c r="CD27" s="51">
        <f t="shared" ref="CD27" si="635">$D52*$D53*52*$D28</f>
        <v>4446</v>
      </c>
      <c r="CE27" s="51">
        <f t="shared" ref="CE27" si="636">$D52*$D53*52*$D28</f>
        <v>4446</v>
      </c>
      <c r="CF27" s="51">
        <f t="shared" ref="CF27" si="637">$D52*$D53*52*$D28</f>
        <v>4446</v>
      </c>
      <c r="CG27" s="51">
        <f t="shared" ref="CG27" si="638">$D52*$D53*52*$D28</f>
        <v>4446</v>
      </c>
      <c r="CH27" s="51">
        <f t="shared" ref="CH27" si="639">$D52*$D53*52*$D28</f>
        <v>4446</v>
      </c>
      <c r="CI27" s="51">
        <f t="shared" ref="CI27" si="640">$D52*$D53*52*$D28</f>
        <v>4446</v>
      </c>
      <c r="CJ27" s="51">
        <f t="shared" ref="CJ27" si="641">$D52*$D53*52*$D28</f>
        <v>4446</v>
      </c>
      <c r="CK27" s="51">
        <f t="shared" ref="CK27" si="642">$D52*$D53*52*$D28</f>
        <v>4446</v>
      </c>
      <c r="CL27" s="51">
        <f t="shared" ref="CL27" si="643">$D52*$D53*52*$D28</f>
        <v>4446</v>
      </c>
      <c r="CM27" s="51">
        <f t="shared" ref="CM27" si="644">$D52*$D53*52*$D28</f>
        <v>4446</v>
      </c>
      <c r="CN27" s="51">
        <f t="shared" ref="CN27" si="645">$D52*$D53*52*$D28</f>
        <v>4446</v>
      </c>
      <c r="CO27" s="51">
        <f t="shared" ref="CO27" si="646">$D52*$D53*52*$D28</f>
        <v>4446</v>
      </c>
      <c r="CP27" s="51">
        <f t="shared" ref="CP27" si="647">$D52*$D53*52*$D28</f>
        <v>4446</v>
      </c>
      <c r="CQ27" s="51">
        <f t="shared" ref="CQ27" si="648">$D52*$D53*52*$D28</f>
        <v>4446</v>
      </c>
      <c r="CR27" s="51">
        <f t="shared" ref="CR27" si="649">$D52*$D53*52*$D28</f>
        <v>4446</v>
      </c>
      <c r="CS27" s="51">
        <f t="shared" ref="CS27" si="650">$D52*$D53*52*$D28</f>
        <v>4446</v>
      </c>
      <c r="CT27" s="51">
        <f t="shared" ref="CT27" si="651">$D52*$D53*52*$D28</f>
        <v>4446</v>
      </c>
      <c r="CU27" s="51">
        <f t="shared" ref="CU27" si="652">$D52*$D53*52*$D28</f>
        <v>4446</v>
      </c>
      <c r="CV27" s="51">
        <f t="shared" ref="CV27" si="653">$D52*$D53*52*$D28</f>
        <v>4446</v>
      </c>
      <c r="CW27" s="51">
        <f t="shared" ref="CW27" si="654">$D52*$D53*52*$D28</f>
        <v>4446</v>
      </c>
      <c r="CX27" s="51">
        <f t="shared" ref="CX27" si="655">$D52*$D53*52*$D28</f>
        <v>4446</v>
      </c>
      <c r="CY27" s="51">
        <f t="shared" ref="CY27" si="656">$D52*$D53*52*$D28</f>
        <v>4446</v>
      </c>
      <c r="CZ27" s="51">
        <f t="shared" ref="CZ27" si="657">$D52*$D53*52*$D28</f>
        <v>4446</v>
      </c>
      <c r="DA27" s="51">
        <f t="shared" ref="DA27" si="658">$D52*$D53*52*$D28</f>
        <v>4446</v>
      </c>
      <c r="DB27" s="51">
        <f t="shared" ref="DB27" si="659">$D52*$D53*52*$D28</f>
        <v>4446</v>
      </c>
      <c r="DC27" s="51">
        <f t="shared" ref="DC27" si="660">$D52*$D53*52*$D28</f>
        <v>4446</v>
      </c>
      <c r="DD27" s="51">
        <f t="shared" ref="DD27" si="661">$D52*$D53*52*$D28</f>
        <v>4446</v>
      </c>
      <c r="DE27" s="51">
        <f t="shared" ref="DE27" si="662">$D52*$D53*52*$D28</f>
        <v>4446</v>
      </c>
      <c r="DF27" s="51">
        <f t="shared" ref="DF27" si="663">$D52*$D53*52*$D28</f>
        <v>4446</v>
      </c>
      <c r="DG27" s="51">
        <f t="shared" ref="DG27" si="664">$D52*$D53*52*$D28</f>
        <v>4446</v>
      </c>
      <c r="DH27" s="51">
        <f t="shared" ref="DH27" si="665">$D52*$D53*52*$D28</f>
        <v>4446</v>
      </c>
      <c r="DI27" s="51">
        <f t="shared" ref="DI27" si="666">$D52*$D53*52*$D28</f>
        <v>4446</v>
      </c>
      <c r="DJ27" s="51">
        <f t="shared" ref="DJ27" si="667">$D52*$D53*52*$D28</f>
        <v>4446</v>
      </c>
      <c r="DK27" s="51">
        <f t="shared" ref="DK27" si="668">$D52*$D53*52*$D28</f>
        <v>4446</v>
      </c>
      <c r="DL27" s="51">
        <f t="shared" ref="DL27" si="669">$D52*$D53*52*$D28</f>
        <v>4446</v>
      </c>
      <c r="DM27" s="51">
        <f t="shared" ref="DM27" si="670">$D52*$D53*52*$D28</f>
        <v>4446</v>
      </c>
      <c r="DN27" s="51">
        <f t="shared" ref="DN27" si="671">$D52*$D53*52*$D28</f>
        <v>4446</v>
      </c>
    </row>
    <row r="28" spans="1:118" ht="15.6" x14ac:dyDescent="0.3">
      <c r="A28" s="24"/>
      <c r="B28" s="10" t="s">
        <v>81</v>
      </c>
      <c r="C28" s="4" t="s">
        <v>4</v>
      </c>
      <c r="D28" s="6">
        <v>0.95</v>
      </c>
      <c r="J28" s="134"/>
      <c r="K28" s="30"/>
      <c r="L28" s="10"/>
      <c r="M28" s="10"/>
      <c r="N28" s="10"/>
      <c r="P28" s="3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row>
    <row r="29" spans="1:118" ht="15.6" x14ac:dyDescent="0.3">
      <c r="A29" s="24"/>
      <c r="B29" s="10"/>
      <c r="C29" s="10"/>
      <c r="D29" s="10"/>
      <c r="J29" s="134"/>
      <c r="K29" s="30"/>
      <c r="L29" s="10" t="s">
        <v>83</v>
      </c>
      <c r="M29" s="10"/>
      <c r="N29" s="52">
        <f>N26/N27</f>
        <v>1.4666625211639255</v>
      </c>
      <c r="P29" s="30"/>
      <c r="Q29" s="10" t="s">
        <v>83</v>
      </c>
      <c r="R29" s="10"/>
      <c r="S29" s="52">
        <f>S26/S27</f>
        <v>1.4666625211639255</v>
      </c>
      <c r="T29" s="52">
        <f>T26/T27</f>
        <v>1.4666625211639255</v>
      </c>
      <c r="U29" s="52">
        <f t="shared" ref="U29:AA29" si="672">U26/U27</f>
        <v>1.4666625211639255</v>
      </c>
      <c r="V29" s="52">
        <f t="shared" si="672"/>
        <v>1.4666625211639255</v>
      </c>
      <c r="W29" s="52">
        <f t="shared" si="672"/>
        <v>1.4666625211639255</v>
      </c>
      <c r="X29" s="52">
        <f t="shared" si="672"/>
        <v>1.4666625211639255</v>
      </c>
      <c r="Y29" s="52">
        <f t="shared" si="672"/>
        <v>1.4666625211639255</v>
      </c>
      <c r="Z29" s="52">
        <f t="shared" si="672"/>
        <v>1.4666625211639255</v>
      </c>
      <c r="AA29" s="52">
        <f t="shared" si="672"/>
        <v>1.4666625211639255</v>
      </c>
      <c r="AB29" s="52">
        <f t="shared" ref="AB29:CM29" si="673">AB26/AB27</f>
        <v>1.4666625211639255</v>
      </c>
      <c r="AC29" s="52">
        <f t="shared" si="673"/>
        <v>1.4666625211639255</v>
      </c>
      <c r="AD29" s="52">
        <f t="shared" si="673"/>
        <v>1.4666625211639255</v>
      </c>
      <c r="AE29" s="52">
        <f t="shared" si="673"/>
        <v>1.4666625211639255</v>
      </c>
      <c r="AF29" s="52">
        <f t="shared" si="673"/>
        <v>1.4666625211639255</v>
      </c>
      <c r="AG29" s="52">
        <f t="shared" si="673"/>
        <v>1.4666625211639255</v>
      </c>
      <c r="AH29" s="52">
        <f t="shared" si="673"/>
        <v>1.4666625211639255</v>
      </c>
      <c r="AI29" s="52">
        <f t="shared" si="673"/>
        <v>1.4666625211639255</v>
      </c>
      <c r="AJ29" s="52">
        <f t="shared" si="673"/>
        <v>1.4666625211639255</v>
      </c>
      <c r="AK29" s="52">
        <f t="shared" si="673"/>
        <v>1.4666625211639255</v>
      </c>
      <c r="AL29" s="52">
        <f t="shared" si="673"/>
        <v>1.4666625211639255</v>
      </c>
      <c r="AM29" s="52">
        <f t="shared" si="673"/>
        <v>1.4666625211639255</v>
      </c>
      <c r="AN29" s="52">
        <f t="shared" si="673"/>
        <v>1.4666625211639255</v>
      </c>
      <c r="AO29" s="52">
        <f t="shared" si="673"/>
        <v>1.4666625211639255</v>
      </c>
      <c r="AP29" s="52">
        <f t="shared" si="673"/>
        <v>1.4666625211639255</v>
      </c>
      <c r="AQ29" s="52">
        <f t="shared" si="673"/>
        <v>1.4666625211639255</v>
      </c>
      <c r="AR29" s="52">
        <f t="shared" si="673"/>
        <v>1.4666625211639255</v>
      </c>
      <c r="AS29" s="52">
        <f t="shared" si="673"/>
        <v>1.4666625211639255</v>
      </c>
      <c r="AT29" s="52">
        <f t="shared" si="673"/>
        <v>1.4666625211639255</v>
      </c>
      <c r="AU29" s="52">
        <f t="shared" si="673"/>
        <v>1.4666625211639255</v>
      </c>
      <c r="AV29" s="52">
        <f t="shared" si="673"/>
        <v>1.4666625211639255</v>
      </c>
      <c r="AW29" s="52">
        <f t="shared" si="673"/>
        <v>1.4666625211639255</v>
      </c>
      <c r="AX29" s="52">
        <f t="shared" si="673"/>
        <v>1.4666625211639255</v>
      </c>
      <c r="AY29" s="52">
        <f t="shared" si="673"/>
        <v>1.4666625211639255</v>
      </c>
      <c r="AZ29" s="52">
        <f t="shared" si="673"/>
        <v>1.4666625211639255</v>
      </c>
      <c r="BA29" s="52">
        <f t="shared" si="673"/>
        <v>1.4666625211639255</v>
      </c>
      <c r="BB29" s="52">
        <f t="shared" si="673"/>
        <v>1.4666625211639255</v>
      </c>
      <c r="BC29" s="52">
        <f t="shared" si="673"/>
        <v>1.4666625211639255</v>
      </c>
      <c r="BD29" s="52">
        <f t="shared" si="673"/>
        <v>1.4666625211639255</v>
      </c>
      <c r="BE29" s="52">
        <f t="shared" si="673"/>
        <v>1.4666625211639255</v>
      </c>
      <c r="BF29" s="52">
        <f t="shared" si="673"/>
        <v>1.4666625211639255</v>
      </c>
      <c r="BG29" s="52">
        <f t="shared" si="673"/>
        <v>1.4666625211639255</v>
      </c>
      <c r="BH29" s="52">
        <f t="shared" si="673"/>
        <v>1.4666625211639255</v>
      </c>
      <c r="BI29" s="52">
        <f t="shared" si="673"/>
        <v>1.4666625211639255</v>
      </c>
      <c r="BJ29" s="52">
        <f t="shared" si="673"/>
        <v>1.4666625211639255</v>
      </c>
      <c r="BK29" s="52">
        <f t="shared" si="673"/>
        <v>1.4666625211639255</v>
      </c>
      <c r="BL29" s="52">
        <f t="shared" si="673"/>
        <v>1.4666625211639255</v>
      </c>
      <c r="BM29" s="52">
        <f t="shared" si="673"/>
        <v>1.4666625211639255</v>
      </c>
      <c r="BN29" s="52">
        <f t="shared" si="673"/>
        <v>1.4666625211639255</v>
      </c>
      <c r="BO29" s="52">
        <f t="shared" si="673"/>
        <v>1.4666625211639255</v>
      </c>
      <c r="BP29" s="52">
        <f t="shared" si="673"/>
        <v>1.4666625211639255</v>
      </c>
      <c r="BQ29" s="52">
        <f t="shared" si="673"/>
        <v>1.4666625211639255</v>
      </c>
      <c r="BR29" s="52">
        <f t="shared" si="673"/>
        <v>1.4666625211639255</v>
      </c>
      <c r="BS29" s="52">
        <f t="shared" si="673"/>
        <v>1.4666625211639255</v>
      </c>
      <c r="BT29" s="52">
        <f t="shared" si="673"/>
        <v>1.4666625211639255</v>
      </c>
      <c r="BU29" s="52">
        <f t="shared" si="673"/>
        <v>1.4666625211639255</v>
      </c>
      <c r="BV29" s="52">
        <f t="shared" si="673"/>
        <v>1.4666625211639255</v>
      </c>
      <c r="BW29" s="52">
        <f t="shared" si="673"/>
        <v>1.4666625211639255</v>
      </c>
      <c r="BX29" s="52">
        <f t="shared" si="673"/>
        <v>1.4666625211639255</v>
      </c>
      <c r="BY29" s="52">
        <f t="shared" si="673"/>
        <v>1.4666625211639255</v>
      </c>
      <c r="BZ29" s="52">
        <f t="shared" si="673"/>
        <v>1.4666625211639255</v>
      </c>
      <c r="CA29" s="52">
        <f t="shared" si="673"/>
        <v>1.4666625211639255</v>
      </c>
      <c r="CB29" s="52">
        <f t="shared" si="673"/>
        <v>1.4666625211639255</v>
      </c>
      <c r="CC29" s="52">
        <f t="shared" si="673"/>
        <v>1.4666625211639255</v>
      </c>
      <c r="CD29" s="52">
        <f t="shared" si="673"/>
        <v>1.4666625211639255</v>
      </c>
      <c r="CE29" s="52">
        <f t="shared" si="673"/>
        <v>1.4666625211639255</v>
      </c>
      <c r="CF29" s="52">
        <f t="shared" si="673"/>
        <v>1.4666625211639255</v>
      </c>
      <c r="CG29" s="52">
        <f t="shared" si="673"/>
        <v>1.4666625211639255</v>
      </c>
      <c r="CH29" s="52">
        <f t="shared" si="673"/>
        <v>1.4666625211639255</v>
      </c>
      <c r="CI29" s="52">
        <f t="shared" si="673"/>
        <v>1.4666625211639255</v>
      </c>
      <c r="CJ29" s="52">
        <f t="shared" si="673"/>
        <v>1.4666625211639255</v>
      </c>
      <c r="CK29" s="52">
        <f t="shared" si="673"/>
        <v>1.4666625211639255</v>
      </c>
      <c r="CL29" s="52">
        <f t="shared" si="673"/>
        <v>1.4666625211639255</v>
      </c>
      <c r="CM29" s="52">
        <f t="shared" si="673"/>
        <v>1.4666625211639255</v>
      </c>
      <c r="CN29" s="52">
        <f t="shared" ref="CN29:DN29" si="674">CN26/CN27</f>
        <v>1.4666625211639255</v>
      </c>
      <c r="CO29" s="52">
        <f t="shared" si="674"/>
        <v>1.4666625211639255</v>
      </c>
      <c r="CP29" s="52">
        <f t="shared" si="674"/>
        <v>1.4666625211639255</v>
      </c>
      <c r="CQ29" s="52">
        <f t="shared" si="674"/>
        <v>1.4666625211639255</v>
      </c>
      <c r="CR29" s="52">
        <f t="shared" si="674"/>
        <v>1.4666625211639255</v>
      </c>
      <c r="CS29" s="52">
        <f t="shared" si="674"/>
        <v>1.4666625211639255</v>
      </c>
      <c r="CT29" s="52">
        <f t="shared" si="674"/>
        <v>1.4666625211639255</v>
      </c>
      <c r="CU29" s="52">
        <f t="shared" si="674"/>
        <v>1.4666625211639255</v>
      </c>
      <c r="CV29" s="52">
        <f t="shared" si="674"/>
        <v>1.4666625211639255</v>
      </c>
      <c r="CW29" s="52">
        <f t="shared" si="674"/>
        <v>1.4666625211639255</v>
      </c>
      <c r="CX29" s="52">
        <f t="shared" si="674"/>
        <v>1.4666625211639255</v>
      </c>
      <c r="CY29" s="52">
        <f t="shared" si="674"/>
        <v>1.4666625211639255</v>
      </c>
      <c r="CZ29" s="52">
        <f t="shared" si="674"/>
        <v>1.4666625211639255</v>
      </c>
      <c r="DA29" s="52">
        <f t="shared" si="674"/>
        <v>1.4666625211639255</v>
      </c>
      <c r="DB29" s="52">
        <f t="shared" si="674"/>
        <v>1.4666625211639255</v>
      </c>
      <c r="DC29" s="52">
        <f t="shared" si="674"/>
        <v>1.4666625211639255</v>
      </c>
      <c r="DD29" s="52">
        <f t="shared" si="674"/>
        <v>1.4666625211639255</v>
      </c>
      <c r="DE29" s="52">
        <f t="shared" si="674"/>
        <v>1.4666625211639255</v>
      </c>
      <c r="DF29" s="52">
        <f t="shared" si="674"/>
        <v>1.4666625211639255</v>
      </c>
      <c r="DG29" s="52">
        <f t="shared" si="674"/>
        <v>1.4666625211639255</v>
      </c>
      <c r="DH29" s="52">
        <f t="shared" si="674"/>
        <v>1.4666625211639255</v>
      </c>
      <c r="DI29" s="52">
        <f t="shared" si="674"/>
        <v>1.4666625211639255</v>
      </c>
      <c r="DJ29" s="52">
        <f t="shared" si="674"/>
        <v>1.4666625211639255</v>
      </c>
      <c r="DK29" s="52">
        <f t="shared" si="674"/>
        <v>1.4666625211639255</v>
      </c>
      <c r="DL29" s="52">
        <f t="shared" si="674"/>
        <v>1.4666625211639255</v>
      </c>
      <c r="DM29" s="52">
        <f t="shared" si="674"/>
        <v>1.4666625211639255</v>
      </c>
      <c r="DN29" s="52">
        <f t="shared" si="674"/>
        <v>1.4666625211639255</v>
      </c>
    </row>
    <row r="30" spans="1:118" ht="15.6" x14ac:dyDescent="0.3">
      <c r="A30" s="32"/>
      <c r="B30" s="11"/>
      <c r="C30" s="11"/>
      <c r="D30" s="11"/>
      <c r="J30" s="134"/>
      <c r="K30" s="30"/>
      <c r="L30" s="3"/>
      <c r="M30" s="3"/>
      <c r="N30" s="49"/>
      <c r="P30" s="30"/>
      <c r="Q30" s="3"/>
      <c r="R30" s="3"/>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row>
    <row r="31" spans="1:118" ht="15.6" x14ac:dyDescent="0.3">
      <c r="A31" s="34" t="s">
        <v>47</v>
      </c>
      <c r="B31" s="12" t="s">
        <v>55</v>
      </c>
      <c r="C31" s="12" t="s">
        <v>56</v>
      </c>
      <c r="D31" s="14">
        <v>2</v>
      </c>
      <c r="J31" s="134"/>
      <c r="K31" s="30"/>
      <c r="L31" s="10" t="s">
        <v>85</v>
      </c>
      <c r="M31" s="10" t="s">
        <v>13</v>
      </c>
      <c r="N31" s="15">
        <f>N5*$D44</f>
        <v>0</v>
      </c>
      <c r="P31" s="30"/>
      <c r="Q31" s="10" t="s">
        <v>85</v>
      </c>
      <c r="R31" s="10" t="s">
        <v>13</v>
      </c>
      <c r="S31" s="15">
        <f>S5*$D44</f>
        <v>0</v>
      </c>
      <c r="T31" s="15">
        <f>T5*$D44</f>
        <v>0</v>
      </c>
      <c r="U31" s="15">
        <f t="shared" ref="U31:AA31" si="675">U5*$D44</f>
        <v>0</v>
      </c>
      <c r="V31" s="15">
        <f t="shared" si="675"/>
        <v>0</v>
      </c>
      <c r="W31" s="15">
        <f t="shared" si="675"/>
        <v>0</v>
      </c>
      <c r="X31" s="15">
        <f t="shared" si="675"/>
        <v>0</v>
      </c>
      <c r="Y31" s="15">
        <f t="shared" si="675"/>
        <v>0</v>
      </c>
      <c r="Z31" s="15">
        <f t="shared" si="675"/>
        <v>0</v>
      </c>
      <c r="AA31" s="15">
        <f t="shared" si="675"/>
        <v>0</v>
      </c>
      <c r="AB31" s="15">
        <f t="shared" ref="AB31:CM31" si="676">AB5*$D44</f>
        <v>0</v>
      </c>
      <c r="AC31" s="15">
        <f t="shared" si="676"/>
        <v>0</v>
      </c>
      <c r="AD31" s="15">
        <f t="shared" si="676"/>
        <v>0</v>
      </c>
      <c r="AE31" s="15">
        <f t="shared" si="676"/>
        <v>0</v>
      </c>
      <c r="AF31" s="15">
        <f t="shared" si="676"/>
        <v>0</v>
      </c>
      <c r="AG31" s="15">
        <f t="shared" si="676"/>
        <v>0</v>
      </c>
      <c r="AH31" s="15">
        <f t="shared" si="676"/>
        <v>0</v>
      </c>
      <c r="AI31" s="15">
        <f t="shared" si="676"/>
        <v>0</v>
      </c>
      <c r="AJ31" s="15">
        <f t="shared" si="676"/>
        <v>0</v>
      </c>
      <c r="AK31" s="15">
        <f t="shared" si="676"/>
        <v>0</v>
      </c>
      <c r="AL31" s="15">
        <f t="shared" si="676"/>
        <v>0</v>
      </c>
      <c r="AM31" s="15">
        <f t="shared" si="676"/>
        <v>0</v>
      </c>
      <c r="AN31" s="15">
        <f t="shared" si="676"/>
        <v>0</v>
      </c>
      <c r="AO31" s="15">
        <f t="shared" si="676"/>
        <v>0</v>
      </c>
      <c r="AP31" s="15">
        <f t="shared" si="676"/>
        <v>0</v>
      </c>
      <c r="AQ31" s="15">
        <f t="shared" si="676"/>
        <v>0</v>
      </c>
      <c r="AR31" s="15">
        <f t="shared" si="676"/>
        <v>0</v>
      </c>
      <c r="AS31" s="15">
        <f t="shared" si="676"/>
        <v>0</v>
      </c>
      <c r="AT31" s="15">
        <f t="shared" si="676"/>
        <v>0</v>
      </c>
      <c r="AU31" s="15">
        <f t="shared" si="676"/>
        <v>0</v>
      </c>
      <c r="AV31" s="15">
        <f t="shared" si="676"/>
        <v>0</v>
      </c>
      <c r="AW31" s="15">
        <f t="shared" si="676"/>
        <v>0</v>
      </c>
      <c r="AX31" s="15">
        <f t="shared" si="676"/>
        <v>0</v>
      </c>
      <c r="AY31" s="15">
        <f t="shared" si="676"/>
        <v>0</v>
      </c>
      <c r="AZ31" s="15">
        <f t="shared" si="676"/>
        <v>0</v>
      </c>
      <c r="BA31" s="15">
        <f t="shared" si="676"/>
        <v>0</v>
      </c>
      <c r="BB31" s="15">
        <f t="shared" si="676"/>
        <v>0</v>
      </c>
      <c r="BC31" s="15">
        <f t="shared" si="676"/>
        <v>0</v>
      </c>
      <c r="BD31" s="15">
        <f t="shared" si="676"/>
        <v>0</v>
      </c>
      <c r="BE31" s="15">
        <f t="shared" si="676"/>
        <v>0</v>
      </c>
      <c r="BF31" s="15">
        <f t="shared" si="676"/>
        <v>0</v>
      </c>
      <c r="BG31" s="15">
        <f t="shared" si="676"/>
        <v>0</v>
      </c>
      <c r="BH31" s="15">
        <f t="shared" si="676"/>
        <v>0</v>
      </c>
      <c r="BI31" s="15">
        <f t="shared" si="676"/>
        <v>0</v>
      </c>
      <c r="BJ31" s="15">
        <f t="shared" si="676"/>
        <v>0</v>
      </c>
      <c r="BK31" s="15">
        <f t="shared" si="676"/>
        <v>0</v>
      </c>
      <c r="BL31" s="15">
        <f t="shared" si="676"/>
        <v>0</v>
      </c>
      <c r="BM31" s="15">
        <f t="shared" si="676"/>
        <v>0</v>
      </c>
      <c r="BN31" s="15">
        <f t="shared" si="676"/>
        <v>0</v>
      </c>
      <c r="BO31" s="15">
        <f t="shared" si="676"/>
        <v>0</v>
      </c>
      <c r="BP31" s="15">
        <f t="shared" si="676"/>
        <v>0</v>
      </c>
      <c r="BQ31" s="15">
        <f t="shared" si="676"/>
        <v>0</v>
      </c>
      <c r="BR31" s="15">
        <f t="shared" si="676"/>
        <v>0</v>
      </c>
      <c r="BS31" s="15">
        <f t="shared" si="676"/>
        <v>0</v>
      </c>
      <c r="BT31" s="15">
        <f t="shared" si="676"/>
        <v>0</v>
      </c>
      <c r="BU31" s="15">
        <f t="shared" si="676"/>
        <v>0</v>
      </c>
      <c r="BV31" s="15">
        <f t="shared" si="676"/>
        <v>0</v>
      </c>
      <c r="BW31" s="15">
        <f t="shared" si="676"/>
        <v>0</v>
      </c>
      <c r="BX31" s="15">
        <f t="shared" si="676"/>
        <v>0</v>
      </c>
      <c r="BY31" s="15">
        <f t="shared" si="676"/>
        <v>0</v>
      </c>
      <c r="BZ31" s="15">
        <f t="shared" si="676"/>
        <v>0</v>
      </c>
      <c r="CA31" s="15">
        <f t="shared" si="676"/>
        <v>0</v>
      </c>
      <c r="CB31" s="15">
        <f t="shared" si="676"/>
        <v>0</v>
      </c>
      <c r="CC31" s="15">
        <f t="shared" si="676"/>
        <v>0</v>
      </c>
      <c r="CD31" s="15">
        <f t="shared" si="676"/>
        <v>0</v>
      </c>
      <c r="CE31" s="15">
        <f t="shared" si="676"/>
        <v>0</v>
      </c>
      <c r="CF31" s="15">
        <f t="shared" si="676"/>
        <v>0</v>
      </c>
      <c r="CG31" s="15">
        <f t="shared" si="676"/>
        <v>0</v>
      </c>
      <c r="CH31" s="15">
        <f t="shared" si="676"/>
        <v>0</v>
      </c>
      <c r="CI31" s="15">
        <f t="shared" si="676"/>
        <v>0</v>
      </c>
      <c r="CJ31" s="15">
        <f t="shared" si="676"/>
        <v>0</v>
      </c>
      <c r="CK31" s="15">
        <f t="shared" si="676"/>
        <v>0</v>
      </c>
      <c r="CL31" s="15">
        <f t="shared" si="676"/>
        <v>0</v>
      </c>
      <c r="CM31" s="15">
        <f t="shared" si="676"/>
        <v>0</v>
      </c>
      <c r="CN31" s="15">
        <f t="shared" ref="CN31:DN31" si="677">CN5*$D44</f>
        <v>0</v>
      </c>
      <c r="CO31" s="15">
        <f t="shared" si="677"/>
        <v>0</v>
      </c>
      <c r="CP31" s="15">
        <f t="shared" si="677"/>
        <v>0</v>
      </c>
      <c r="CQ31" s="15">
        <f t="shared" si="677"/>
        <v>0</v>
      </c>
      <c r="CR31" s="15">
        <f t="shared" si="677"/>
        <v>0</v>
      </c>
      <c r="CS31" s="15">
        <f t="shared" si="677"/>
        <v>0</v>
      </c>
      <c r="CT31" s="15">
        <f t="shared" si="677"/>
        <v>0</v>
      </c>
      <c r="CU31" s="15">
        <f t="shared" si="677"/>
        <v>0</v>
      </c>
      <c r="CV31" s="15">
        <f t="shared" si="677"/>
        <v>0</v>
      </c>
      <c r="CW31" s="15">
        <f t="shared" si="677"/>
        <v>0</v>
      </c>
      <c r="CX31" s="15">
        <f t="shared" si="677"/>
        <v>0</v>
      </c>
      <c r="CY31" s="15">
        <f t="shared" si="677"/>
        <v>0</v>
      </c>
      <c r="CZ31" s="15">
        <f t="shared" si="677"/>
        <v>0</v>
      </c>
      <c r="DA31" s="15">
        <f t="shared" si="677"/>
        <v>0</v>
      </c>
      <c r="DB31" s="15">
        <f t="shared" si="677"/>
        <v>0</v>
      </c>
      <c r="DC31" s="15">
        <f t="shared" si="677"/>
        <v>0</v>
      </c>
      <c r="DD31" s="15">
        <f t="shared" si="677"/>
        <v>0</v>
      </c>
      <c r="DE31" s="15">
        <f t="shared" si="677"/>
        <v>0</v>
      </c>
      <c r="DF31" s="15">
        <f t="shared" si="677"/>
        <v>0</v>
      </c>
      <c r="DG31" s="15">
        <f t="shared" si="677"/>
        <v>0</v>
      </c>
      <c r="DH31" s="15">
        <f t="shared" si="677"/>
        <v>0</v>
      </c>
      <c r="DI31" s="15">
        <f t="shared" si="677"/>
        <v>0</v>
      </c>
      <c r="DJ31" s="15">
        <f t="shared" si="677"/>
        <v>0</v>
      </c>
      <c r="DK31" s="15">
        <f t="shared" si="677"/>
        <v>0</v>
      </c>
      <c r="DL31" s="15">
        <f t="shared" si="677"/>
        <v>0</v>
      </c>
      <c r="DM31" s="15">
        <f t="shared" si="677"/>
        <v>0</v>
      </c>
      <c r="DN31" s="15">
        <f t="shared" si="677"/>
        <v>0</v>
      </c>
    </row>
    <row r="32" spans="1:118" ht="15.6" x14ac:dyDescent="0.3">
      <c r="A32" s="10"/>
      <c r="B32" s="10" t="s">
        <v>57</v>
      </c>
      <c r="C32" s="10" t="s">
        <v>58</v>
      </c>
      <c r="D32" s="6">
        <v>0.9</v>
      </c>
      <c r="J32" s="134"/>
      <c r="K32" s="30"/>
      <c r="L32" s="10" t="s">
        <v>22</v>
      </c>
      <c r="M32" s="10" t="s">
        <v>13</v>
      </c>
      <c r="N32" s="15">
        <f>N4*$D9/$D27</f>
        <v>1.8859123236371397E-2</v>
      </c>
      <c r="P32" s="30"/>
      <c r="Q32" s="10" t="s">
        <v>22</v>
      </c>
      <c r="R32" s="10" t="s">
        <v>13</v>
      </c>
      <c r="S32" s="15">
        <f>S4*$D9/$D27</f>
        <v>1.8859123236371397E-2</v>
      </c>
      <c r="T32" s="15">
        <f>T4*$D9/$D27</f>
        <v>3.7718246472742793E-2</v>
      </c>
      <c r="U32" s="15">
        <f t="shared" ref="U32:AA32" si="678">U4*$D9/$D27</f>
        <v>5.65773697091142E-2</v>
      </c>
      <c r="V32" s="15">
        <f t="shared" si="678"/>
        <v>7.5436492945485586E-2</v>
      </c>
      <c r="W32" s="15">
        <f t="shared" si="678"/>
        <v>9.4295616181856987E-2</v>
      </c>
      <c r="X32" s="15">
        <f t="shared" si="678"/>
        <v>0.1131547394182284</v>
      </c>
      <c r="Y32" s="15">
        <f t="shared" si="678"/>
        <v>0.13201386265459977</v>
      </c>
      <c r="Z32" s="15">
        <f t="shared" si="678"/>
        <v>0.15087298589097117</v>
      </c>
      <c r="AA32" s="15">
        <f t="shared" si="678"/>
        <v>0.1697321091273426</v>
      </c>
      <c r="AB32" s="15">
        <f t="shared" ref="AB32:CM32" si="679">AB4*$D9/$D27</f>
        <v>0.18859123236371397</v>
      </c>
      <c r="AC32" s="15">
        <f t="shared" si="679"/>
        <v>0.20745035560008537</v>
      </c>
      <c r="AD32" s="15">
        <f t="shared" si="679"/>
        <v>0.2263094788364568</v>
      </c>
      <c r="AE32" s="15">
        <f t="shared" si="679"/>
        <v>0.2451686020728282</v>
      </c>
      <c r="AF32" s="15">
        <f t="shared" si="679"/>
        <v>0.26402772530919955</v>
      </c>
      <c r="AG32" s="15">
        <f t="shared" si="679"/>
        <v>0.28288684854557095</v>
      </c>
      <c r="AH32" s="15">
        <f t="shared" si="679"/>
        <v>0.30174597178194235</v>
      </c>
      <c r="AI32" s="15">
        <f t="shared" si="679"/>
        <v>0.3206050950183138</v>
      </c>
      <c r="AJ32" s="15">
        <f t="shared" si="679"/>
        <v>0.3394642182546852</v>
      </c>
      <c r="AK32" s="15">
        <f t="shared" si="679"/>
        <v>0.35832334149105655</v>
      </c>
      <c r="AL32" s="15">
        <f t="shared" si="679"/>
        <v>0.37718246472742795</v>
      </c>
      <c r="AM32" s="15">
        <f t="shared" si="679"/>
        <v>0.39604158796379935</v>
      </c>
      <c r="AN32" s="15">
        <f t="shared" si="679"/>
        <v>0.41490071120017075</v>
      </c>
      <c r="AO32" s="15">
        <f t="shared" si="679"/>
        <v>0.4337598344365422</v>
      </c>
      <c r="AP32" s="15">
        <f t="shared" si="679"/>
        <v>0.4526189576729136</v>
      </c>
      <c r="AQ32" s="15">
        <f t="shared" si="679"/>
        <v>0.47147808090928495</v>
      </c>
      <c r="AR32" s="15">
        <f t="shared" si="679"/>
        <v>0.4903372041456564</v>
      </c>
      <c r="AS32" s="15">
        <f t="shared" si="679"/>
        <v>0.5091963273820278</v>
      </c>
      <c r="AT32" s="15">
        <f t="shared" si="679"/>
        <v>0.52805545061839909</v>
      </c>
      <c r="AU32" s="15">
        <f t="shared" si="679"/>
        <v>0.5469145738547706</v>
      </c>
      <c r="AV32" s="15">
        <f t="shared" si="679"/>
        <v>0.56577369709114189</v>
      </c>
      <c r="AW32" s="15">
        <f t="shared" si="679"/>
        <v>0.5846328203275134</v>
      </c>
      <c r="AX32" s="15">
        <f t="shared" si="679"/>
        <v>0.60349194356388469</v>
      </c>
      <c r="AY32" s="15">
        <f t="shared" si="679"/>
        <v>0.62235106680025609</v>
      </c>
      <c r="AZ32" s="15">
        <f t="shared" si="679"/>
        <v>0.6412101900366276</v>
      </c>
      <c r="BA32" s="15">
        <f t="shared" si="679"/>
        <v>0.66006931327299889</v>
      </c>
      <c r="BB32" s="15">
        <f t="shared" si="679"/>
        <v>0.6789284365093704</v>
      </c>
      <c r="BC32" s="15">
        <f t="shared" si="679"/>
        <v>0.69778755974574169</v>
      </c>
      <c r="BD32" s="15">
        <f t="shared" si="679"/>
        <v>0.71664668298211309</v>
      </c>
      <c r="BE32" s="15">
        <f t="shared" si="679"/>
        <v>0.7355058062184846</v>
      </c>
      <c r="BF32" s="15">
        <f t="shared" si="679"/>
        <v>0.75436492945485589</v>
      </c>
      <c r="BG32" s="15">
        <f t="shared" si="679"/>
        <v>0.7732240526912274</v>
      </c>
      <c r="BH32" s="15">
        <f t="shared" si="679"/>
        <v>0.79208317592759869</v>
      </c>
      <c r="BI32" s="15">
        <f t="shared" si="679"/>
        <v>0.81094229916397009</v>
      </c>
      <c r="BJ32" s="15">
        <f t="shared" si="679"/>
        <v>0.82980142240034149</v>
      </c>
      <c r="BK32" s="15">
        <f t="shared" si="679"/>
        <v>0.84866054563671289</v>
      </c>
      <c r="BL32" s="15">
        <f t="shared" si="679"/>
        <v>0.8675196688730844</v>
      </c>
      <c r="BM32" s="15">
        <f t="shared" si="679"/>
        <v>0.88637879210945569</v>
      </c>
      <c r="BN32" s="15">
        <f t="shared" si="679"/>
        <v>0.9052379153458272</v>
      </c>
      <c r="BO32" s="15">
        <f t="shared" si="679"/>
        <v>0.92409703858219838</v>
      </c>
      <c r="BP32" s="15">
        <f t="shared" si="679"/>
        <v>0.94295616181856989</v>
      </c>
      <c r="BQ32" s="15">
        <f t="shared" si="679"/>
        <v>0.96181528505494129</v>
      </c>
      <c r="BR32" s="15">
        <f t="shared" si="679"/>
        <v>0.9806744082913128</v>
      </c>
      <c r="BS32" s="15">
        <f t="shared" si="679"/>
        <v>0.99953353152768409</v>
      </c>
      <c r="BT32" s="15">
        <f t="shared" si="679"/>
        <v>1.0183926547640556</v>
      </c>
      <c r="BU32" s="15">
        <f t="shared" si="679"/>
        <v>1.0372517780004269</v>
      </c>
      <c r="BV32" s="15">
        <f t="shared" si="679"/>
        <v>1.0561109012367982</v>
      </c>
      <c r="BW32" s="15">
        <f t="shared" si="679"/>
        <v>1.0749700244731697</v>
      </c>
      <c r="BX32" s="15">
        <f t="shared" si="679"/>
        <v>1.0938291477095412</v>
      </c>
      <c r="BY32" s="15">
        <f t="shared" si="679"/>
        <v>1.1126882709459125</v>
      </c>
      <c r="BZ32" s="15">
        <f t="shared" si="679"/>
        <v>1.1315473941822838</v>
      </c>
      <c r="CA32" s="15">
        <f t="shared" si="679"/>
        <v>1.1504065174186553</v>
      </c>
      <c r="CB32" s="15">
        <f t="shared" si="679"/>
        <v>1.1692656406550268</v>
      </c>
      <c r="CC32" s="15">
        <f t="shared" si="679"/>
        <v>1.1881247638913981</v>
      </c>
      <c r="CD32" s="15">
        <f t="shared" si="679"/>
        <v>1.2069838871277694</v>
      </c>
      <c r="CE32" s="15">
        <f t="shared" si="679"/>
        <v>1.2258430103641409</v>
      </c>
      <c r="CF32" s="15">
        <f t="shared" si="679"/>
        <v>1.2447021336005122</v>
      </c>
      <c r="CG32" s="15">
        <f t="shared" si="679"/>
        <v>1.2635612568368837</v>
      </c>
      <c r="CH32" s="15">
        <f t="shared" si="679"/>
        <v>1.2824203800732552</v>
      </c>
      <c r="CI32" s="15">
        <f t="shared" si="679"/>
        <v>1.3012795033096265</v>
      </c>
      <c r="CJ32" s="15">
        <f t="shared" si="679"/>
        <v>1.3201386265459978</v>
      </c>
      <c r="CK32" s="15">
        <f t="shared" si="679"/>
        <v>1.3389977497823693</v>
      </c>
      <c r="CL32" s="15">
        <f t="shared" si="679"/>
        <v>1.3578568730187408</v>
      </c>
      <c r="CM32" s="15">
        <f t="shared" si="679"/>
        <v>1.3767159962551121</v>
      </c>
      <c r="CN32" s="15">
        <f t="shared" ref="CN32:DN32" si="680">CN4*$D9/$D27</f>
        <v>1.3955751194914834</v>
      </c>
      <c r="CO32" s="15">
        <f t="shared" si="680"/>
        <v>1.4144342427278549</v>
      </c>
      <c r="CP32" s="15">
        <f t="shared" si="680"/>
        <v>1.4332933659642262</v>
      </c>
      <c r="CQ32" s="15">
        <f t="shared" si="680"/>
        <v>1.4521524892005977</v>
      </c>
      <c r="CR32" s="15">
        <f t="shared" si="680"/>
        <v>1.4710116124369692</v>
      </c>
      <c r="CS32" s="15">
        <f t="shared" si="680"/>
        <v>1.4898707356733405</v>
      </c>
      <c r="CT32" s="15">
        <f t="shared" si="680"/>
        <v>1.5087298589097118</v>
      </c>
      <c r="CU32" s="15">
        <f t="shared" si="680"/>
        <v>1.5275889821460833</v>
      </c>
      <c r="CV32" s="15">
        <f t="shared" si="680"/>
        <v>1.5464481053824548</v>
      </c>
      <c r="CW32" s="15">
        <f t="shared" si="680"/>
        <v>1.5653072286188261</v>
      </c>
      <c r="CX32" s="15">
        <f t="shared" si="680"/>
        <v>1.5841663518551974</v>
      </c>
      <c r="CY32" s="15">
        <f t="shared" si="680"/>
        <v>1.6030254750915689</v>
      </c>
      <c r="CZ32" s="15">
        <f t="shared" si="680"/>
        <v>1.6218845983279402</v>
      </c>
      <c r="DA32" s="15">
        <f t="shared" si="680"/>
        <v>1.6407437215643117</v>
      </c>
      <c r="DB32" s="15">
        <f t="shared" si="680"/>
        <v>1.659602844800683</v>
      </c>
      <c r="DC32" s="15">
        <f t="shared" si="680"/>
        <v>1.6784619680370545</v>
      </c>
      <c r="DD32" s="15">
        <f t="shared" si="680"/>
        <v>1.6973210912734258</v>
      </c>
      <c r="DE32" s="15">
        <f t="shared" si="680"/>
        <v>1.7161802145097973</v>
      </c>
      <c r="DF32" s="15">
        <f t="shared" si="680"/>
        <v>1.7350393377461688</v>
      </c>
      <c r="DG32" s="15">
        <f t="shared" si="680"/>
        <v>1.7538984609825399</v>
      </c>
      <c r="DH32" s="15">
        <f t="shared" si="680"/>
        <v>1.7727575842189114</v>
      </c>
      <c r="DI32" s="15">
        <f t="shared" si="680"/>
        <v>1.7916167074552829</v>
      </c>
      <c r="DJ32" s="15">
        <f t="shared" si="680"/>
        <v>1.8104758306916544</v>
      </c>
      <c r="DK32" s="15">
        <f t="shared" si="680"/>
        <v>1.8293349539280257</v>
      </c>
      <c r="DL32" s="15">
        <f t="shared" si="680"/>
        <v>1.8481940771643968</v>
      </c>
      <c r="DM32" s="15">
        <f t="shared" si="680"/>
        <v>1.8670532004007683</v>
      </c>
      <c r="DN32" s="15">
        <f t="shared" si="680"/>
        <v>1.8859123236371398</v>
      </c>
    </row>
    <row r="33" spans="1:118" ht="15.6" x14ac:dyDescent="0.3">
      <c r="A33" s="10"/>
      <c r="B33" s="10" t="s">
        <v>59</v>
      </c>
      <c r="C33" s="10" t="s">
        <v>4</v>
      </c>
      <c r="D33" s="6">
        <v>0.9</v>
      </c>
      <c r="J33" s="134"/>
      <c r="K33" s="30"/>
      <c r="L33" s="10" t="s">
        <v>86</v>
      </c>
      <c r="M33" s="10" t="s">
        <v>13</v>
      </c>
      <c r="N33" s="15">
        <f>N5*$D45</f>
        <v>0</v>
      </c>
      <c r="P33" s="30"/>
      <c r="Q33" s="10" t="s">
        <v>86</v>
      </c>
      <c r="R33" s="10" t="s">
        <v>13</v>
      </c>
      <c r="S33" s="15">
        <f>S5*$D45</f>
        <v>0</v>
      </c>
      <c r="T33" s="15">
        <f>T5*$D45</f>
        <v>0</v>
      </c>
      <c r="U33" s="15">
        <f t="shared" ref="U33:AA33" si="681">U5*$D45</f>
        <v>0</v>
      </c>
      <c r="V33" s="15">
        <f t="shared" si="681"/>
        <v>0</v>
      </c>
      <c r="W33" s="15">
        <f t="shared" si="681"/>
        <v>0</v>
      </c>
      <c r="X33" s="15">
        <f t="shared" si="681"/>
        <v>0</v>
      </c>
      <c r="Y33" s="15">
        <f t="shared" si="681"/>
        <v>0</v>
      </c>
      <c r="Z33" s="15">
        <f t="shared" si="681"/>
        <v>0</v>
      </c>
      <c r="AA33" s="15">
        <f t="shared" si="681"/>
        <v>0</v>
      </c>
      <c r="AB33" s="15">
        <f t="shared" ref="AB33:CM33" si="682">AB5*$D45</f>
        <v>0</v>
      </c>
      <c r="AC33" s="15">
        <f t="shared" si="682"/>
        <v>0</v>
      </c>
      <c r="AD33" s="15">
        <f t="shared" si="682"/>
        <v>0</v>
      </c>
      <c r="AE33" s="15">
        <f t="shared" si="682"/>
        <v>0</v>
      </c>
      <c r="AF33" s="15">
        <f t="shared" si="682"/>
        <v>0</v>
      </c>
      <c r="AG33" s="15">
        <f t="shared" si="682"/>
        <v>0</v>
      </c>
      <c r="AH33" s="15">
        <f t="shared" si="682"/>
        <v>0</v>
      </c>
      <c r="AI33" s="15">
        <f t="shared" si="682"/>
        <v>0</v>
      </c>
      <c r="AJ33" s="15">
        <f t="shared" si="682"/>
        <v>0</v>
      </c>
      <c r="AK33" s="15">
        <f t="shared" si="682"/>
        <v>0</v>
      </c>
      <c r="AL33" s="15">
        <f t="shared" si="682"/>
        <v>0</v>
      </c>
      <c r="AM33" s="15">
        <f t="shared" si="682"/>
        <v>0</v>
      </c>
      <c r="AN33" s="15">
        <f t="shared" si="682"/>
        <v>0</v>
      </c>
      <c r="AO33" s="15">
        <f t="shared" si="682"/>
        <v>0</v>
      </c>
      <c r="AP33" s="15">
        <f t="shared" si="682"/>
        <v>0</v>
      </c>
      <c r="AQ33" s="15">
        <f t="shared" si="682"/>
        <v>0</v>
      </c>
      <c r="AR33" s="15">
        <f t="shared" si="682"/>
        <v>0</v>
      </c>
      <c r="AS33" s="15">
        <f t="shared" si="682"/>
        <v>0</v>
      </c>
      <c r="AT33" s="15">
        <f t="shared" si="682"/>
        <v>0</v>
      </c>
      <c r="AU33" s="15">
        <f t="shared" si="682"/>
        <v>0</v>
      </c>
      <c r="AV33" s="15">
        <f t="shared" si="682"/>
        <v>0</v>
      </c>
      <c r="AW33" s="15">
        <f t="shared" si="682"/>
        <v>0</v>
      </c>
      <c r="AX33" s="15">
        <f t="shared" si="682"/>
        <v>0</v>
      </c>
      <c r="AY33" s="15">
        <f t="shared" si="682"/>
        <v>0</v>
      </c>
      <c r="AZ33" s="15">
        <f t="shared" si="682"/>
        <v>0</v>
      </c>
      <c r="BA33" s="15">
        <f t="shared" si="682"/>
        <v>0</v>
      </c>
      <c r="BB33" s="15">
        <f t="shared" si="682"/>
        <v>0</v>
      </c>
      <c r="BC33" s="15">
        <f t="shared" si="682"/>
        <v>0</v>
      </c>
      <c r="BD33" s="15">
        <f t="shared" si="682"/>
        <v>0</v>
      </c>
      <c r="BE33" s="15">
        <f t="shared" si="682"/>
        <v>0</v>
      </c>
      <c r="BF33" s="15">
        <f t="shared" si="682"/>
        <v>0</v>
      </c>
      <c r="BG33" s="15">
        <f t="shared" si="682"/>
        <v>0</v>
      </c>
      <c r="BH33" s="15">
        <f t="shared" si="682"/>
        <v>0</v>
      </c>
      <c r="BI33" s="15">
        <f t="shared" si="682"/>
        <v>0</v>
      </c>
      <c r="BJ33" s="15">
        <f t="shared" si="682"/>
        <v>0</v>
      </c>
      <c r="BK33" s="15">
        <f t="shared" si="682"/>
        <v>0</v>
      </c>
      <c r="BL33" s="15">
        <f t="shared" si="682"/>
        <v>0</v>
      </c>
      <c r="BM33" s="15">
        <f t="shared" si="682"/>
        <v>0</v>
      </c>
      <c r="BN33" s="15">
        <f t="shared" si="682"/>
        <v>0</v>
      </c>
      <c r="BO33" s="15">
        <f t="shared" si="682"/>
        <v>0</v>
      </c>
      <c r="BP33" s="15">
        <f t="shared" si="682"/>
        <v>0</v>
      </c>
      <c r="BQ33" s="15">
        <f t="shared" si="682"/>
        <v>0</v>
      </c>
      <c r="BR33" s="15">
        <f t="shared" si="682"/>
        <v>0</v>
      </c>
      <c r="BS33" s="15">
        <f t="shared" si="682"/>
        <v>0</v>
      </c>
      <c r="BT33" s="15">
        <f t="shared" si="682"/>
        <v>0</v>
      </c>
      <c r="BU33" s="15">
        <f t="shared" si="682"/>
        <v>0</v>
      </c>
      <c r="BV33" s="15">
        <f t="shared" si="682"/>
        <v>0</v>
      </c>
      <c r="BW33" s="15">
        <f t="shared" si="682"/>
        <v>0</v>
      </c>
      <c r="BX33" s="15">
        <f t="shared" si="682"/>
        <v>0</v>
      </c>
      <c r="BY33" s="15">
        <f t="shared" si="682"/>
        <v>0</v>
      </c>
      <c r="BZ33" s="15">
        <f t="shared" si="682"/>
        <v>0</v>
      </c>
      <c r="CA33" s="15">
        <f t="shared" si="682"/>
        <v>0</v>
      </c>
      <c r="CB33" s="15">
        <f t="shared" si="682"/>
        <v>0</v>
      </c>
      <c r="CC33" s="15">
        <f t="shared" si="682"/>
        <v>0</v>
      </c>
      <c r="CD33" s="15">
        <f t="shared" si="682"/>
        <v>0</v>
      </c>
      <c r="CE33" s="15">
        <f t="shared" si="682"/>
        <v>0</v>
      </c>
      <c r="CF33" s="15">
        <f t="shared" si="682"/>
        <v>0</v>
      </c>
      <c r="CG33" s="15">
        <f t="shared" si="682"/>
        <v>0</v>
      </c>
      <c r="CH33" s="15">
        <f t="shared" si="682"/>
        <v>0</v>
      </c>
      <c r="CI33" s="15">
        <f t="shared" si="682"/>
        <v>0</v>
      </c>
      <c r="CJ33" s="15">
        <f t="shared" si="682"/>
        <v>0</v>
      </c>
      <c r="CK33" s="15">
        <f t="shared" si="682"/>
        <v>0</v>
      </c>
      <c r="CL33" s="15">
        <f t="shared" si="682"/>
        <v>0</v>
      </c>
      <c r="CM33" s="15">
        <f t="shared" si="682"/>
        <v>0</v>
      </c>
      <c r="CN33" s="15">
        <f t="shared" ref="CN33:DN33" si="683">CN5*$D45</f>
        <v>0</v>
      </c>
      <c r="CO33" s="15">
        <f t="shared" si="683"/>
        <v>0</v>
      </c>
      <c r="CP33" s="15">
        <f t="shared" si="683"/>
        <v>0</v>
      </c>
      <c r="CQ33" s="15">
        <f t="shared" si="683"/>
        <v>0</v>
      </c>
      <c r="CR33" s="15">
        <f t="shared" si="683"/>
        <v>0</v>
      </c>
      <c r="CS33" s="15">
        <f t="shared" si="683"/>
        <v>0</v>
      </c>
      <c r="CT33" s="15">
        <f t="shared" si="683"/>
        <v>0</v>
      </c>
      <c r="CU33" s="15">
        <f t="shared" si="683"/>
        <v>0</v>
      </c>
      <c r="CV33" s="15">
        <f t="shared" si="683"/>
        <v>0</v>
      </c>
      <c r="CW33" s="15">
        <f t="shared" si="683"/>
        <v>0</v>
      </c>
      <c r="CX33" s="15">
        <f t="shared" si="683"/>
        <v>0</v>
      </c>
      <c r="CY33" s="15">
        <f t="shared" si="683"/>
        <v>0</v>
      </c>
      <c r="CZ33" s="15">
        <f t="shared" si="683"/>
        <v>0</v>
      </c>
      <c r="DA33" s="15">
        <f t="shared" si="683"/>
        <v>0</v>
      </c>
      <c r="DB33" s="15">
        <f t="shared" si="683"/>
        <v>0</v>
      </c>
      <c r="DC33" s="15">
        <f t="shared" si="683"/>
        <v>0</v>
      </c>
      <c r="DD33" s="15">
        <f t="shared" si="683"/>
        <v>0</v>
      </c>
      <c r="DE33" s="15">
        <f t="shared" si="683"/>
        <v>0</v>
      </c>
      <c r="DF33" s="15">
        <f t="shared" si="683"/>
        <v>0</v>
      </c>
      <c r="DG33" s="15">
        <f t="shared" si="683"/>
        <v>0</v>
      </c>
      <c r="DH33" s="15">
        <f t="shared" si="683"/>
        <v>0</v>
      </c>
      <c r="DI33" s="15">
        <f t="shared" si="683"/>
        <v>0</v>
      </c>
      <c r="DJ33" s="15">
        <f t="shared" si="683"/>
        <v>0</v>
      </c>
      <c r="DK33" s="15">
        <f t="shared" si="683"/>
        <v>0</v>
      </c>
      <c r="DL33" s="15">
        <f t="shared" si="683"/>
        <v>0</v>
      </c>
      <c r="DM33" s="15">
        <f t="shared" si="683"/>
        <v>0</v>
      </c>
      <c r="DN33" s="15">
        <f t="shared" si="683"/>
        <v>0</v>
      </c>
    </row>
    <row r="34" spans="1:118" ht="15.6" x14ac:dyDescent="0.3">
      <c r="A34" s="10"/>
      <c r="B34" s="10"/>
      <c r="C34" s="10"/>
      <c r="D34" s="10"/>
      <c r="J34" s="134"/>
      <c r="K34" s="30"/>
      <c r="L34" s="10" t="s">
        <v>87</v>
      </c>
      <c r="M34" s="10" t="s">
        <v>13</v>
      </c>
      <c r="N34" s="15">
        <f>N5*SUM($D41:$D42)</f>
        <v>0.2</v>
      </c>
      <c r="P34" s="30"/>
      <c r="Q34" s="10" t="s">
        <v>87</v>
      </c>
      <c r="R34" s="10" t="s">
        <v>13</v>
      </c>
      <c r="S34" s="15">
        <f>S5*SUM($D41:$D42)</f>
        <v>0.2</v>
      </c>
      <c r="T34" s="15">
        <f>T5*SUM($D41:$D42)</f>
        <v>0.2</v>
      </c>
      <c r="U34" s="15">
        <f t="shared" ref="U34:AA34" si="684">U5*SUM($D41:$D42)</f>
        <v>0.2</v>
      </c>
      <c r="V34" s="15">
        <f t="shared" si="684"/>
        <v>0.2</v>
      </c>
      <c r="W34" s="15">
        <f t="shared" si="684"/>
        <v>0.2</v>
      </c>
      <c r="X34" s="15">
        <f t="shared" si="684"/>
        <v>0.4</v>
      </c>
      <c r="Y34" s="15">
        <f t="shared" si="684"/>
        <v>0.4</v>
      </c>
      <c r="Z34" s="15">
        <f t="shared" si="684"/>
        <v>0.4</v>
      </c>
      <c r="AA34" s="15">
        <f t="shared" si="684"/>
        <v>0.4</v>
      </c>
      <c r="AB34" s="15">
        <f t="shared" ref="AB34:CM34" si="685">AB5*SUM($D41:$D42)</f>
        <v>0.4</v>
      </c>
      <c r="AC34" s="15">
        <f t="shared" si="685"/>
        <v>0.60000000000000009</v>
      </c>
      <c r="AD34" s="15">
        <f t="shared" si="685"/>
        <v>0.60000000000000009</v>
      </c>
      <c r="AE34" s="15">
        <f t="shared" si="685"/>
        <v>0.60000000000000009</v>
      </c>
      <c r="AF34" s="15">
        <f t="shared" si="685"/>
        <v>0.60000000000000009</v>
      </c>
      <c r="AG34" s="15">
        <f t="shared" si="685"/>
        <v>0.60000000000000009</v>
      </c>
      <c r="AH34" s="15">
        <f t="shared" si="685"/>
        <v>0.8</v>
      </c>
      <c r="AI34" s="15">
        <f t="shared" si="685"/>
        <v>0.8</v>
      </c>
      <c r="AJ34" s="15">
        <f t="shared" si="685"/>
        <v>0.8</v>
      </c>
      <c r="AK34" s="15">
        <f t="shared" si="685"/>
        <v>0.8</v>
      </c>
      <c r="AL34" s="15">
        <f t="shared" si="685"/>
        <v>0.8</v>
      </c>
      <c r="AM34" s="15">
        <f t="shared" si="685"/>
        <v>1</v>
      </c>
      <c r="AN34" s="15">
        <f t="shared" si="685"/>
        <v>1</v>
      </c>
      <c r="AO34" s="15">
        <f t="shared" si="685"/>
        <v>1</v>
      </c>
      <c r="AP34" s="15">
        <f t="shared" si="685"/>
        <v>1</v>
      </c>
      <c r="AQ34" s="15">
        <f t="shared" si="685"/>
        <v>1</v>
      </c>
      <c r="AR34" s="15">
        <f t="shared" si="685"/>
        <v>1.2000000000000002</v>
      </c>
      <c r="AS34" s="15">
        <f t="shared" si="685"/>
        <v>1.2000000000000002</v>
      </c>
      <c r="AT34" s="15">
        <f t="shared" si="685"/>
        <v>1.2000000000000002</v>
      </c>
      <c r="AU34" s="15">
        <f t="shared" si="685"/>
        <v>1.2000000000000002</v>
      </c>
      <c r="AV34" s="15">
        <f t="shared" si="685"/>
        <v>1.2000000000000002</v>
      </c>
      <c r="AW34" s="15">
        <f t="shared" si="685"/>
        <v>1.4000000000000001</v>
      </c>
      <c r="AX34" s="15">
        <f t="shared" si="685"/>
        <v>1.4000000000000001</v>
      </c>
      <c r="AY34" s="15">
        <f t="shared" si="685"/>
        <v>1.4000000000000001</v>
      </c>
      <c r="AZ34" s="15">
        <f t="shared" si="685"/>
        <v>1.4000000000000001</v>
      </c>
      <c r="BA34" s="15">
        <f t="shared" si="685"/>
        <v>1.4000000000000001</v>
      </c>
      <c r="BB34" s="15">
        <f t="shared" si="685"/>
        <v>1.6</v>
      </c>
      <c r="BC34" s="15">
        <f t="shared" si="685"/>
        <v>1.6</v>
      </c>
      <c r="BD34" s="15">
        <f t="shared" si="685"/>
        <v>1.6</v>
      </c>
      <c r="BE34" s="15">
        <f t="shared" si="685"/>
        <v>1.6</v>
      </c>
      <c r="BF34" s="15">
        <f t="shared" si="685"/>
        <v>1.6</v>
      </c>
      <c r="BG34" s="15">
        <f t="shared" si="685"/>
        <v>1.8</v>
      </c>
      <c r="BH34" s="15">
        <f t="shared" si="685"/>
        <v>1.8</v>
      </c>
      <c r="BI34" s="15">
        <f t="shared" si="685"/>
        <v>1.8</v>
      </c>
      <c r="BJ34" s="15">
        <f t="shared" si="685"/>
        <v>1.8</v>
      </c>
      <c r="BK34" s="15">
        <f t="shared" si="685"/>
        <v>1.8</v>
      </c>
      <c r="BL34" s="15">
        <f t="shared" si="685"/>
        <v>2</v>
      </c>
      <c r="BM34" s="15">
        <f t="shared" si="685"/>
        <v>2</v>
      </c>
      <c r="BN34" s="15">
        <f t="shared" si="685"/>
        <v>2</v>
      </c>
      <c r="BO34" s="15">
        <f t="shared" si="685"/>
        <v>2</v>
      </c>
      <c r="BP34" s="15">
        <f t="shared" si="685"/>
        <v>2</v>
      </c>
      <c r="BQ34" s="15">
        <f t="shared" si="685"/>
        <v>2.2000000000000002</v>
      </c>
      <c r="BR34" s="15">
        <f t="shared" si="685"/>
        <v>2.2000000000000002</v>
      </c>
      <c r="BS34" s="15">
        <f t="shared" si="685"/>
        <v>2.2000000000000002</v>
      </c>
      <c r="BT34" s="15">
        <f t="shared" si="685"/>
        <v>2.2000000000000002</v>
      </c>
      <c r="BU34" s="15">
        <f t="shared" si="685"/>
        <v>2.2000000000000002</v>
      </c>
      <c r="BV34" s="15">
        <f t="shared" si="685"/>
        <v>2.4000000000000004</v>
      </c>
      <c r="BW34" s="15">
        <f t="shared" si="685"/>
        <v>2.4000000000000004</v>
      </c>
      <c r="BX34" s="15">
        <f t="shared" si="685"/>
        <v>2.4000000000000004</v>
      </c>
      <c r="BY34" s="15">
        <f t="shared" si="685"/>
        <v>2.4000000000000004</v>
      </c>
      <c r="BZ34" s="15">
        <f t="shared" si="685"/>
        <v>2.4000000000000004</v>
      </c>
      <c r="CA34" s="15">
        <f t="shared" si="685"/>
        <v>2.6</v>
      </c>
      <c r="CB34" s="15">
        <f t="shared" si="685"/>
        <v>2.6</v>
      </c>
      <c r="CC34" s="15">
        <f t="shared" si="685"/>
        <v>2.6</v>
      </c>
      <c r="CD34" s="15">
        <f t="shared" si="685"/>
        <v>2.6</v>
      </c>
      <c r="CE34" s="15">
        <f t="shared" si="685"/>
        <v>2.6</v>
      </c>
      <c r="CF34" s="15">
        <f t="shared" si="685"/>
        <v>2.8000000000000003</v>
      </c>
      <c r="CG34" s="15">
        <f t="shared" si="685"/>
        <v>2.8000000000000003</v>
      </c>
      <c r="CH34" s="15">
        <f t="shared" si="685"/>
        <v>2.8000000000000003</v>
      </c>
      <c r="CI34" s="15">
        <f t="shared" si="685"/>
        <v>2.8000000000000003</v>
      </c>
      <c r="CJ34" s="15">
        <f t="shared" si="685"/>
        <v>2.8000000000000003</v>
      </c>
      <c r="CK34" s="15">
        <f t="shared" si="685"/>
        <v>3</v>
      </c>
      <c r="CL34" s="15">
        <f t="shared" si="685"/>
        <v>3</v>
      </c>
      <c r="CM34" s="15">
        <f t="shared" si="685"/>
        <v>3</v>
      </c>
      <c r="CN34" s="15">
        <f t="shared" ref="CN34:DN34" si="686">CN5*SUM($D41:$D42)</f>
        <v>3</v>
      </c>
      <c r="CO34" s="15">
        <f t="shared" si="686"/>
        <v>3</v>
      </c>
      <c r="CP34" s="15">
        <f t="shared" si="686"/>
        <v>3.2</v>
      </c>
      <c r="CQ34" s="15">
        <f t="shared" si="686"/>
        <v>3.2</v>
      </c>
      <c r="CR34" s="15">
        <f t="shared" si="686"/>
        <v>3.2</v>
      </c>
      <c r="CS34" s="15">
        <f t="shared" si="686"/>
        <v>3.2</v>
      </c>
      <c r="CT34" s="15">
        <f t="shared" si="686"/>
        <v>3.2</v>
      </c>
      <c r="CU34" s="15">
        <f t="shared" si="686"/>
        <v>3.4000000000000004</v>
      </c>
      <c r="CV34" s="15">
        <f t="shared" si="686"/>
        <v>3.4000000000000004</v>
      </c>
      <c r="CW34" s="15">
        <f t="shared" si="686"/>
        <v>3.4000000000000004</v>
      </c>
      <c r="CX34" s="15">
        <f t="shared" si="686"/>
        <v>3.4000000000000004</v>
      </c>
      <c r="CY34" s="15">
        <f t="shared" si="686"/>
        <v>3.4000000000000004</v>
      </c>
      <c r="CZ34" s="15">
        <f t="shared" si="686"/>
        <v>3.6</v>
      </c>
      <c r="DA34" s="15">
        <f t="shared" si="686"/>
        <v>3.6</v>
      </c>
      <c r="DB34" s="15">
        <f t="shared" si="686"/>
        <v>3.6</v>
      </c>
      <c r="DC34" s="15">
        <f t="shared" si="686"/>
        <v>3.6</v>
      </c>
      <c r="DD34" s="15">
        <f t="shared" si="686"/>
        <v>3.6</v>
      </c>
      <c r="DE34" s="15">
        <f t="shared" si="686"/>
        <v>3.8000000000000003</v>
      </c>
      <c r="DF34" s="15">
        <f t="shared" si="686"/>
        <v>3.8000000000000003</v>
      </c>
      <c r="DG34" s="15">
        <f t="shared" si="686"/>
        <v>3.8000000000000003</v>
      </c>
      <c r="DH34" s="15">
        <f t="shared" si="686"/>
        <v>3.8000000000000003</v>
      </c>
      <c r="DI34" s="15">
        <f t="shared" si="686"/>
        <v>3.8000000000000003</v>
      </c>
      <c r="DJ34" s="15">
        <f t="shared" si="686"/>
        <v>4</v>
      </c>
      <c r="DK34" s="15">
        <f t="shared" si="686"/>
        <v>4</v>
      </c>
      <c r="DL34" s="15">
        <f t="shared" si="686"/>
        <v>4</v>
      </c>
      <c r="DM34" s="15">
        <f t="shared" si="686"/>
        <v>4</v>
      </c>
      <c r="DN34" s="15">
        <f t="shared" si="686"/>
        <v>4</v>
      </c>
    </row>
    <row r="35" spans="1:118" ht="15.6" x14ac:dyDescent="0.3">
      <c r="A35" s="10"/>
      <c r="B35" s="10" t="s">
        <v>60</v>
      </c>
      <c r="C35" s="10" t="s">
        <v>9</v>
      </c>
      <c r="D35" s="91">
        <v>0</v>
      </c>
      <c r="J35" s="134"/>
      <c r="K35" s="30"/>
      <c r="L35" s="10" t="s">
        <v>23</v>
      </c>
      <c r="M35" s="10" t="s">
        <v>13</v>
      </c>
      <c r="N35" s="15">
        <f>SUM(N31:N34)</f>
        <v>0.21885912323637141</v>
      </c>
      <c r="P35" s="30"/>
      <c r="Q35" s="10" t="s">
        <v>23</v>
      </c>
      <c r="R35" s="10" t="s">
        <v>13</v>
      </c>
      <c r="S35" s="15">
        <f>SUM(S31:S34)</f>
        <v>0.21885912323637141</v>
      </c>
      <c r="T35" s="15">
        <f>SUM(T31:T34)</f>
        <v>0.23771824647274281</v>
      </c>
      <c r="U35" s="15">
        <f t="shared" ref="U35:AA35" si="687">SUM(U31:U34)</f>
        <v>0.25657736970911421</v>
      </c>
      <c r="V35" s="15">
        <f t="shared" si="687"/>
        <v>0.27543649294548561</v>
      </c>
      <c r="W35" s="15">
        <f t="shared" si="687"/>
        <v>0.29429561618185701</v>
      </c>
      <c r="X35" s="15">
        <f t="shared" si="687"/>
        <v>0.51315473941822842</v>
      </c>
      <c r="Y35" s="15">
        <f t="shared" si="687"/>
        <v>0.53201386265459982</v>
      </c>
      <c r="Z35" s="15">
        <f t="shared" si="687"/>
        <v>0.55087298589097122</v>
      </c>
      <c r="AA35" s="15">
        <f t="shared" si="687"/>
        <v>0.56973210912734262</v>
      </c>
      <c r="AB35" s="15">
        <f t="shared" ref="AB35" si="688">SUM(AB31:AB34)</f>
        <v>0.58859123236371402</v>
      </c>
      <c r="AC35" s="15">
        <f t="shared" ref="AC35" si="689">SUM(AC31:AC34)</f>
        <v>0.80745035560008549</v>
      </c>
      <c r="AD35" s="15">
        <f t="shared" ref="AD35" si="690">SUM(AD31:AD34)</f>
        <v>0.82630947883645689</v>
      </c>
      <c r="AE35" s="15">
        <f t="shared" ref="AE35" si="691">SUM(AE31:AE34)</f>
        <v>0.84516860207282829</v>
      </c>
      <c r="AF35" s="15">
        <f t="shared" ref="AF35" si="692">SUM(AF31:AF34)</f>
        <v>0.86402772530919969</v>
      </c>
      <c r="AG35" s="15">
        <f t="shared" ref="AG35" si="693">SUM(AG31:AG34)</f>
        <v>0.88288684854557098</v>
      </c>
      <c r="AH35" s="15">
        <f t="shared" ref="AH35" si="694">SUM(AH31:AH34)</f>
        <v>1.1017459717819424</v>
      </c>
      <c r="AI35" s="15">
        <f t="shared" ref="AI35" si="695">SUM(AI31:AI34)</f>
        <v>1.120605095018314</v>
      </c>
      <c r="AJ35" s="15">
        <f t="shared" ref="AJ35" si="696">SUM(AJ31:AJ34)</f>
        <v>1.1394642182546852</v>
      </c>
      <c r="AK35" s="15">
        <f t="shared" ref="AK35" si="697">SUM(AK31:AK34)</f>
        <v>1.1583233414910565</v>
      </c>
      <c r="AL35" s="15">
        <f t="shared" ref="AL35" si="698">SUM(AL31:AL34)</f>
        <v>1.177182464727428</v>
      </c>
      <c r="AM35" s="15">
        <f t="shared" ref="AM35" si="699">SUM(AM31:AM34)</f>
        <v>1.3960415879637993</v>
      </c>
      <c r="AN35" s="15">
        <f t="shared" ref="AN35" si="700">SUM(AN31:AN34)</f>
        <v>1.4149007112001708</v>
      </c>
      <c r="AO35" s="15">
        <f t="shared" ref="AO35" si="701">SUM(AO31:AO34)</f>
        <v>1.4337598344365423</v>
      </c>
      <c r="AP35" s="15">
        <f t="shared" ref="AP35" si="702">SUM(AP31:AP34)</f>
        <v>1.4526189576729136</v>
      </c>
      <c r="AQ35" s="15">
        <f t="shared" ref="AQ35" si="703">SUM(AQ31:AQ34)</f>
        <v>1.4714780809092849</v>
      </c>
      <c r="AR35" s="15">
        <f t="shared" ref="AR35" si="704">SUM(AR31:AR34)</f>
        <v>1.6903372041456566</v>
      </c>
      <c r="AS35" s="15">
        <f t="shared" ref="AS35" si="705">SUM(AS31:AS34)</f>
        <v>1.7091963273820281</v>
      </c>
      <c r="AT35" s="15">
        <f t="shared" ref="AT35" si="706">SUM(AT31:AT34)</f>
        <v>1.7280554506183994</v>
      </c>
      <c r="AU35" s="15">
        <f t="shared" ref="AU35" si="707">SUM(AU31:AU34)</f>
        <v>1.7469145738547707</v>
      </c>
      <c r="AV35" s="15">
        <f t="shared" ref="AV35" si="708">SUM(AV31:AV34)</f>
        <v>1.765773697091142</v>
      </c>
      <c r="AW35" s="15">
        <f t="shared" ref="AW35" si="709">SUM(AW31:AW34)</f>
        <v>1.9846328203275134</v>
      </c>
      <c r="AX35" s="15">
        <f t="shared" ref="AX35" si="710">SUM(AX31:AX34)</f>
        <v>2.0034919435638847</v>
      </c>
      <c r="AY35" s="15">
        <f t="shared" ref="AY35" si="711">SUM(AY31:AY34)</f>
        <v>2.0223510668002564</v>
      </c>
      <c r="AZ35" s="15">
        <f t="shared" ref="AZ35" si="712">SUM(AZ31:AZ34)</f>
        <v>2.0412101900366277</v>
      </c>
      <c r="BA35" s="15">
        <f t="shared" ref="BA35" si="713">SUM(BA31:BA34)</f>
        <v>2.060069313272999</v>
      </c>
      <c r="BB35" s="15">
        <f t="shared" ref="BB35" si="714">SUM(BB31:BB34)</f>
        <v>2.2789284365093705</v>
      </c>
      <c r="BC35" s="15">
        <f t="shared" ref="BC35" si="715">SUM(BC31:BC34)</f>
        <v>2.2977875597457418</v>
      </c>
      <c r="BD35" s="15">
        <f t="shared" ref="BD35" si="716">SUM(BD31:BD34)</f>
        <v>2.3166466829821131</v>
      </c>
      <c r="BE35" s="15">
        <f t="shared" ref="BE35" si="717">SUM(BE31:BE34)</f>
        <v>2.3355058062184848</v>
      </c>
      <c r="BF35" s="15">
        <f t="shared" ref="BF35" si="718">SUM(BF31:BF34)</f>
        <v>2.3543649294548561</v>
      </c>
      <c r="BG35" s="15">
        <f t="shared" ref="BG35" si="719">SUM(BG31:BG34)</f>
        <v>2.5732240526912276</v>
      </c>
      <c r="BH35" s="15">
        <f t="shared" ref="BH35" si="720">SUM(BH31:BH34)</f>
        <v>2.5920831759275988</v>
      </c>
      <c r="BI35" s="15">
        <f t="shared" ref="BI35" si="721">SUM(BI31:BI34)</f>
        <v>2.6109422991639701</v>
      </c>
      <c r="BJ35" s="15">
        <f t="shared" ref="BJ35" si="722">SUM(BJ31:BJ34)</f>
        <v>2.6298014224003414</v>
      </c>
      <c r="BK35" s="15">
        <f t="shared" ref="BK35" si="723">SUM(BK31:BK34)</f>
        <v>2.6486605456367132</v>
      </c>
      <c r="BL35" s="15">
        <f t="shared" ref="BL35" si="724">SUM(BL31:BL34)</f>
        <v>2.8675196688730846</v>
      </c>
      <c r="BM35" s="15">
        <f t="shared" ref="BM35" si="725">SUM(BM31:BM34)</f>
        <v>2.8863787921094559</v>
      </c>
      <c r="BN35" s="15">
        <f t="shared" ref="BN35" si="726">SUM(BN31:BN34)</f>
        <v>2.9052379153458272</v>
      </c>
      <c r="BO35" s="15">
        <f t="shared" ref="BO35" si="727">SUM(BO31:BO34)</f>
        <v>2.9240970385821985</v>
      </c>
      <c r="BP35" s="15">
        <f t="shared" ref="BP35" si="728">SUM(BP31:BP34)</f>
        <v>2.9429561618185698</v>
      </c>
      <c r="BQ35" s="15">
        <f t="shared" ref="BQ35" si="729">SUM(BQ31:BQ34)</f>
        <v>3.1618152850549412</v>
      </c>
      <c r="BR35" s="15">
        <f t="shared" ref="BR35" si="730">SUM(BR31:BR34)</f>
        <v>3.180674408291313</v>
      </c>
      <c r="BS35" s="15">
        <f t="shared" ref="BS35" si="731">SUM(BS31:BS34)</f>
        <v>3.1995335315276843</v>
      </c>
      <c r="BT35" s="15">
        <f t="shared" ref="BT35" si="732">SUM(BT31:BT34)</f>
        <v>3.218392654764056</v>
      </c>
      <c r="BU35" s="15">
        <f t="shared" ref="BU35" si="733">SUM(BU31:BU34)</f>
        <v>3.2372517780004273</v>
      </c>
      <c r="BV35" s="15">
        <f t="shared" ref="BV35" si="734">SUM(BV31:BV34)</f>
        <v>3.4561109012367988</v>
      </c>
      <c r="BW35" s="15">
        <f t="shared" ref="BW35" si="735">SUM(BW31:BW34)</f>
        <v>3.47497002447317</v>
      </c>
      <c r="BX35" s="15">
        <f t="shared" ref="BX35" si="736">SUM(BX31:BX34)</f>
        <v>3.4938291477095413</v>
      </c>
      <c r="BY35" s="15">
        <f t="shared" ref="BY35" si="737">SUM(BY31:BY34)</f>
        <v>3.5126882709459126</v>
      </c>
      <c r="BZ35" s="15">
        <f t="shared" ref="BZ35" si="738">SUM(BZ31:BZ34)</f>
        <v>3.5315473941822839</v>
      </c>
      <c r="CA35" s="15">
        <f t="shared" ref="CA35" si="739">SUM(CA31:CA34)</f>
        <v>3.7504065174186554</v>
      </c>
      <c r="CB35" s="15">
        <f t="shared" ref="CB35" si="740">SUM(CB31:CB34)</f>
        <v>3.7692656406550267</v>
      </c>
      <c r="CC35" s="15">
        <f t="shared" ref="CC35" si="741">SUM(CC31:CC34)</f>
        <v>3.788124763891398</v>
      </c>
      <c r="CD35" s="15">
        <f t="shared" ref="CD35" si="742">SUM(CD31:CD34)</f>
        <v>3.8069838871277693</v>
      </c>
      <c r="CE35" s="15">
        <f t="shared" ref="CE35" si="743">SUM(CE31:CE34)</f>
        <v>3.825843010364141</v>
      </c>
      <c r="CF35" s="15">
        <f t="shared" ref="CF35" si="744">SUM(CF31:CF34)</f>
        <v>4.0447021336005129</v>
      </c>
      <c r="CG35" s="15">
        <f t="shared" ref="CG35" si="745">SUM(CG31:CG34)</f>
        <v>4.0635612568368842</v>
      </c>
      <c r="CH35" s="15">
        <f t="shared" ref="CH35" si="746">SUM(CH31:CH34)</f>
        <v>4.0824203800732555</v>
      </c>
      <c r="CI35" s="15">
        <f t="shared" ref="CI35" si="747">SUM(CI31:CI34)</f>
        <v>4.1012795033096268</v>
      </c>
      <c r="CJ35" s="15">
        <f t="shared" ref="CJ35" si="748">SUM(CJ31:CJ34)</f>
        <v>4.1201386265459981</v>
      </c>
      <c r="CK35" s="15">
        <f t="shared" ref="CK35" si="749">SUM(CK31:CK34)</f>
        <v>4.3389977497823695</v>
      </c>
      <c r="CL35" s="15">
        <f t="shared" ref="CL35" si="750">SUM(CL31:CL34)</f>
        <v>4.3578568730187408</v>
      </c>
      <c r="CM35" s="15">
        <f t="shared" ref="CM35" si="751">SUM(CM31:CM34)</f>
        <v>4.3767159962551121</v>
      </c>
      <c r="CN35" s="15">
        <f t="shared" ref="CN35" si="752">SUM(CN31:CN34)</f>
        <v>4.3955751194914834</v>
      </c>
      <c r="CO35" s="15">
        <f t="shared" ref="CO35" si="753">SUM(CO31:CO34)</f>
        <v>4.4144342427278547</v>
      </c>
      <c r="CP35" s="15">
        <f t="shared" ref="CP35" si="754">SUM(CP31:CP34)</f>
        <v>4.6332933659642261</v>
      </c>
      <c r="CQ35" s="15">
        <f t="shared" ref="CQ35" si="755">SUM(CQ31:CQ34)</f>
        <v>4.6521524892005974</v>
      </c>
      <c r="CR35" s="15">
        <f t="shared" ref="CR35" si="756">SUM(CR31:CR34)</f>
        <v>4.6710116124369696</v>
      </c>
      <c r="CS35" s="15">
        <f t="shared" ref="CS35" si="757">SUM(CS31:CS34)</f>
        <v>4.6898707356733409</v>
      </c>
      <c r="CT35" s="15">
        <f t="shared" ref="CT35" si="758">SUM(CT31:CT34)</f>
        <v>4.7087298589097122</v>
      </c>
      <c r="CU35" s="15">
        <f t="shared" ref="CU35" si="759">SUM(CU31:CU34)</f>
        <v>4.9275889821460837</v>
      </c>
      <c r="CV35" s="15">
        <f t="shared" ref="CV35" si="760">SUM(CV31:CV34)</f>
        <v>4.9464481053824549</v>
      </c>
      <c r="CW35" s="15">
        <f t="shared" ref="CW35" si="761">SUM(CW31:CW34)</f>
        <v>4.9653072286188262</v>
      </c>
      <c r="CX35" s="15">
        <f t="shared" ref="CX35" si="762">SUM(CX31:CX34)</f>
        <v>4.9841663518551975</v>
      </c>
      <c r="CY35" s="15">
        <f t="shared" ref="CY35" si="763">SUM(CY31:CY34)</f>
        <v>5.0030254750915688</v>
      </c>
      <c r="CZ35" s="15">
        <f t="shared" ref="CZ35" si="764">SUM(CZ31:CZ34)</f>
        <v>5.2218845983279403</v>
      </c>
      <c r="DA35" s="15">
        <f t="shared" ref="DA35" si="765">SUM(DA31:DA34)</f>
        <v>5.2407437215643116</v>
      </c>
      <c r="DB35" s="15">
        <f t="shared" ref="DB35" si="766">SUM(DB31:DB34)</f>
        <v>5.2596028448006829</v>
      </c>
      <c r="DC35" s="15">
        <f t="shared" ref="DC35" si="767">SUM(DC31:DC34)</f>
        <v>5.278461968037055</v>
      </c>
      <c r="DD35" s="15">
        <f t="shared" ref="DD35" si="768">SUM(DD31:DD34)</f>
        <v>5.2973210912734263</v>
      </c>
      <c r="DE35" s="15">
        <f t="shared" ref="DE35" si="769">SUM(DE31:DE34)</f>
        <v>5.5161802145097978</v>
      </c>
      <c r="DF35" s="15">
        <f t="shared" ref="DF35" si="770">SUM(DF31:DF34)</f>
        <v>5.5350393377461691</v>
      </c>
      <c r="DG35" s="15">
        <f t="shared" ref="DG35" si="771">SUM(DG31:DG34)</f>
        <v>5.5538984609825404</v>
      </c>
      <c r="DH35" s="15">
        <f t="shared" ref="DH35" si="772">SUM(DH31:DH34)</f>
        <v>5.5727575842189117</v>
      </c>
      <c r="DI35" s="15">
        <f t="shared" ref="DI35" si="773">SUM(DI31:DI34)</f>
        <v>5.5916167074552829</v>
      </c>
      <c r="DJ35" s="15">
        <f t="shared" ref="DJ35" si="774">SUM(DJ31:DJ34)</f>
        <v>5.8104758306916544</v>
      </c>
      <c r="DK35" s="15">
        <f t="shared" ref="DK35" si="775">SUM(DK31:DK34)</f>
        <v>5.8293349539280257</v>
      </c>
      <c r="DL35" s="15">
        <f t="shared" ref="DL35" si="776">SUM(DL31:DL34)</f>
        <v>5.848194077164397</v>
      </c>
      <c r="DM35" s="15">
        <f t="shared" ref="DM35" si="777">SUM(DM31:DM34)</f>
        <v>5.8670532004007683</v>
      </c>
      <c r="DN35" s="15">
        <f t="shared" ref="DN35" si="778">SUM(DN31:DN34)</f>
        <v>5.8859123236371396</v>
      </c>
    </row>
    <row r="36" spans="1:118" ht="15.6" x14ac:dyDescent="0.3">
      <c r="A36" s="10"/>
      <c r="B36" s="10" t="s">
        <v>61</v>
      </c>
      <c r="C36" s="10" t="s">
        <v>3</v>
      </c>
      <c r="D36" s="91">
        <v>1</v>
      </c>
      <c r="J36" s="134"/>
      <c r="K36" s="30"/>
      <c r="L36" s="3"/>
      <c r="M36" s="3"/>
      <c r="N36" s="49"/>
      <c r="P36" s="30"/>
      <c r="Q36" s="3"/>
      <c r="R36" s="3"/>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row>
    <row r="37" spans="1:118" ht="15.6" x14ac:dyDescent="0.3">
      <c r="A37" s="10"/>
      <c r="B37" s="10"/>
      <c r="C37" s="10"/>
      <c r="D37" s="10"/>
      <c r="J37" s="134"/>
      <c r="K37" s="30"/>
      <c r="L37" s="3" t="s">
        <v>90</v>
      </c>
      <c r="M37" s="3" t="s">
        <v>3</v>
      </c>
      <c r="N37" s="49">
        <f>N35*N29</f>
        <v>0.32099247346558274</v>
      </c>
      <c r="P37" s="30"/>
      <c r="Q37" s="3" t="s">
        <v>90</v>
      </c>
      <c r="R37" s="3" t="s">
        <v>3</v>
      </c>
      <c r="S37" s="49">
        <f>S35*S29</f>
        <v>0.32099247346558274</v>
      </c>
      <c r="T37" s="49">
        <f>T35*T29</f>
        <v>0.34865244269838042</v>
      </c>
      <c r="U37" s="49">
        <f t="shared" ref="U37:AA37" si="779">U35*U29</f>
        <v>0.37631241193117804</v>
      </c>
      <c r="V37" s="49">
        <f t="shared" si="779"/>
        <v>0.40397238116397571</v>
      </c>
      <c r="W37" s="49">
        <f t="shared" si="779"/>
        <v>0.43163235039677333</v>
      </c>
      <c r="X37" s="49">
        <f t="shared" si="779"/>
        <v>0.75262482386235607</v>
      </c>
      <c r="Y37" s="49">
        <f t="shared" si="779"/>
        <v>0.78028479309515375</v>
      </c>
      <c r="Z37" s="49">
        <f t="shared" si="779"/>
        <v>0.80794476232795143</v>
      </c>
      <c r="AA37" s="49">
        <f t="shared" si="779"/>
        <v>0.8356047315607491</v>
      </c>
      <c r="AB37" s="49">
        <f t="shared" ref="AB37:CM37" si="780">AB35*AB29</f>
        <v>0.86326470079354667</v>
      </c>
      <c r="AC37" s="49">
        <f t="shared" si="780"/>
        <v>1.1842571742591295</v>
      </c>
      <c r="AD37" s="49">
        <f t="shared" si="780"/>
        <v>1.2119171434919271</v>
      </c>
      <c r="AE37" s="49">
        <f t="shared" si="780"/>
        <v>1.2395771127247248</v>
      </c>
      <c r="AF37" s="49">
        <f t="shared" si="780"/>
        <v>1.2672370819575225</v>
      </c>
      <c r="AG37" s="49">
        <f t="shared" si="780"/>
        <v>1.2948970511903199</v>
      </c>
      <c r="AH37" s="49">
        <f t="shared" si="780"/>
        <v>1.6158895246559029</v>
      </c>
      <c r="AI37" s="49">
        <f t="shared" si="780"/>
        <v>1.6435494938887005</v>
      </c>
      <c r="AJ37" s="49">
        <f t="shared" si="780"/>
        <v>1.6712094631214982</v>
      </c>
      <c r="AK37" s="49">
        <f t="shared" si="780"/>
        <v>1.6988694323542957</v>
      </c>
      <c r="AL37" s="49">
        <f t="shared" si="780"/>
        <v>1.7265294015870933</v>
      </c>
      <c r="AM37" s="49">
        <f t="shared" si="780"/>
        <v>2.0475218750526758</v>
      </c>
      <c r="AN37" s="49">
        <f t="shared" si="780"/>
        <v>2.0751818442854737</v>
      </c>
      <c r="AO37" s="49">
        <f t="shared" si="780"/>
        <v>2.1028418135182716</v>
      </c>
      <c r="AP37" s="49">
        <f t="shared" si="780"/>
        <v>2.1305017827510691</v>
      </c>
      <c r="AQ37" s="49">
        <f t="shared" si="780"/>
        <v>2.1581617519838665</v>
      </c>
      <c r="AR37" s="49">
        <f t="shared" si="780"/>
        <v>2.4791542254494496</v>
      </c>
      <c r="AS37" s="49">
        <f t="shared" si="780"/>
        <v>2.5068141946822475</v>
      </c>
      <c r="AT37" s="49">
        <f t="shared" si="780"/>
        <v>2.534474163915045</v>
      </c>
      <c r="AU37" s="49">
        <f t="shared" si="780"/>
        <v>2.5621341331478424</v>
      </c>
      <c r="AV37" s="49">
        <f t="shared" si="780"/>
        <v>2.5897941023806399</v>
      </c>
      <c r="AW37" s="49">
        <f t="shared" si="780"/>
        <v>2.9107865758462226</v>
      </c>
      <c r="AX37" s="49">
        <f t="shared" si="780"/>
        <v>2.9384465450790205</v>
      </c>
      <c r="AY37" s="49">
        <f t="shared" si="780"/>
        <v>2.9661065143118184</v>
      </c>
      <c r="AZ37" s="49">
        <f t="shared" si="780"/>
        <v>2.9937664835446158</v>
      </c>
      <c r="BA37" s="49">
        <f t="shared" si="780"/>
        <v>3.0214264527774133</v>
      </c>
      <c r="BB37" s="49">
        <f t="shared" si="780"/>
        <v>3.3424189262429964</v>
      </c>
      <c r="BC37" s="49">
        <f t="shared" si="780"/>
        <v>3.3700788954757939</v>
      </c>
      <c r="BD37" s="49">
        <f t="shared" si="780"/>
        <v>3.3977388647085913</v>
      </c>
      <c r="BE37" s="49">
        <f t="shared" si="780"/>
        <v>3.4253988339413892</v>
      </c>
      <c r="BF37" s="49">
        <f t="shared" si="780"/>
        <v>3.4530588031741867</v>
      </c>
      <c r="BG37" s="49">
        <f t="shared" si="780"/>
        <v>3.7740512766397698</v>
      </c>
      <c r="BH37" s="49">
        <f t="shared" si="780"/>
        <v>3.8017112458725673</v>
      </c>
      <c r="BI37" s="49">
        <f t="shared" si="780"/>
        <v>3.8293712151053647</v>
      </c>
      <c r="BJ37" s="49">
        <f t="shared" si="780"/>
        <v>3.8570311843381622</v>
      </c>
      <c r="BK37" s="49">
        <f t="shared" si="780"/>
        <v>3.8846911535709601</v>
      </c>
      <c r="BL37" s="49">
        <f t="shared" si="780"/>
        <v>4.2056836270365432</v>
      </c>
      <c r="BM37" s="49">
        <f t="shared" si="780"/>
        <v>4.2333435962693402</v>
      </c>
      <c r="BN37" s="49">
        <f t="shared" si="780"/>
        <v>4.2610035655021381</v>
      </c>
      <c r="BO37" s="49">
        <f t="shared" si="780"/>
        <v>4.2886635347349351</v>
      </c>
      <c r="BP37" s="49">
        <f t="shared" si="780"/>
        <v>4.316323503967733</v>
      </c>
      <c r="BQ37" s="49">
        <f t="shared" si="780"/>
        <v>4.6373159774333157</v>
      </c>
      <c r="BR37" s="49">
        <f t="shared" si="780"/>
        <v>4.6649759466661136</v>
      </c>
      <c r="BS37" s="49">
        <f t="shared" si="780"/>
        <v>4.6926359158989115</v>
      </c>
      <c r="BT37" s="49">
        <f t="shared" si="780"/>
        <v>4.7202958851317094</v>
      </c>
      <c r="BU37" s="49">
        <f t="shared" si="780"/>
        <v>4.7479558543645073</v>
      </c>
      <c r="BV37" s="49">
        <f t="shared" si="780"/>
        <v>5.06894832783009</v>
      </c>
      <c r="BW37" s="49">
        <f t="shared" si="780"/>
        <v>5.096608297062887</v>
      </c>
      <c r="BX37" s="49">
        <f t="shared" si="780"/>
        <v>5.1242682662956849</v>
      </c>
      <c r="BY37" s="49">
        <f t="shared" si="780"/>
        <v>5.1519282355284828</v>
      </c>
      <c r="BZ37" s="49">
        <f t="shared" si="780"/>
        <v>5.1795882047612798</v>
      </c>
      <c r="CA37" s="49">
        <f t="shared" si="780"/>
        <v>5.5005806782268625</v>
      </c>
      <c r="CB37" s="49">
        <f t="shared" si="780"/>
        <v>5.5282406474596604</v>
      </c>
      <c r="CC37" s="49">
        <f t="shared" si="780"/>
        <v>5.5559006166924574</v>
      </c>
      <c r="CD37" s="49">
        <f t="shared" si="780"/>
        <v>5.5835605859252553</v>
      </c>
      <c r="CE37" s="49">
        <f t="shared" si="780"/>
        <v>5.6112205551580532</v>
      </c>
      <c r="CF37" s="49">
        <f t="shared" si="780"/>
        <v>5.9322130286236368</v>
      </c>
      <c r="CG37" s="49">
        <f t="shared" si="780"/>
        <v>5.9598729978564347</v>
      </c>
      <c r="CH37" s="49">
        <f t="shared" si="780"/>
        <v>5.9875329670892317</v>
      </c>
      <c r="CI37" s="49">
        <f t="shared" si="780"/>
        <v>6.0151929363220296</v>
      </c>
      <c r="CJ37" s="49">
        <f t="shared" si="780"/>
        <v>6.0428529055548266</v>
      </c>
      <c r="CK37" s="49">
        <f t="shared" si="780"/>
        <v>6.3638453790204093</v>
      </c>
      <c r="CL37" s="49">
        <f t="shared" si="780"/>
        <v>6.3915053482532072</v>
      </c>
      <c r="CM37" s="49">
        <f t="shared" si="780"/>
        <v>6.4191653174860042</v>
      </c>
      <c r="CN37" s="49">
        <f t="shared" ref="CN37:DN37" si="781">CN35*CN29</f>
        <v>6.4468252867188021</v>
      </c>
      <c r="CO37" s="49">
        <f t="shared" si="781"/>
        <v>6.4744852559515991</v>
      </c>
      <c r="CP37" s="49">
        <f t="shared" si="781"/>
        <v>6.7954777294171826</v>
      </c>
      <c r="CQ37" s="49">
        <f t="shared" si="781"/>
        <v>6.8231376986499797</v>
      </c>
      <c r="CR37" s="49">
        <f t="shared" si="781"/>
        <v>6.8507976678827784</v>
      </c>
      <c r="CS37" s="49">
        <f t="shared" si="781"/>
        <v>6.8784576371155763</v>
      </c>
      <c r="CT37" s="49">
        <f t="shared" si="781"/>
        <v>6.9061176063483734</v>
      </c>
      <c r="CU37" s="49">
        <f t="shared" si="781"/>
        <v>7.227110079813956</v>
      </c>
      <c r="CV37" s="49">
        <f t="shared" si="781"/>
        <v>7.2547700490467539</v>
      </c>
      <c r="CW37" s="49">
        <f t="shared" si="781"/>
        <v>7.2824300182795518</v>
      </c>
      <c r="CX37" s="49">
        <f t="shared" si="781"/>
        <v>7.3100899875123488</v>
      </c>
      <c r="CY37" s="49">
        <f t="shared" si="781"/>
        <v>7.3377499567451467</v>
      </c>
      <c r="CZ37" s="49">
        <f t="shared" si="781"/>
        <v>7.6587424302107294</v>
      </c>
      <c r="DA37" s="49">
        <f t="shared" si="781"/>
        <v>7.6864023994435264</v>
      </c>
      <c r="DB37" s="49">
        <f t="shared" si="781"/>
        <v>7.7140623686763243</v>
      </c>
      <c r="DC37" s="49">
        <f t="shared" si="781"/>
        <v>7.7417223379091231</v>
      </c>
      <c r="DD37" s="49">
        <f t="shared" si="781"/>
        <v>7.7693823071419201</v>
      </c>
      <c r="DE37" s="49">
        <f t="shared" si="781"/>
        <v>8.0903747806075028</v>
      </c>
      <c r="DF37" s="49">
        <f t="shared" si="781"/>
        <v>8.1180347498403016</v>
      </c>
      <c r="DG37" s="49">
        <f t="shared" si="781"/>
        <v>8.1456947190730986</v>
      </c>
      <c r="DH37" s="49">
        <f t="shared" si="781"/>
        <v>8.1733546883058956</v>
      </c>
      <c r="DI37" s="49">
        <f t="shared" si="781"/>
        <v>8.2010146575386926</v>
      </c>
      <c r="DJ37" s="49">
        <f t="shared" si="781"/>
        <v>8.5220071310042762</v>
      </c>
      <c r="DK37" s="49">
        <f t="shared" si="781"/>
        <v>8.5496671002370732</v>
      </c>
      <c r="DL37" s="49">
        <f t="shared" si="781"/>
        <v>8.5773270694698702</v>
      </c>
      <c r="DM37" s="49">
        <f t="shared" si="781"/>
        <v>8.604987038702669</v>
      </c>
      <c r="DN37" s="49">
        <f t="shared" si="781"/>
        <v>8.632647007935466</v>
      </c>
    </row>
    <row r="38" spans="1:118" ht="15.6" x14ac:dyDescent="0.3">
      <c r="A38" s="10"/>
      <c r="B38" s="10" t="s">
        <v>92</v>
      </c>
      <c r="C38" s="10" t="s">
        <v>13</v>
      </c>
      <c r="D38" s="94">
        <v>0.5</v>
      </c>
      <c r="J38" s="134"/>
      <c r="K38" s="30"/>
      <c r="L38" s="3"/>
      <c r="M38" s="3"/>
      <c r="N38" s="49"/>
      <c r="P38" s="30"/>
      <c r="Q38" s="3"/>
      <c r="R38" s="3"/>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row>
    <row r="39" spans="1:118" ht="15.6" x14ac:dyDescent="0.3">
      <c r="A39" s="10"/>
      <c r="B39" s="10" t="s">
        <v>93</v>
      </c>
      <c r="C39" s="10" t="s">
        <v>13</v>
      </c>
      <c r="D39" s="94">
        <v>0</v>
      </c>
      <c r="J39" s="134"/>
      <c r="K39" s="62"/>
      <c r="L39" s="7"/>
      <c r="M39" s="7"/>
      <c r="N39" s="48"/>
      <c r="P39" s="62"/>
      <c r="Q39" s="7"/>
      <c r="R39" s="7"/>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row>
    <row r="40" spans="1:118" ht="15.6" x14ac:dyDescent="0.3">
      <c r="A40" s="10"/>
      <c r="B40" s="10"/>
      <c r="C40" s="10"/>
      <c r="D40" s="10"/>
      <c r="J40" s="134"/>
      <c r="K40" s="34" t="s">
        <v>76</v>
      </c>
      <c r="L40" s="12" t="s">
        <v>95</v>
      </c>
      <c r="M40" s="12" t="s">
        <v>3</v>
      </c>
      <c r="N40" s="13">
        <f>$D35*(N31+N32+N33)</f>
        <v>0</v>
      </c>
      <c r="P40" s="34" t="s">
        <v>76</v>
      </c>
      <c r="Q40" s="12" t="s">
        <v>95</v>
      </c>
      <c r="R40" s="12" t="s">
        <v>3</v>
      </c>
      <c r="S40" s="13">
        <f>$D35*(S31+S32+S33)</f>
        <v>0</v>
      </c>
      <c r="T40" s="13">
        <f>$D35*(T31+T32+T33)</f>
        <v>0</v>
      </c>
      <c r="U40" s="13">
        <f t="shared" ref="U40:AA40" si="782">$D35*(U31+U32+U33)</f>
        <v>0</v>
      </c>
      <c r="V40" s="13">
        <f t="shared" si="782"/>
        <v>0</v>
      </c>
      <c r="W40" s="13">
        <f t="shared" si="782"/>
        <v>0</v>
      </c>
      <c r="X40" s="13">
        <f t="shared" si="782"/>
        <v>0</v>
      </c>
      <c r="Y40" s="13">
        <f t="shared" si="782"/>
        <v>0</v>
      </c>
      <c r="Z40" s="13">
        <f t="shared" si="782"/>
        <v>0</v>
      </c>
      <c r="AA40" s="13">
        <f t="shared" si="782"/>
        <v>0</v>
      </c>
      <c r="AB40" s="13">
        <f t="shared" ref="AB40:CM40" si="783">$D35*(AB31+AB32+AB33)</f>
        <v>0</v>
      </c>
      <c r="AC40" s="13">
        <f t="shared" si="783"/>
        <v>0</v>
      </c>
      <c r="AD40" s="13">
        <f t="shared" si="783"/>
        <v>0</v>
      </c>
      <c r="AE40" s="13">
        <f t="shared" si="783"/>
        <v>0</v>
      </c>
      <c r="AF40" s="13">
        <f t="shared" si="783"/>
        <v>0</v>
      </c>
      <c r="AG40" s="13">
        <f t="shared" si="783"/>
        <v>0</v>
      </c>
      <c r="AH40" s="13">
        <f t="shared" si="783"/>
        <v>0</v>
      </c>
      <c r="AI40" s="13">
        <f t="shared" si="783"/>
        <v>0</v>
      </c>
      <c r="AJ40" s="13">
        <f t="shared" si="783"/>
        <v>0</v>
      </c>
      <c r="AK40" s="13">
        <f t="shared" si="783"/>
        <v>0</v>
      </c>
      <c r="AL40" s="13">
        <f t="shared" si="783"/>
        <v>0</v>
      </c>
      <c r="AM40" s="13">
        <f t="shared" si="783"/>
        <v>0</v>
      </c>
      <c r="AN40" s="13">
        <f t="shared" si="783"/>
        <v>0</v>
      </c>
      <c r="AO40" s="13">
        <f t="shared" si="783"/>
        <v>0</v>
      </c>
      <c r="AP40" s="13">
        <f t="shared" si="783"/>
        <v>0</v>
      </c>
      <c r="AQ40" s="13">
        <f t="shared" si="783"/>
        <v>0</v>
      </c>
      <c r="AR40" s="13">
        <f t="shared" si="783"/>
        <v>0</v>
      </c>
      <c r="AS40" s="13">
        <f t="shared" si="783"/>
        <v>0</v>
      </c>
      <c r="AT40" s="13">
        <f t="shared" si="783"/>
        <v>0</v>
      </c>
      <c r="AU40" s="13">
        <f t="shared" si="783"/>
        <v>0</v>
      </c>
      <c r="AV40" s="13">
        <f t="shared" si="783"/>
        <v>0</v>
      </c>
      <c r="AW40" s="13">
        <f t="shared" si="783"/>
        <v>0</v>
      </c>
      <c r="AX40" s="13">
        <f t="shared" si="783"/>
        <v>0</v>
      </c>
      <c r="AY40" s="13">
        <f t="shared" si="783"/>
        <v>0</v>
      </c>
      <c r="AZ40" s="13">
        <f t="shared" si="783"/>
        <v>0</v>
      </c>
      <c r="BA40" s="13">
        <f t="shared" si="783"/>
        <v>0</v>
      </c>
      <c r="BB40" s="13">
        <f t="shared" si="783"/>
        <v>0</v>
      </c>
      <c r="BC40" s="13">
        <f t="shared" si="783"/>
        <v>0</v>
      </c>
      <c r="BD40" s="13">
        <f t="shared" si="783"/>
        <v>0</v>
      </c>
      <c r="BE40" s="13">
        <f t="shared" si="783"/>
        <v>0</v>
      </c>
      <c r="BF40" s="13">
        <f t="shared" si="783"/>
        <v>0</v>
      </c>
      <c r="BG40" s="13">
        <f t="shared" si="783"/>
        <v>0</v>
      </c>
      <c r="BH40" s="13">
        <f t="shared" si="783"/>
        <v>0</v>
      </c>
      <c r="BI40" s="13">
        <f t="shared" si="783"/>
        <v>0</v>
      </c>
      <c r="BJ40" s="13">
        <f t="shared" si="783"/>
        <v>0</v>
      </c>
      <c r="BK40" s="13">
        <f t="shared" si="783"/>
        <v>0</v>
      </c>
      <c r="BL40" s="13">
        <f t="shared" si="783"/>
        <v>0</v>
      </c>
      <c r="BM40" s="13">
        <f t="shared" si="783"/>
        <v>0</v>
      </c>
      <c r="BN40" s="13">
        <f t="shared" si="783"/>
        <v>0</v>
      </c>
      <c r="BO40" s="13">
        <f t="shared" si="783"/>
        <v>0</v>
      </c>
      <c r="BP40" s="13">
        <f t="shared" si="783"/>
        <v>0</v>
      </c>
      <c r="BQ40" s="13">
        <f t="shared" si="783"/>
        <v>0</v>
      </c>
      <c r="BR40" s="13">
        <f t="shared" si="783"/>
        <v>0</v>
      </c>
      <c r="BS40" s="13">
        <f t="shared" si="783"/>
        <v>0</v>
      </c>
      <c r="BT40" s="13">
        <f t="shared" si="783"/>
        <v>0</v>
      </c>
      <c r="BU40" s="13">
        <f t="shared" si="783"/>
        <v>0</v>
      </c>
      <c r="BV40" s="13">
        <f t="shared" si="783"/>
        <v>0</v>
      </c>
      <c r="BW40" s="13">
        <f t="shared" si="783"/>
        <v>0</v>
      </c>
      <c r="BX40" s="13">
        <f t="shared" si="783"/>
        <v>0</v>
      </c>
      <c r="BY40" s="13">
        <f t="shared" si="783"/>
        <v>0</v>
      </c>
      <c r="BZ40" s="13">
        <f t="shared" si="783"/>
        <v>0</v>
      </c>
      <c r="CA40" s="13">
        <f t="shared" si="783"/>
        <v>0</v>
      </c>
      <c r="CB40" s="13">
        <f t="shared" si="783"/>
        <v>0</v>
      </c>
      <c r="CC40" s="13">
        <f t="shared" si="783"/>
        <v>0</v>
      </c>
      <c r="CD40" s="13">
        <f t="shared" si="783"/>
        <v>0</v>
      </c>
      <c r="CE40" s="13">
        <f t="shared" si="783"/>
        <v>0</v>
      </c>
      <c r="CF40" s="13">
        <f t="shared" si="783"/>
        <v>0</v>
      </c>
      <c r="CG40" s="13">
        <f t="shared" si="783"/>
        <v>0</v>
      </c>
      <c r="CH40" s="13">
        <f t="shared" si="783"/>
        <v>0</v>
      </c>
      <c r="CI40" s="13">
        <f t="shared" si="783"/>
        <v>0</v>
      </c>
      <c r="CJ40" s="13">
        <f t="shared" si="783"/>
        <v>0</v>
      </c>
      <c r="CK40" s="13">
        <f t="shared" si="783"/>
        <v>0</v>
      </c>
      <c r="CL40" s="13">
        <f t="shared" si="783"/>
        <v>0</v>
      </c>
      <c r="CM40" s="13">
        <f t="shared" si="783"/>
        <v>0</v>
      </c>
      <c r="CN40" s="13">
        <f t="shared" ref="CN40:DN40" si="784">$D35*(CN31+CN32+CN33)</f>
        <v>0</v>
      </c>
      <c r="CO40" s="13">
        <f t="shared" si="784"/>
        <v>0</v>
      </c>
      <c r="CP40" s="13">
        <f t="shared" si="784"/>
        <v>0</v>
      </c>
      <c r="CQ40" s="13">
        <f t="shared" si="784"/>
        <v>0</v>
      </c>
      <c r="CR40" s="13">
        <f t="shared" si="784"/>
        <v>0</v>
      </c>
      <c r="CS40" s="13">
        <f t="shared" si="784"/>
        <v>0</v>
      </c>
      <c r="CT40" s="13">
        <f t="shared" si="784"/>
        <v>0</v>
      </c>
      <c r="CU40" s="13">
        <f t="shared" si="784"/>
        <v>0</v>
      </c>
      <c r="CV40" s="13">
        <f t="shared" si="784"/>
        <v>0</v>
      </c>
      <c r="CW40" s="13">
        <f t="shared" si="784"/>
        <v>0</v>
      </c>
      <c r="CX40" s="13">
        <f t="shared" si="784"/>
        <v>0</v>
      </c>
      <c r="CY40" s="13">
        <f t="shared" si="784"/>
        <v>0</v>
      </c>
      <c r="CZ40" s="13">
        <f t="shared" si="784"/>
        <v>0</v>
      </c>
      <c r="DA40" s="13">
        <f t="shared" si="784"/>
        <v>0</v>
      </c>
      <c r="DB40" s="13">
        <f t="shared" si="784"/>
        <v>0</v>
      </c>
      <c r="DC40" s="13">
        <f t="shared" si="784"/>
        <v>0</v>
      </c>
      <c r="DD40" s="13">
        <f t="shared" si="784"/>
        <v>0</v>
      </c>
      <c r="DE40" s="13">
        <f t="shared" si="784"/>
        <v>0</v>
      </c>
      <c r="DF40" s="13">
        <f t="shared" si="784"/>
        <v>0</v>
      </c>
      <c r="DG40" s="13">
        <f t="shared" si="784"/>
        <v>0</v>
      </c>
      <c r="DH40" s="13">
        <f t="shared" si="784"/>
        <v>0</v>
      </c>
      <c r="DI40" s="13">
        <f t="shared" si="784"/>
        <v>0</v>
      </c>
      <c r="DJ40" s="13">
        <f t="shared" si="784"/>
        <v>0</v>
      </c>
      <c r="DK40" s="13">
        <f t="shared" si="784"/>
        <v>0</v>
      </c>
      <c r="DL40" s="13">
        <f t="shared" si="784"/>
        <v>0</v>
      </c>
      <c r="DM40" s="13">
        <f t="shared" si="784"/>
        <v>0</v>
      </c>
      <c r="DN40" s="13">
        <f t="shared" si="784"/>
        <v>0</v>
      </c>
    </row>
    <row r="41" spans="1:118" x14ac:dyDescent="0.25">
      <c r="A41" s="10"/>
      <c r="B41" s="10" t="s">
        <v>62</v>
      </c>
      <c r="C41" s="10" t="s">
        <v>13</v>
      </c>
      <c r="D41" s="93">
        <v>0.1</v>
      </c>
      <c r="J41" s="134"/>
      <c r="K41" s="24"/>
      <c r="L41" s="10" t="s">
        <v>96</v>
      </c>
      <c r="M41" s="10" t="s">
        <v>3</v>
      </c>
      <c r="N41" s="16">
        <f>$D36*N5</f>
        <v>1</v>
      </c>
      <c r="P41" s="24"/>
      <c r="Q41" s="10" t="s">
        <v>96</v>
      </c>
      <c r="R41" s="10" t="s">
        <v>3</v>
      </c>
      <c r="S41" s="16">
        <f>$D36*S5</f>
        <v>1</v>
      </c>
      <c r="T41" s="16">
        <f>$D36*T5</f>
        <v>1</v>
      </c>
      <c r="U41" s="16">
        <f t="shared" ref="U41:AA41" si="785">$D36*U5</f>
        <v>1</v>
      </c>
      <c r="V41" s="16">
        <f t="shared" si="785"/>
        <v>1</v>
      </c>
      <c r="W41" s="16">
        <f t="shared" si="785"/>
        <v>1</v>
      </c>
      <c r="X41" s="16">
        <f t="shared" si="785"/>
        <v>2</v>
      </c>
      <c r="Y41" s="16">
        <f t="shared" si="785"/>
        <v>2</v>
      </c>
      <c r="Z41" s="16">
        <f t="shared" si="785"/>
        <v>2</v>
      </c>
      <c r="AA41" s="16">
        <f t="shared" si="785"/>
        <v>2</v>
      </c>
      <c r="AB41" s="16">
        <f t="shared" ref="AB41:CM41" si="786">$D36*AB5</f>
        <v>2</v>
      </c>
      <c r="AC41" s="16">
        <f t="shared" si="786"/>
        <v>3</v>
      </c>
      <c r="AD41" s="16">
        <f t="shared" si="786"/>
        <v>3</v>
      </c>
      <c r="AE41" s="16">
        <f t="shared" si="786"/>
        <v>3</v>
      </c>
      <c r="AF41" s="16">
        <f t="shared" si="786"/>
        <v>3</v>
      </c>
      <c r="AG41" s="16">
        <f t="shared" si="786"/>
        <v>3</v>
      </c>
      <c r="AH41" s="16">
        <f t="shared" si="786"/>
        <v>4</v>
      </c>
      <c r="AI41" s="16">
        <f t="shared" si="786"/>
        <v>4</v>
      </c>
      <c r="AJ41" s="16">
        <f t="shared" si="786"/>
        <v>4</v>
      </c>
      <c r="AK41" s="16">
        <f t="shared" si="786"/>
        <v>4</v>
      </c>
      <c r="AL41" s="16">
        <f t="shared" si="786"/>
        <v>4</v>
      </c>
      <c r="AM41" s="16">
        <f t="shared" si="786"/>
        <v>5</v>
      </c>
      <c r="AN41" s="16">
        <f t="shared" si="786"/>
        <v>5</v>
      </c>
      <c r="AO41" s="16">
        <f t="shared" si="786"/>
        <v>5</v>
      </c>
      <c r="AP41" s="16">
        <f t="shared" si="786"/>
        <v>5</v>
      </c>
      <c r="AQ41" s="16">
        <f t="shared" si="786"/>
        <v>5</v>
      </c>
      <c r="AR41" s="16">
        <f t="shared" si="786"/>
        <v>6</v>
      </c>
      <c r="AS41" s="16">
        <f t="shared" si="786"/>
        <v>6</v>
      </c>
      <c r="AT41" s="16">
        <f t="shared" si="786"/>
        <v>6</v>
      </c>
      <c r="AU41" s="16">
        <f t="shared" si="786"/>
        <v>6</v>
      </c>
      <c r="AV41" s="16">
        <f t="shared" si="786"/>
        <v>6</v>
      </c>
      <c r="AW41" s="16">
        <f t="shared" si="786"/>
        <v>7</v>
      </c>
      <c r="AX41" s="16">
        <f t="shared" si="786"/>
        <v>7</v>
      </c>
      <c r="AY41" s="16">
        <f t="shared" si="786"/>
        <v>7</v>
      </c>
      <c r="AZ41" s="16">
        <f t="shared" si="786"/>
        <v>7</v>
      </c>
      <c r="BA41" s="16">
        <f t="shared" si="786"/>
        <v>7</v>
      </c>
      <c r="BB41" s="16">
        <f t="shared" si="786"/>
        <v>8</v>
      </c>
      <c r="BC41" s="16">
        <f t="shared" si="786"/>
        <v>8</v>
      </c>
      <c r="BD41" s="16">
        <f t="shared" si="786"/>
        <v>8</v>
      </c>
      <c r="BE41" s="16">
        <f t="shared" si="786"/>
        <v>8</v>
      </c>
      <c r="BF41" s="16">
        <f t="shared" si="786"/>
        <v>8</v>
      </c>
      <c r="BG41" s="16">
        <f t="shared" si="786"/>
        <v>9</v>
      </c>
      <c r="BH41" s="16">
        <f t="shared" si="786"/>
        <v>9</v>
      </c>
      <c r="BI41" s="16">
        <f t="shared" si="786"/>
        <v>9</v>
      </c>
      <c r="BJ41" s="16">
        <f t="shared" si="786"/>
        <v>9</v>
      </c>
      <c r="BK41" s="16">
        <f t="shared" si="786"/>
        <v>9</v>
      </c>
      <c r="BL41" s="16">
        <f t="shared" si="786"/>
        <v>10</v>
      </c>
      <c r="BM41" s="16">
        <f t="shared" si="786"/>
        <v>10</v>
      </c>
      <c r="BN41" s="16">
        <f t="shared" si="786"/>
        <v>10</v>
      </c>
      <c r="BO41" s="16">
        <f t="shared" si="786"/>
        <v>10</v>
      </c>
      <c r="BP41" s="16">
        <f t="shared" si="786"/>
        <v>10</v>
      </c>
      <c r="BQ41" s="16">
        <f t="shared" si="786"/>
        <v>11</v>
      </c>
      <c r="BR41" s="16">
        <f t="shared" si="786"/>
        <v>11</v>
      </c>
      <c r="BS41" s="16">
        <f t="shared" si="786"/>
        <v>11</v>
      </c>
      <c r="BT41" s="16">
        <f t="shared" si="786"/>
        <v>11</v>
      </c>
      <c r="BU41" s="16">
        <f t="shared" si="786"/>
        <v>11</v>
      </c>
      <c r="BV41" s="16">
        <f t="shared" si="786"/>
        <v>12</v>
      </c>
      <c r="BW41" s="16">
        <f t="shared" si="786"/>
        <v>12</v>
      </c>
      <c r="BX41" s="16">
        <f t="shared" si="786"/>
        <v>12</v>
      </c>
      <c r="BY41" s="16">
        <f t="shared" si="786"/>
        <v>12</v>
      </c>
      <c r="BZ41" s="16">
        <f t="shared" si="786"/>
        <v>12</v>
      </c>
      <c r="CA41" s="16">
        <f t="shared" si="786"/>
        <v>13</v>
      </c>
      <c r="CB41" s="16">
        <f t="shared" si="786"/>
        <v>13</v>
      </c>
      <c r="CC41" s="16">
        <f t="shared" si="786"/>
        <v>13</v>
      </c>
      <c r="CD41" s="16">
        <f t="shared" si="786"/>
        <v>13</v>
      </c>
      <c r="CE41" s="16">
        <f t="shared" si="786"/>
        <v>13</v>
      </c>
      <c r="CF41" s="16">
        <f t="shared" si="786"/>
        <v>14</v>
      </c>
      <c r="CG41" s="16">
        <f t="shared" si="786"/>
        <v>14</v>
      </c>
      <c r="CH41" s="16">
        <f t="shared" si="786"/>
        <v>14</v>
      </c>
      <c r="CI41" s="16">
        <f t="shared" si="786"/>
        <v>14</v>
      </c>
      <c r="CJ41" s="16">
        <f t="shared" si="786"/>
        <v>14</v>
      </c>
      <c r="CK41" s="16">
        <f t="shared" si="786"/>
        <v>15</v>
      </c>
      <c r="CL41" s="16">
        <f t="shared" si="786"/>
        <v>15</v>
      </c>
      <c r="CM41" s="16">
        <f t="shared" si="786"/>
        <v>15</v>
      </c>
      <c r="CN41" s="16">
        <f t="shared" ref="CN41:DN41" si="787">$D36*CN5</f>
        <v>15</v>
      </c>
      <c r="CO41" s="16">
        <f t="shared" si="787"/>
        <v>15</v>
      </c>
      <c r="CP41" s="16">
        <f t="shared" si="787"/>
        <v>16</v>
      </c>
      <c r="CQ41" s="16">
        <f t="shared" si="787"/>
        <v>16</v>
      </c>
      <c r="CR41" s="16">
        <f t="shared" si="787"/>
        <v>16</v>
      </c>
      <c r="CS41" s="16">
        <f t="shared" si="787"/>
        <v>16</v>
      </c>
      <c r="CT41" s="16">
        <f t="shared" si="787"/>
        <v>16</v>
      </c>
      <c r="CU41" s="16">
        <f t="shared" si="787"/>
        <v>17</v>
      </c>
      <c r="CV41" s="16">
        <f t="shared" si="787"/>
        <v>17</v>
      </c>
      <c r="CW41" s="16">
        <f t="shared" si="787"/>
        <v>17</v>
      </c>
      <c r="CX41" s="16">
        <f t="shared" si="787"/>
        <v>17</v>
      </c>
      <c r="CY41" s="16">
        <f t="shared" si="787"/>
        <v>17</v>
      </c>
      <c r="CZ41" s="16">
        <f t="shared" si="787"/>
        <v>18</v>
      </c>
      <c r="DA41" s="16">
        <f t="shared" si="787"/>
        <v>18</v>
      </c>
      <c r="DB41" s="16">
        <f t="shared" si="787"/>
        <v>18</v>
      </c>
      <c r="DC41" s="16">
        <f t="shared" si="787"/>
        <v>18</v>
      </c>
      <c r="DD41" s="16">
        <f t="shared" si="787"/>
        <v>18</v>
      </c>
      <c r="DE41" s="16">
        <f t="shared" si="787"/>
        <v>19</v>
      </c>
      <c r="DF41" s="16">
        <f t="shared" si="787"/>
        <v>19</v>
      </c>
      <c r="DG41" s="16">
        <f t="shared" si="787"/>
        <v>19</v>
      </c>
      <c r="DH41" s="16">
        <f t="shared" si="787"/>
        <v>19</v>
      </c>
      <c r="DI41" s="16">
        <f t="shared" si="787"/>
        <v>19</v>
      </c>
      <c r="DJ41" s="16">
        <f t="shared" si="787"/>
        <v>20</v>
      </c>
      <c r="DK41" s="16">
        <f t="shared" si="787"/>
        <v>20</v>
      </c>
      <c r="DL41" s="16">
        <f t="shared" si="787"/>
        <v>20</v>
      </c>
      <c r="DM41" s="16">
        <f t="shared" si="787"/>
        <v>20</v>
      </c>
      <c r="DN41" s="16">
        <f t="shared" si="787"/>
        <v>20</v>
      </c>
    </row>
    <row r="42" spans="1:118" ht="15.6" x14ac:dyDescent="0.3">
      <c r="A42" s="10"/>
      <c r="B42" s="10" t="s">
        <v>63</v>
      </c>
      <c r="C42" s="10" t="s">
        <v>13</v>
      </c>
      <c r="D42" s="93">
        <v>0.1</v>
      </c>
      <c r="J42" s="134"/>
      <c r="K42" s="30"/>
      <c r="L42" s="10"/>
      <c r="M42" s="10"/>
      <c r="N42" s="16"/>
      <c r="P42" s="30"/>
      <c r="Q42" s="10"/>
      <c r="R42" s="10"/>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row>
    <row r="43" spans="1:118" ht="15.6" x14ac:dyDescent="0.3">
      <c r="A43" s="10"/>
      <c r="B43" s="10"/>
      <c r="C43" s="10"/>
      <c r="D43" s="10"/>
      <c r="J43" s="134"/>
      <c r="K43" s="30"/>
      <c r="L43" s="3" t="s">
        <v>97</v>
      </c>
      <c r="M43" s="3" t="s">
        <v>3</v>
      </c>
      <c r="N43" s="49">
        <f>SUM(N40:N41)</f>
        <v>1</v>
      </c>
      <c r="P43" s="30"/>
      <c r="Q43" s="3" t="s">
        <v>97</v>
      </c>
      <c r="R43" s="3" t="s">
        <v>3</v>
      </c>
      <c r="S43" s="49">
        <f>SUM(S40:S41)</f>
        <v>1</v>
      </c>
      <c r="T43" s="49">
        <f>SUM(T40:T41)</f>
        <v>1</v>
      </c>
      <c r="U43" s="49">
        <f t="shared" ref="U43:AA43" si="788">SUM(U40:U41)</f>
        <v>1</v>
      </c>
      <c r="V43" s="49">
        <f t="shared" si="788"/>
        <v>1</v>
      </c>
      <c r="W43" s="49">
        <f t="shared" si="788"/>
        <v>1</v>
      </c>
      <c r="X43" s="49">
        <f t="shared" si="788"/>
        <v>2</v>
      </c>
      <c r="Y43" s="49">
        <f t="shared" si="788"/>
        <v>2</v>
      </c>
      <c r="Z43" s="49">
        <f t="shared" si="788"/>
        <v>2</v>
      </c>
      <c r="AA43" s="49">
        <f t="shared" si="788"/>
        <v>2</v>
      </c>
      <c r="AB43" s="49">
        <f t="shared" ref="AB43:CM43" si="789">SUM(AB40:AB41)</f>
        <v>2</v>
      </c>
      <c r="AC43" s="49">
        <f t="shared" si="789"/>
        <v>3</v>
      </c>
      <c r="AD43" s="49">
        <f t="shared" si="789"/>
        <v>3</v>
      </c>
      <c r="AE43" s="49">
        <f t="shared" si="789"/>
        <v>3</v>
      </c>
      <c r="AF43" s="49">
        <f t="shared" si="789"/>
        <v>3</v>
      </c>
      <c r="AG43" s="49">
        <f t="shared" si="789"/>
        <v>3</v>
      </c>
      <c r="AH43" s="49">
        <f t="shared" si="789"/>
        <v>4</v>
      </c>
      <c r="AI43" s="49">
        <f t="shared" si="789"/>
        <v>4</v>
      </c>
      <c r="AJ43" s="49">
        <f t="shared" si="789"/>
        <v>4</v>
      </c>
      <c r="AK43" s="49">
        <f t="shared" si="789"/>
        <v>4</v>
      </c>
      <c r="AL43" s="49">
        <f t="shared" si="789"/>
        <v>4</v>
      </c>
      <c r="AM43" s="49">
        <f t="shared" si="789"/>
        <v>5</v>
      </c>
      <c r="AN43" s="49">
        <f t="shared" si="789"/>
        <v>5</v>
      </c>
      <c r="AO43" s="49">
        <f t="shared" si="789"/>
        <v>5</v>
      </c>
      <c r="AP43" s="49">
        <f t="shared" si="789"/>
        <v>5</v>
      </c>
      <c r="AQ43" s="49">
        <f t="shared" si="789"/>
        <v>5</v>
      </c>
      <c r="AR43" s="49">
        <f t="shared" si="789"/>
        <v>6</v>
      </c>
      <c r="AS43" s="49">
        <f t="shared" si="789"/>
        <v>6</v>
      </c>
      <c r="AT43" s="49">
        <f t="shared" si="789"/>
        <v>6</v>
      </c>
      <c r="AU43" s="49">
        <f t="shared" si="789"/>
        <v>6</v>
      </c>
      <c r="AV43" s="49">
        <f t="shared" si="789"/>
        <v>6</v>
      </c>
      <c r="AW43" s="49">
        <f t="shared" si="789"/>
        <v>7</v>
      </c>
      <c r="AX43" s="49">
        <f t="shared" si="789"/>
        <v>7</v>
      </c>
      <c r="AY43" s="49">
        <f t="shared" si="789"/>
        <v>7</v>
      </c>
      <c r="AZ43" s="49">
        <f t="shared" si="789"/>
        <v>7</v>
      </c>
      <c r="BA43" s="49">
        <f t="shared" si="789"/>
        <v>7</v>
      </c>
      <c r="BB43" s="49">
        <f t="shared" si="789"/>
        <v>8</v>
      </c>
      <c r="BC43" s="49">
        <f t="shared" si="789"/>
        <v>8</v>
      </c>
      <c r="BD43" s="49">
        <f t="shared" si="789"/>
        <v>8</v>
      </c>
      <c r="BE43" s="49">
        <f t="shared" si="789"/>
        <v>8</v>
      </c>
      <c r="BF43" s="49">
        <f t="shared" si="789"/>
        <v>8</v>
      </c>
      <c r="BG43" s="49">
        <f t="shared" si="789"/>
        <v>9</v>
      </c>
      <c r="BH43" s="49">
        <f t="shared" si="789"/>
        <v>9</v>
      </c>
      <c r="BI43" s="49">
        <f t="shared" si="789"/>
        <v>9</v>
      </c>
      <c r="BJ43" s="49">
        <f t="shared" si="789"/>
        <v>9</v>
      </c>
      <c r="BK43" s="49">
        <f t="shared" si="789"/>
        <v>9</v>
      </c>
      <c r="BL43" s="49">
        <f t="shared" si="789"/>
        <v>10</v>
      </c>
      <c r="BM43" s="49">
        <f t="shared" si="789"/>
        <v>10</v>
      </c>
      <c r="BN43" s="49">
        <f t="shared" si="789"/>
        <v>10</v>
      </c>
      <c r="BO43" s="49">
        <f t="shared" si="789"/>
        <v>10</v>
      </c>
      <c r="BP43" s="49">
        <f t="shared" si="789"/>
        <v>10</v>
      </c>
      <c r="BQ43" s="49">
        <f t="shared" si="789"/>
        <v>11</v>
      </c>
      <c r="BR43" s="49">
        <f t="shared" si="789"/>
        <v>11</v>
      </c>
      <c r="BS43" s="49">
        <f t="shared" si="789"/>
        <v>11</v>
      </c>
      <c r="BT43" s="49">
        <f t="shared" si="789"/>
        <v>11</v>
      </c>
      <c r="BU43" s="49">
        <f t="shared" si="789"/>
        <v>11</v>
      </c>
      <c r="BV43" s="49">
        <f t="shared" si="789"/>
        <v>12</v>
      </c>
      <c r="BW43" s="49">
        <f t="shared" si="789"/>
        <v>12</v>
      </c>
      <c r="BX43" s="49">
        <f t="shared" si="789"/>
        <v>12</v>
      </c>
      <c r="BY43" s="49">
        <f t="shared" si="789"/>
        <v>12</v>
      </c>
      <c r="BZ43" s="49">
        <f t="shared" si="789"/>
        <v>12</v>
      </c>
      <c r="CA43" s="49">
        <f t="shared" si="789"/>
        <v>13</v>
      </c>
      <c r="CB43" s="49">
        <f t="shared" si="789"/>
        <v>13</v>
      </c>
      <c r="CC43" s="49">
        <f t="shared" si="789"/>
        <v>13</v>
      </c>
      <c r="CD43" s="49">
        <f t="shared" si="789"/>
        <v>13</v>
      </c>
      <c r="CE43" s="49">
        <f t="shared" si="789"/>
        <v>13</v>
      </c>
      <c r="CF43" s="49">
        <f t="shared" si="789"/>
        <v>14</v>
      </c>
      <c r="CG43" s="49">
        <f t="shared" si="789"/>
        <v>14</v>
      </c>
      <c r="CH43" s="49">
        <f t="shared" si="789"/>
        <v>14</v>
      </c>
      <c r="CI43" s="49">
        <f t="shared" si="789"/>
        <v>14</v>
      </c>
      <c r="CJ43" s="49">
        <f t="shared" si="789"/>
        <v>14</v>
      </c>
      <c r="CK43" s="49">
        <f t="shared" si="789"/>
        <v>15</v>
      </c>
      <c r="CL43" s="49">
        <f t="shared" si="789"/>
        <v>15</v>
      </c>
      <c r="CM43" s="49">
        <f t="shared" si="789"/>
        <v>15</v>
      </c>
      <c r="CN43" s="49">
        <f t="shared" ref="CN43:DN43" si="790">SUM(CN40:CN41)</f>
        <v>15</v>
      </c>
      <c r="CO43" s="49">
        <f t="shared" si="790"/>
        <v>15</v>
      </c>
      <c r="CP43" s="49">
        <f t="shared" si="790"/>
        <v>16</v>
      </c>
      <c r="CQ43" s="49">
        <f t="shared" si="790"/>
        <v>16</v>
      </c>
      <c r="CR43" s="49">
        <f t="shared" si="790"/>
        <v>16</v>
      </c>
      <c r="CS43" s="49">
        <f t="shared" si="790"/>
        <v>16</v>
      </c>
      <c r="CT43" s="49">
        <f t="shared" si="790"/>
        <v>16</v>
      </c>
      <c r="CU43" s="49">
        <f t="shared" si="790"/>
        <v>17</v>
      </c>
      <c r="CV43" s="49">
        <f t="shared" si="790"/>
        <v>17</v>
      </c>
      <c r="CW43" s="49">
        <f t="shared" si="790"/>
        <v>17</v>
      </c>
      <c r="CX43" s="49">
        <f t="shared" si="790"/>
        <v>17</v>
      </c>
      <c r="CY43" s="49">
        <f t="shared" si="790"/>
        <v>17</v>
      </c>
      <c r="CZ43" s="49">
        <f t="shared" si="790"/>
        <v>18</v>
      </c>
      <c r="DA43" s="49">
        <f t="shared" si="790"/>
        <v>18</v>
      </c>
      <c r="DB43" s="49">
        <f t="shared" si="790"/>
        <v>18</v>
      </c>
      <c r="DC43" s="49">
        <f t="shared" si="790"/>
        <v>18</v>
      </c>
      <c r="DD43" s="49">
        <f t="shared" si="790"/>
        <v>18</v>
      </c>
      <c r="DE43" s="49">
        <f t="shared" si="790"/>
        <v>19</v>
      </c>
      <c r="DF43" s="49">
        <f t="shared" si="790"/>
        <v>19</v>
      </c>
      <c r="DG43" s="49">
        <f t="shared" si="790"/>
        <v>19</v>
      </c>
      <c r="DH43" s="49">
        <f t="shared" si="790"/>
        <v>19</v>
      </c>
      <c r="DI43" s="49">
        <f t="shared" si="790"/>
        <v>19</v>
      </c>
      <c r="DJ43" s="49">
        <f t="shared" si="790"/>
        <v>20</v>
      </c>
      <c r="DK43" s="49">
        <f t="shared" si="790"/>
        <v>20</v>
      </c>
      <c r="DL43" s="49">
        <f t="shared" si="790"/>
        <v>20</v>
      </c>
      <c r="DM43" s="49">
        <f t="shared" si="790"/>
        <v>20</v>
      </c>
      <c r="DN43" s="49">
        <f t="shared" si="790"/>
        <v>20</v>
      </c>
    </row>
    <row r="44" spans="1:118" ht="15.6" x14ac:dyDescent="0.3">
      <c r="A44" s="10"/>
      <c r="B44" s="10" t="s">
        <v>120</v>
      </c>
      <c r="C44" s="10" t="s">
        <v>13</v>
      </c>
      <c r="D44" s="93">
        <v>0</v>
      </c>
      <c r="J44" s="134"/>
      <c r="K44" s="30"/>
      <c r="L44" s="10"/>
      <c r="M44" s="10"/>
      <c r="N44" s="10"/>
      <c r="P44" s="3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row>
    <row r="45" spans="1:118" ht="15.6" x14ac:dyDescent="0.3">
      <c r="A45" s="10"/>
      <c r="B45" s="10" t="s">
        <v>121</v>
      </c>
      <c r="C45" s="10" t="s">
        <v>13</v>
      </c>
      <c r="D45" s="93">
        <v>0</v>
      </c>
      <c r="J45" s="134"/>
      <c r="K45" s="62"/>
      <c r="L45" s="11"/>
      <c r="M45" s="11"/>
      <c r="N45" s="58"/>
      <c r="P45" s="62"/>
      <c r="Q45" s="11"/>
      <c r="R45" s="11"/>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8"/>
      <c r="CL45" s="58"/>
      <c r="CM45" s="58"/>
      <c r="CN45" s="58"/>
      <c r="CO45" s="58"/>
      <c r="CP45" s="58"/>
      <c r="CQ45" s="58"/>
      <c r="CR45" s="58"/>
      <c r="CS45" s="58"/>
      <c r="CT45" s="58"/>
      <c r="CU45" s="58"/>
      <c r="CV45" s="58"/>
      <c r="CW45" s="58"/>
      <c r="CX45" s="58"/>
      <c r="CY45" s="58"/>
      <c r="CZ45" s="58"/>
      <c r="DA45" s="58"/>
      <c r="DB45" s="58"/>
      <c r="DC45" s="58"/>
      <c r="DD45" s="58"/>
      <c r="DE45" s="58"/>
      <c r="DF45" s="58"/>
      <c r="DG45" s="58"/>
      <c r="DH45" s="58"/>
      <c r="DI45" s="58"/>
      <c r="DJ45" s="58"/>
      <c r="DK45" s="58"/>
      <c r="DL45" s="58"/>
      <c r="DM45" s="58"/>
      <c r="DN45" s="58"/>
    </row>
    <row r="46" spans="1:118" ht="15.6" x14ac:dyDescent="0.3">
      <c r="A46" s="10"/>
      <c r="B46" s="3"/>
      <c r="C46" s="4"/>
      <c r="D46" s="20"/>
      <c r="J46" s="134"/>
      <c r="K46" s="34" t="s">
        <v>1</v>
      </c>
      <c r="L46" s="12" t="s">
        <v>99</v>
      </c>
      <c r="M46" s="12" t="s">
        <v>13</v>
      </c>
      <c r="N46" s="43">
        <f>SUM(N31:N33)*$D55</f>
        <v>2.8288684854557095E-3</v>
      </c>
      <c r="P46" s="34" t="s">
        <v>1</v>
      </c>
      <c r="Q46" s="12" t="s">
        <v>99</v>
      </c>
      <c r="R46" s="12" t="s">
        <v>13</v>
      </c>
      <c r="S46" s="43">
        <f>SUM(S31:S33)*$D55</f>
        <v>2.8288684854557095E-3</v>
      </c>
      <c r="T46" s="43">
        <f>SUM(T31:T33)*$D55</f>
        <v>5.657736970911419E-3</v>
      </c>
      <c r="U46" s="43">
        <f t="shared" ref="U46:AA46" si="791">SUM(U31:U33)*$D55</f>
        <v>8.4866054563671293E-3</v>
      </c>
      <c r="V46" s="43">
        <f t="shared" si="791"/>
        <v>1.1315473941822838E-2</v>
      </c>
      <c r="W46" s="43">
        <f t="shared" si="791"/>
        <v>1.4144342427278547E-2</v>
      </c>
      <c r="X46" s="43">
        <f t="shared" si="791"/>
        <v>1.6973210912734259E-2</v>
      </c>
      <c r="Y46" s="43">
        <f t="shared" si="791"/>
        <v>1.9802079398189964E-2</v>
      </c>
      <c r="Z46" s="43">
        <f t="shared" si="791"/>
        <v>2.2630947883645676E-2</v>
      </c>
      <c r="AA46" s="43">
        <f t="shared" si="791"/>
        <v>2.5459816369101388E-2</v>
      </c>
      <c r="AB46" s="43">
        <f t="shared" ref="AB46:CM46" si="792">SUM(AB31:AB33)*$D55</f>
        <v>2.8288684854557093E-2</v>
      </c>
      <c r="AC46" s="43">
        <f t="shared" si="792"/>
        <v>3.1117553340012805E-2</v>
      </c>
      <c r="AD46" s="43">
        <f t="shared" si="792"/>
        <v>3.3946421825468517E-2</v>
      </c>
      <c r="AE46" s="43">
        <f t="shared" si="792"/>
        <v>3.6775290310924226E-2</v>
      </c>
      <c r="AF46" s="43">
        <f t="shared" si="792"/>
        <v>3.9604158796379928E-2</v>
      </c>
      <c r="AG46" s="43">
        <f t="shared" si="792"/>
        <v>4.2433027281835643E-2</v>
      </c>
      <c r="AH46" s="43">
        <f t="shared" si="792"/>
        <v>4.5261895767291352E-2</v>
      </c>
      <c r="AI46" s="43">
        <f t="shared" si="792"/>
        <v>4.8090764252747067E-2</v>
      </c>
      <c r="AJ46" s="43">
        <f t="shared" si="792"/>
        <v>5.0919632738202776E-2</v>
      </c>
      <c r="AK46" s="43">
        <f t="shared" si="792"/>
        <v>5.3748501223658478E-2</v>
      </c>
      <c r="AL46" s="43">
        <f t="shared" si="792"/>
        <v>5.6577369709114186E-2</v>
      </c>
      <c r="AM46" s="43">
        <f t="shared" si="792"/>
        <v>5.9406238194569902E-2</v>
      </c>
      <c r="AN46" s="43">
        <f t="shared" si="792"/>
        <v>6.2235106680025611E-2</v>
      </c>
      <c r="AO46" s="43">
        <f t="shared" si="792"/>
        <v>6.5063975165481333E-2</v>
      </c>
      <c r="AP46" s="43">
        <f t="shared" si="792"/>
        <v>6.7892843650937035E-2</v>
      </c>
      <c r="AQ46" s="43">
        <f t="shared" si="792"/>
        <v>7.0721712136392736E-2</v>
      </c>
      <c r="AR46" s="43">
        <f t="shared" si="792"/>
        <v>7.3550580621848452E-2</v>
      </c>
      <c r="AS46" s="43">
        <f t="shared" si="792"/>
        <v>7.6379449107304168E-2</v>
      </c>
      <c r="AT46" s="43">
        <f t="shared" si="792"/>
        <v>7.9208317592759855E-2</v>
      </c>
      <c r="AU46" s="43">
        <f t="shared" si="792"/>
        <v>8.2037186078215585E-2</v>
      </c>
      <c r="AV46" s="43">
        <f t="shared" si="792"/>
        <v>8.4866054563671287E-2</v>
      </c>
      <c r="AW46" s="43">
        <f t="shared" si="792"/>
        <v>8.7694923049127002E-2</v>
      </c>
      <c r="AX46" s="43">
        <f t="shared" si="792"/>
        <v>9.0523791534582704E-2</v>
      </c>
      <c r="AY46" s="43">
        <f t="shared" si="792"/>
        <v>9.3352660020038405E-2</v>
      </c>
      <c r="AZ46" s="43">
        <f t="shared" si="792"/>
        <v>9.6181528505494135E-2</v>
      </c>
      <c r="BA46" s="43">
        <f t="shared" si="792"/>
        <v>9.9010396990949837E-2</v>
      </c>
      <c r="BB46" s="43">
        <f t="shared" si="792"/>
        <v>0.10183926547640555</v>
      </c>
      <c r="BC46" s="43">
        <f t="shared" si="792"/>
        <v>0.10466813396186125</v>
      </c>
      <c r="BD46" s="43">
        <f t="shared" si="792"/>
        <v>0.10749700244731696</v>
      </c>
      <c r="BE46" s="43">
        <f t="shared" si="792"/>
        <v>0.11032587093277268</v>
      </c>
      <c r="BF46" s="43">
        <f t="shared" si="792"/>
        <v>0.11315473941822837</v>
      </c>
      <c r="BG46" s="43">
        <f t="shared" si="792"/>
        <v>0.1159836079036841</v>
      </c>
      <c r="BH46" s="43">
        <f t="shared" si="792"/>
        <v>0.1188124763891398</v>
      </c>
      <c r="BI46" s="43">
        <f t="shared" si="792"/>
        <v>0.12164134487459551</v>
      </c>
      <c r="BJ46" s="43">
        <f t="shared" si="792"/>
        <v>0.12447021336005122</v>
      </c>
      <c r="BK46" s="43">
        <f t="shared" si="792"/>
        <v>0.12729908184550692</v>
      </c>
      <c r="BL46" s="43">
        <f t="shared" si="792"/>
        <v>0.13012795033096267</v>
      </c>
      <c r="BM46" s="43">
        <f t="shared" si="792"/>
        <v>0.13295681881641835</v>
      </c>
      <c r="BN46" s="43">
        <f t="shared" si="792"/>
        <v>0.13578568730187407</v>
      </c>
      <c r="BO46" s="43">
        <f t="shared" si="792"/>
        <v>0.13861455578732976</v>
      </c>
      <c r="BP46" s="43">
        <f t="shared" si="792"/>
        <v>0.14144342427278547</v>
      </c>
      <c r="BQ46" s="43">
        <f t="shared" si="792"/>
        <v>0.14427229275824119</v>
      </c>
      <c r="BR46" s="43">
        <f t="shared" si="792"/>
        <v>0.1471011612436969</v>
      </c>
      <c r="BS46" s="43">
        <f t="shared" si="792"/>
        <v>0.14993002972915262</v>
      </c>
      <c r="BT46" s="43">
        <f t="shared" si="792"/>
        <v>0.15275889821460834</v>
      </c>
      <c r="BU46" s="43">
        <f t="shared" si="792"/>
        <v>0.15558776670006402</v>
      </c>
      <c r="BV46" s="43">
        <f t="shared" si="792"/>
        <v>0.15841663518551971</v>
      </c>
      <c r="BW46" s="43">
        <f t="shared" si="792"/>
        <v>0.16124550367097545</v>
      </c>
      <c r="BX46" s="43">
        <f t="shared" si="792"/>
        <v>0.16407437215643117</v>
      </c>
      <c r="BY46" s="43">
        <f t="shared" si="792"/>
        <v>0.16690324064188686</v>
      </c>
      <c r="BZ46" s="43">
        <f t="shared" si="792"/>
        <v>0.16973210912734257</v>
      </c>
      <c r="CA46" s="43">
        <f t="shared" si="792"/>
        <v>0.17256097761279829</v>
      </c>
      <c r="CB46" s="43">
        <f t="shared" si="792"/>
        <v>0.175389846098254</v>
      </c>
      <c r="CC46" s="43">
        <f t="shared" si="792"/>
        <v>0.17821871458370972</v>
      </c>
      <c r="CD46" s="43">
        <f t="shared" si="792"/>
        <v>0.18104758306916541</v>
      </c>
      <c r="CE46" s="43">
        <f t="shared" si="792"/>
        <v>0.18387645155462112</v>
      </c>
      <c r="CF46" s="43">
        <f t="shared" si="792"/>
        <v>0.18670532004007681</v>
      </c>
      <c r="CG46" s="43">
        <f t="shared" si="792"/>
        <v>0.18953418852553255</v>
      </c>
      <c r="CH46" s="43">
        <f t="shared" si="792"/>
        <v>0.19236305701098827</v>
      </c>
      <c r="CI46" s="43">
        <f t="shared" si="792"/>
        <v>0.19519192549644396</v>
      </c>
      <c r="CJ46" s="43">
        <f t="shared" si="792"/>
        <v>0.19802079398189967</v>
      </c>
      <c r="CK46" s="43">
        <f t="shared" si="792"/>
        <v>0.20084966246735539</v>
      </c>
      <c r="CL46" s="43">
        <f t="shared" si="792"/>
        <v>0.2036785309528111</v>
      </c>
      <c r="CM46" s="43">
        <f t="shared" si="792"/>
        <v>0.20650739943826682</v>
      </c>
      <c r="CN46" s="43">
        <f t="shared" ref="CN46:DN46" si="793">SUM(CN31:CN33)*$D55</f>
        <v>0.20933626792372251</v>
      </c>
      <c r="CO46" s="43">
        <f t="shared" si="793"/>
        <v>0.21216513640917822</v>
      </c>
      <c r="CP46" s="43">
        <f t="shared" si="793"/>
        <v>0.21499400489463391</v>
      </c>
      <c r="CQ46" s="43">
        <f t="shared" si="793"/>
        <v>0.21782287338008965</v>
      </c>
      <c r="CR46" s="43">
        <f t="shared" si="793"/>
        <v>0.22065174186554537</v>
      </c>
      <c r="CS46" s="43">
        <f t="shared" si="793"/>
        <v>0.22348061035100106</v>
      </c>
      <c r="CT46" s="43">
        <f t="shared" si="793"/>
        <v>0.22630947883645675</v>
      </c>
      <c r="CU46" s="43">
        <f t="shared" si="793"/>
        <v>0.22913834732191249</v>
      </c>
      <c r="CV46" s="43">
        <f t="shared" si="793"/>
        <v>0.2319672158073682</v>
      </c>
      <c r="CW46" s="43">
        <f t="shared" si="793"/>
        <v>0.23479608429282389</v>
      </c>
      <c r="CX46" s="43">
        <f t="shared" si="793"/>
        <v>0.23762495277827961</v>
      </c>
      <c r="CY46" s="43">
        <f t="shared" si="793"/>
        <v>0.24045382126373532</v>
      </c>
      <c r="CZ46" s="43">
        <f t="shared" si="793"/>
        <v>0.24328268974919101</v>
      </c>
      <c r="DA46" s="43">
        <f t="shared" si="793"/>
        <v>0.24611155823464675</v>
      </c>
      <c r="DB46" s="43">
        <f t="shared" si="793"/>
        <v>0.24894042672010244</v>
      </c>
      <c r="DC46" s="43">
        <f t="shared" si="793"/>
        <v>0.25176929520555819</v>
      </c>
      <c r="DD46" s="43">
        <f t="shared" si="793"/>
        <v>0.25459816369101385</v>
      </c>
      <c r="DE46" s="43">
        <f t="shared" si="793"/>
        <v>0.25742703217646956</v>
      </c>
      <c r="DF46" s="43">
        <f t="shared" si="793"/>
        <v>0.26025590066192533</v>
      </c>
      <c r="DG46" s="43">
        <f t="shared" si="793"/>
        <v>0.26308476914738099</v>
      </c>
      <c r="DH46" s="43">
        <f t="shared" si="793"/>
        <v>0.26591363763283671</v>
      </c>
      <c r="DI46" s="43">
        <f t="shared" si="793"/>
        <v>0.26874250611829242</v>
      </c>
      <c r="DJ46" s="43">
        <f t="shared" si="793"/>
        <v>0.27157137460374814</v>
      </c>
      <c r="DK46" s="43">
        <f t="shared" si="793"/>
        <v>0.27440024308920385</v>
      </c>
      <c r="DL46" s="43">
        <f t="shared" si="793"/>
        <v>0.27722911157465951</v>
      </c>
      <c r="DM46" s="43">
        <f t="shared" si="793"/>
        <v>0.28005798006011523</v>
      </c>
      <c r="DN46" s="43">
        <f t="shared" si="793"/>
        <v>0.28288684854557095</v>
      </c>
    </row>
    <row r="47" spans="1:118" ht="15.6" x14ac:dyDescent="0.3">
      <c r="A47" s="54"/>
      <c r="B47" s="7"/>
      <c r="C47" s="8"/>
      <c r="D47" s="8"/>
      <c r="J47" s="134"/>
      <c r="K47" s="30"/>
      <c r="L47" s="10" t="s">
        <v>100</v>
      </c>
      <c r="M47" s="10" t="s">
        <v>13</v>
      </c>
      <c r="N47" s="10">
        <f>N34*$D56</f>
        <v>0.2</v>
      </c>
      <c r="P47" s="30"/>
      <c r="Q47" s="10" t="s">
        <v>100</v>
      </c>
      <c r="R47" s="10" t="s">
        <v>13</v>
      </c>
      <c r="S47" s="10">
        <f>S34*$D56</f>
        <v>0.2</v>
      </c>
      <c r="T47" s="10">
        <f>T34*$D56</f>
        <v>0.2</v>
      </c>
      <c r="U47" s="10">
        <f t="shared" ref="U47:AA47" si="794">U34*$D56</f>
        <v>0.2</v>
      </c>
      <c r="V47" s="10">
        <f t="shared" si="794"/>
        <v>0.2</v>
      </c>
      <c r="W47" s="10">
        <f t="shared" si="794"/>
        <v>0.2</v>
      </c>
      <c r="X47" s="10">
        <f t="shared" si="794"/>
        <v>0.4</v>
      </c>
      <c r="Y47" s="10">
        <f t="shared" si="794"/>
        <v>0.4</v>
      </c>
      <c r="Z47" s="10">
        <f t="shared" si="794"/>
        <v>0.4</v>
      </c>
      <c r="AA47" s="10">
        <f t="shared" si="794"/>
        <v>0.4</v>
      </c>
      <c r="AB47" s="10">
        <f t="shared" ref="AB47:CM47" si="795">AB34*$D56</f>
        <v>0.4</v>
      </c>
      <c r="AC47" s="10">
        <f t="shared" si="795"/>
        <v>0.60000000000000009</v>
      </c>
      <c r="AD47" s="10">
        <f t="shared" si="795"/>
        <v>0.60000000000000009</v>
      </c>
      <c r="AE47" s="10">
        <f t="shared" si="795"/>
        <v>0.60000000000000009</v>
      </c>
      <c r="AF47" s="10">
        <f t="shared" si="795"/>
        <v>0.60000000000000009</v>
      </c>
      <c r="AG47" s="10">
        <f t="shared" si="795"/>
        <v>0.60000000000000009</v>
      </c>
      <c r="AH47" s="10">
        <f t="shared" si="795"/>
        <v>0.8</v>
      </c>
      <c r="AI47" s="10">
        <f t="shared" si="795"/>
        <v>0.8</v>
      </c>
      <c r="AJ47" s="10">
        <f t="shared" si="795"/>
        <v>0.8</v>
      </c>
      <c r="AK47" s="10">
        <f t="shared" si="795"/>
        <v>0.8</v>
      </c>
      <c r="AL47" s="10">
        <f t="shared" si="795"/>
        <v>0.8</v>
      </c>
      <c r="AM47" s="10">
        <f t="shared" si="795"/>
        <v>1</v>
      </c>
      <c r="AN47" s="10">
        <f t="shared" si="795"/>
        <v>1</v>
      </c>
      <c r="AO47" s="10">
        <f t="shared" si="795"/>
        <v>1</v>
      </c>
      <c r="AP47" s="10">
        <f t="shared" si="795"/>
        <v>1</v>
      </c>
      <c r="AQ47" s="10">
        <f t="shared" si="795"/>
        <v>1</v>
      </c>
      <c r="AR47" s="10">
        <f t="shared" si="795"/>
        <v>1.2000000000000002</v>
      </c>
      <c r="AS47" s="10">
        <f t="shared" si="795"/>
        <v>1.2000000000000002</v>
      </c>
      <c r="AT47" s="10">
        <f t="shared" si="795"/>
        <v>1.2000000000000002</v>
      </c>
      <c r="AU47" s="10">
        <f t="shared" si="795"/>
        <v>1.2000000000000002</v>
      </c>
      <c r="AV47" s="10">
        <f t="shared" si="795"/>
        <v>1.2000000000000002</v>
      </c>
      <c r="AW47" s="10">
        <f t="shared" si="795"/>
        <v>1.4000000000000001</v>
      </c>
      <c r="AX47" s="10">
        <f t="shared" si="795"/>
        <v>1.4000000000000001</v>
      </c>
      <c r="AY47" s="10">
        <f t="shared" si="795"/>
        <v>1.4000000000000001</v>
      </c>
      <c r="AZ47" s="10">
        <f t="shared" si="795"/>
        <v>1.4000000000000001</v>
      </c>
      <c r="BA47" s="10">
        <f t="shared" si="795"/>
        <v>1.4000000000000001</v>
      </c>
      <c r="BB47" s="10">
        <f t="shared" si="795"/>
        <v>1.6</v>
      </c>
      <c r="BC47" s="10">
        <f t="shared" si="795"/>
        <v>1.6</v>
      </c>
      <c r="BD47" s="10">
        <f t="shared" si="795"/>
        <v>1.6</v>
      </c>
      <c r="BE47" s="10">
        <f t="shared" si="795"/>
        <v>1.6</v>
      </c>
      <c r="BF47" s="10">
        <f t="shared" si="795"/>
        <v>1.6</v>
      </c>
      <c r="BG47" s="10">
        <f t="shared" si="795"/>
        <v>1.8</v>
      </c>
      <c r="BH47" s="10">
        <f t="shared" si="795"/>
        <v>1.8</v>
      </c>
      <c r="BI47" s="10">
        <f t="shared" si="795"/>
        <v>1.8</v>
      </c>
      <c r="BJ47" s="10">
        <f t="shared" si="795"/>
        <v>1.8</v>
      </c>
      <c r="BK47" s="10">
        <f t="shared" si="795"/>
        <v>1.8</v>
      </c>
      <c r="BL47" s="10">
        <f t="shared" si="795"/>
        <v>2</v>
      </c>
      <c r="BM47" s="10">
        <f t="shared" si="795"/>
        <v>2</v>
      </c>
      <c r="BN47" s="10">
        <f t="shared" si="795"/>
        <v>2</v>
      </c>
      <c r="BO47" s="10">
        <f t="shared" si="795"/>
        <v>2</v>
      </c>
      <c r="BP47" s="10">
        <f t="shared" si="795"/>
        <v>2</v>
      </c>
      <c r="BQ47" s="10">
        <f t="shared" si="795"/>
        <v>2.2000000000000002</v>
      </c>
      <c r="BR47" s="10">
        <f t="shared" si="795"/>
        <v>2.2000000000000002</v>
      </c>
      <c r="BS47" s="10">
        <f t="shared" si="795"/>
        <v>2.2000000000000002</v>
      </c>
      <c r="BT47" s="10">
        <f t="shared" si="795"/>
        <v>2.2000000000000002</v>
      </c>
      <c r="BU47" s="10">
        <f t="shared" si="795"/>
        <v>2.2000000000000002</v>
      </c>
      <c r="BV47" s="10">
        <f t="shared" si="795"/>
        <v>2.4000000000000004</v>
      </c>
      <c r="BW47" s="10">
        <f t="shared" si="795"/>
        <v>2.4000000000000004</v>
      </c>
      <c r="BX47" s="10">
        <f t="shared" si="795"/>
        <v>2.4000000000000004</v>
      </c>
      <c r="BY47" s="10">
        <f t="shared" si="795"/>
        <v>2.4000000000000004</v>
      </c>
      <c r="BZ47" s="10">
        <f t="shared" si="795"/>
        <v>2.4000000000000004</v>
      </c>
      <c r="CA47" s="10">
        <f t="shared" si="795"/>
        <v>2.6</v>
      </c>
      <c r="CB47" s="10">
        <f t="shared" si="795"/>
        <v>2.6</v>
      </c>
      <c r="CC47" s="10">
        <f t="shared" si="795"/>
        <v>2.6</v>
      </c>
      <c r="CD47" s="10">
        <f t="shared" si="795"/>
        <v>2.6</v>
      </c>
      <c r="CE47" s="10">
        <f t="shared" si="795"/>
        <v>2.6</v>
      </c>
      <c r="CF47" s="10">
        <f t="shared" si="795"/>
        <v>2.8000000000000003</v>
      </c>
      <c r="CG47" s="10">
        <f t="shared" si="795"/>
        <v>2.8000000000000003</v>
      </c>
      <c r="CH47" s="10">
        <f t="shared" si="795"/>
        <v>2.8000000000000003</v>
      </c>
      <c r="CI47" s="10">
        <f t="shared" si="795"/>
        <v>2.8000000000000003</v>
      </c>
      <c r="CJ47" s="10">
        <f t="shared" si="795"/>
        <v>2.8000000000000003</v>
      </c>
      <c r="CK47" s="10">
        <f t="shared" si="795"/>
        <v>3</v>
      </c>
      <c r="CL47" s="10">
        <f t="shared" si="795"/>
        <v>3</v>
      </c>
      <c r="CM47" s="10">
        <f t="shared" si="795"/>
        <v>3</v>
      </c>
      <c r="CN47" s="10">
        <f t="shared" ref="CN47:DN47" si="796">CN34*$D56</f>
        <v>3</v>
      </c>
      <c r="CO47" s="10">
        <f t="shared" si="796"/>
        <v>3</v>
      </c>
      <c r="CP47" s="10">
        <f t="shared" si="796"/>
        <v>3.2</v>
      </c>
      <c r="CQ47" s="10">
        <f t="shared" si="796"/>
        <v>3.2</v>
      </c>
      <c r="CR47" s="10">
        <f t="shared" si="796"/>
        <v>3.2</v>
      </c>
      <c r="CS47" s="10">
        <f t="shared" si="796"/>
        <v>3.2</v>
      </c>
      <c r="CT47" s="10">
        <f t="shared" si="796"/>
        <v>3.2</v>
      </c>
      <c r="CU47" s="10">
        <f t="shared" si="796"/>
        <v>3.4000000000000004</v>
      </c>
      <c r="CV47" s="10">
        <f t="shared" si="796"/>
        <v>3.4000000000000004</v>
      </c>
      <c r="CW47" s="10">
        <f t="shared" si="796"/>
        <v>3.4000000000000004</v>
      </c>
      <c r="CX47" s="10">
        <f t="shared" si="796"/>
        <v>3.4000000000000004</v>
      </c>
      <c r="CY47" s="10">
        <f t="shared" si="796"/>
        <v>3.4000000000000004</v>
      </c>
      <c r="CZ47" s="10">
        <f t="shared" si="796"/>
        <v>3.6</v>
      </c>
      <c r="DA47" s="10">
        <f t="shared" si="796"/>
        <v>3.6</v>
      </c>
      <c r="DB47" s="10">
        <f t="shared" si="796"/>
        <v>3.6</v>
      </c>
      <c r="DC47" s="10">
        <f t="shared" si="796"/>
        <v>3.6</v>
      </c>
      <c r="DD47" s="10">
        <f t="shared" si="796"/>
        <v>3.6</v>
      </c>
      <c r="DE47" s="10">
        <f t="shared" si="796"/>
        <v>3.8000000000000003</v>
      </c>
      <c r="DF47" s="10">
        <f t="shared" si="796"/>
        <v>3.8000000000000003</v>
      </c>
      <c r="DG47" s="10">
        <f t="shared" si="796"/>
        <v>3.8000000000000003</v>
      </c>
      <c r="DH47" s="10">
        <f t="shared" si="796"/>
        <v>3.8000000000000003</v>
      </c>
      <c r="DI47" s="10">
        <f t="shared" si="796"/>
        <v>3.8000000000000003</v>
      </c>
      <c r="DJ47" s="10">
        <f t="shared" si="796"/>
        <v>4</v>
      </c>
      <c r="DK47" s="10">
        <f t="shared" si="796"/>
        <v>4</v>
      </c>
      <c r="DL47" s="10">
        <f t="shared" si="796"/>
        <v>4</v>
      </c>
      <c r="DM47" s="10">
        <f t="shared" si="796"/>
        <v>4</v>
      </c>
      <c r="DN47" s="10">
        <f t="shared" si="796"/>
        <v>4</v>
      </c>
    </row>
    <row r="48" spans="1:118" ht="15.6" x14ac:dyDescent="0.3">
      <c r="A48" s="46" t="s">
        <v>104</v>
      </c>
      <c r="B48" s="12" t="s">
        <v>207</v>
      </c>
      <c r="C48" s="12" t="s">
        <v>105</v>
      </c>
      <c r="D48" s="67">
        <v>0.11</v>
      </c>
      <c r="J48" s="134"/>
      <c r="K48" s="30"/>
      <c r="L48" s="10" t="s">
        <v>101</v>
      </c>
      <c r="M48" s="10" t="s">
        <v>13</v>
      </c>
      <c r="N48" s="15">
        <f>SUM(N46:N47)</f>
        <v>0.20282886848545573</v>
      </c>
      <c r="P48" s="30"/>
      <c r="Q48" s="10" t="s">
        <v>101</v>
      </c>
      <c r="R48" s="10" t="s">
        <v>13</v>
      </c>
      <c r="S48" s="15">
        <f>SUM(S46:S47)</f>
        <v>0.20282886848545573</v>
      </c>
      <c r="T48" s="15">
        <f>SUM(T46:T47)</f>
        <v>0.20565773697091144</v>
      </c>
      <c r="U48" s="15">
        <f t="shared" ref="U48:AA48" si="797">SUM(U46:U47)</f>
        <v>0.20848660545636713</v>
      </c>
      <c r="V48" s="15">
        <f t="shared" si="797"/>
        <v>0.21131547394182285</v>
      </c>
      <c r="W48" s="15">
        <f t="shared" si="797"/>
        <v>0.21414434242727856</v>
      </c>
      <c r="X48" s="15">
        <f t="shared" si="797"/>
        <v>0.41697321091273426</v>
      </c>
      <c r="Y48" s="15">
        <f t="shared" si="797"/>
        <v>0.41980207939818998</v>
      </c>
      <c r="Z48" s="15">
        <f t="shared" si="797"/>
        <v>0.42263094788364569</v>
      </c>
      <c r="AA48" s="15">
        <f t="shared" si="797"/>
        <v>0.42545981636910141</v>
      </c>
      <c r="AB48" s="15">
        <f t="shared" ref="AB48" si="798">SUM(AB46:AB47)</f>
        <v>0.42828868485455712</v>
      </c>
      <c r="AC48" s="15">
        <f t="shared" ref="AC48" si="799">SUM(AC46:AC47)</f>
        <v>0.63111755334001285</v>
      </c>
      <c r="AD48" s="15">
        <f t="shared" ref="AD48" si="800">SUM(AD46:AD47)</f>
        <v>0.63394642182546856</v>
      </c>
      <c r="AE48" s="15">
        <f t="shared" ref="AE48" si="801">SUM(AE46:AE47)</f>
        <v>0.63677529031092428</v>
      </c>
      <c r="AF48" s="15">
        <f t="shared" ref="AF48" si="802">SUM(AF46:AF47)</f>
        <v>0.63960415879638</v>
      </c>
      <c r="AG48" s="15">
        <f t="shared" ref="AG48" si="803">SUM(AG46:AG47)</f>
        <v>0.64243302728183571</v>
      </c>
      <c r="AH48" s="15">
        <f t="shared" ref="AH48" si="804">SUM(AH46:AH47)</f>
        <v>0.84526189576729138</v>
      </c>
      <c r="AI48" s="15">
        <f t="shared" ref="AI48" si="805">SUM(AI46:AI47)</f>
        <v>0.8480907642527471</v>
      </c>
      <c r="AJ48" s="15">
        <f t="shared" ref="AJ48" si="806">SUM(AJ46:AJ47)</f>
        <v>0.85091963273820281</v>
      </c>
      <c r="AK48" s="15">
        <f t="shared" ref="AK48" si="807">SUM(AK46:AK47)</f>
        <v>0.85374850122365853</v>
      </c>
      <c r="AL48" s="15">
        <f t="shared" ref="AL48" si="808">SUM(AL46:AL47)</f>
        <v>0.85657736970911424</v>
      </c>
      <c r="AM48" s="15">
        <f t="shared" ref="AM48" si="809">SUM(AM46:AM47)</f>
        <v>1.0594062381945699</v>
      </c>
      <c r="AN48" s="15">
        <f t="shared" ref="AN48" si="810">SUM(AN46:AN47)</f>
        <v>1.0622351066800255</v>
      </c>
      <c r="AO48" s="15">
        <f t="shared" ref="AO48" si="811">SUM(AO46:AO47)</f>
        <v>1.0650639751654813</v>
      </c>
      <c r="AP48" s="15">
        <f t="shared" ref="AP48" si="812">SUM(AP46:AP47)</f>
        <v>1.067892843650937</v>
      </c>
      <c r="AQ48" s="15">
        <f t="shared" ref="AQ48" si="813">SUM(AQ46:AQ47)</f>
        <v>1.0707217121363928</v>
      </c>
      <c r="AR48" s="15">
        <f t="shared" ref="AR48" si="814">SUM(AR46:AR47)</f>
        <v>1.2735505806218486</v>
      </c>
      <c r="AS48" s="15">
        <f t="shared" ref="AS48" si="815">SUM(AS46:AS47)</f>
        <v>1.2763794491073044</v>
      </c>
      <c r="AT48" s="15">
        <f t="shared" ref="AT48" si="816">SUM(AT46:AT47)</f>
        <v>1.27920831759276</v>
      </c>
      <c r="AU48" s="15">
        <f t="shared" ref="AU48" si="817">SUM(AU46:AU47)</f>
        <v>1.2820371860782158</v>
      </c>
      <c r="AV48" s="15">
        <f t="shared" ref="AV48" si="818">SUM(AV46:AV47)</f>
        <v>1.2848660545636714</v>
      </c>
      <c r="AW48" s="15">
        <f t="shared" ref="AW48" si="819">SUM(AW46:AW47)</f>
        <v>1.4876949230491272</v>
      </c>
      <c r="AX48" s="15">
        <f t="shared" ref="AX48" si="820">SUM(AX46:AX47)</f>
        <v>1.4905237915345828</v>
      </c>
      <c r="AY48" s="15">
        <f t="shared" ref="AY48" si="821">SUM(AY46:AY47)</f>
        <v>1.4933526600200386</v>
      </c>
      <c r="AZ48" s="15">
        <f t="shared" ref="AZ48" si="822">SUM(AZ46:AZ47)</f>
        <v>1.4961815285054942</v>
      </c>
      <c r="BA48" s="15">
        <f t="shared" ref="BA48" si="823">SUM(BA46:BA47)</f>
        <v>1.4990103969909501</v>
      </c>
      <c r="BB48" s="15">
        <f t="shared" ref="BB48" si="824">SUM(BB46:BB47)</f>
        <v>1.7018392654764056</v>
      </c>
      <c r="BC48" s="15">
        <f t="shared" ref="BC48" si="825">SUM(BC46:BC47)</f>
        <v>1.7046681339618615</v>
      </c>
      <c r="BD48" s="15">
        <f t="shared" ref="BD48" si="826">SUM(BD46:BD47)</f>
        <v>1.7074970024473171</v>
      </c>
      <c r="BE48" s="15">
        <f t="shared" ref="BE48" si="827">SUM(BE46:BE47)</f>
        <v>1.7103258709327727</v>
      </c>
      <c r="BF48" s="15">
        <f t="shared" ref="BF48" si="828">SUM(BF46:BF47)</f>
        <v>1.7131547394182285</v>
      </c>
      <c r="BG48" s="15">
        <f t="shared" ref="BG48" si="829">SUM(BG46:BG47)</f>
        <v>1.915983607903684</v>
      </c>
      <c r="BH48" s="15">
        <f t="shared" ref="BH48" si="830">SUM(BH46:BH47)</f>
        <v>1.9188124763891399</v>
      </c>
      <c r="BI48" s="15">
        <f t="shared" ref="BI48" si="831">SUM(BI46:BI47)</f>
        <v>1.9216413448745955</v>
      </c>
      <c r="BJ48" s="15">
        <f t="shared" ref="BJ48" si="832">SUM(BJ46:BJ47)</f>
        <v>1.9244702133600513</v>
      </c>
      <c r="BK48" s="15">
        <f t="shared" ref="BK48" si="833">SUM(BK46:BK47)</f>
        <v>1.9272990818455069</v>
      </c>
      <c r="BL48" s="15">
        <f t="shared" ref="BL48" si="834">SUM(BL46:BL47)</f>
        <v>2.1301279503309627</v>
      </c>
      <c r="BM48" s="15">
        <f t="shared" ref="BM48" si="835">SUM(BM46:BM47)</f>
        <v>2.1329568188164183</v>
      </c>
      <c r="BN48" s="15">
        <f t="shared" ref="BN48" si="836">SUM(BN46:BN47)</f>
        <v>2.1357856873018739</v>
      </c>
      <c r="BO48" s="15">
        <f t="shared" ref="BO48" si="837">SUM(BO46:BO47)</f>
        <v>2.13861455578733</v>
      </c>
      <c r="BP48" s="15">
        <f t="shared" ref="BP48" si="838">SUM(BP46:BP47)</f>
        <v>2.1414434242727856</v>
      </c>
      <c r="BQ48" s="15">
        <f t="shared" ref="BQ48" si="839">SUM(BQ46:BQ47)</f>
        <v>2.3442722927582413</v>
      </c>
      <c r="BR48" s="15">
        <f t="shared" ref="BR48" si="840">SUM(BR46:BR47)</f>
        <v>2.3471011612436969</v>
      </c>
      <c r="BS48" s="15">
        <f t="shared" ref="BS48" si="841">SUM(BS46:BS47)</f>
        <v>2.349930029729153</v>
      </c>
      <c r="BT48" s="15">
        <f t="shared" ref="BT48" si="842">SUM(BT46:BT47)</f>
        <v>2.3527588982146086</v>
      </c>
      <c r="BU48" s="15">
        <f t="shared" ref="BU48" si="843">SUM(BU46:BU47)</f>
        <v>2.3555877667000642</v>
      </c>
      <c r="BV48" s="15">
        <f t="shared" ref="BV48" si="844">SUM(BV46:BV47)</f>
        <v>2.55841663518552</v>
      </c>
      <c r="BW48" s="15">
        <f t="shared" ref="BW48" si="845">SUM(BW46:BW47)</f>
        <v>2.5612455036709756</v>
      </c>
      <c r="BX48" s="15">
        <f t="shared" ref="BX48" si="846">SUM(BX46:BX47)</f>
        <v>2.5640743721564316</v>
      </c>
      <c r="BY48" s="15">
        <f t="shared" ref="BY48" si="847">SUM(BY46:BY47)</f>
        <v>2.5669032406418872</v>
      </c>
      <c r="BZ48" s="15">
        <f t="shared" ref="BZ48" si="848">SUM(BZ46:BZ47)</f>
        <v>2.5697321091273428</v>
      </c>
      <c r="CA48" s="15">
        <f t="shared" ref="CA48" si="849">SUM(CA46:CA47)</f>
        <v>2.7725609776127982</v>
      </c>
      <c r="CB48" s="15">
        <f t="shared" ref="CB48" si="850">SUM(CB46:CB47)</f>
        <v>2.7753898460982542</v>
      </c>
      <c r="CC48" s="15">
        <f t="shared" ref="CC48" si="851">SUM(CC46:CC47)</f>
        <v>2.7782187145837098</v>
      </c>
      <c r="CD48" s="15">
        <f t="shared" ref="CD48" si="852">SUM(CD46:CD47)</f>
        <v>2.7810475830691654</v>
      </c>
      <c r="CE48" s="15">
        <f t="shared" ref="CE48" si="853">SUM(CE46:CE47)</f>
        <v>2.783876451554621</v>
      </c>
      <c r="CF48" s="15">
        <f t="shared" ref="CF48" si="854">SUM(CF46:CF47)</f>
        <v>2.9867053200400773</v>
      </c>
      <c r="CG48" s="15">
        <f t="shared" ref="CG48" si="855">SUM(CG46:CG47)</f>
        <v>2.9895341885255329</v>
      </c>
      <c r="CH48" s="15">
        <f t="shared" ref="CH48" si="856">SUM(CH46:CH47)</f>
        <v>2.9923630570109885</v>
      </c>
      <c r="CI48" s="15">
        <f t="shared" ref="CI48" si="857">SUM(CI46:CI47)</f>
        <v>2.9951919254964441</v>
      </c>
      <c r="CJ48" s="15">
        <f t="shared" ref="CJ48" si="858">SUM(CJ46:CJ47)</f>
        <v>2.9980207939819001</v>
      </c>
      <c r="CK48" s="15">
        <f t="shared" ref="CK48" si="859">SUM(CK46:CK47)</f>
        <v>3.2008496624673555</v>
      </c>
      <c r="CL48" s="15">
        <f t="shared" ref="CL48" si="860">SUM(CL46:CL47)</f>
        <v>3.2036785309528111</v>
      </c>
      <c r="CM48" s="15">
        <f t="shared" ref="CM48" si="861">SUM(CM46:CM47)</f>
        <v>3.2065073994382667</v>
      </c>
      <c r="CN48" s="15">
        <f t="shared" ref="CN48" si="862">SUM(CN46:CN47)</f>
        <v>3.2093362679237227</v>
      </c>
      <c r="CO48" s="15">
        <f t="shared" ref="CO48" si="863">SUM(CO46:CO47)</f>
        <v>3.2121651364091783</v>
      </c>
      <c r="CP48" s="15">
        <f t="shared" ref="CP48" si="864">SUM(CP46:CP47)</f>
        <v>3.4149940048946341</v>
      </c>
      <c r="CQ48" s="15">
        <f t="shared" ref="CQ48" si="865">SUM(CQ46:CQ47)</f>
        <v>3.4178228733800897</v>
      </c>
      <c r="CR48" s="15">
        <f t="shared" ref="CR48" si="866">SUM(CR46:CR47)</f>
        <v>3.4206517418655453</v>
      </c>
      <c r="CS48" s="15">
        <f t="shared" ref="CS48" si="867">SUM(CS46:CS47)</f>
        <v>3.4234806103510014</v>
      </c>
      <c r="CT48" s="15">
        <f t="shared" ref="CT48" si="868">SUM(CT46:CT47)</f>
        <v>3.426309478836457</v>
      </c>
      <c r="CU48" s="15">
        <f t="shared" ref="CU48" si="869">SUM(CU46:CU47)</f>
        <v>3.6291383473219128</v>
      </c>
      <c r="CV48" s="15">
        <f t="shared" ref="CV48" si="870">SUM(CV46:CV47)</f>
        <v>3.6319672158073684</v>
      </c>
      <c r="CW48" s="15">
        <f t="shared" ref="CW48" si="871">SUM(CW46:CW47)</f>
        <v>3.6347960842928244</v>
      </c>
      <c r="CX48" s="15">
        <f t="shared" ref="CX48" si="872">SUM(CX46:CX47)</f>
        <v>3.63762495277828</v>
      </c>
      <c r="CY48" s="15">
        <f t="shared" ref="CY48" si="873">SUM(CY46:CY47)</f>
        <v>3.6404538212637356</v>
      </c>
      <c r="CZ48" s="15">
        <f t="shared" ref="CZ48" si="874">SUM(CZ46:CZ47)</f>
        <v>3.843282689749191</v>
      </c>
      <c r="DA48" s="15">
        <f t="shared" ref="DA48" si="875">SUM(DA46:DA47)</f>
        <v>3.846111558234647</v>
      </c>
      <c r="DB48" s="15">
        <f t="shared" ref="DB48" si="876">SUM(DB46:DB47)</f>
        <v>3.8489404267201026</v>
      </c>
      <c r="DC48" s="15">
        <f t="shared" ref="DC48" si="877">SUM(DC46:DC47)</f>
        <v>3.8517692952055582</v>
      </c>
      <c r="DD48" s="15">
        <f t="shared" ref="DD48" si="878">SUM(DD46:DD47)</f>
        <v>3.8545981636910138</v>
      </c>
      <c r="DE48" s="15">
        <f t="shared" ref="DE48" si="879">SUM(DE46:DE47)</f>
        <v>4.05742703217647</v>
      </c>
      <c r="DF48" s="15">
        <f t="shared" ref="DF48" si="880">SUM(DF46:DF47)</f>
        <v>4.0602559006619252</v>
      </c>
      <c r="DG48" s="15">
        <f t="shared" ref="DG48" si="881">SUM(DG46:DG47)</f>
        <v>4.0630847691473813</v>
      </c>
      <c r="DH48" s="15">
        <f t="shared" ref="DH48" si="882">SUM(DH46:DH47)</f>
        <v>4.0659136376328373</v>
      </c>
      <c r="DI48" s="15">
        <f t="shared" ref="DI48" si="883">SUM(DI46:DI47)</f>
        <v>4.0687425061182925</v>
      </c>
      <c r="DJ48" s="15">
        <f t="shared" ref="DJ48" si="884">SUM(DJ46:DJ47)</f>
        <v>4.2715713746037478</v>
      </c>
      <c r="DK48" s="15">
        <f t="shared" ref="DK48" si="885">SUM(DK46:DK47)</f>
        <v>4.2744002430892039</v>
      </c>
      <c r="DL48" s="15">
        <f t="shared" ref="DL48" si="886">SUM(DL46:DL47)</f>
        <v>4.2772291115746599</v>
      </c>
      <c r="DM48" s="15">
        <f t="shared" ref="DM48" si="887">SUM(DM46:DM47)</f>
        <v>4.2800579800601151</v>
      </c>
      <c r="DN48" s="15">
        <f t="shared" ref="DN48" si="888">SUM(DN46:DN47)</f>
        <v>4.2828868485455711</v>
      </c>
    </row>
    <row r="49" spans="1:118" ht="15.6" x14ac:dyDescent="0.3">
      <c r="A49" s="10"/>
      <c r="B49" s="10" t="s">
        <v>106</v>
      </c>
      <c r="C49" s="10"/>
      <c r="D49" s="21">
        <f>(60*10^0.5)*D48</f>
        <v>20.871032557111306</v>
      </c>
      <c r="J49" s="134"/>
      <c r="K49" s="30"/>
      <c r="L49" s="10"/>
      <c r="M49" s="10"/>
      <c r="N49" s="15"/>
      <c r="P49" s="30"/>
      <c r="Q49" s="10"/>
      <c r="R49" s="10"/>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row>
    <row r="50" spans="1:118" ht="15.6" x14ac:dyDescent="0.3">
      <c r="A50" s="10"/>
      <c r="B50" s="10"/>
      <c r="C50" s="10"/>
      <c r="D50" s="10"/>
      <c r="J50" s="134"/>
      <c r="K50" s="30"/>
      <c r="L50" s="3" t="s">
        <v>102</v>
      </c>
      <c r="M50" s="10" t="s">
        <v>3</v>
      </c>
      <c r="N50" s="47">
        <f>N48*$D60</f>
        <v>10.141443424272786</v>
      </c>
      <c r="P50" s="30"/>
      <c r="Q50" s="3" t="s">
        <v>102</v>
      </c>
      <c r="R50" s="10" t="s">
        <v>3</v>
      </c>
      <c r="S50" s="47">
        <f>S48*$D60</f>
        <v>10.141443424272786</v>
      </c>
      <c r="T50" s="47">
        <f>T48*$D60</f>
        <v>10.282886848545573</v>
      </c>
      <c r="U50" s="47">
        <f t="shared" ref="U50:AA50" si="889">U48*$D60</f>
        <v>10.424330272818356</v>
      </c>
      <c r="V50" s="47">
        <f t="shared" si="889"/>
        <v>10.565773697091142</v>
      </c>
      <c r="W50" s="47">
        <f t="shared" si="889"/>
        <v>10.707217121363929</v>
      </c>
      <c r="X50" s="47">
        <f t="shared" si="889"/>
        <v>20.848660545636712</v>
      </c>
      <c r="Y50" s="47">
        <f t="shared" si="889"/>
        <v>20.990103969909498</v>
      </c>
      <c r="Z50" s="47">
        <f t="shared" si="889"/>
        <v>21.131547394182284</v>
      </c>
      <c r="AA50" s="47">
        <f t="shared" si="889"/>
        <v>21.272990818455071</v>
      </c>
      <c r="AB50" s="47">
        <f t="shared" ref="AB50:CM50" si="890">AB48*$D60</f>
        <v>21.414434242727857</v>
      </c>
      <c r="AC50" s="47">
        <f t="shared" si="890"/>
        <v>31.555877667000644</v>
      </c>
      <c r="AD50" s="47">
        <f t="shared" si="890"/>
        <v>31.697321091273427</v>
      </c>
      <c r="AE50" s="47">
        <f t="shared" si="890"/>
        <v>31.838764515546213</v>
      </c>
      <c r="AF50" s="47">
        <f t="shared" si="890"/>
        <v>31.980207939819</v>
      </c>
      <c r="AG50" s="47">
        <f t="shared" si="890"/>
        <v>32.121651364091782</v>
      </c>
      <c r="AH50" s="47">
        <f t="shared" si="890"/>
        <v>42.263094788364569</v>
      </c>
      <c r="AI50" s="47">
        <f t="shared" si="890"/>
        <v>42.404538212637355</v>
      </c>
      <c r="AJ50" s="47">
        <f t="shared" si="890"/>
        <v>42.545981636910142</v>
      </c>
      <c r="AK50" s="47">
        <f t="shared" si="890"/>
        <v>42.687425061182928</v>
      </c>
      <c r="AL50" s="47">
        <f t="shared" si="890"/>
        <v>42.828868485455715</v>
      </c>
      <c r="AM50" s="47">
        <f t="shared" si="890"/>
        <v>52.970311909728494</v>
      </c>
      <c r="AN50" s="47">
        <f t="shared" si="890"/>
        <v>53.111755334001273</v>
      </c>
      <c r="AO50" s="47">
        <f t="shared" si="890"/>
        <v>53.253198758274067</v>
      </c>
      <c r="AP50" s="47">
        <f t="shared" si="890"/>
        <v>53.394642182546846</v>
      </c>
      <c r="AQ50" s="47">
        <f t="shared" si="890"/>
        <v>53.53608560681964</v>
      </c>
      <c r="AR50" s="47">
        <f t="shared" si="890"/>
        <v>63.677529031092426</v>
      </c>
      <c r="AS50" s="47">
        <f t="shared" si="890"/>
        <v>63.81897245536522</v>
      </c>
      <c r="AT50" s="47">
        <f t="shared" si="890"/>
        <v>63.960415879637999</v>
      </c>
      <c r="AU50" s="47">
        <f t="shared" si="890"/>
        <v>64.101859303910786</v>
      </c>
      <c r="AV50" s="47">
        <f t="shared" si="890"/>
        <v>64.243302728183565</v>
      </c>
      <c r="AW50" s="47">
        <f t="shared" si="890"/>
        <v>74.384746152456358</v>
      </c>
      <c r="AX50" s="47">
        <f t="shared" si="890"/>
        <v>74.526189576729138</v>
      </c>
      <c r="AY50" s="47">
        <f t="shared" si="890"/>
        <v>74.667633001001931</v>
      </c>
      <c r="AZ50" s="47">
        <f t="shared" si="890"/>
        <v>74.809076425274711</v>
      </c>
      <c r="BA50" s="47">
        <f t="shared" si="890"/>
        <v>74.950519849547504</v>
      </c>
      <c r="BB50" s="47">
        <f t="shared" si="890"/>
        <v>85.091963273820284</v>
      </c>
      <c r="BC50" s="47">
        <f t="shared" si="890"/>
        <v>85.233406698093077</v>
      </c>
      <c r="BD50" s="47">
        <f t="shared" si="890"/>
        <v>85.374850122365856</v>
      </c>
      <c r="BE50" s="47">
        <f t="shared" si="890"/>
        <v>85.516293546638636</v>
      </c>
      <c r="BF50" s="47">
        <f t="shared" si="890"/>
        <v>85.657736970911429</v>
      </c>
      <c r="BG50" s="47">
        <f t="shared" si="890"/>
        <v>95.799180395184209</v>
      </c>
      <c r="BH50" s="47">
        <f t="shared" si="890"/>
        <v>95.940623819456988</v>
      </c>
      <c r="BI50" s="47">
        <f t="shared" si="890"/>
        <v>96.082067243729767</v>
      </c>
      <c r="BJ50" s="47">
        <f t="shared" si="890"/>
        <v>96.223510668002561</v>
      </c>
      <c r="BK50" s="47">
        <f t="shared" si="890"/>
        <v>96.36495409227534</v>
      </c>
      <c r="BL50" s="47">
        <f t="shared" si="890"/>
        <v>106.50639751654813</v>
      </c>
      <c r="BM50" s="47">
        <f t="shared" si="890"/>
        <v>106.64784094082091</v>
      </c>
      <c r="BN50" s="47">
        <f t="shared" si="890"/>
        <v>106.78928436509369</v>
      </c>
      <c r="BO50" s="47">
        <f t="shared" si="890"/>
        <v>106.9307277893665</v>
      </c>
      <c r="BP50" s="47">
        <f t="shared" si="890"/>
        <v>107.07217121363928</v>
      </c>
      <c r="BQ50" s="47">
        <f t="shared" si="890"/>
        <v>117.21361463791207</v>
      </c>
      <c r="BR50" s="47">
        <f t="shared" si="890"/>
        <v>117.35505806218485</v>
      </c>
      <c r="BS50" s="47">
        <f t="shared" si="890"/>
        <v>117.49650148645765</v>
      </c>
      <c r="BT50" s="47">
        <f t="shared" si="890"/>
        <v>117.63794491073043</v>
      </c>
      <c r="BU50" s="47">
        <f t="shared" si="890"/>
        <v>117.7793883350032</v>
      </c>
      <c r="BV50" s="47">
        <f t="shared" si="890"/>
        <v>127.920831759276</v>
      </c>
      <c r="BW50" s="47">
        <f t="shared" si="890"/>
        <v>128.06227518354879</v>
      </c>
      <c r="BX50" s="47">
        <f t="shared" si="890"/>
        <v>128.20371860782157</v>
      </c>
      <c r="BY50" s="47">
        <f t="shared" si="890"/>
        <v>128.34516203209435</v>
      </c>
      <c r="BZ50" s="47">
        <f t="shared" si="890"/>
        <v>128.48660545636713</v>
      </c>
      <c r="CA50" s="47">
        <f t="shared" si="890"/>
        <v>138.62804888063991</v>
      </c>
      <c r="CB50" s="47">
        <f t="shared" si="890"/>
        <v>138.76949230491272</v>
      </c>
      <c r="CC50" s="47">
        <f t="shared" si="890"/>
        <v>138.9109357291855</v>
      </c>
      <c r="CD50" s="47">
        <f t="shared" si="890"/>
        <v>139.05237915345828</v>
      </c>
      <c r="CE50" s="47">
        <f t="shared" si="890"/>
        <v>139.19382257773105</v>
      </c>
      <c r="CF50" s="47">
        <f t="shared" si="890"/>
        <v>149.33526600200386</v>
      </c>
      <c r="CG50" s="47">
        <f t="shared" si="890"/>
        <v>149.47670942627664</v>
      </c>
      <c r="CH50" s="47">
        <f t="shared" si="890"/>
        <v>149.61815285054942</v>
      </c>
      <c r="CI50" s="47">
        <f t="shared" si="890"/>
        <v>149.7595962748222</v>
      </c>
      <c r="CJ50" s="47">
        <f t="shared" si="890"/>
        <v>149.90103969909501</v>
      </c>
      <c r="CK50" s="47">
        <f t="shared" si="890"/>
        <v>160.04248312336779</v>
      </c>
      <c r="CL50" s="47">
        <f t="shared" si="890"/>
        <v>160.18392654764057</v>
      </c>
      <c r="CM50" s="47">
        <f t="shared" si="890"/>
        <v>160.32536997191335</v>
      </c>
      <c r="CN50" s="47">
        <f t="shared" ref="CN50:DN50" si="891">CN48*$D60</f>
        <v>160.46681339618613</v>
      </c>
      <c r="CO50" s="47">
        <f t="shared" si="891"/>
        <v>160.60825682045891</v>
      </c>
      <c r="CP50" s="47">
        <f t="shared" si="891"/>
        <v>170.74970024473171</v>
      </c>
      <c r="CQ50" s="47">
        <f t="shared" si="891"/>
        <v>170.89114366900449</v>
      </c>
      <c r="CR50" s="47">
        <f t="shared" si="891"/>
        <v>171.03258709327727</v>
      </c>
      <c r="CS50" s="47">
        <f t="shared" si="891"/>
        <v>171.17403051755008</v>
      </c>
      <c r="CT50" s="47">
        <f t="shared" si="891"/>
        <v>171.31547394182286</v>
      </c>
      <c r="CU50" s="47">
        <f t="shared" si="891"/>
        <v>181.45691736609564</v>
      </c>
      <c r="CV50" s="47">
        <f t="shared" si="891"/>
        <v>181.59836079036842</v>
      </c>
      <c r="CW50" s="47">
        <f t="shared" si="891"/>
        <v>181.73980421464123</v>
      </c>
      <c r="CX50" s="47">
        <f t="shared" si="891"/>
        <v>181.881247638914</v>
      </c>
      <c r="CY50" s="47">
        <f t="shared" si="891"/>
        <v>182.02269106318678</v>
      </c>
      <c r="CZ50" s="47">
        <f t="shared" si="891"/>
        <v>192.16413448745953</v>
      </c>
      <c r="DA50" s="47">
        <f t="shared" si="891"/>
        <v>192.30557791173234</v>
      </c>
      <c r="DB50" s="47">
        <f t="shared" si="891"/>
        <v>192.44702133600512</v>
      </c>
      <c r="DC50" s="47">
        <f t="shared" si="891"/>
        <v>192.5884647602779</v>
      </c>
      <c r="DD50" s="47">
        <f t="shared" si="891"/>
        <v>192.72990818455068</v>
      </c>
      <c r="DE50" s="47">
        <f t="shared" si="891"/>
        <v>202.87135160882349</v>
      </c>
      <c r="DF50" s="47">
        <f t="shared" si="891"/>
        <v>203.01279503309627</v>
      </c>
      <c r="DG50" s="47">
        <f t="shared" si="891"/>
        <v>203.15423845736908</v>
      </c>
      <c r="DH50" s="47">
        <f t="shared" si="891"/>
        <v>203.29568188164185</v>
      </c>
      <c r="DI50" s="47">
        <f t="shared" si="891"/>
        <v>203.43712530591463</v>
      </c>
      <c r="DJ50" s="47">
        <f t="shared" si="891"/>
        <v>213.57856873018738</v>
      </c>
      <c r="DK50" s="47">
        <f t="shared" si="891"/>
        <v>213.72001215446019</v>
      </c>
      <c r="DL50" s="47">
        <f t="shared" si="891"/>
        <v>213.861455578733</v>
      </c>
      <c r="DM50" s="47">
        <f t="shared" si="891"/>
        <v>214.00289900300575</v>
      </c>
      <c r="DN50" s="47">
        <f t="shared" si="891"/>
        <v>214.14434242727856</v>
      </c>
    </row>
    <row r="51" spans="1:118" ht="15.6" x14ac:dyDescent="0.3">
      <c r="A51" s="11"/>
      <c r="B51" s="11"/>
      <c r="C51" s="11"/>
      <c r="D51" s="11"/>
      <c r="J51" s="134"/>
      <c r="K51" s="30"/>
      <c r="L51" s="10"/>
      <c r="M51" s="10"/>
      <c r="N51" s="20"/>
      <c r="P51" s="30"/>
      <c r="Q51" s="10"/>
      <c r="R51" s="1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c r="CX51" s="20"/>
      <c r="CY51" s="20"/>
      <c r="CZ51" s="20"/>
      <c r="DA51" s="20"/>
      <c r="DB51" s="20"/>
      <c r="DC51" s="20"/>
      <c r="DD51" s="20"/>
      <c r="DE51" s="20"/>
      <c r="DF51" s="20"/>
      <c r="DG51" s="20"/>
      <c r="DH51" s="20"/>
      <c r="DI51" s="20"/>
      <c r="DJ51" s="20"/>
      <c r="DK51" s="20"/>
      <c r="DL51" s="20"/>
      <c r="DM51" s="20"/>
      <c r="DN51" s="20"/>
    </row>
    <row r="52" spans="1:118" ht="15.6" x14ac:dyDescent="0.3">
      <c r="A52" s="34" t="s">
        <v>75</v>
      </c>
      <c r="B52" s="12" t="s">
        <v>70</v>
      </c>
      <c r="C52" s="12" t="s">
        <v>10</v>
      </c>
      <c r="D52" s="14">
        <v>18</v>
      </c>
      <c r="J52" s="134"/>
      <c r="K52" s="62"/>
      <c r="L52" s="11"/>
      <c r="M52" s="11"/>
      <c r="N52" s="59"/>
      <c r="P52" s="62"/>
      <c r="Q52" s="11"/>
      <c r="R52" s="11"/>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row>
    <row r="53" spans="1:118" ht="15.6" x14ac:dyDescent="0.3">
      <c r="A53" s="10"/>
      <c r="B53" s="10" t="s">
        <v>34</v>
      </c>
      <c r="C53" s="10" t="s">
        <v>35</v>
      </c>
      <c r="D53" s="5">
        <v>5</v>
      </c>
      <c r="J53" s="134"/>
      <c r="K53" s="34" t="s">
        <v>104</v>
      </c>
      <c r="L53" s="12" t="s">
        <v>36</v>
      </c>
      <c r="M53" s="12" t="s">
        <v>13</v>
      </c>
      <c r="N53" s="60">
        <f>$D48*$D11^0.5</f>
        <v>0.15556349186104046</v>
      </c>
      <c r="P53" s="34" t="s">
        <v>104</v>
      </c>
      <c r="Q53" s="12" t="s">
        <v>36</v>
      </c>
      <c r="R53" s="12" t="s">
        <v>13</v>
      </c>
      <c r="S53" s="60">
        <f>$D48*$D11^0.5</f>
        <v>0.15556349186104046</v>
      </c>
      <c r="T53" s="60">
        <f>$D48*$D11^0.5</f>
        <v>0.15556349186104046</v>
      </c>
      <c r="U53" s="60">
        <f t="shared" ref="U53:AA53" si="892">$D48*$D11^0.5</f>
        <v>0.15556349186104046</v>
      </c>
      <c r="V53" s="60">
        <f t="shared" si="892"/>
        <v>0.15556349186104046</v>
      </c>
      <c r="W53" s="60">
        <f t="shared" si="892"/>
        <v>0.15556349186104046</v>
      </c>
      <c r="X53" s="60">
        <f t="shared" si="892"/>
        <v>0.15556349186104046</v>
      </c>
      <c r="Y53" s="60">
        <f t="shared" si="892"/>
        <v>0.15556349186104046</v>
      </c>
      <c r="Z53" s="60">
        <f t="shared" si="892"/>
        <v>0.15556349186104046</v>
      </c>
      <c r="AA53" s="60">
        <f t="shared" si="892"/>
        <v>0.15556349186104046</v>
      </c>
      <c r="AB53" s="60">
        <f t="shared" ref="AB53:CM53" si="893">$D48*$D11^0.5</f>
        <v>0.15556349186104046</v>
      </c>
      <c r="AC53" s="60">
        <f t="shared" si="893"/>
        <v>0.15556349186104046</v>
      </c>
      <c r="AD53" s="60">
        <f t="shared" si="893"/>
        <v>0.15556349186104046</v>
      </c>
      <c r="AE53" s="60">
        <f t="shared" si="893"/>
        <v>0.15556349186104046</v>
      </c>
      <c r="AF53" s="60">
        <f t="shared" si="893"/>
        <v>0.15556349186104046</v>
      </c>
      <c r="AG53" s="60">
        <f t="shared" si="893"/>
        <v>0.15556349186104046</v>
      </c>
      <c r="AH53" s="60">
        <f t="shared" si="893"/>
        <v>0.15556349186104046</v>
      </c>
      <c r="AI53" s="60">
        <f t="shared" si="893"/>
        <v>0.15556349186104046</v>
      </c>
      <c r="AJ53" s="60">
        <f t="shared" si="893"/>
        <v>0.15556349186104046</v>
      </c>
      <c r="AK53" s="60">
        <f t="shared" si="893"/>
        <v>0.15556349186104046</v>
      </c>
      <c r="AL53" s="60">
        <f t="shared" si="893"/>
        <v>0.15556349186104046</v>
      </c>
      <c r="AM53" s="60">
        <f t="shared" si="893"/>
        <v>0.15556349186104046</v>
      </c>
      <c r="AN53" s="60">
        <f t="shared" si="893"/>
        <v>0.15556349186104046</v>
      </c>
      <c r="AO53" s="60">
        <f t="shared" si="893"/>
        <v>0.15556349186104046</v>
      </c>
      <c r="AP53" s="60">
        <f t="shared" si="893"/>
        <v>0.15556349186104046</v>
      </c>
      <c r="AQ53" s="60">
        <f t="shared" si="893"/>
        <v>0.15556349186104046</v>
      </c>
      <c r="AR53" s="60">
        <f t="shared" si="893"/>
        <v>0.15556349186104046</v>
      </c>
      <c r="AS53" s="60">
        <f t="shared" si="893"/>
        <v>0.15556349186104046</v>
      </c>
      <c r="AT53" s="60">
        <f t="shared" si="893"/>
        <v>0.15556349186104046</v>
      </c>
      <c r="AU53" s="60">
        <f t="shared" si="893"/>
        <v>0.15556349186104046</v>
      </c>
      <c r="AV53" s="60">
        <f t="shared" si="893"/>
        <v>0.15556349186104046</v>
      </c>
      <c r="AW53" s="60">
        <f t="shared" si="893"/>
        <v>0.15556349186104046</v>
      </c>
      <c r="AX53" s="60">
        <f t="shared" si="893"/>
        <v>0.15556349186104046</v>
      </c>
      <c r="AY53" s="60">
        <f t="shared" si="893"/>
        <v>0.15556349186104046</v>
      </c>
      <c r="AZ53" s="60">
        <f t="shared" si="893"/>
        <v>0.15556349186104046</v>
      </c>
      <c r="BA53" s="60">
        <f t="shared" si="893"/>
        <v>0.15556349186104046</v>
      </c>
      <c r="BB53" s="60">
        <f t="shared" si="893"/>
        <v>0.15556349186104046</v>
      </c>
      <c r="BC53" s="60">
        <f t="shared" si="893"/>
        <v>0.15556349186104046</v>
      </c>
      <c r="BD53" s="60">
        <f t="shared" si="893"/>
        <v>0.15556349186104046</v>
      </c>
      <c r="BE53" s="60">
        <f t="shared" si="893"/>
        <v>0.15556349186104046</v>
      </c>
      <c r="BF53" s="60">
        <f t="shared" si="893"/>
        <v>0.15556349186104046</v>
      </c>
      <c r="BG53" s="60">
        <f t="shared" si="893"/>
        <v>0.15556349186104046</v>
      </c>
      <c r="BH53" s="60">
        <f t="shared" si="893"/>
        <v>0.15556349186104046</v>
      </c>
      <c r="BI53" s="60">
        <f t="shared" si="893"/>
        <v>0.15556349186104046</v>
      </c>
      <c r="BJ53" s="60">
        <f t="shared" si="893"/>
        <v>0.15556349186104046</v>
      </c>
      <c r="BK53" s="60">
        <f t="shared" si="893"/>
        <v>0.15556349186104046</v>
      </c>
      <c r="BL53" s="60">
        <f t="shared" si="893"/>
        <v>0.15556349186104046</v>
      </c>
      <c r="BM53" s="60">
        <f t="shared" si="893"/>
        <v>0.15556349186104046</v>
      </c>
      <c r="BN53" s="60">
        <f t="shared" si="893"/>
        <v>0.15556349186104046</v>
      </c>
      <c r="BO53" s="60">
        <f t="shared" si="893"/>
        <v>0.15556349186104046</v>
      </c>
      <c r="BP53" s="60">
        <f t="shared" si="893"/>
        <v>0.15556349186104046</v>
      </c>
      <c r="BQ53" s="60">
        <f t="shared" si="893"/>
        <v>0.15556349186104046</v>
      </c>
      <c r="BR53" s="60">
        <f t="shared" si="893"/>
        <v>0.15556349186104046</v>
      </c>
      <c r="BS53" s="60">
        <f t="shared" si="893"/>
        <v>0.15556349186104046</v>
      </c>
      <c r="BT53" s="60">
        <f t="shared" si="893"/>
        <v>0.15556349186104046</v>
      </c>
      <c r="BU53" s="60">
        <f t="shared" si="893"/>
        <v>0.15556349186104046</v>
      </c>
      <c r="BV53" s="60">
        <f t="shared" si="893"/>
        <v>0.15556349186104046</v>
      </c>
      <c r="BW53" s="60">
        <f t="shared" si="893"/>
        <v>0.15556349186104046</v>
      </c>
      <c r="BX53" s="60">
        <f t="shared" si="893"/>
        <v>0.15556349186104046</v>
      </c>
      <c r="BY53" s="60">
        <f t="shared" si="893"/>
        <v>0.15556349186104046</v>
      </c>
      <c r="BZ53" s="60">
        <f t="shared" si="893"/>
        <v>0.15556349186104046</v>
      </c>
      <c r="CA53" s="60">
        <f t="shared" si="893"/>
        <v>0.15556349186104046</v>
      </c>
      <c r="CB53" s="60">
        <f t="shared" si="893"/>
        <v>0.15556349186104046</v>
      </c>
      <c r="CC53" s="60">
        <f t="shared" si="893"/>
        <v>0.15556349186104046</v>
      </c>
      <c r="CD53" s="60">
        <f t="shared" si="893"/>
        <v>0.15556349186104046</v>
      </c>
      <c r="CE53" s="60">
        <f t="shared" si="893"/>
        <v>0.15556349186104046</v>
      </c>
      <c r="CF53" s="60">
        <f t="shared" si="893"/>
        <v>0.15556349186104046</v>
      </c>
      <c r="CG53" s="60">
        <f t="shared" si="893"/>
        <v>0.15556349186104046</v>
      </c>
      <c r="CH53" s="60">
        <f t="shared" si="893"/>
        <v>0.15556349186104046</v>
      </c>
      <c r="CI53" s="60">
        <f t="shared" si="893"/>
        <v>0.15556349186104046</v>
      </c>
      <c r="CJ53" s="60">
        <f t="shared" si="893"/>
        <v>0.15556349186104046</v>
      </c>
      <c r="CK53" s="60">
        <f t="shared" si="893"/>
        <v>0.15556349186104046</v>
      </c>
      <c r="CL53" s="60">
        <f t="shared" si="893"/>
        <v>0.15556349186104046</v>
      </c>
      <c r="CM53" s="60">
        <f t="shared" si="893"/>
        <v>0.15556349186104046</v>
      </c>
      <c r="CN53" s="60">
        <f t="shared" ref="CN53:DN53" si="894">$D48*$D11^0.5</f>
        <v>0.15556349186104046</v>
      </c>
      <c r="CO53" s="60">
        <f t="shared" si="894"/>
        <v>0.15556349186104046</v>
      </c>
      <c r="CP53" s="60">
        <f t="shared" si="894"/>
        <v>0.15556349186104046</v>
      </c>
      <c r="CQ53" s="60">
        <f t="shared" si="894"/>
        <v>0.15556349186104046</v>
      </c>
      <c r="CR53" s="60">
        <f t="shared" si="894"/>
        <v>0.15556349186104046</v>
      </c>
      <c r="CS53" s="60">
        <f t="shared" si="894"/>
        <v>0.15556349186104046</v>
      </c>
      <c r="CT53" s="60">
        <f t="shared" si="894"/>
        <v>0.15556349186104046</v>
      </c>
      <c r="CU53" s="60">
        <f t="shared" si="894"/>
        <v>0.15556349186104046</v>
      </c>
      <c r="CV53" s="60">
        <f t="shared" si="894"/>
        <v>0.15556349186104046</v>
      </c>
      <c r="CW53" s="60">
        <f t="shared" si="894"/>
        <v>0.15556349186104046</v>
      </c>
      <c r="CX53" s="60">
        <f t="shared" si="894"/>
        <v>0.15556349186104046</v>
      </c>
      <c r="CY53" s="60">
        <f t="shared" si="894"/>
        <v>0.15556349186104046</v>
      </c>
      <c r="CZ53" s="60">
        <f t="shared" si="894"/>
        <v>0.15556349186104046</v>
      </c>
      <c r="DA53" s="60">
        <f t="shared" si="894"/>
        <v>0.15556349186104046</v>
      </c>
      <c r="DB53" s="60">
        <f t="shared" si="894"/>
        <v>0.15556349186104046</v>
      </c>
      <c r="DC53" s="60">
        <f t="shared" si="894"/>
        <v>0.15556349186104046</v>
      </c>
      <c r="DD53" s="60">
        <f t="shared" si="894"/>
        <v>0.15556349186104046</v>
      </c>
      <c r="DE53" s="60">
        <f t="shared" si="894"/>
        <v>0.15556349186104046</v>
      </c>
      <c r="DF53" s="60">
        <f t="shared" si="894"/>
        <v>0.15556349186104046</v>
      </c>
      <c r="DG53" s="60">
        <f t="shared" si="894"/>
        <v>0.15556349186104046</v>
      </c>
      <c r="DH53" s="60">
        <f t="shared" si="894"/>
        <v>0.15556349186104046</v>
      </c>
      <c r="DI53" s="60">
        <f t="shared" si="894"/>
        <v>0.15556349186104046</v>
      </c>
      <c r="DJ53" s="60">
        <f t="shared" si="894"/>
        <v>0.15556349186104046</v>
      </c>
      <c r="DK53" s="60">
        <f t="shared" si="894"/>
        <v>0.15556349186104046</v>
      </c>
      <c r="DL53" s="60">
        <f t="shared" si="894"/>
        <v>0.15556349186104046</v>
      </c>
      <c r="DM53" s="60">
        <f t="shared" si="894"/>
        <v>0.15556349186104046</v>
      </c>
      <c r="DN53" s="60">
        <f t="shared" si="894"/>
        <v>0.15556349186104046</v>
      </c>
    </row>
    <row r="54" spans="1:118" ht="15.6" x14ac:dyDescent="0.3">
      <c r="A54" s="10"/>
      <c r="B54" s="10"/>
      <c r="C54" s="10"/>
      <c r="D54" s="10"/>
      <c r="J54" s="134"/>
      <c r="K54" s="30"/>
      <c r="L54" s="10" t="s">
        <v>107</v>
      </c>
      <c r="M54" s="10" t="s">
        <v>13</v>
      </c>
      <c r="N54" s="20">
        <f>N53*N4</f>
        <v>0.15556349186104046</v>
      </c>
      <c r="P54" s="30"/>
      <c r="Q54" s="10" t="s">
        <v>107</v>
      </c>
      <c r="R54" s="10" t="s">
        <v>13</v>
      </c>
      <c r="S54" s="20">
        <f>S53*S4</f>
        <v>0.15556349186104046</v>
      </c>
      <c r="T54" s="20">
        <f>T53*T4</f>
        <v>0.31112698372208092</v>
      </c>
      <c r="U54" s="20">
        <f t="shared" ref="U54:AA54" si="895">U53*U4</f>
        <v>0.46669047558312138</v>
      </c>
      <c r="V54" s="20">
        <f t="shared" si="895"/>
        <v>0.62225396744416184</v>
      </c>
      <c r="W54" s="20">
        <f t="shared" si="895"/>
        <v>0.7778174593052023</v>
      </c>
      <c r="X54" s="20">
        <f t="shared" si="895"/>
        <v>0.93338095116624276</v>
      </c>
      <c r="Y54" s="20">
        <f t="shared" si="895"/>
        <v>1.0889444430272832</v>
      </c>
      <c r="Z54" s="20">
        <f t="shared" si="895"/>
        <v>1.2445079348883237</v>
      </c>
      <c r="AA54" s="20">
        <f t="shared" si="895"/>
        <v>1.4000714267493641</v>
      </c>
      <c r="AB54" s="20">
        <f t="shared" ref="AB54" si="896">AB53*AB4</f>
        <v>1.5556349186104046</v>
      </c>
      <c r="AC54" s="20">
        <f t="shared" ref="AC54" si="897">AC53*AC4</f>
        <v>1.7111984104714451</v>
      </c>
      <c r="AD54" s="20">
        <f t="shared" ref="AD54" si="898">AD53*AD4</f>
        <v>1.8667619023324855</v>
      </c>
      <c r="AE54" s="20">
        <f t="shared" ref="AE54" si="899">AE53*AE4</f>
        <v>2.0223253941935262</v>
      </c>
      <c r="AF54" s="20">
        <f t="shared" ref="AF54" si="900">AF53*AF4</f>
        <v>2.1778888860545664</v>
      </c>
      <c r="AG54" s="20">
        <f t="shared" ref="AG54" si="901">AG53*AG4</f>
        <v>2.3334523779156067</v>
      </c>
      <c r="AH54" s="20">
        <f t="shared" ref="AH54" si="902">AH53*AH4</f>
        <v>2.4890158697766473</v>
      </c>
      <c r="AI54" s="20">
        <f t="shared" ref="AI54" si="903">AI53*AI4</f>
        <v>2.644579361637688</v>
      </c>
      <c r="AJ54" s="20">
        <f t="shared" ref="AJ54" si="904">AJ53*AJ4</f>
        <v>2.8001428534987283</v>
      </c>
      <c r="AK54" s="20">
        <f t="shared" ref="AK54" si="905">AK53*AK4</f>
        <v>2.9557063453597685</v>
      </c>
      <c r="AL54" s="20">
        <f t="shared" ref="AL54" si="906">AL53*AL4</f>
        <v>3.1112698372208092</v>
      </c>
      <c r="AM54" s="20">
        <f t="shared" ref="AM54" si="907">AM53*AM4</f>
        <v>3.2668333290818499</v>
      </c>
      <c r="AN54" s="20">
        <f t="shared" ref="AN54" si="908">AN53*AN4</f>
        <v>3.4223968209428901</v>
      </c>
      <c r="AO54" s="20">
        <f t="shared" ref="AO54" si="909">AO53*AO4</f>
        <v>3.5779603128039303</v>
      </c>
      <c r="AP54" s="20">
        <f t="shared" ref="AP54" si="910">AP53*AP4</f>
        <v>3.733523804664971</v>
      </c>
      <c r="AQ54" s="20">
        <f t="shared" ref="AQ54" si="911">AQ53*AQ4</f>
        <v>3.8890872965260117</v>
      </c>
      <c r="AR54" s="20">
        <f t="shared" ref="AR54" si="912">AR53*AR4</f>
        <v>4.0446507883870524</v>
      </c>
      <c r="AS54" s="20">
        <f t="shared" ref="AS54" si="913">AS53*AS4</f>
        <v>4.2002142802480922</v>
      </c>
      <c r="AT54" s="20">
        <f t="shared" ref="AT54" si="914">AT53*AT4</f>
        <v>4.3557777721091329</v>
      </c>
      <c r="AU54" s="20">
        <f t="shared" ref="AU54" si="915">AU53*AU4</f>
        <v>4.5113412639701735</v>
      </c>
      <c r="AV54" s="20">
        <f t="shared" ref="AV54" si="916">AV53*AV4</f>
        <v>4.6669047558312133</v>
      </c>
      <c r="AW54" s="20">
        <f t="shared" ref="AW54" si="917">AW53*AW4</f>
        <v>4.822468247692254</v>
      </c>
      <c r="AX54" s="20">
        <f t="shared" ref="AX54" si="918">AX53*AX4</f>
        <v>4.9780317395532947</v>
      </c>
      <c r="AY54" s="20">
        <f t="shared" ref="AY54" si="919">AY53*AY4</f>
        <v>5.1335952314143354</v>
      </c>
      <c r="AZ54" s="20">
        <f t="shared" ref="AZ54" si="920">AZ53*AZ4</f>
        <v>5.2891587232753761</v>
      </c>
      <c r="BA54" s="20">
        <f t="shared" ref="BA54" si="921">BA53*BA4</f>
        <v>5.4447222151364159</v>
      </c>
      <c r="BB54" s="20">
        <f t="shared" ref="BB54" si="922">BB53*BB4</f>
        <v>5.6002857069974565</v>
      </c>
      <c r="BC54" s="20">
        <f t="shared" ref="BC54" si="923">BC53*BC4</f>
        <v>5.7558491988584972</v>
      </c>
      <c r="BD54" s="20">
        <f t="shared" ref="BD54" si="924">BD53*BD4</f>
        <v>5.911412690719537</v>
      </c>
      <c r="BE54" s="20">
        <f t="shared" ref="BE54" si="925">BE53*BE4</f>
        <v>6.0669761825805777</v>
      </c>
      <c r="BF54" s="20">
        <f t="shared" ref="BF54" si="926">BF53*BF4</f>
        <v>6.2225396744416184</v>
      </c>
      <c r="BG54" s="20">
        <f t="shared" ref="BG54" si="927">BG53*BG4</f>
        <v>6.3781031663026591</v>
      </c>
      <c r="BH54" s="20">
        <f t="shared" ref="BH54" si="928">BH53*BH4</f>
        <v>6.5336666581636997</v>
      </c>
      <c r="BI54" s="20">
        <f t="shared" ref="BI54" si="929">BI53*BI4</f>
        <v>6.6892301500247395</v>
      </c>
      <c r="BJ54" s="20">
        <f t="shared" ref="BJ54" si="930">BJ53*BJ4</f>
        <v>6.8447936418857802</v>
      </c>
      <c r="BK54" s="20">
        <f t="shared" ref="BK54" si="931">BK53*BK4</f>
        <v>7.0003571337468209</v>
      </c>
      <c r="BL54" s="20">
        <f t="shared" ref="BL54" si="932">BL53*BL4</f>
        <v>7.1559206256078607</v>
      </c>
      <c r="BM54" s="20">
        <f t="shared" ref="BM54" si="933">BM53*BM4</f>
        <v>7.3114841174689014</v>
      </c>
      <c r="BN54" s="20">
        <f t="shared" ref="BN54" si="934">BN53*BN4</f>
        <v>7.467047609329942</v>
      </c>
      <c r="BO54" s="20">
        <f t="shared" ref="BO54" si="935">BO53*BO4</f>
        <v>7.6226111011909827</v>
      </c>
      <c r="BP54" s="20">
        <f t="shared" ref="BP54" si="936">BP53*BP4</f>
        <v>7.7781745930520234</v>
      </c>
      <c r="BQ54" s="20">
        <f t="shared" ref="BQ54" si="937">BQ53*BQ4</f>
        <v>7.9337380849130632</v>
      </c>
      <c r="BR54" s="20">
        <f t="shared" ref="BR54" si="938">BR53*BR4</f>
        <v>8.0893015767741048</v>
      </c>
      <c r="BS54" s="20">
        <f t="shared" ref="BS54" si="939">BS53*BS4</f>
        <v>8.2448650686351446</v>
      </c>
      <c r="BT54" s="20">
        <f t="shared" ref="BT54" si="940">BT53*BT4</f>
        <v>8.4004285604961844</v>
      </c>
      <c r="BU54" s="20">
        <f t="shared" ref="BU54" si="941">BU53*BU4</f>
        <v>8.5559920523572259</v>
      </c>
      <c r="BV54" s="20">
        <f t="shared" ref="BV54" si="942">BV53*BV4</f>
        <v>8.7115555442182657</v>
      </c>
      <c r="BW54" s="20">
        <f t="shared" ref="BW54" si="943">BW53*BW4</f>
        <v>8.8671190360793055</v>
      </c>
      <c r="BX54" s="20">
        <f t="shared" ref="BX54" si="944">BX53*BX4</f>
        <v>9.0226825279403471</v>
      </c>
      <c r="BY54" s="20">
        <f t="shared" ref="BY54" si="945">BY53*BY4</f>
        <v>9.1782460198013869</v>
      </c>
      <c r="BZ54" s="20">
        <f t="shared" ref="BZ54" si="946">BZ53*BZ4</f>
        <v>9.3338095116624267</v>
      </c>
      <c r="CA54" s="20">
        <f t="shared" ref="CA54" si="947">CA53*CA4</f>
        <v>9.4893730035234682</v>
      </c>
      <c r="CB54" s="20">
        <f t="shared" ref="CB54" si="948">CB53*CB4</f>
        <v>9.644936495384508</v>
      </c>
      <c r="CC54" s="20">
        <f t="shared" ref="CC54" si="949">CC53*CC4</f>
        <v>9.8004999872455496</v>
      </c>
      <c r="CD54" s="20">
        <f t="shared" ref="CD54" si="950">CD53*CD4</f>
        <v>9.9560634791065894</v>
      </c>
      <c r="CE54" s="20">
        <f t="shared" ref="CE54" si="951">CE53*CE4</f>
        <v>10.111626970967629</v>
      </c>
      <c r="CF54" s="20">
        <f t="shared" ref="CF54" si="952">CF53*CF4</f>
        <v>10.267190462828671</v>
      </c>
      <c r="CG54" s="20">
        <f t="shared" ref="CG54" si="953">CG53*CG4</f>
        <v>10.422753954689711</v>
      </c>
      <c r="CH54" s="20">
        <f t="shared" ref="CH54" si="954">CH53*CH4</f>
        <v>10.578317446550752</v>
      </c>
      <c r="CI54" s="20">
        <f t="shared" ref="CI54" si="955">CI53*CI4</f>
        <v>10.733880938411792</v>
      </c>
      <c r="CJ54" s="20">
        <f t="shared" ref="CJ54" si="956">CJ53*CJ4</f>
        <v>10.889444430272832</v>
      </c>
      <c r="CK54" s="20">
        <f t="shared" ref="CK54" si="957">CK53*CK4</f>
        <v>11.045007922133873</v>
      </c>
      <c r="CL54" s="20">
        <f t="shared" ref="CL54" si="958">CL53*CL4</f>
        <v>11.200571413994913</v>
      </c>
      <c r="CM54" s="20">
        <f t="shared" ref="CM54" si="959">CM53*CM4</f>
        <v>11.356134905855953</v>
      </c>
      <c r="CN54" s="20">
        <f t="shared" ref="CN54" si="960">CN53*CN4</f>
        <v>11.511698397716994</v>
      </c>
      <c r="CO54" s="20">
        <f t="shared" ref="CO54" si="961">CO53*CO4</f>
        <v>11.667261889578034</v>
      </c>
      <c r="CP54" s="20">
        <f t="shared" ref="CP54" si="962">CP53*CP4</f>
        <v>11.822825381439074</v>
      </c>
      <c r="CQ54" s="20">
        <f t="shared" ref="CQ54" si="963">CQ53*CQ4</f>
        <v>11.978388873300116</v>
      </c>
      <c r="CR54" s="20">
        <f t="shared" ref="CR54" si="964">CR53*CR4</f>
        <v>12.133952365161155</v>
      </c>
      <c r="CS54" s="20">
        <f t="shared" ref="CS54" si="965">CS53*CS4</f>
        <v>12.289515857022197</v>
      </c>
      <c r="CT54" s="20">
        <f t="shared" ref="CT54" si="966">CT53*CT4</f>
        <v>12.445079348883237</v>
      </c>
      <c r="CU54" s="20">
        <f t="shared" ref="CU54" si="967">CU53*CU4</f>
        <v>12.600642840744277</v>
      </c>
      <c r="CV54" s="20">
        <f t="shared" ref="CV54" si="968">CV53*CV4</f>
        <v>12.756206332605318</v>
      </c>
      <c r="CW54" s="20">
        <f t="shared" ref="CW54" si="969">CW53*CW4</f>
        <v>12.911769824466358</v>
      </c>
      <c r="CX54" s="20">
        <f t="shared" ref="CX54" si="970">CX53*CX4</f>
        <v>13.067333316327399</v>
      </c>
      <c r="CY54" s="20">
        <f t="shared" ref="CY54" si="971">CY53*CY4</f>
        <v>13.222896808188439</v>
      </c>
      <c r="CZ54" s="20">
        <f t="shared" ref="CZ54" si="972">CZ53*CZ4</f>
        <v>13.378460300049479</v>
      </c>
      <c r="DA54" s="20">
        <f t="shared" ref="DA54" si="973">DA53*DA4</f>
        <v>13.534023791910521</v>
      </c>
      <c r="DB54" s="20">
        <f t="shared" ref="DB54" si="974">DB53*DB4</f>
        <v>13.68958728377156</v>
      </c>
      <c r="DC54" s="20">
        <f t="shared" ref="DC54" si="975">DC53*DC4</f>
        <v>13.8451507756326</v>
      </c>
      <c r="DD54" s="20">
        <f t="shared" ref="DD54" si="976">DD53*DD4</f>
        <v>14.000714267493642</v>
      </c>
      <c r="DE54" s="20">
        <f t="shared" ref="DE54" si="977">DE53*DE4</f>
        <v>14.156277759354682</v>
      </c>
      <c r="DF54" s="20">
        <f t="shared" ref="DF54" si="978">DF53*DF4</f>
        <v>14.311841251215721</v>
      </c>
      <c r="DG54" s="20">
        <f t="shared" ref="DG54" si="979">DG53*DG4</f>
        <v>14.467404743076763</v>
      </c>
      <c r="DH54" s="20">
        <f t="shared" ref="DH54" si="980">DH53*DH4</f>
        <v>14.622968234937803</v>
      </c>
      <c r="DI54" s="20">
        <f t="shared" ref="DI54" si="981">DI53*DI4</f>
        <v>14.778531726798844</v>
      </c>
      <c r="DJ54" s="20">
        <f t="shared" ref="DJ54" si="982">DJ53*DJ4</f>
        <v>14.934095218659884</v>
      </c>
      <c r="DK54" s="20">
        <f t="shared" ref="DK54" si="983">DK53*DK4</f>
        <v>15.089658710520924</v>
      </c>
      <c r="DL54" s="20">
        <f t="shared" ref="DL54" si="984">DL53*DL4</f>
        <v>15.245222202381965</v>
      </c>
      <c r="DM54" s="20">
        <f t="shared" ref="DM54" si="985">DM53*DM4</f>
        <v>15.400785694243005</v>
      </c>
      <c r="DN54" s="20">
        <f t="shared" ref="DN54" si="986">DN53*DN4</f>
        <v>15.556349186104047</v>
      </c>
    </row>
    <row r="55" spans="1:118" ht="15.6" x14ac:dyDescent="0.3">
      <c r="A55" s="10"/>
      <c r="B55" s="10" t="s">
        <v>38</v>
      </c>
      <c r="C55" s="10"/>
      <c r="D55" s="5">
        <v>0.15</v>
      </c>
      <c r="J55" s="134"/>
      <c r="K55" s="30"/>
      <c r="L55" s="10"/>
      <c r="M55" s="10"/>
      <c r="N55" s="20"/>
      <c r="P55" s="30"/>
      <c r="Q55" s="10"/>
      <c r="R55" s="1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c r="DA55" s="20"/>
      <c r="DB55" s="20"/>
      <c r="DC55" s="20"/>
      <c r="DD55" s="20"/>
      <c r="DE55" s="20"/>
      <c r="DF55" s="20"/>
      <c r="DG55" s="20"/>
      <c r="DH55" s="20"/>
      <c r="DI55" s="20"/>
      <c r="DJ55" s="20"/>
      <c r="DK55" s="20"/>
      <c r="DL55" s="20"/>
      <c r="DM55" s="20"/>
      <c r="DN55" s="20"/>
    </row>
    <row r="56" spans="1:118" ht="15.6" x14ac:dyDescent="0.3">
      <c r="A56" s="10"/>
      <c r="B56" s="10" t="s">
        <v>39</v>
      </c>
      <c r="C56" s="10"/>
      <c r="D56" s="94">
        <v>1</v>
      </c>
      <c r="J56" s="134"/>
      <c r="K56" s="30"/>
      <c r="L56" s="3" t="s">
        <v>108</v>
      </c>
      <c r="M56" s="3" t="s">
        <v>3</v>
      </c>
      <c r="N56" s="49">
        <f>$D61*N54</f>
        <v>4.6669047558312133</v>
      </c>
      <c r="P56" s="30"/>
      <c r="Q56" s="3" t="s">
        <v>108</v>
      </c>
      <c r="R56" s="3" t="s">
        <v>3</v>
      </c>
      <c r="S56" s="49">
        <f>$D61*S54</f>
        <v>4.6669047558312133</v>
      </c>
      <c r="T56" s="49">
        <f>$D61*T54</f>
        <v>9.3338095116624267</v>
      </c>
      <c r="U56" s="49">
        <f t="shared" ref="U56:AA56" si="987">$D61*U54</f>
        <v>14.000714267493642</v>
      </c>
      <c r="V56" s="49">
        <f t="shared" si="987"/>
        <v>18.667619023324853</v>
      </c>
      <c r="W56" s="49">
        <f t="shared" si="987"/>
        <v>23.334523779156068</v>
      </c>
      <c r="X56" s="49">
        <f t="shared" si="987"/>
        <v>28.001428534987284</v>
      </c>
      <c r="Y56" s="49">
        <f t="shared" si="987"/>
        <v>32.668333290818495</v>
      </c>
      <c r="Z56" s="49">
        <f t="shared" si="987"/>
        <v>37.335238046649707</v>
      </c>
      <c r="AA56" s="49">
        <f t="shared" si="987"/>
        <v>42.002142802480925</v>
      </c>
      <c r="AB56" s="49">
        <f t="shared" ref="AB56:CM56" si="988">$D61*AB54</f>
        <v>46.669047558312137</v>
      </c>
      <c r="AC56" s="49">
        <f t="shared" si="988"/>
        <v>51.335952314143348</v>
      </c>
      <c r="AD56" s="49">
        <f t="shared" si="988"/>
        <v>56.002857069974567</v>
      </c>
      <c r="AE56" s="49">
        <f t="shared" si="988"/>
        <v>60.669761825805786</v>
      </c>
      <c r="AF56" s="49">
        <f t="shared" si="988"/>
        <v>65.33666658163699</v>
      </c>
      <c r="AG56" s="49">
        <f t="shared" si="988"/>
        <v>70.003571337468202</v>
      </c>
      <c r="AH56" s="49">
        <f t="shared" si="988"/>
        <v>74.670476093299413</v>
      </c>
      <c r="AI56" s="49">
        <f t="shared" si="988"/>
        <v>79.337380849130639</v>
      </c>
      <c r="AJ56" s="49">
        <f t="shared" si="988"/>
        <v>84.004285604961851</v>
      </c>
      <c r="AK56" s="49">
        <f t="shared" si="988"/>
        <v>88.671190360793048</v>
      </c>
      <c r="AL56" s="49">
        <f t="shared" si="988"/>
        <v>93.338095116624274</v>
      </c>
      <c r="AM56" s="49">
        <f t="shared" si="988"/>
        <v>98.0049998724555</v>
      </c>
      <c r="AN56" s="49">
        <f t="shared" si="988"/>
        <v>102.6719046282867</v>
      </c>
      <c r="AO56" s="49">
        <f t="shared" si="988"/>
        <v>107.33880938411791</v>
      </c>
      <c r="AP56" s="49">
        <f t="shared" si="988"/>
        <v>112.00571413994913</v>
      </c>
      <c r="AQ56" s="49">
        <f t="shared" si="988"/>
        <v>116.67261889578035</v>
      </c>
      <c r="AR56" s="49">
        <f t="shared" si="988"/>
        <v>121.33952365161157</v>
      </c>
      <c r="AS56" s="49">
        <f t="shared" si="988"/>
        <v>126.00642840744277</v>
      </c>
      <c r="AT56" s="49">
        <f t="shared" si="988"/>
        <v>130.67333316327398</v>
      </c>
      <c r="AU56" s="49">
        <f t="shared" si="988"/>
        <v>135.34023791910522</v>
      </c>
      <c r="AV56" s="49">
        <f t="shared" si="988"/>
        <v>140.0071426749364</v>
      </c>
      <c r="AW56" s="49">
        <f t="shared" si="988"/>
        <v>144.67404743076762</v>
      </c>
      <c r="AX56" s="49">
        <f t="shared" si="988"/>
        <v>149.34095218659883</v>
      </c>
      <c r="AY56" s="49">
        <f t="shared" si="988"/>
        <v>154.00785694243007</v>
      </c>
      <c r="AZ56" s="49">
        <f t="shared" si="988"/>
        <v>158.67476169826128</v>
      </c>
      <c r="BA56" s="49">
        <f t="shared" si="988"/>
        <v>163.34166645409249</v>
      </c>
      <c r="BB56" s="49">
        <f t="shared" si="988"/>
        <v>168.0085712099237</v>
      </c>
      <c r="BC56" s="49">
        <f t="shared" si="988"/>
        <v>172.67547596575491</v>
      </c>
      <c r="BD56" s="49">
        <f t="shared" si="988"/>
        <v>177.3423807215861</v>
      </c>
      <c r="BE56" s="49">
        <f t="shared" si="988"/>
        <v>182.00928547741734</v>
      </c>
      <c r="BF56" s="49">
        <f t="shared" si="988"/>
        <v>186.67619023324855</v>
      </c>
      <c r="BG56" s="49">
        <f t="shared" si="988"/>
        <v>191.34309498907976</v>
      </c>
      <c r="BH56" s="49">
        <f t="shared" si="988"/>
        <v>196.009999744911</v>
      </c>
      <c r="BI56" s="49">
        <f t="shared" si="988"/>
        <v>200.67690450074218</v>
      </c>
      <c r="BJ56" s="49">
        <f t="shared" si="988"/>
        <v>205.34380925657339</v>
      </c>
      <c r="BK56" s="49">
        <f t="shared" si="988"/>
        <v>210.01071401240463</v>
      </c>
      <c r="BL56" s="49">
        <f t="shared" si="988"/>
        <v>214.67761876823582</v>
      </c>
      <c r="BM56" s="49">
        <f t="shared" si="988"/>
        <v>219.34452352406703</v>
      </c>
      <c r="BN56" s="49">
        <f t="shared" si="988"/>
        <v>224.01142827989827</v>
      </c>
      <c r="BO56" s="49">
        <f t="shared" si="988"/>
        <v>228.67833303572948</v>
      </c>
      <c r="BP56" s="49">
        <f t="shared" si="988"/>
        <v>233.34523779156069</v>
      </c>
      <c r="BQ56" s="49">
        <f t="shared" si="988"/>
        <v>238.0121425473919</v>
      </c>
      <c r="BR56" s="49">
        <f t="shared" si="988"/>
        <v>242.67904730322314</v>
      </c>
      <c r="BS56" s="49">
        <f t="shared" si="988"/>
        <v>247.34595205905433</v>
      </c>
      <c r="BT56" s="49">
        <f t="shared" si="988"/>
        <v>252.01285681488554</v>
      </c>
      <c r="BU56" s="49">
        <f t="shared" si="988"/>
        <v>256.67976157071678</v>
      </c>
      <c r="BV56" s="49">
        <f t="shared" si="988"/>
        <v>261.34666632654796</v>
      </c>
      <c r="BW56" s="49">
        <f t="shared" si="988"/>
        <v>266.01357108237914</v>
      </c>
      <c r="BX56" s="49">
        <f t="shared" si="988"/>
        <v>270.68047583821044</v>
      </c>
      <c r="BY56" s="49">
        <f t="shared" si="988"/>
        <v>275.34738059404162</v>
      </c>
      <c r="BZ56" s="49">
        <f t="shared" si="988"/>
        <v>280.01428534987281</v>
      </c>
      <c r="CA56" s="49">
        <f t="shared" si="988"/>
        <v>284.68119010570405</v>
      </c>
      <c r="CB56" s="49">
        <f t="shared" si="988"/>
        <v>289.34809486153523</v>
      </c>
      <c r="CC56" s="49">
        <f t="shared" si="988"/>
        <v>294.01499961736647</v>
      </c>
      <c r="CD56" s="49">
        <f t="shared" si="988"/>
        <v>298.68190437319765</v>
      </c>
      <c r="CE56" s="49">
        <f t="shared" si="988"/>
        <v>303.34880912902889</v>
      </c>
      <c r="CF56" s="49">
        <f t="shared" si="988"/>
        <v>308.01571388486013</v>
      </c>
      <c r="CG56" s="49">
        <f t="shared" si="988"/>
        <v>312.68261864069132</v>
      </c>
      <c r="CH56" s="49">
        <f t="shared" si="988"/>
        <v>317.34952339652256</v>
      </c>
      <c r="CI56" s="49">
        <f t="shared" si="988"/>
        <v>322.01642815235374</v>
      </c>
      <c r="CJ56" s="49">
        <f t="shared" si="988"/>
        <v>326.68333290818498</v>
      </c>
      <c r="CK56" s="49">
        <f t="shared" si="988"/>
        <v>331.35023766401622</v>
      </c>
      <c r="CL56" s="49">
        <f t="shared" si="988"/>
        <v>336.0171424198474</v>
      </c>
      <c r="CM56" s="49">
        <f t="shared" si="988"/>
        <v>340.68404717567859</v>
      </c>
      <c r="CN56" s="49">
        <f t="shared" ref="CN56:DN56" si="989">$D61*CN54</f>
        <v>345.35095193150983</v>
      </c>
      <c r="CO56" s="49">
        <f t="shared" si="989"/>
        <v>350.01785668734101</v>
      </c>
      <c r="CP56" s="49">
        <f t="shared" si="989"/>
        <v>354.68476144317219</v>
      </c>
      <c r="CQ56" s="49">
        <f t="shared" si="989"/>
        <v>359.35166619900349</v>
      </c>
      <c r="CR56" s="49">
        <f t="shared" si="989"/>
        <v>364.01857095483467</v>
      </c>
      <c r="CS56" s="49">
        <f t="shared" si="989"/>
        <v>368.68547571066591</v>
      </c>
      <c r="CT56" s="49">
        <f t="shared" si="989"/>
        <v>373.3523804664971</v>
      </c>
      <c r="CU56" s="49">
        <f t="shared" si="989"/>
        <v>378.01928522232828</v>
      </c>
      <c r="CV56" s="49">
        <f t="shared" si="989"/>
        <v>382.68618997815952</v>
      </c>
      <c r="CW56" s="49">
        <f t="shared" si="989"/>
        <v>387.35309473399076</v>
      </c>
      <c r="CX56" s="49">
        <f t="shared" si="989"/>
        <v>392.019999489822</v>
      </c>
      <c r="CY56" s="49">
        <f t="shared" si="989"/>
        <v>396.68690424565318</v>
      </c>
      <c r="CZ56" s="49">
        <f t="shared" si="989"/>
        <v>401.35380900148436</v>
      </c>
      <c r="DA56" s="49">
        <f t="shared" si="989"/>
        <v>406.0207137573156</v>
      </c>
      <c r="DB56" s="49">
        <f t="shared" si="989"/>
        <v>410.68761851314679</v>
      </c>
      <c r="DC56" s="49">
        <f t="shared" si="989"/>
        <v>415.35452326897803</v>
      </c>
      <c r="DD56" s="49">
        <f t="shared" si="989"/>
        <v>420.02142802480927</v>
      </c>
      <c r="DE56" s="49">
        <f t="shared" si="989"/>
        <v>424.68833278064045</v>
      </c>
      <c r="DF56" s="49">
        <f t="shared" si="989"/>
        <v>429.35523753647163</v>
      </c>
      <c r="DG56" s="49">
        <f t="shared" si="989"/>
        <v>434.02214229230287</v>
      </c>
      <c r="DH56" s="49">
        <f t="shared" si="989"/>
        <v>438.68904704813406</v>
      </c>
      <c r="DI56" s="49">
        <f t="shared" si="989"/>
        <v>443.35595180396535</v>
      </c>
      <c r="DJ56" s="49">
        <f t="shared" si="989"/>
        <v>448.02285655979654</v>
      </c>
      <c r="DK56" s="49">
        <f t="shared" si="989"/>
        <v>452.68976131562772</v>
      </c>
      <c r="DL56" s="49">
        <f t="shared" si="989"/>
        <v>457.35666607145896</v>
      </c>
      <c r="DM56" s="49">
        <f t="shared" si="989"/>
        <v>462.02357082729014</v>
      </c>
      <c r="DN56" s="49">
        <f t="shared" si="989"/>
        <v>466.69047558312138</v>
      </c>
    </row>
    <row r="57" spans="1:118" ht="15.6" x14ac:dyDescent="0.3">
      <c r="A57" s="10"/>
      <c r="B57" s="10" t="s">
        <v>103</v>
      </c>
      <c r="C57" s="10"/>
      <c r="D57" s="94">
        <v>1</v>
      </c>
      <c r="J57" s="134"/>
      <c r="K57" s="30"/>
      <c r="L57" s="10"/>
      <c r="M57" s="10"/>
      <c r="N57" s="20"/>
      <c r="P57" s="30"/>
      <c r="Q57" s="10"/>
      <c r="R57" s="1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row>
    <row r="58" spans="1:118" ht="15.6" x14ac:dyDescent="0.3">
      <c r="A58" s="10"/>
      <c r="B58" s="10"/>
      <c r="C58" s="10"/>
      <c r="D58" s="10"/>
      <c r="J58" s="134"/>
      <c r="K58" s="62"/>
      <c r="L58" s="11"/>
      <c r="M58" s="11"/>
      <c r="N58" s="59"/>
      <c r="P58" s="62"/>
      <c r="Q58" s="11"/>
      <c r="R58" s="11"/>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row>
    <row r="59" spans="1:118" ht="15.6" x14ac:dyDescent="0.3">
      <c r="A59" s="27"/>
      <c r="B59" s="10" t="s">
        <v>71</v>
      </c>
      <c r="C59" s="10" t="s">
        <v>9</v>
      </c>
      <c r="D59" s="5">
        <v>70</v>
      </c>
    </row>
    <row r="60" spans="1:118" ht="15.6" x14ac:dyDescent="0.3">
      <c r="A60" s="10"/>
      <c r="B60" s="10" t="s">
        <v>73</v>
      </c>
      <c r="C60" s="10" t="s">
        <v>9</v>
      </c>
      <c r="D60" s="5">
        <v>50</v>
      </c>
      <c r="Q60" s="63" t="s">
        <v>115</v>
      </c>
      <c r="R60" s="63" t="s">
        <v>3</v>
      </c>
      <c r="S60" s="63">
        <f>S56+S50+S43+S37+S20+S15</f>
        <v>80.276655391569562</v>
      </c>
      <c r="T60" s="63">
        <f t="shared" ref="T60:AA60" si="990">T56+T50+T43+T37+T20+T15</f>
        <v>86.883360170906371</v>
      </c>
      <c r="U60" s="63">
        <f t="shared" si="990"/>
        <v>93.490064950243195</v>
      </c>
      <c r="V60" s="63">
        <f t="shared" si="990"/>
        <v>100.09676972957998</v>
      </c>
      <c r="W60" s="63">
        <f t="shared" si="990"/>
        <v>106.70347450891677</v>
      </c>
      <c r="X60" s="63">
        <f t="shared" si="990"/>
        <v>151.98012990048639</v>
      </c>
      <c r="Y60" s="63">
        <f t="shared" si="990"/>
        <v>158.58683467982314</v>
      </c>
      <c r="Z60" s="63">
        <f t="shared" si="990"/>
        <v>165.19353945915995</v>
      </c>
      <c r="AA60" s="63">
        <f t="shared" si="990"/>
        <v>171.80024423849676</v>
      </c>
      <c r="AB60" s="63">
        <f t="shared" ref="AB60:CM60" si="991">AB56+AB50+AB43+AB37+AB20+AB15</f>
        <v>178.40694901783354</v>
      </c>
      <c r="AC60" s="63">
        <f t="shared" si="991"/>
        <v>223.68360440940316</v>
      </c>
      <c r="AD60" s="63">
        <f t="shared" si="991"/>
        <v>230.29030918874</v>
      </c>
      <c r="AE60" s="63">
        <f t="shared" si="991"/>
        <v>236.89701396807669</v>
      </c>
      <c r="AF60" s="63">
        <f t="shared" si="991"/>
        <v>243.50371874741347</v>
      </c>
      <c r="AG60" s="63">
        <f t="shared" si="991"/>
        <v>250.11042352675028</v>
      </c>
      <c r="AH60" s="63">
        <f t="shared" si="991"/>
        <v>295.3870789183199</v>
      </c>
      <c r="AI60" s="63">
        <f t="shared" si="991"/>
        <v>301.99378369765674</v>
      </c>
      <c r="AJ60" s="63">
        <f t="shared" si="991"/>
        <v>308.60048847699352</v>
      </c>
      <c r="AK60" s="63">
        <f t="shared" si="991"/>
        <v>315.20719325633019</v>
      </c>
      <c r="AL60" s="63">
        <f t="shared" si="991"/>
        <v>321.81389803566708</v>
      </c>
      <c r="AM60" s="63">
        <f t="shared" si="991"/>
        <v>367.09055342723661</v>
      </c>
      <c r="AN60" s="63">
        <f t="shared" si="991"/>
        <v>373.69725820657345</v>
      </c>
      <c r="AO60" s="63">
        <f t="shared" si="991"/>
        <v>380.30396298591029</v>
      </c>
      <c r="AP60" s="63">
        <f t="shared" si="991"/>
        <v>386.91066776524713</v>
      </c>
      <c r="AQ60" s="63">
        <f t="shared" si="991"/>
        <v>393.51737254458385</v>
      </c>
      <c r="AR60" s="63">
        <f t="shared" si="991"/>
        <v>438.79402793615338</v>
      </c>
      <c r="AS60" s="63">
        <f t="shared" si="991"/>
        <v>445.40073271549022</v>
      </c>
      <c r="AT60" s="63">
        <f t="shared" si="991"/>
        <v>452.00743749482695</v>
      </c>
      <c r="AU60" s="63">
        <f t="shared" si="991"/>
        <v>458.61414227416384</v>
      </c>
      <c r="AV60" s="63">
        <f t="shared" si="991"/>
        <v>465.22084705350062</v>
      </c>
      <c r="AW60" s="63">
        <f t="shared" si="991"/>
        <v>510.49750244507015</v>
      </c>
      <c r="AX60" s="63">
        <f t="shared" si="991"/>
        <v>517.10420722440688</v>
      </c>
      <c r="AY60" s="63">
        <f t="shared" si="991"/>
        <v>523.71091200374372</v>
      </c>
      <c r="AZ60" s="63">
        <f t="shared" si="991"/>
        <v>530.31761678308055</v>
      </c>
      <c r="BA60" s="63">
        <f t="shared" si="991"/>
        <v>536.92432156241739</v>
      </c>
      <c r="BB60" s="63">
        <f t="shared" si="991"/>
        <v>582.20097695398704</v>
      </c>
      <c r="BC60" s="63">
        <f t="shared" si="991"/>
        <v>588.80768173332365</v>
      </c>
      <c r="BD60" s="63">
        <f t="shared" si="991"/>
        <v>595.41438651266037</v>
      </c>
      <c r="BE60" s="63">
        <f t="shared" si="991"/>
        <v>602.02109129199721</v>
      </c>
      <c r="BF60" s="63">
        <f t="shared" si="991"/>
        <v>608.62779607133416</v>
      </c>
      <c r="BG60" s="63">
        <f t="shared" si="991"/>
        <v>653.90445146290381</v>
      </c>
      <c r="BH60" s="63">
        <f t="shared" si="991"/>
        <v>660.51115624224076</v>
      </c>
      <c r="BI60" s="63">
        <f t="shared" si="991"/>
        <v>667.11786102157726</v>
      </c>
      <c r="BJ60" s="63">
        <f t="shared" si="991"/>
        <v>673.72456580091398</v>
      </c>
      <c r="BK60" s="63">
        <f t="shared" si="991"/>
        <v>680.33127058025104</v>
      </c>
      <c r="BL60" s="63">
        <f t="shared" si="991"/>
        <v>725.60792597182058</v>
      </c>
      <c r="BM60" s="63">
        <f t="shared" si="991"/>
        <v>732.21463075115707</v>
      </c>
      <c r="BN60" s="63">
        <f t="shared" si="991"/>
        <v>738.82133553049425</v>
      </c>
      <c r="BO60" s="63">
        <f t="shared" si="991"/>
        <v>745.42804030983075</v>
      </c>
      <c r="BP60" s="63">
        <f t="shared" si="991"/>
        <v>752.0347450891677</v>
      </c>
      <c r="BQ60" s="63">
        <f t="shared" si="991"/>
        <v>797.31140048073701</v>
      </c>
      <c r="BR60" s="63">
        <f t="shared" si="991"/>
        <v>803.91810526007407</v>
      </c>
      <c r="BS60" s="63">
        <f t="shared" si="991"/>
        <v>810.52481003941057</v>
      </c>
      <c r="BT60" s="63">
        <f t="shared" si="991"/>
        <v>817.13151481874775</v>
      </c>
      <c r="BU60" s="63">
        <f t="shared" si="991"/>
        <v>823.73821959808424</v>
      </c>
      <c r="BV60" s="63">
        <f t="shared" si="991"/>
        <v>869.01487498965389</v>
      </c>
      <c r="BW60" s="63">
        <f t="shared" si="991"/>
        <v>875.6215797689905</v>
      </c>
      <c r="BX60" s="63">
        <f t="shared" si="991"/>
        <v>882.22828454832768</v>
      </c>
      <c r="BY60" s="63">
        <f t="shared" si="991"/>
        <v>888.83498932766418</v>
      </c>
      <c r="BZ60" s="63">
        <f t="shared" si="991"/>
        <v>895.44169410700124</v>
      </c>
      <c r="CA60" s="63">
        <f t="shared" si="991"/>
        <v>940.718349498571</v>
      </c>
      <c r="CB60" s="63">
        <f t="shared" si="991"/>
        <v>947.3250542779075</v>
      </c>
      <c r="CC60" s="63">
        <f t="shared" si="991"/>
        <v>953.93175905724411</v>
      </c>
      <c r="CD60" s="63">
        <f t="shared" si="991"/>
        <v>960.53846383658106</v>
      </c>
      <c r="CE60" s="63">
        <f t="shared" si="991"/>
        <v>967.14516861591824</v>
      </c>
      <c r="CF60" s="63">
        <f t="shared" si="991"/>
        <v>1012.4218240074875</v>
      </c>
      <c r="CG60" s="63">
        <f t="shared" si="991"/>
        <v>1019.028528786824</v>
      </c>
      <c r="CH60" s="63">
        <f t="shared" si="991"/>
        <v>1025.6352335661611</v>
      </c>
      <c r="CI60" s="63">
        <f t="shared" si="991"/>
        <v>1032.2419383454981</v>
      </c>
      <c r="CJ60" s="63">
        <f t="shared" si="991"/>
        <v>1038.8486431248348</v>
      </c>
      <c r="CK60" s="63">
        <f t="shared" si="991"/>
        <v>1084.125298516404</v>
      </c>
      <c r="CL60" s="63">
        <f t="shared" si="991"/>
        <v>1090.7320032957409</v>
      </c>
      <c r="CM60" s="63">
        <f t="shared" si="991"/>
        <v>1097.3387080750781</v>
      </c>
      <c r="CN60" s="63">
        <f t="shared" ref="CN60:DN60" si="992">CN56+CN50+CN43+CN37+CN20+CN15</f>
        <v>1103.9454128544146</v>
      </c>
      <c r="CO60" s="63">
        <f t="shared" si="992"/>
        <v>1110.5521176337511</v>
      </c>
      <c r="CP60" s="63">
        <f t="shared" si="992"/>
        <v>1155.8287730253207</v>
      </c>
      <c r="CQ60" s="63">
        <f t="shared" si="992"/>
        <v>1162.4354778046579</v>
      </c>
      <c r="CR60" s="63">
        <f t="shared" si="992"/>
        <v>1169.0421825839944</v>
      </c>
      <c r="CS60" s="63">
        <f t="shared" si="992"/>
        <v>1175.6488873633311</v>
      </c>
      <c r="CT60" s="63">
        <f t="shared" si="992"/>
        <v>1182.2555921426683</v>
      </c>
      <c r="CU60" s="63">
        <f t="shared" si="992"/>
        <v>1227.5322475342377</v>
      </c>
      <c r="CV60" s="63">
        <f t="shared" si="992"/>
        <v>1234.1389523135749</v>
      </c>
      <c r="CW60" s="63">
        <f t="shared" si="992"/>
        <v>1240.7456570929112</v>
      </c>
      <c r="CX60" s="63">
        <f t="shared" si="992"/>
        <v>1247.3523618722481</v>
      </c>
      <c r="CY60" s="63">
        <f t="shared" si="992"/>
        <v>1253.9590666515851</v>
      </c>
      <c r="CZ60" s="63">
        <f t="shared" si="992"/>
        <v>1299.2357220431545</v>
      </c>
      <c r="DA60" s="63">
        <f t="shared" si="992"/>
        <v>1305.8424268224908</v>
      </c>
      <c r="DB60" s="63">
        <f t="shared" si="992"/>
        <v>1312.449131601828</v>
      </c>
      <c r="DC60" s="63">
        <f t="shared" si="992"/>
        <v>1319.0558363811651</v>
      </c>
      <c r="DD60" s="63">
        <f t="shared" si="992"/>
        <v>1325.6625411605021</v>
      </c>
      <c r="DE60" s="63">
        <f t="shared" si="992"/>
        <v>1370.9391965520717</v>
      </c>
      <c r="DF60" s="63">
        <f t="shared" si="992"/>
        <v>1377.5459013314085</v>
      </c>
      <c r="DG60" s="63">
        <f t="shared" si="992"/>
        <v>1384.1526061107438</v>
      </c>
      <c r="DH60" s="63">
        <f t="shared" si="992"/>
        <v>1390.7593108900815</v>
      </c>
      <c r="DI60" s="63">
        <f t="shared" si="992"/>
        <v>1397.3660156694182</v>
      </c>
      <c r="DJ60" s="63">
        <f t="shared" si="992"/>
        <v>1442.6426710609885</v>
      </c>
      <c r="DK60" s="63">
        <f t="shared" si="992"/>
        <v>1449.2493758403248</v>
      </c>
      <c r="DL60" s="63">
        <f t="shared" si="992"/>
        <v>1455.8560806196615</v>
      </c>
      <c r="DM60" s="63">
        <f t="shared" si="992"/>
        <v>1462.4627853989991</v>
      </c>
      <c r="DN60" s="63">
        <f t="shared" si="992"/>
        <v>1469.0694901783354</v>
      </c>
    </row>
    <row r="61" spans="1:118" ht="15.6" x14ac:dyDescent="0.3">
      <c r="A61" s="10"/>
      <c r="B61" s="10" t="s">
        <v>74</v>
      </c>
      <c r="C61" s="10" t="s">
        <v>9</v>
      </c>
      <c r="D61" s="5">
        <v>30</v>
      </c>
      <c r="Q61" s="63" t="s">
        <v>116</v>
      </c>
      <c r="R61" s="63" t="s">
        <v>3</v>
      </c>
      <c r="S61" s="63">
        <f>S60/S4</f>
        <v>80.276655391569562</v>
      </c>
      <c r="T61" s="63">
        <f t="shared" ref="T61:AA61" si="993">T60/T4</f>
        <v>43.441680085453186</v>
      </c>
      <c r="U61" s="63">
        <f t="shared" si="993"/>
        <v>31.163354983414397</v>
      </c>
      <c r="V61" s="63">
        <f t="shared" si="993"/>
        <v>25.024192432394994</v>
      </c>
      <c r="W61" s="63">
        <f t="shared" si="993"/>
        <v>21.340694901783355</v>
      </c>
      <c r="X61" s="63">
        <f t="shared" si="993"/>
        <v>25.330021650081065</v>
      </c>
      <c r="Y61" s="63">
        <f t="shared" si="993"/>
        <v>22.655262097117593</v>
      </c>
      <c r="Z61" s="63">
        <f t="shared" si="993"/>
        <v>20.649192432394994</v>
      </c>
      <c r="AA61" s="63">
        <f t="shared" si="993"/>
        <v>19.088916026499639</v>
      </c>
      <c r="AB61" s="63">
        <f t="shared" ref="AB61" si="994">AB60/AB4</f>
        <v>17.840694901783355</v>
      </c>
      <c r="AC61" s="63">
        <f t="shared" ref="AC61" si="995">AC60/AC4</f>
        <v>20.334873128127558</v>
      </c>
      <c r="AD61" s="63">
        <f t="shared" ref="AD61" si="996">AD60/AD4</f>
        <v>19.190859099061665</v>
      </c>
      <c r="AE61" s="63">
        <f t="shared" ref="AE61" si="997">AE60/AE4</f>
        <v>18.22284722831359</v>
      </c>
      <c r="AF61" s="63">
        <f t="shared" ref="AF61" si="998">AF60/AF4</f>
        <v>17.393122767672391</v>
      </c>
      <c r="AG61" s="63">
        <f t="shared" ref="AG61" si="999">AG60/AG4</f>
        <v>16.674028235116687</v>
      </c>
      <c r="AH61" s="63">
        <f t="shared" ref="AH61" si="1000">AH60/AH4</f>
        <v>18.461692432394994</v>
      </c>
      <c r="AI61" s="63">
        <f t="shared" ref="AI61" si="1001">AI60/AI4</f>
        <v>17.764340217509218</v>
      </c>
      <c r="AJ61" s="63">
        <f t="shared" ref="AJ61" si="1002">AJ60/AJ4</f>
        <v>17.144471582055196</v>
      </c>
      <c r="AK61" s="63">
        <f t="shared" ref="AK61" si="1003">AK60/AK4</f>
        <v>16.589852276648958</v>
      </c>
      <c r="AL61" s="63">
        <f t="shared" ref="AL61" si="1004">AL60/AL4</f>
        <v>16.090694901783355</v>
      </c>
      <c r="AM61" s="63">
        <f t="shared" ref="AM61" si="1005">AM60/AM4</f>
        <v>17.480502544154124</v>
      </c>
      <c r="AN61" s="63">
        <f t="shared" ref="AN61" si="1006">AN60/AN4</f>
        <v>16.986239009389703</v>
      </c>
      <c r="AO61" s="63">
        <f t="shared" ref="AO61" si="1007">AO60/AO4</f>
        <v>16.534954912430884</v>
      </c>
      <c r="AP61" s="63">
        <f t="shared" ref="AP61" si="1008">AP60/AP4</f>
        <v>16.121277823551964</v>
      </c>
      <c r="AQ61" s="63">
        <f t="shared" ref="AQ61" si="1009">AQ60/AQ4</f>
        <v>15.740694901783353</v>
      </c>
      <c r="AR61" s="63">
        <f t="shared" ref="AR61" si="1010">AR60/AR4</f>
        <v>16.876693382159747</v>
      </c>
      <c r="AS61" s="63">
        <f t="shared" ref="AS61" si="1011">AS60/AS4</f>
        <v>16.496323433907044</v>
      </c>
      <c r="AT61" s="63">
        <f t="shared" ref="AT61" si="1012">AT60/AT4</f>
        <v>16.143122767672391</v>
      </c>
      <c r="AU61" s="63">
        <f t="shared" ref="AU61" si="1013">AU60/AU4</f>
        <v>15.814280768074616</v>
      </c>
      <c r="AV61" s="63">
        <f t="shared" ref="AV61" si="1014">AV60/AV4</f>
        <v>15.507361568450021</v>
      </c>
      <c r="AW61" s="63">
        <f t="shared" ref="AW61" si="1015">AW60/AW4</f>
        <v>16.467661369195813</v>
      </c>
      <c r="AX61" s="63">
        <f t="shared" ref="AX61" si="1016">AX60/AX4</f>
        <v>16.159506475762715</v>
      </c>
      <c r="AY61" s="63">
        <f t="shared" ref="AY61" si="1017">AY60/AY4</f>
        <v>15.870027636477083</v>
      </c>
      <c r="AZ61" s="63">
        <f t="shared" ref="AZ61" si="1018">AZ60/AZ4</f>
        <v>15.597576964208251</v>
      </c>
      <c r="BA61" s="63">
        <f t="shared" ref="BA61" si="1019">BA60/BA4</f>
        <v>15.340694901783355</v>
      </c>
      <c r="BB61" s="63">
        <f t="shared" ref="BB61" si="1020">BB60/BB4</f>
        <v>16.172249359832975</v>
      </c>
      <c r="BC61" s="63">
        <f t="shared" ref="BC61" si="1021">BC60/BC4</f>
        <v>15.913721127927666</v>
      </c>
      <c r="BD61" s="63">
        <f t="shared" ref="BD61" si="1022">BD60/BD4</f>
        <v>15.66879964507001</v>
      </c>
      <c r="BE61" s="63">
        <f t="shared" ref="BE61" si="1023">BE60/BE4</f>
        <v>15.436438238256338</v>
      </c>
      <c r="BF61" s="63">
        <f t="shared" ref="BF61" si="1024">BF60/BF4</f>
        <v>15.215694901783355</v>
      </c>
      <c r="BG61" s="63">
        <f t="shared" ref="BG61" si="1025">BG60/BG4</f>
        <v>15.948889060070824</v>
      </c>
      <c r="BH61" s="63">
        <f t="shared" ref="BH61" si="1026">BH60/BH4</f>
        <v>15.726456101005732</v>
      </c>
      <c r="BI61" s="63">
        <f t="shared" ref="BI61" si="1027">BI60/BI4</f>
        <v>15.514368860966913</v>
      </c>
      <c r="BJ61" s="63">
        <f t="shared" ref="BJ61" si="1028">BJ60/BJ4</f>
        <v>15.311921950020773</v>
      </c>
      <c r="BK61" s="63">
        <f t="shared" ref="BK61" si="1029">BK60/BK4</f>
        <v>15.118472679561135</v>
      </c>
      <c r="BL61" s="63">
        <f t="shared" ref="BL61" si="1030">BL60/BL4</f>
        <v>15.774085347213491</v>
      </c>
      <c r="BM61" s="63">
        <f t="shared" ref="BM61" si="1031">BM60/BM4</f>
        <v>15.57903469683313</v>
      </c>
      <c r="BN61" s="63">
        <f t="shared" ref="BN61" si="1032">BN60/BN4</f>
        <v>15.392111156885298</v>
      </c>
      <c r="BO61" s="63">
        <f t="shared" ref="BO61" si="1033">BO60/BO4</f>
        <v>15.21281714918022</v>
      </c>
      <c r="BP61" s="63">
        <f t="shared" ref="BP61" si="1034">BP60/BP4</f>
        <v>15.040694901783354</v>
      </c>
      <c r="BQ61" s="63">
        <f t="shared" ref="BQ61" si="1035">BQ60/BQ4</f>
        <v>15.633556872171313</v>
      </c>
      <c r="BR61" s="63">
        <f t="shared" ref="BR61" si="1036">BR60/BR4</f>
        <v>15.459963562693732</v>
      </c>
      <c r="BS61" s="63">
        <f t="shared" ref="BS61" si="1037">BS60/BS4</f>
        <v>15.292920944139823</v>
      </c>
      <c r="BT61" s="63">
        <f t="shared" ref="BT61" si="1038">BT60/BT4</f>
        <v>15.13206508923607</v>
      </c>
      <c r="BU61" s="63">
        <f t="shared" ref="BU61" si="1039">BU60/BU4</f>
        <v>14.977058538146986</v>
      </c>
      <c r="BV61" s="63">
        <f t="shared" ref="BV61" si="1040">BV60/BV4</f>
        <v>15.518122767672391</v>
      </c>
      <c r="BW61" s="63">
        <f t="shared" ref="BW61" si="1041">BW60/BW4</f>
        <v>15.361782101210359</v>
      </c>
      <c r="BX61" s="63">
        <f t="shared" ref="BX61" si="1042">BX60/BX4</f>
        <v>15.210832492212546</v>
      </c>
      <c r="BY61" s="63">
        <f t="shared" ref="BY61" si="1043">BY60/BY4</f>
        <v>15.064999819112952</v>
      </c>
      <c r="BZ61" s="63">
        <f t="shared" ref="BZ61" si="1044">BZ60/BZ4</f>
        <v>14.924028235116687</v>
      </c>
      <c r="CA61" s="63">
        <f t="shared" ref="CA61" si="1045">CA60/CA4</f>
        <v>15.421612286861819</v>
      </c>
      <c r="CB61" s="63">
        <f t="shared" ref="CB61" si="1046">CB60/CB4</f>
        <v>15.279436359321089</v>
      </c>
      <c r="CC61" s="63">
        <f t="shared" ref="CC61" si="1047">CC60/CC4</f>
        <v>15.141773953289588</v>
      </c>
      <c r="CD61" s="63">
        <f t="shared" ref="CD61" si="1048">CD60/CD4</f>
        <v>15.008413497446579</v>
      </c>
      <c r="CE61" s="63">
        <f t="shared" ref="CE61" si="1049">CE60/CE4</f>
        <v>14.879156440244897</v>
      </c>
      <c r="CF61" s="63">
        <f t="shared" ref="CF61" si="1050">CF60/CF4</f>
        <v>15.339724606174054</v>
      </c>
      <c r="CG61" s="63">
        <f t="shared" ref="CG61" si="1051">CG60/CG4</f>
        <v>15.209381026669016</v>
      </c>
      <c r="CH61" s="63">
        <f t="shared" ref="CH61" si="1052">CH60/CH4</f>
        <v>15.082871081855311</v>
      </c>
      <c r="CI61" s="63">
        <f t="shared" ref="CI61" si="1053">CI60/CI4</f>
        <v>14.960028091963739</v>
      </c>
      <c r="CJ61" s="63">
        <f t="shared" ref="CJ61" si="1054">CJ60/CJ4</f>
        <v>14.840694901783355</v>
      </c>
      <c r="CK61" s="63">
        <f t="shared" ref="CK61" si="1055">CK60/CK4</f>
        <v>15.269370401639492</v>
      </c>
      <c r="CL61" s="63">
        <f t="shared" ref="CL61" si="1056">CL60/CL4</f>
        <v>15.149055601329735</v>
      </c>
      <c r="CM61" s="63">
        <f t="shared" ref="CM61" si="1057">CM60/CM4</f>
        <v>15.032037096918877</v>
      </c>
      <c r="CN61" s="63">
        <f t="shared" ref="CN61" si="1058">CN60/CN4</f>
        <v>14.918181254789387</v>
      </c>
      <c r="CO61" s="63">
        <f t="shared" ref="CO61" si="1059">CO60/CO4</f>
        <v>14.807361568450014</v>
      </c>
      <c r="CP61" s="63">
        <f t="shared" ref="CP61" si="1060">CP60/CP4</f>
        <v>15.208273329280535</v>
      </c>
      <c r="CQ61" s="63">
        <f t="shared" ref="CQ61" si="1061">CQ60/CQ4</f>
        <v>15.096564646813739</v>
      </c>
      <c r="CR61" s="63">
        <f t="shared" ref="CR61" si="1062">CR60/CR4</f>
        <v>14.987720289538389</v>
      </c>
      <c r="CS61" s="63">
        <f t="shared" ref="CS61" si="1063">CS60/CS4</f>
        <v>14.881631485611786</v>
      </c>
      <c r="CT61" s="63">
        <f t="shared" ref="CT61" si="1064">CT60/CT4</f>
        <v>14.778194901783355</v>
      </c>
      <c r="CU61" s="63">
        <f t="shared" ref="CU61" si="1065">CU60/CU4</f>
        <v>15.154719105360959</v>
      </c>
      <c r="CV61" s="63">
        <f t="shared" ref="CV61" si="1066">CV60/CV4</f>
        <v>15.050475028214329</v>
      </c>
      <c r="CW61" s="63">
        <f t="shared" ref="CW61" si="1067">CW60/CW4</f>
        <v>14.948742856541099</v>
      </c>
      <c r="CX61" s="63">
        <f t="shared" ref="CX61" si="1068">CX60/CX4</f>
        <v>14.849432879431525</v>
      </c>
      <c r="CY61" s="63">
        <f t="shared" ref="CY61" si="1069">CY60/CY4</f>
        <v>14.752459607665706</v>
      </c>
      <c r="CZ61" s="63">
        <f t="shared" ref="CZ61" si="1070">CZ60/CZ4</f>
        <v>15.107392116780867</v>
      </c>
      <c r="DA61" s="63">
        <f t="shared" ref="DA61" si="1071">DA60/DA4</f>
        <v>15.009683066925181</v>
      </c>
      <c r="DB61" s="63">
        <f t="shared" ref="DB61" si="1072">DB60/DB4</f>
        <v>14.9141946772935</v>
      </c>
      <c r="DC61" s="63">
        <f t="shared" ref="DC61" si="1073">DC60/DC4</f>
        <v>14.820852094170395</v>
      </c>
      <c r="DD61" s="63">
        <f t="shared" ref="DD61" si="1074">DD60/DD4</f>
        <v>14.729583790672246</v>
      </c>
      <c r="DE61" s="63">
        <f t="shared" ref="DE61" si="1075">DE60/DE4</f>
        <v>15.065265896176612</v>
      </c>
      <c r="DF61" s="63">
        <f t="shared" ref="DF61" si="1076">DF60/DF4</f>
        <v>14.973325014471831</v>
      </c>
      <c r="DG61" s="63">
        <f t="shared" ref="DG61" si="1077">DG60/DG4</f>
        <v>14.883361356029503</v>
      </c>
      <c r="DH61" s="63">
        <f t="shared" ref="DH61" si="1078">DH60/DH4</f>
        <v>14.79531181797959</v>
      </c>
      <c r="DI61" s="63">
        <f t="shared" ref="DI61" si="1079">DI60/DI4</f>
        <v>14.709115954414928</v>
      </c>
      <c r="DJ61" s="63">
        <f t="shared" ref="DJ61" si="1080">DJ60/DJ4</f>
        <v>15.027527823551964</v>
      </c>
      <c r="DK61" s="63">
        <f t="shared" ref="DK61" si="1081">DK60/DK4</f>
        <v>14.940715214848709</v>
      </c>
      <c r="DL61" s="63">
        <f t="shared" ref="DL61" si="1082">DL60/DL4</f>
        <v>14.855674292037362</v>
      </c>
      <c r="DM61" s="63">
        <f t="shared" ref="DM61" si="1083">DM60/DM4</f>
        <v>14.772351367666658</v>
      </c>
      <c r="DN61" s="63">
        <f t="shared" ref="DN61" si="1084">DN60/DN4</f>
        <v>14.690694901783354</v>
      </c>
    </row>
    <row r="62" spans="1:118" x14ac:dyDescent="0.25">
      <c r="A62" s="10"/>
      <c r="B62" s="10"/>
      <c r="C62" s="10"/>
      <c r="D62" s="10"/>
    </row>
    <row r="63" spans="1:118" x14ac:dyDescent="0.25">
      <c r="A63" s="11"/>
      <c r="B63" s="11"/>
      <c r="C63" s="11"/>
      <c r="D63" s="11"/>
    </row>
    <row r="65" spans="2:10" ht="15.6" x14ac:dyDescent="0.3">
      <c r="B65" s="2" t="s">
        <v>14</v>
      </c>
    </row>
    <row r="66" spans="2:10" x14ac:dyDescent="0.25">
      <c r="B66" s="18" t="s">
        <v>12</v>
      </c>
    </row>
    <row r="67" spans="2:10" x14ac:dyDescent="0.25">
      <c r="B67" s="125" t="s">
        <v>20</v>
      </c>
      <c r="I67" s="39"/>
      <c r="J67" s="65"/>
    </row>
    <row r="68" spans="2:10" ht="15.6" x14ac:dyDescent="0.3">
      <c r="I68" s="38"/>
      <c r="J68" s="66"/>
    </row>
  </sheetData>
  <mergeCells count="1">
    <mergeCell ref="J1:J58"/>
  </mergeCell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00"/>
  <sheetViews>
    <sheetView tabSelected="1" zoomScale="98" zoomScaleNormal="98" zoomScalePageLayoutView="53" workbookViewId="0">
      <pane ySplit="1" topLeftCell="A2" activePane="bottomLeft" state="frozen"/>
      <selection pane="bottomLeft" activeCell="A29" sqref="A29:XFD29"/>
    </sheetView>
  </sheetViews>
  <sheetFormatPr defaultColWidth="8.69921875" defaultRowHeight="15.6" x14ac:dyDescent="0.3"/>
  <cols>
    <col min="1" max="1" width="13.19921875" bestFit="1" customWidth="1"/>
    <col min="2" max="2" width="24.5" bestFit="1" customWidth="1"/>
    <col min="3" max="3" width="7.69921875" bestFit="1" customWidth="1"/>
    <col min="4" max="4" width="10.19921875" customWidth="1"/>
    <col min="5" max="5" width="14.19921875" customWidth="1"/>
    <col min="6" max="6" width="7.69921875" customWidth="1"/>
    <col min="7" max="9" width="15.5" customWidth="1"/>
    <col min="10" max="10" width="12.5" customWidth="1"/>
    <col min="11" max="11" width="9" customWidth="1"/>
    <col min="12" max="12" width="10.69921875" bestFit="1" customWidth="1"/>
    <col min="13" max="13" width="10.69921875" customWidth="1"/>
    <col min="14" max="14" width="179.69921875" bestFit="1" customWidth="1"/>
  </cols>
  <sheetData>
    <row r="1" spans="1:31" ht="16.2" thickBot="1" x14ac:dyDescent="0.35">
      <c r="D1" s="147" t="s">
        <v>209</v>
      </c>
      <c r="E1" s="147"/>
      <c r="F1" s="148" t="s">
        <v>210</v>
      </c>
      <c r="G1" s="148"/>
      <c r="H1" s="148"/>
      <c r="I1" s="148"/>
      <c r="J1" s="149" t="s">
        <v>211</v>
      </c>
      <c r="K1" s="149"/>
      <c r="L1" s="149"/>
    </row>
    <row r="2" spans="1:31" ht="16.2" thickBot="1" x14ac:dyDescent="0.35">
      <c r="A2" s="75"/>
      <c r="B2" s="75" t="s">
        <v>47</v>
      </c>
      <c r="C2" s="75"/>
      <c r="D2" s="75" t="s">
        <v>167</v>
      </c>
      <c r="E2" s="75" t="s">
        <v>168</v>
      </c>
      <c r="F2" s="75" t="s">
        <v>169</v>
      </c>
      <c r="G2" s="75"/>
      <c r="H2" s="75" t="s">
        <v>208</v>
      </c>
      <c r="I2" s="75" t="s">
        <v>208</v>
      </c>
      <c r="J2" s="75" t="s">
        <v>170</v>
      </c>
      <c r="K2" s="75" t="s">
        <v>171</v>
      </c>
      <c r="L2" s="75" t="s">
        <v>171</v>
      </c>
      <c r="M2" s="75"/>
      <c r="N2" s="75" t="s">
        <v>14</v>
      </c>
      <c r="O2" s="75"/>
      <c r="P2" s="75"/>
      <c r="Q2" s="75"/>
      <c r="R2" s="75"/>
      <c r="S2" s="75"/>
      <c r="T2" s="75"/>
      <c r="U2" s="75"/>
      <c r="V2" s="75"/>
      <c r="W2" s="75"/>
      <c r="X2" s="75"/>
      <c r="Y2" s="75"/>
      <c r="Z2" s="75"/>
      <c r="AA2" s="75"/>
      <c r="AB2" s="75"/>
      <c r="AC2" s="75"/>
      <c r="AD2" s="75"/>
      <c r="AE2" s="75"/>
    </row>
    <row r="3" spans="1:31" ht="27.6" thickBot="1" x14ac:dyDescent="0.35">
      <c r="A3" s="76"/>
      <c r="B3" s="76" t="s">
        <v>48</v>
      </c>
      <c r="C3" s="76" t="s">
        <v>6</v>
      </c>
      <c r="D3" s="75" t="s">
        <v>172</v>
      </c>
      <c r="E3" s="75" t="s">
        <v>173</v>
      </c>
      <c r="F3" s="75" t="s">
        <v>174</v>
      </c>
      <c r="G3" s="75" t="s">
        <v>175</v>
      </c>
      <c r="H3" s="75" t="s">
        <v>219</v>
      </c>
      <c r="I3" s="75" t="s">
        <v>217</v>
      </c>
      <c r="J3" s="75" t="s">
        <v>176</v>
      </c>
      <c r="K3" s="75" t="s">
        <v>177</v>
      </c>
      <c r="L3" s="75" t="s">
        <v>178</v>
      </c>
      <c r="M3" s="75"/>
      <c r="N3" s="75"/>
      <c r="O3" s="75"/>
      <c r="P3" s="75"/>
      <c r="Q3" s="75"/>
      <c r="R3" s="75"/>
      <c r="S3" s="75"/>
      <c r="T3" s="75"/>
      <c r="U3" s="75"/>
      <c r="V3" s="75"/>
      <c r="W3" s="75"/>
      <c r="X3" s="75"/>
      <c r="Y3" s="75"/>
      <c r="Z3" s="75"/>
      <c r="AA3" s="75"/>
      <c r="AB3" s="75"/>
      <c r="AC3" s="75"/>
      <c r="AD3" s="75"/>
      <c r="AE3" s="75"/>
    </row>
    <row r="4" spans="1:31" ht="16.2" thickBot="1" x14ac:dyDescent="0.35">
      <c r="A4" s="77" t="s">
        <v>0</v>
      </c>
      <c r="B4" s="78" t="s">
        <v>27</v>
      </c>
      <c r="C4" s="79" t="s">
        <v>5</v>
      </c>
      <c r="D4" s="135" t="s">
        <v>179</v>
      </c>
      <c r="E4" s="136"/>
      <c r="F4" s="136"/>
      <c r="G4" s="136"/>
      <c r="H4" s="136"/>
      <c r="I4" s="136"/>
      <c r="J4" s="136"/>
      <c r="K4" s="136"/>
      <c r="L4" s="137"/>
      <c r="M4" s="95"/>
      <c r="N4" s="75"/>
      <c r="O4" s="75"/>
      <c r="P4" s="75"/>
      <c r="Q4" s="75"/>
      <c r="R4" s="75"/>
      <c r="S4" s="75"/>
      <c r="T4" s="75"/>
      <c r="U4" s="75"/>
      <c r="V4" s="75"/>
      <c r="W4" s="75"/>
      <c r="X4" s="75"/>
      <c r="Y4" s="75"/>
      <c r="Z4" s="75"/>
      <c r="AA4" s="75"/>
      <c r="AB4" s="75"/>
      <c r="AC4" s="75"/>
      <c r="AD4" s="75"/>
      <c r="AE4" s="75"/>
    </row>
    <row r="5" spans="1:31" ht="16.2" thickBot="1" x14ac:dyDescent="0.35">
      <c r="A5" s="81"/>
      <c r="B5" s="78" t="s">
        <v>26</v>
      </c>
      <c r="C5" s="79" t="s">
        <v>68</v>
      </c>
      <c r="D5" s="135" t="s">
        <v>179</v>
      </c>
      <c r="E5" s="136"/>
      <c r="F5" s="136"/>
      <c r="G5" s="136"/>
      <c r="H5" s="136"/>
      <c r="I5" s="136"/>
      <c r="J5" s="136"/>
      <c r="K5" s="136"/>
      <c r="L5" s="137"/>
      <c r="M5" s="95"/>
      <c r="N5" s="75"/>
      <c r="O5" s="75"/>
      <c r="P5" s="75"/>
      <c r="Q5" s="75"/>
      <c r="R5" s="75"/>
      <c r="S5" s="75"/>
      <c r="T5" s="75"/>
      <c r="U5" s="75"/>
      <c r="V5" s="75"/>
      <c r="W5" s="75"/>
      <c r="X5" s="75"/>
      <c r="Y5" s="75"/>
      <c r="Z5" s="75"/>
      <c r="AA5" s="75"/>
      <c r="AB5" s="75"/>
      <c r="AC5" s="75"/>
      <c r="AD5" s="75"/>
      <c r="AE5" s="75"/>
    </row>
    <row r="6" spans="1:31" ht="16.2" thickBot="1" x14ac:dyDescent="0.35">
      <c r="A6" s="82"/>
      <c r="B6" s="70"/>
      <c r="C6" s="70"/>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row>
    <row r="7" spans="1:31" ht="16.2" thickBot="1" x14ac:dyDescent="0.35">
      <c r="A7" s="77" t="s">
        <v>40</v>
      </c>
      <c r="B7" s="78" t="s">
        <v>41</v>
      </c>
      <c r="C7" s="79" t="s">
        <v>16</v>
      </c>
      <c r="D7" s="138" t="s">
        <v>215</v>
      </c>
      <c r="E7" s="139"/>
      <c r="F7" s="139"/>
      <c r="G7" s="139"/>
      <c r="H7" s="139"/>
      <c r="I7" s="139"/>
      <c r="J7" s="139"/>
      <c r="K7" s="139"/>
      <c r="L7" s="140"/>
      <c r="M7" s="117"/>
      <c r="N7" s="75"/>
      <c r="O7" s="75"/>
      <c r="P7" s="75"/>
      <c r="Q7" s="75"/>
      <c r="R7" s="75"/>
      <c r="S7" s="75"/>
      <c r="T7" s="75"/>
      <c r="U7" s="75"/>
      <c r="V7" s="75"/>
      <c r="W7" s="75"/>
      <c r="X7" s="75"/>
      <c r="Y7" s="75"/>
      <c r="Z7" s="75"/>
      <c r="AA7" s="75"/>
      <c r="AB7" s="75"/>
      <c r="AC7" s="75"/>
      <c r="AD7" s="75"/>
      <c r="AE7" s="75"/>
    </row>
    <row r="8" spans="1:31" ht="16.2" thickBot="1" x14ac:dyDescent="0.35">
      <c r="A8" s="81"/>
      <c r="B8" s="116" t="s">
        <v>37</v>
      </c>
      <c r="C8" s="79" t="s">
        <v>64</v>
      </c>
      <c r="D8" s="141"/>
      <c r="E8" s="142"/>
      <c r="F8" s="142"/>
      <c r="G8" s="142"/>
      <c r="H8" s="142"/>
      <c r="I8" s="142"/>
      <c r="J8" s="142"/>
      <c r="K8" s="142"/>
      <c r="L8" s="143"/>
      <c r="M8" s="118"/>
      <c r="N8" s="75"/>
      <c r="O8" s="75"/>
      <c r="P8" s="75"/>
      <c r="Q8" s="75"/>
      <c r="R8" s="75"/>
      <c r="S8" s="75"/>
      <c r="T8" s="75"/>
      <c r="U8" s="75"/>
      <c r="V8" s="75"/>
      <c r="W8" s="75"/>
      <c r="X8" s="75"/>
      <c r="Y8" s="75"/>
      <c r="Z8" s="75"/>
      <c r="AA8" s="75"/>
      <c r="AB8" s="75"/>
      <c r="AC8" s="75"/>
      <c r="AD8" s="75"/>
      <c r="AE8" s="75"/>
    </row>
    <row r="9" spans="1:31" ht="42" thickBot="1" x14ac:dyDescent="0.35">
      <c r="A9" s="81"/>
      <c r="B9" s="78" t="s">
        <v>42</v>
      </c>
      <c r="C9" s="79" t="s">
        <v>45</v>
      </c>
      <c r="D9" s="141"/>
      <c r="E9" s="142"/>
      <c r="F9" s="142"/>
      <c r="G9" s="142"/>
      <c r="H9" s="142"/>
      <c r="I9" s="142"/>
      <c r="J9" s="142"/>
      <c r="K9" s="142"/>
      <c r="L9" s="143"/>
      <c r="M9" s="118"/>
      <c r="N9" s="75"/>
      <c r="O9" s="75"/>
      <c r="P9" s="75"/>
      <c r="Q9" s="75"/>
      <c r="R9" s="75"/>
      <c r="S9" s="75"/>
      <c r="T9" s="75"/>
      <c r="U9" s="75"/>
      <c r="V9" s="75"/>
      <c r="W9" s="75"/>
      <c r="X9" s="75"/>
      <c r="Y9" s="75"/>
      <c r="Z9" s="75"/>
      <c r="AA9" s="75"/>
      <c r="AB9" s="75"/>
      <c r="AC9" s="75"/>
      <c r="AD9" s="75"/>
      <c r="AE9" s="75"/>
    </row>
    <row r="10" spans="1:31" ht="28.2" thickBot="1" x14ac:dyDescent="0.35">
      <c r="A10" s="81"/>
      <c r="B10" s="78" t="s">
        <v>43</v>
      </c>
      <c r="C10" s="79" t="s">
        <v>46</v>
      </c>
      <c r="D10" s="141"/>
      <c r="E10" s="142"/>
      <c r="F10" s="142"/>
      <c r="G10" s="142"/>
      <c r="H10" s="142"/>
      <c r="I10" s="142"/>
      <c r="J10" s="142"/>
      <c r="K10" s="142"/>
      <c r="L10" s="143"/>
      <c r="M10" s="118"/>
      <c r="N10" s="75"/>
      <c r="O10" s="75"/>
      <c r="P10" s="75"/>
      <c r="Q10" s="75"/>
      <c r="R10" s="75"/>
      <c r="S10" s="75"/>
      <c r="T10" s="75"/>
      <c r="U10" s="75"/>
      <c r="V10" s="75"/>
      <c r="W10" s="75"/>
      <c r="X10" s="75"/>
      <c r="Y10" s="75"/>
      <c r="Z10" s="75"/>
      <c r="AA10" s="75"/>
      <c r="AB10" s="75"/>
      <c r="AC10" s="75"/>
      <c r="AD10" s="75"/>
      <c r="AE10" s="75"/>
    </row>
    <row r="11" spans="1:31" ht="42" thickBot="1" x14ac:dyDescent="0.35">
      <c r="A11" s="81"/>
      <c r="B11" s="83" t="s">
        <v>69</v>
      </c>
      <c r="C11" s="79" t="s">
        <v>68</v>
      </c>
      <c r="D11" s="144"/>
      <c r="E11" s="145"/>
      <c r="F11" s="145"/>
      <c r="G11" s="145"/>
      <c r="H11" s="145"/>
      <c r="I11" s="145"/>
      <c r="J11" s="145"/>
      <c r="K11" s="145"/>
      <c r="L11" s="146"/>
      <c r="M11" s="119"/>
      <c r="N11" s="75"/>
      <c r="O11" s="75"/>
      <c r="P11" s="75"/>
      <c r="Q11" s="75"/>
      <c r="R11" s="75"/>
      <c r="S11" s="75"/>
      <c r="T11" s="75"/>
      <c r="U11" s="75"/>
      <c r="V11" s="75"/>
      <c r="W11" s="75"/>
      <c r="X11" s="75"/>
      <c r="Y11" s="75"/>
      <c r="Z11" s="75"/>
      <c r="AA11" s="75"/>
      <c r="AB11" s="75"/>
      <c r="AC11" s="75"/>
      <c r="AD11" s="75"/>
      <c r="AE11" s="75"/>
    </row>
    <row r="12" spans="1:31" ht="16.2" thickBot="1" x14ac:dyDescent="0.35">
      <c r="A12" s="81"/>
      <c r="B12" s="71"/>
      <c r="C12" s="72"/>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row>
    <row r="13" spans="1:31" ht="28.2" thickBot="1" x14ac:dyDescent="0.35">
      <c r="A13" s="81"/>
      <c r="B13" s="78" t="s">
        <v>44</v>
      </c>
      <c r="C13" s="79" t="s">
        <v>4</v>
      </c>
      <c r="D13" s="84">
        <v>0.3</v>
      </c>
      <c r="E13" s="84">
        <v>0.3</v>
      </c>
      <c r="F13" s="84">
        <v>0.25</v>
      </c>
      <c r="G13" s="84">
        <v>0.15</v>
      </c>
      <c r="H13" s="84">
        <v>0.2</v>
      </c>
      <c r="I13" s="84">
        <v>0.2</v>
      </c>
      <c r="J13" s="84">
        <v>0</v>
      </c>
      <c r="K13" s="84">
        <v>0.3</v>
      </c>
      <c r="L13" s="84">
        <v>0.3</v>
      </c>
      <c r="M13" s="84"/>
      <c r="N13" s="75" t="s">
        <v>180</v>
      </c>
      <c r="O13" s="75"/>
      <c r="P13" s="75"/>
      <c r="Q13" s="75"/>
      <c r="R13" s="75"/>
      <c r="S13" s="75"/>
      <c r="T13" s="75"/>
      <c r="U13" s="75"/>
      <c r="V13" s="75"/>
      <c r="W13" s="75"/>
      <c r="X13" s="75"/>
      <c r="Y13" s="75"/>
      <c r="Z13" s="75"/>
      <c r="AA13" s="75"/>
      <c r="AB13" s="75"/>
      <c r="AC13" s="75"/>
      <c r="AD13" s="75"/>
      <c r="AE13" s="75"/>
    </row>
    <row r="14" spans="1:31" ht="16.2" thickBot="1" x14ac:dyDescent="0.35">
      <c r="A14" s="81"/>
      <c r="B14" s="83" t="s">
        <v>65</v>
      </c>
      <c r="C14" s="79" t="s">
        <v>16</v>
      </c>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row>
    <row r="15" spans="1:31" ht="16.2" thickBot="1" x14ac:dyDescent="0.35">
      <c r="A15" s="81"/>
      <c r="B15" s="71"/>
      <c r="C15" s="72"/>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row>
    <row r="16" spans="1:31" ht="16.2" thickBot="1" x14ac:dyDescent="0.35">
      <c r="A16" s="82"/>
      <c r="B16" s="70"/>
      <c r="C16" s="73"/>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row>
    <row r="17" spans="1:31" ht="16.2" thickBot="1" x14ac:dyDescent="0.35">
      <c r="A17" s="77" t="s">
        <v>48</v>
      </c>
      <c r="B17" s="78" t="s">
        <v>33</v>
      </c>
      <c r="C17" s="79" t="s">
        <v>3</v>
      </c>
      <c r="D17" s="85">
        <v>3499</v>
      </c>
      <c r="E17" s="85">
        <v>145000</v>
      </c>
      <c r="F17" s="85">
        <v>3500</v>
      </c>
      <c r="G17" s="85">
        <v>990000</v>
      </c>
      <c r="H17" s="85" t="s">
        <v>214</v>
      </c>
      <c r="I17" s="85" t="s">
        <v>220</v>
      </c>
      <c r="J17" s="85">
        <v>1055000</v>
      </c>
      <c r="K17" s="85">
        <v>248000</v>
      </c>
      <c r="L17" s="85">
        <v>1758000</v>
      </c>
      <c r="M17" s="85"/>
      <c r="N17" s="75"/>
      <c r="O17" s="75"/>
      <c r="P17" s="75"/>
      <c r="Q17" s="75"/>
      <c r="R17" s="75"/>
      <c r="S17" s="75"/>
      <c r="T17" s="75"/>
      <c r="U17" s="75"/>
      <c r="V17" s="75"/>
      <c r="W17" s="75"/>
      <c r="X17" s="75"/>
      <c r="Y17" s="75"/>
      <c r="Z17" s="75"/>
      <c r="AA17" s="75"/>
      <c r="AB17" s="75"/>
      <c r="AC17" s="75"/>
      <c r="AD17" s="75"/>
      <c r="AE17" s="75"/>
    </row>
    <row r="18" spans="1:31" ht="16.2" thickBot="1" x14ac:dyDescent="0.35">
      <c r="A18" s="81"/>
      <c r="B18" s="78" t="s">
        <v>19</v>
      </c>
      <c r="C18" s="79" t="s">
        <v>11</v>
      </c>
      <c r="D18" s="86">
        <v>7</v>
      </c>
      <c r="E18" s="86">
        <v>7</v>
      </c>
      <c r="F18" s="86">
        <v>7</v>
      </c>
      <c r="G18" s="86">
        <v>7</v>
      </c>
      <c r="H18" s="86">
        <v>7</v>
      </c>
      <c r="I18" s="86">
        <v>7</v>
      </c>
      <c r="J18" s="86">
        <v>7</v>
      </c>
      <c r="K18" s="86">
        <v>7</v>
      </c>
      <c r="L18" s="86">
        <v>7</v>
      </c>
      <c r="M18" s="86"/>
      <c r="N18" s="75" t="s">
        <v>181</v>
      </c>
      <c r="O18" s="75"/>
      <c r="P18" s="75"/>
      <c r="Q18" s="75"/>
      <c r="R18" s="75"/>
      <c r="S18" s="75"/>
      <c r="T18" s="75"/>
      <c r="U18" s="75"/>
      <c r="V18" s="75"/>
      <c r="W18" s="75"/>
      <c r="X18" s="75"/>
      <c r="Y18" s="75"/>
      <c r="Z18" s="75"/>
      <c r="AA18" s="75"/>
      <c r="AB18" s="75"/>
      <c r="AC18" s="75"/>
      <c r="AD18" s="75"/>
      <c r="AE18" s="75"/>
    </row>
    <row r="19" spans="1:31" ht="16.2" thickBot="1" x14ac:dyDescent="0.35">
      <c r="A19" s="81"/>
      <c r="B19" s="78" t="s">
        <v>49</v>
      </c>
      <c r="C19" s="79" t="s">
        <v>4</v>
      </c>
      <c r="D19" s="84">
        <v>7.0000000000000007E-2</v>
      </c>
      <c r="E19" s="84">
        <v>7.0000000000000007E-2</v>
      </c>
      <c r="F19" s="84">
        <v>7.0000000000000007E-2</v>
      </c>
      <c r="G19" s="84">
        <v>7.0000000000000007E-2</v>
      </c>
      <c r="H19" s="84">
        <v>7.0000000000000007E-2</v>
      </c>
      <c r="I19" s="84">
        <v>7.0000000000000007E-2</v>
      </c>
      <c r="J19" s="84">
        <v>7.0000000000000007E-2</v>
      </c>
      <c r="K19" s="84">
        <v>7.0000000000000007E-2</v>
      </c>
      <c r="L19" s="84">
        <v>7.0000000000000007E-2</v>
      </c>
      <c r="M19" s="84"/>
      <c r="N19" s="75"/>
      <c r="O19" s="75"/>
      <c r="P19" s="75"/>
      <c r="Q19" s="75"/>
      <c r="R19" s="75"/>
      <c r="S19" s="75"/>
      <c r="T19" s="75"/>
      <c r="U19" s="75"/>
      <c r="V19" s="75"/>
      <c r="W19" s="75"/>
      <c r="X19" s="75"/>
      <c r="Y19" s="75"/>
      <c r="Z19" s="75"/>
      <c r="AA19" s="75"/>
      <c r="AB19" s="75"/>
      <c r="AC19" s="75"/>
      <c r="AD19" s="75"/>
      <c r="AE19" s="75"/>
    </row>
    <row r="20" spans="1:31" ht="28.2" thickBot="1" x14ac:dyDescent="0.35">
      <c r="A20" s="81"/>
      <c r="B20" s="78" t="s">
        <v>51</v>
      </c>
      <c r="C20" s="79" t="s">
        <v>4</v>
      </c>
      <c r="D20" s="84">
        <v>0.05</v>
      </c>
      <c r="E20" s="84">
        <v>0.05</v>
      </c>
      <c r="F20" s="84">
        <v>0.35</v>
      </c>
      <c r="G20" s="84">
        <v>0.1</v>
      </c>
      <c r="H20" s="123">
        <v>0.35</v>
      </c>
      <c r="I20" s="123">
        <v>0.1</v>
      </c>
      <c r="J20" s="84">
        <v>0.2</v>
      </c>
      <c r="K20" s="84">
        <v>0.5</v>
      </c>
      <c r="L20" s="84">
        <v>0.5</v>
      </c>
      <c r="M20" s="84"/>
      <c r="N20" s="75" t="s">
        <v>216</v>
      </c>
      <c r="O20" s="75"/>
      <c r="P20" s="75"/>
      <c r="Q20" s="75"/>
      <c r="R20" s="75"/>
      <c r="S20" s="75"/>
      <c r="T20" s="75"/>
      <c r="U20" s="75"/>
      <c r="V20" s="75"/>
      <c r="W20" s="75"/>
      <c r="X20" s="75"/>
      <c r="Y20" s="75"/>
      <c r="Z20" s="75"/>
      <c r="AA20" s="75"/>
      <c r="AB20" s="75"/>
      <c r="AC20" s="75"/>
      <c r="AD20" s="75"/>
      <c r="AE20" s="75"/>
    </row>
    <row r="21" spans="1:31" ht="28.2" thickBot="1" x14ac:dyDescent="0.35">
      <c r="A21" s="81"/>
      <c r="B21" s="78" t="s">
        <v>50</v>
      </c>
      <c r="C21" s="79" t="s">
        <v>4</v>
      </c>
      <c r="D21" s="84">
        <v>0</v>
      </c>
      <c r="E21" s="84">
        <v>7.0000000000000007E-2</v>
      </c>
      <c r="F21" s="84">
        <v>0.05</v>
      </c>
      <c r="G21" s="84">
        <v>0.05</v>
      </c>
      <c r="H21" s="84">
        <v>0.05</v>
      </c>
      <c r="I21" s="84">
        <v>0.05</v>
      </c>
      <c r="J21" s="84">
        <v>0.05</v>
      </c>
      <c r="K21" s="84">
        <v>0.05</v>
      </c>
      <c r="L21" s="84">
        <v>0.05</v>
      </c>
      <c r="M21" s="84"/>
      <c r="N21" s="75"/>
      <c r="O21" s="75"/>
      <c r="P21" s="75"/>
      <c r="Q21" s="75"/>
      <c r="R21" s="75"/>
      <c r="S21" s="75"/>
      <c r="T21" s="75"/>
      <c r="U21" s="75"/>
      <c r="V21" s="75"/>
      <c r="W21" s="75"/>
      <c r="X21" s="75"/>
      <c r="Y21" s="75"/>
      <c r="Z21" s="75"/>
      <c r="AA21" s="75"/>
      <c r="AB21" s="75"/>
      <c r="AC21" s="75"/>
      <c r="AD21" s="75"/>
      <c r="AE21" s="75"/>
    </row>
    <row r="22" spans="1:31" ht="16.2" thickBot="1" x14ac:dyDescent="0.35">
      <c r="A22" s="81"/>
      <c r="B22" s="71"/>
      <c r="C22" s="72"/>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row>
    <row r="23" spans="1:31" ht="16.2" thickBot="1" x14ac:dyDescent="0.35">
      <c r="A23" s="81"/>
      <c r="B23" s="78" t="s">
        <v>66</v>
      </c>
      <c r="C23" s="79" t="s">
        <v>46</v>
      </c>
      <c r="D23" s="89">
        <v>462</v>
      </c>
      <c r="E23" s="86">
        <v>1441</v>
      </c>
      <c r="F23" s="86">
        <v>210</v>
      </c>
      <c r="G23" s="86">
        <v>11250</v>
      </c>
      <c r="H23" s="86">
        <v>87.61</v>
      </c>
      <c r="I23" s="86">
        <v>87.61</v>
      </c>
      <c r="J23" s="86">
        <v>2660</v>
      </c>
      <c r="K23" s="86">
        <v>79</v>
      </c>
      <c r="L23" s="86">
        <v>1600</v>
      </c>
      <c r="M23" s="86"/>
      <c r="N23" s="75"/>
      <c r="O23" s="75"/>
      <c r="P23" s="75"/>
      <c r="Q23" s="75"/>
      <c r="R23" s="75"/>
      <c r="S23" s="75"/>
      <c r="T23" s="75"/>
      <c r="U23" s="75"/>
      <c r="V23" s="75"/>
      <c r="W23" s="75"/>
      <c r="X23" s="75"/>
      <c r="Y23" s="75"/>
      <c r="Z23" s="75"/>
      <c r="AA23" s="75"/>
      <c r="AB23" s="75"/>
      <c r="AC23" s="75"/>
      <c r="AD23" s="75"/>
      <c r="AE23" s="75"/>
    </row>
    <row r="24" spans="1:31" ht="16.2" thickBot="1" x14ac:dyDescent="0.35">
      <c r="A24" s="81"/>
      <c r="B24" s="78" t="s">
        <v>67</v>
      </c>
      <c r="C24" s="79" t="s">
        <v>45</v>
      </c>
      <c r="D24" s="89">
        <v>20</v>
      </c>
      <c r="E24" s="86">
        <v>41</v>
      </c>
      <c r="F24" s="86">
        <v>18</v>
      </c>
      <c r="G24" s="86">
        <v>55</v>
      </c>
      <c r="H24" s="86">
        <v>19.600000000000001</v>
      </c>
      <c r="I24" s="86">
        <v>19.600000000000001</v>
      </c>
      <c r="J24" s="86">
        <v>56</v>
      </c>
      <c r="K24" s="86">
        <v>10</v>
      </c>
      <c r="L24" s="86">
        <v>40</v>
      </c>
      <c r="M24" s="86"/>
      <c r="N24" s="75"/>
      <c r="O24" s="75"/>
      <c r="P24" s="75"/>
      <c r="Q24" s="75"/>
      <c r="R24" s="75"/>
      <c r="S24" s="75"/>
      <c r="T24" s="75"/>
      <c r="U24" s="75"/>
      <c r="V24" s="75"/>
      <c r="W24" s="75"/>
      <c r="X24" s="75"/>
      <c r="Y24" s="75"/>
      <c r="Z24" s="75"/>
      <c r="AA24" s="75"/>
      <c r="AB24" s="75"/>
      <c r="AC24" s="75"/>
      <c r="AD24" s="75"/>
      <c r="AE24" s="75"/>
    </row>
    <row r="25" spans="1:31" ht="16.2" thickBot="1" x14ac:dyDescent="0.35">
      <c r="A25" s="81"/>
      <c r="B25" s="83" t="s">
        <v>52</v>
      </c>
      <c r="C25" s="79" t="s">
        <v>17</v>
      </c>
      <c r="D25" s="89">
        <f>D23*D24/1000</f>
        <v>9.24</v>
      </c>
      <c r="E25" s="89">
        <f t="shared" ref="E25:L25" si="0">E23*E24/1000</f>
        <v>59.081000000000003</v>
      </c>
      <c r="F25" s="89">
        <f t="shared" si="0"/>
        <v>3.78</v>
      </c>
      <c r="G25" s="89">
        <f t="shared" si="0"/>
        <v>618.75</v>
      </c>
      <c r="H25" s="89">
        <f t="shared" ref="H25" si="1">H23*H24/1000</f>
        <v>1.7171560000000001</v>
      </c>
      <c r="I25" s="89">
        <f t="shared" si="0"/>
        <v>1.7171560000000001</v>
      </c>
      <c r="J25" s="89">
        <f t="shared" si="0"/>
        <v>148.96</v>
      </c>
      <c r="K25" s="89">
        <f t="shared" si="0"/>
        <v>0.79</v>
      </c>
      <c r="L25" s="89">
        <f t="shared" si="0"/>
        <v>64</v>
      </c>
      <c r="M25" s="120"/>
      <c r="N25" s="75"/>
      <c r="O25" s="75"/>
      <c r="P25" s="75"/>
      <c r="Q25" s="75"/>
      <c r="R25" s="75"/>
      <c r="S25" s="75"/>
      <c r="T25" s="75"/>
      <c r="U25" s="75"/>
      <c r="V25" s="75"/>
      <c r="W25" s="75"/>
      <c r="X25" s="75"/>
      <c r="Y25" s="75"/>
      <c r="Z25" s="75"/>
      <c r="AA25" s="75"/>
      <c r="AB25" s="75"/>
      <c r="AC25" s="75"/>
      <c r="AD25" s="75"/>
      <c r="AE25" s="75"/>
    </row>
    <row r="26" spans="1:31" ht="16.2" thickBot="1" x14ac:dyDescent="0.35">
      <c r="A26" s="81"/>
      <c r="B26" s="78" t="s">
        <v>53</v>
      </c>
      <c r="C26" s="79" t="s">
        <v>54</v>
      </c>
      <c r="D26" s="89">
        <v>29</v>
      </c>
      <c r="E26" s="86">
        <v>61</v>
      </c>
      <c r="F26" s="86">
        <v>105</v>
      </c>
      <c r="G26" s="86">
        <v>600</v>
      </c>
      <c r="H26" s="86">
        <v>569</v>
      </c>
      <c r="I26" s="86">
        <v>569</v>
      </c>
      <c r="J26" s="86">
        <v>2774</v>
      </c>
      <c r="K26" s="86">
        <v>5</v>
      </c>
      <c r="L26" s="86">
        <v>107</v>
      </c>
      <c r="M26" s="86"/>
      <c r="N26" s="75"/>
      <c r="O26" s="75"/>
      <c r="P26" s="75"/>
      <c r="Q26" s="75"/>
      <c r="R26" s="75"/>
      <c r="S26" s="75"/>
      <c r="T26" s="75"/>
      <c r="U26" s="75"/>
      <c r="V26" s="75"/>
      <c r="W26" s="75"/>
      <c r="X26" s="75"/>
      <c r="Y26" s="75"/>
      <c r="Z26" s="75"/>
      <c r="AA26" s="75"/>
      <c r="AB26" s="75"/>
      <c r="AC26" s="75"/>
      <c r="AD26" s="75"/>
      <c r="AE26" s="75"/>
    </row>
    <row r="27" spans="1:31" ht="16.2" thickBot="1" x14ac:dyDescent="0.35">
      <c r="A27" s="81"/>
      <c r="B27" s="78" t="s">
        <v>81</v>
      </c>
      <c r="C27" s="79" t="s">
        <v>4</v>
      </c>
      <c r="D27" s="90">
        <v>0.8</v>
      </c>
      <c r="E27" s="84">
        <v>0.8</v>
      </c>
      <c r="F27" s="84">
        <v>0.8</v>
      </c>
      <c r="G27" s="84">
        <v>0.8</v>
      </c>
      <c r="H27" s="84">
        <v>0.8</v>
      </c>
      <c r="I27" s="84">
        <v>0.8</v>
      </c>
      <c r="J27" s="84">
        <v>0.8</v>
      </c>
      <c r="K27" s="84">
        <v>0.8</v>
      </c>
      <c r="L27" s="84">
        <v>0.8</v>
      </c>
      <c r="M27" s="84"/>
      <c r="N27" s="75"/>
      <c r="O27" s="75"/>
      <c r="P27" s="75"/>
      <c r="Q27" s="75"/>
      <c r="R27" s="75"/>
      <c r="S27" s="75"/>
      <c r="T27" s="75"/>
      <c r="U27" s="75"/>
      <c r="V27" s="75"/>
      <c r="W27" s="75"/>
      <c r="X27" s="75"/>
      <c r="Y27" s="75"/>
      <c r="Z27" s="75"/>
      <c r="AA27" s="75"/>
      <c r="AB27" s="75"/>
      <c r="AC27" s="75"/>
      <c r="AD27" s="75"/>
      <c r="AE27" s="75"/>
    </row>
    <row r="28" spans="1:31" ht="16.2" thickBot="1" x14ac:dyDescent="0.35">
      <c r="A28" s="81"/>
      <c r="B28" s="71"/>
      <c r="C28" s="72"/>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row>
    <row r="29" spans="1:31" ht="16.2" thickBot="1" x14ac:dyDescent="0.35">
      <c r="A29" s="82"/>
      <c r="B29" s="70"/>
      <c r="C29" s="73"/>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row>
    <row r="30" spans="1:31" ht="28.2" thickBot="1" x14ac:dyDescent="0.35">
      <c r="A30" s="77" t="s">
        <v>47</v>
      </c>
      <c r="B30" s="78" t="s">
        <v>55</v>
      </c>
      <c r="C30" s="79" t="s">
        <v>56</v>
      </c>
      <c r="D30" s="86">
        <v>2</v>
      </c>
      <c r="E30" s="86">
        <v>2</v>
      </c>
      <c r="F30" s="86">
        <v>2</v>
      </c>
      <c r="G30" s="86">
        <v>2</v>
      </c>
      <c r="H30" s="86">
        <v>2</v>
      </c>
      <c r="I30" s="86">
        <v>2</v>
      </c>
      <c r="J30" s="86">
        <v>3</v>
      </c>
      <c r="K30" s="86">
        <v>2</v>
      </c>
      <c r="L30" s="86">
        <v>2</v>
      </c>
      <c r="M30" s="86"/>
      <c r="N30" s="75" t="s">
        <v>182</v>
      </c>
      <c r="O30" s="75"/>
      <c r="P30" s="75"/>
      <c r="Q30" s="75"/>
      <c r="R30" s="75"/>
      <c r="S30" s="75"/>
      <c r="T30" s="75"/>
      <c r="U30" s="75"/>
      <c r="V30" s="75"/>
      <c r="W30" s="75"/>
      <c r="X30" s="75"/>
      <c r="Y30" s="75"/>
      <c r="Z30" s="75"/>
      <c r="AA30" s="75"/>
      <c r="AB30" s="75"/>
      <c r="AC30" s="75"/>
      <c r="AD30" s="75"/>
      <c r="AE30" s="75"/>
    </row>
    <row r="31" spans="1:31" ht="28.2" thickBot="1" x14ac:dyDescent="0.35">
      <c r="A31" s="81"/>
      <c r="B31" s="78" t="s">
        <v>57</v>
      </c>
      <c r="C31" s="79" t="s">
        <v>4</v>
      </c>
      <c r="D31" s="84">
        <v>0.9</v>
      </c>
      <c r="E31" s="84">
        <v>0.9</v>
      </c>
      <c r="F31" s="84">
        <v>0.9</v>
      </c>
      <c r="G31" s="84">
        <v>0.9</v>
      </c>
      <c r="H31" s="84">
        <v>0.9</v>
      </c>
      <c r="I31" s="84">
        <v>0.9</v>
      </c>
      <c r="J31" s="84">
        <v>0.95</v>
      </c>
      <c r="K31" s="84">
        <v>0.9</v>
      </c>
      <c r="L31" s="84">
        <v>0.9</v>
      </c>
      <c r="M31" s="84"/>
      <c r="N31" s="75"/>
      <c r="O31" s="75"/>
      <c r="P31" s="75"/>
      <c r="Q31" s="75"/>
      <c r="R31" s="75"/>
      <c r="S31" s="75"/>
      <c r="T31" s="75"/>
      <c r="U31" s="75"/>
      <c r="V31" s="75"/>
      <c r="W31" s="75"/>
      <c r="X31" s="75"/>
      <c r="Y31" s="75"/>
      <c r="Z31" s="75"/>
      <c r="AA31" s="75"/>
      <c r="AB31" s="75"/>
      <c r="AC31" s="75"/>
      <c r="AD31" s="75"/>
      <c r="AE31" s="75"/>
    </row>
    <row r="32" spans="1:31" ht="28.2" thickBot="1" x14ac:dyDescent="0.35">
      <c r="A32" s="81"/>
      <c r="B32" s="78" t="s">
        <v>59</v>
      </c>
      <c r="C32" s="79" t="s">
        <v>4</v>
      </c>
      <c r="D32" s="84">
        <v>1</v>
      </c>
      <c r="E32" s="84">
        <v>1</v>
      </c>
      <c r="F32" s="84">
        <v>0.9</v>
      </c>
      <c r="G32" s="84">
        <v>0.9</v>
      </c>
      <c r="H32" s="84">
        <v>0.9</v>
      </c>
      <c r="I32" s="84">
        <v>0.9</v>
      </c>
      <c r="J32" s="84">
        <v>0.9</v>
      </c>
      <c r="K32" s="84">
        <v>0.9</v>
      </c>
      <c r="L32" s="84">
        <v>0.9</v>
      </c>
      <c r="M32" s="84"/>
      <c r="N32" s="87" t="s">
        <v>183</v>
      </c>
      <c r="O32" s="75"/>
      <c r="P32" s="75"/>
      <c r="Q32" s="75"/>
      <c r="R32" s="75"/>
      <c r="S32" s="75"/>
      <c r="T32" s="75"/>
      <c r="U32" s="75"/>
      <c r="V32" s="75"/>
      <c r="W32" s="75"/>
      <c r="X32" s="75"/>
      <c r="Y32" s="75"/>
      <c r="Z32" s="75"/>
      <c r="AA32" s="75"/>
      <c r="AB32" s="75"/>
      <c r="AC32" s="75"/>
      <c r="AD32" s="75"/>
      <c r="AE32" s="75"/>
    </row>
    <row r="33" spans="1:31" ht="16.2" thickBot="1" x14ac:dyDescent="0.35">
      <c r="A33" s="81"/>
      <c r="B33" s="71"/>
      <c r="C33" s="72"/>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row>
    <row r="34" spans="1:31" ht="28.2" thickBot="1" x14ac:dyDescent="0.35">
      <c r="A34" s="81"/>
      <c r="B34" s="78" t="s">
        <v>60</v>
      </c>
      <c r="C34" s="79" t="s">
        <v>9</v>
      </c>
      <c r="D34" s="86">
        <v>0</v>
      </c>
      <c r="E34" s="86">
        <v>0</v>
      </c>
      <c r="F34" s="86">
        <v>0</v>
      </c>
      <c r="G34" s="86">
        <v>0</v>
      </c>
      <c r="H34" s="86">
        <v>0</v>
      </c>
      <c r="I34" s="86">
        <v>0</v>
      </c>
      <c r="J34" s="86">
        <v>0</v>
      </c>
      <c r="K34" s="86">
        <v>20</v>
      </c>
      <c r="L34" s="86">
        <v>20</v>
      </c>
      <c r="M34" s="86"/>
      <c r="N34" s="75"/>
      <c r="O34" s="75"/>
      <c r="P34" s="75"/>
      <c r="Q34" s="75"/>
      <c r="R34" s="75"/>
      <c r="S34" s="75"/>
      <c r="T34" s="75"/>
      <c r="U34" s="75"/>
      <c r="V34" s="75"/>
      <c r="W34" s="75"/>
      <c r="X34" s="75"/>
      <c r="Y34" s="75"/>
      <c r="Z34" s="75"/>
      <c r="AA34" s="75"/>
      <c r="AB34" s="75"/>
      <c r="AC34" s="75"/>
      <c r="AD34" s="75"/>
      <c r="AE34" s="75"/>
    </row>
    <row r="35" spans="1:31" ht="28.2" thickBot="1" x14ac:dyDescent="0.35">
      <c r="A35" s="81"/>
      <c r="B35" s="78" t="s">
        <v>61</v>
      </c>
      <c r="C35" s="79" t="s">
        <v>3</v>
      </c>
      <c r="D35" s="86">
        <v>0.57999999999999996</v>
      </c>
      <c r="E35" s="86">
        <v>3.72</v>
      </c>
      <c r="F35" s="86">
        <v>0.25</v>
      </c>
      <c r="G35" s="86">
        <v>1.5</v>
      </c>
      <c r="H35" s="86">
        <v>1</v>
      </c>
      <c r="I35" s="86">
        <v>1</v>
      </c>
      <c r="J35" s="86">
        <v>1.5</v>
      </c>
      <c r="K35" s="86">
        <v>25</v>
      </c>
      <c r="L35" s="86">
        <v>25</v>
      </c>
      <c r="M35" s="86"/>
      <c r="N35" s="75"/>
      <c r="O35" s="75"/>
      <c r="P35" s="75"/>
      <c r="Q35" s="75"/>
      <c r="R35" s="75"/>
      <c r="S35" s="75"/>
      <c r="T35" s="75"/>
      <c r="U35" s="75"/>
      <c r="V35" s="75"/>
      <c r="W35" s="75"/>
      <c r="X35" s="75"/>
      <c r="Y35" s="75"/>
      <c r="Z35" s="75"/>
      <c r="AA35" s="75"/>
      <c r="AB35" s="75"/>
      <c r="AC35" s="75"/>
      <c r="AD35" s="75"/>
      <c r="AE35" s="75"/>
    </row>
    <row r="36" spans="1:31" ht="16.2" thickBot="1" x14ac:dyDescent="0.35">
      <c r="A36" s="81"/>
      <c r="B36" s="71"/>
      <c r="C36" s="72"/>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row>
    <row r="37" spans="1:31" ht="28.2" thickBot="1" x14ac:dyDescent="0.35">
      <c r="A37" s="81"/>
      <c r="B37" s="78" t="s">
        <v>92</v>
      </c>
      <c r="C37" s="79" t="s">
        <v>13</v>
      </c>
      <c r="D37" s="86">
        <v>1</v>
      </c>
      <c r="E37" s="86">
        <v>2</v>
      </c>
      <c r="F37" s="86">
        <v>1</v>
      </c>
      <c r="G37" s="86">
        <v>3</v>
      </c>
      <c r="H37" s="86">
        <v>1</v>
      </c>
      <c r="I37" s="86">
        <v>1</v>
      </c>
      <c r="J37" s="86">
        <v>3</v>
      </c>
      <c r="K37" s="86">
        <v>3</v>
      </c>
      <c r="L37" s="86">
        <v>3</v>
      </c>
      <c r="M37" s="86"/>
      <c r="N37" s="75"/>
      <c r="O37" s="75"/>
      <c r="P37" s="75"/>
      <c r="Q37" s="75"/>
      <c r="R37" s="75"/>
      <c r="S37" s="75"/>
      <c r="T37" s="75"/>
      <c r="U37" s="75"/>
      <c r="V37" s="75"/>
      <c r="W37" s="75"/>
      <c r="X37" s="75"/>
      <c r="Y37" s="75"/>
      <c r="Z37" s="75"/>
      <c r="AA37" s="75"/>
      <c r="AB37" s="75"/>
      <c r="AC37" s="75"/>
      <c r="AD37" s="75"/>
      <c r="AE37" s="75"/>
    </row>
    <row r="38" spans="1:31" ht="28.2" thickBot="1" x14ac:dyDescent="0.35">
      <c r="A38" s="81"/>
      <c r="B38" s="78" t="s">
        <v>93</v>
      </c>
      <c r="C38" s="79" t="s">
        <v>13</v>
      </c>
      <c r="D38" s="86">
        <v>0</v>
      </c>
      <c r="E38" s="86">
        <v>0</v>
      </c>
      <c r="F38" s="86">
        <v>0</v>
      </c>
      <c r="G38" s="86">
        <v>0</v>
      </c>
      <c r="H38" s="86">
        <v>0</v>
      </c>
      <c r="I38" s="86">
        <v>0</v>
      </c>
      <c r="J38" s="86">
        <v>0</v>
      </c>
      <c r="K38" s="86">
        <v>0</v>
      </c>
      <c r="L38" s="86">
        <v>0</v>
      </c>
      <c r="M38" s="86"/>
      <c r="N38" s="75"/>
      <c r="O38" s="75"/>
      <c r="P38" s="75"/>
      <c r="Q38" s="75"/>
      <c r="R38" s="75"/>
      <c r="S38" s="75"/>
      <c r="T38" s="75"/>
      <c r="U38" s="75"/>
      <c r="V38" s="75"/>
      <c r="W38" s="75"/>
      <c r="X38" s="75"/>
      <c r="Y38" s="75"/>
      <c r="Z38" s="75"/>
      <c r="AA38" s="75"/>
      <c r="AB38" s="75"/>
      <c r="AC38" s="75"/>
      <c r="AD38" s="75"/>
      <c r="AE38" s="75"/>
    </row>
    <row r="39" spans="1:31" ht="16.2" thickBot="1" x14ac:dyDescent="0.35">
      <c r="A39" s="81"/>
      <c r="B39" s="71"/>
      <c r="C39" s="72"/>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row>
    <row r="40" spans="1:31" ht="28.2" thickBot="1" x14ac:dyDescent="0.35">
      <c r="A40" s="81"/>
      <c r="B40" s="78" t="s">
        <v>62</v>
      </c>
      <c r="C40" s="79" t="s">
        <v>13</v>
      </c>
      <c r="D40" s="86">
        <v>0.5</v>
      </c>
      <c r="E40" s="86">
        <v>0.5</v>
      </c>
      <c r="F40" s="86">
        <v>0.25</v>
      </c>
      <c r="G40" s="86">
        <v>0.75</v>
      </c>
      <c r="H40" s="86">
        <v>0.5</v>
      </c>
      <c r="I40" s="86">
        <v>0.5</v>
      </c>
      <c r="J40" s="86">
        <v>0.75</v>
      </c>
      <c r="K40" s="86">
        <v>0.75</v>
      </c>
      <c r="L40" s="86">
        <v>0.75</v>
      </c>
      <c r="M40" s="86"/>
      <c r="N40" s="75"/>
      <c r="O40" s="75"/>
      <c r="P40" s="75"/>
      <c r="Q40" s="75"/>
      <c r="R40" s="75"/>
      <c r="S40" s="75"/>
      <c r="T40" s="75"/>
      <c r="U40" s="75"/>
      <c r="V40" s="75"/>
      <c r="W40" s="75"/>
      <c r="X40" s="75"/>
      <c r="Y40" s="75"/>
      <c r="Z40" s="75"/>
      <c r="AA40" s="75"/>
      <c r="AB40" s="75"/>
      <c r="AC40" s="75"/>
      <c r="AD40" s="75"/>
      <c r="AE40" s="75"/>
    </row>
    <row r="41" spans="1:31" ht="28.2" thickBot="1" x14ac:dyDescent="0.35">
      <c r="A41" s="81"/>
      <c r="B41" s="78" t="s">
        <v>63</v>
      </c>
      <c r="C41" s="79" t="s">
        <v>13</v>
      </c>
      <c r="D41" s="86">
        <v>0.5</v>
      </c>
      <c r="E41" s="86">
        <v>0.1</v>
      </c>
      <c r="F41" s="86">
        <v>0.1</v>
      </c>
      <c r="G41" s="86">
        <v>0.25</v>
      </c>
      <c r="H41" s="86">
        <v>0.25</v>
      </c>
      <c r="I41" s="86">
        <v>0.25</v>
      </c>
      <c r="J41" s="86">
        <v>0.5</v>
      </c>
      <c r="K41" s="86">
        <v>0.5</v>
      </c>
      <c r="L41" s="86">
        <v>0.5</v>
      </c>
      <c r="M41" s="86"/>
      <c r="N41" s="75"/>
      <c r="O41" s="75"/>
      <c r="P41" s="75"/>
      <c r="Q41" s="75"/>
      <c r="R41" s="75"/>
      <c r="S41" s="75"/>
      <c r="T41" s="75"/>
      <c r="U41" s="75"/>
      <c r="V41" s="75"/>
      <c r="W41" s="75"/>
      <c r="X41" s="75"/>
      <c r="Y41" s="75"/>
      <c r="Z41" s="75"/>
      <c r="AA41" s="75"/>
      <c r="AB41" s="75"/>
      <c r="AC41" s="75"/>
      <c r="AD41" s="75"/>
      <c r="AE41" s="75"/>
    </row>
    <row r="42" spans="1:31" ht="16.2" thickBot="1" x14ac:dyDescent="0.35">
      <c r="A42" s="81"/>
      <c r="B42" s="71"/>
      <c r="C42" s="72"/>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row>
    <row r="43" spans="1:31" ht="28.2" thickBot="1" x14ac:dyDescent="0.35">
      <c r="A43" s="81"/>
      <c r="B43" s="78" t="s">
        <v>120</v>
      </c>
      <c r="C43" s="79" t="s">
        <v>13</v>
      </c>
      <c r="D43" s="86">
        <v>0.15</v>
      </c>
      <c r="E43" s="86">
        <v>0.3</v>
      </c>
      <c r="F43" s="86">
        <v>0.15</v>
      </c>
      <c r="G43" s="86">
        <v>0.15</v>
      </c>
      <c r="H43" s="124">
        <v>0</v>
      </c>
      <c r="I43" s="124">
        <v>0</v>
      </c>
      <c r="J43" s="86">
        <v>0.5</v>
      </c>
      <c r="K43" s="86">
        <v>0.5</v>
      </c>
      <c r="L43" s="86">
        <v>0.5</v>
      </c>
      <c r="M43" s="86"/>
      <c r="N43" s="75"/>
      <c r="O43" s="75"/>
      <c r="P43" s="75"/>
      <c r="Q43" s="75"/>
      <c r="R43" s="75"/>
      <c r="S43" s="75"/>
      <c r="T43" s="75"/>
      <c r="U43" s="75"/>
      <c r="V43" s="75"/>
      <c r="W43" s="75"/>
      <c r="X43" s="75"/>
      <c r="Y43" s="75"/>
      <c r="Z43" s="75"/>
      <c r="AA43" s="75"/>
      <c r="AB43" s="75"/>
      <c r="AC43" s="75"/>
      <c r="AD43" s="75"/>
      <c r="AE43" s="75"/>
    </row>
    <row r="44" spans="1:31" ht="28.2" thickBot="1" x14ac:dyDescent="0.35">
      <c r="A44" s="81"/>
      <c r="B44" s="78" t="s">
        <v>121</v>
      </c>
      <c r="C44" s="79" t="s">
        <v>13</v>
      </c>
      <c r="D44" s="86">
        <v>0.1</v>
      </c>
      <c r="E44" s="86">
        <v>0.15</v>
      </c>
      <c r="F44" s="86">
        <v>0</v>
      </c>
      <c r="G44" s="86">
        <v>0</v>
      </c>
      <c r="H44" s="124">
        <v>0</v>
      </c>
      <c r="I44" s="124">
        <v>0</v>
      </c>
      <c r="J44" s="86">
        <v>0.5</v>
      </c>
      <c r="K44" s="86">
        <v>0.5</v>
      </c>
      <c r="L44" s="86">
        <v>0.5</v>
      </c>
      <c r="M44" s="86"/>
      <c r="N44" s="75"/>
      <c r="O44" s="75"/>
      <c r="P44" s="75"/>
      <c r="Q44" s="75"/>
      <c r="R44" s="75"/>
      <c r="S44" s="75"/>
      <c r="T44" s="75"/>
      <c r="U44" s="75"/>
      <c r="V44" s="75"/>
      <c r="W44" s="75"/>
      <c r="X44" s="75"/>
      <c r="Y44" s="75"/>
      <c r="Z44" s="75"/>
      <c r="AA44" s="75"/>
      <c r="AB44" s="75"/>
      <c r="AC44" s="75"/>
      <c r="AD44" s="75"/>
      <c r="AE44" s="75"/>
    </row>
    <row r="45" spans="1:31" ht="16.2" thickBot="1" x14ac:dyDescent="0.35">
      <c r="A45" s="81"/>
      <c r="B45" s="71"/>
      <c r="C45" s="72"/>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row>
    <row r="46" spans="1:31" ht="16.2" thickBot="1" x14ac:dyDescent="0.35">
      <c r="A46" s="73"/>
      <c r="B46" s="70"/>
      <c r="C46" s="73"/>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row>
    <row r="47" spans="1:31" ht="28.2" thickBot="1" x14ac:dyDescent="0.35">
      <c r="A47" s="77" t="s">
        <v>104</v>
      </c>
      <c r="B47" s="78" t="s">
        <v>206</v>
      </c>
      <c r="C47" s="79" t="s">
        <v>105</v>
      </c>
      <c r="D47" s="86">
        <v>0.05</v>
      </c>
      <c r="E47" s="86">
        <v>0.03</v>
      </c>
      <c r="F47" s="86">
        <v>0.08</v>
      </c>
      <c r="G47" s="86">
        <v>0.05</v>
      </c>
      <c r="H47" s="86">
        <v>0.05</v>
      </c>
      <c r="I47" s="86">
        <v>0.05</v>
      </c>
      <c r="J47" s="86">
        <v>0</v>
      </c>
      <c r="K47" s="88">
        <v>0.11</v>
      </c>
      <c r="L47" s="88">
        <v>0.11</v>
      </c>
      <c r="M47" s="88"/>
      <c r="N47" s="75"/>
      <c r="O47" s="75"/>
      <c r="P47" s="75"/>
      <c r="Q47" s="75"/>
      <c r="R47" s="75"/>
      <c r="S47" s="75"/>
      <c r="T47" s="75"/>
      <c r="U47" s="75"/>
      <c r="V47" s="75"/>
      <c r="W47" s="75"/>
      <c r="X47" s="75"/>
      <c r="Y47" s="75"/>
      <c r="Z47" s="75"/>
      <c r="AA47" s="75"/>
      <c r="AB47" s="75"/>
      <c r="AC47" s="75"/>
      <c r="AD47" s="75"/>
      <c r="AE47" s="75"/>
    </row>
    <row r="48" spans="1:31" ht="16.2" thickBot="1" x14ac:dyDescent="0.35">
      <c r="A48" s="81"/>
      <c r="B48" s="83"/>
      <c r="C48" s="72"/>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row>
    <row r="49" spans="1:31" ht="16.2" thickBot="1" x14ac:dyDescent="0.35">
      <c r="A49" s="81"/>
      <c r="B49" s="71"/>
      <c r="C49" s="72"/>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row>
    <row r="50" spans="1:31" ht="16.2" thickBot="1" x14ac:dyDescent="0.35">
      <c r="A50" s="82"/>
      <c r="B50" s="70"/>
      <c r="C50" s="73"/>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row>
    <row r="51" spans="1:31" ht="16.2" thickBot="1" x14ac:dyDescent="0.35">
      <c r="A51" s="77" t="s">
        <v>75</v>
      </c>
      <c r="B51" s="78" t="s">
        <v>70</v>
      </c>
      <c r="C51" s="79" t="s">
        <v>10</v>
      </c>
      <c r="D51" s="86">
        <v>18</v>
      </c>
      <c r="E51" s="86">
        <v>18</v>
      </c>
      <c r="F51" s="86">
        <v>18</v>
      </c>
      <c r="G51" s="86">
        <v>18</v>
      </c>
      <c r="H51" s="86">
        <v>18</v>
      </c>
      <c r="I51" s="86">
        <v>18</v>
      </c>
      <c r="J51" s="86">
        <v>18</v>
      </c>
      <c r="K51" s="86">
        <v>18</v>
      </c>
      <c r="L51" s="86">
        <v>18</v>
      </c>
      <c r="M51" s="86"/>
      <c r="N51" s="75"/>
      <c r="O51" s="75"/>
      <c r="P51" s="75"/>
      <c r="Q51" s="75"/>
      <c r="R51" s="75"/>
      <c r="S51" s="75"/>
      <c r="T51" s="75"/>
      <c r="U51" s="75"/>
      <c r="V51" s="75"/>
      <c r="W51" s="75"/>
      <c r="X51" s="75"/>
      <c r="Y51" s="75"/>
      <c r="Z51" s="75"/>
      <c r="AA51" s="75"/>
      <c r="AB51" s="75"/>
      <c r="AC51" s="75"/>
      <c r="AD51" s="75"/>
      <c r="AE51" s="75"/>
    </row>
    <row r="52" spans="1:31" ht="16.2" thickBot="1" x14ac:dyDescent="0.35">
      <c r="A52" s="81"/>
      <c r="B52" s="78" t="s">
        <v>34</v>
      </c>
      <c r="C52" s="79" t="s">
        <v>35</v>
      </c>
      <c r="D52" s="86">
        <v>5</v>
      </c>
      <c r="E52" s="86">
        <v>5</v>
      </c>
      <c r="F52" s="86">
        <v>5</v>
      </c>
      <c r="G52" s="86">
        <v>5</v>
      </c>
      <c r="H52" s="86">
        <v>5</v>
      </c>
      <c r="I52" s="86">
        <v>5</v>
      </c>
      <c r="J52" s="86">
        <v>5</v>
      </c>
      <c r="K52" s="86">
        <v>5</v>
      </c>
      <c r="L52" s="86">
        <v>5</v>
      </c>
      <c r="M52" s="86"/>
      <c r="N52" s="75"/>
      <c r="O52" s="75"/>
      <c r="P52" s="75"/>
      <c r="Q52" s="75"/>
      <c r="R52" s="75"/>
      <c r="S52" s="75"/>
      <c r="T52" s="75"/>
      <c r="U52" s="75"/>
      <c r="V52" s="75"/>
      <c r="W52" s="75"/>
      <c r="X52" s="75"/>
      <c r="Y52" s="75"/>
      <c r="Z52" s="75"/>
      <c r="AA52" s="75"/>
      <c r="AB52" s="75"/>
      <c r="AC52" s="75"/>
      <c r="AD52" s="75"/>
      <c r="AE52" s="75"/>
    </row>
    <row r="53" spans="1:31" ht="16.2" thickBot="1" x14ac:dyDescent="0.35">
      <c r="A53" s="81"/>
      <c r="B53" s="71"/>
      <c r="C53" s="72"/>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row>
    <row r="54" spans="1:31" ht="28.2" thickBot="1" x14ac:dyDescent="0.35">
      <c r="A54" s="81"/>
      <c r="B54" s="78" t="s">
        <v>38</v>
      </c>
      <c r="C54" s="72"/>
      <c r="D54" s="86">
        <v>0.05</v>
      </c>
      <c r="E54" s="86">
        <v>0.1</v>
      </c>
      <c r="F54" s="86">
        <v>0.05</v>
      </c>
      <c r="G54" s="86">
        <v>0.15</v>
      </c>
      <c r="H54" s="86">
        <v>0.1</v>
      </c>
      <c r="I54" s="86">
        <v>0.1</v>
      </c>
      <c r="J54" s="86">
        <v>0.15</v>
      </c>
      <c r="K54" s="86">
        <v>0.15</v>
      </c>
      <c r="L54" s="86">
        <v>0.15</v>
      </c>
      <c r="M54" s="86"/>
      <c r="N54" s="75"/>
      <c r="O54" s="75"/>
      <c r="P54" s="75"/>
      <c r="Q54" s="75"/>
      <c r="R54" s="75"/>
      <c r="S54" s="75"/>
      <c r="T54" s="75"/>
      <c r="U54" s="75"/>
      <c r="V54" s="75"/>
      <c r="W54" s="75"/>
      <c r="X54" s="75"/>
      <c r="Y54" s="75"/>
      <c r="Z54" s="75"/>
      <c r="AA54" s="75"/>
      <c r="AB54" s="75"/>
      <c r="AC54" s="75"/>
      <c r="AD54" s="75"/>
      <c r="AE54" s="75"/>
    </row>
    <row r="55" spans="1:31" ht="16.2" thickBot="1" x14ac:dyDescent="0.35">
      <c r="A55" s="81"/>
      <c r="B55" s="78" t="s">
        <v>39</v>
      </c>
      <c r="C55" s="72"/>
      <c r="D55" s="86">
        <v>1</v>
      </c>
      <c r="E55" s="86">
        <v>1</v>
      </c>
      <c r="F55" s="86">
        <v>1</v>
      </c>
      <c r="G55" s="86">
        <v>1</v>
      </c>
      <c r="H55" s="86">
        <v>1</v>
      </c>
      <c r="I55" s="86">
        <v>1</v>
      </c>
      <c r="J55" s="86">
        <v>1</v>
      </c>
      <c r="K55" s="86">
        <v>1</v>
      </c>
      <c r="L55" s="86">
        <v>1</v>
      </c>
      <c r="M55" s="86"/>
      <c r="N55" s="75"/>
      <c r="O55" s="75"/>
      <c r="P55" s="75"/>
      <c r="Q55" s="75"/>
      <c r="R55" s="75"/>
      <c r="S55" s="75"/>
      <c r="T55" s="75"/>
      <c r="U55" s="75"/>
      <c r="V55" s="75"/>
      <c r="W55" s="75"/>
      <c r="X55" s="75"/>
      <c r="Y55" s="75"/>
      <c r="Z55" s="75"/>
      <c r="AA55" s="75"/>
      <c r="AB55" s="75"/>
      <c r="AC55" s="75"/>
      <c r="AD55" s="75"/>
      <c r="AE55" s="75"/>
    </row>
    <row r="56" spans="1:31" ht="16.2" thickBot="1" x14ac:dyDescent="0.35">
      <c r="A56" s="81"/>
      <c r="B56" s="78" t="s">
        <v>103</v>
      </c>
      <c r="C56" s="72"/>
      <c r="D56" s="86">
        <v>1</v>
      </c>
      <c r="E56" s="86">
        <v>1</v>
      </c>
      <c r="F56" s="86">
        <v>1</v>
      </c>
      <c r="G56" s="86">
        <v>1</v>
      </c>
      <c r="H56" s="86">
        <v>1</v>
      </c>
      <c r="I56" s="86">
        <v>1</v>
      </c>
      <c r="J56" s="86">
        <v>1</v>
      </c>
      <c r="K56" s="86">
        <v>1</v>
      </c>
      <c r="L56" s="86">
        <v>1</v>
      </c>
      <c r="M56" s="86"/>
      <c r="N56" s="75"/>
      <c r="O56" s="75"/>
      <c r="P56" s="75"/>
      <c r="Q56" s="75"/>
      <c r="R56" s="75"/>
      <c r="S56" s="75"/>
      <c r="T56" s="75"/>
      <c r="U56" s="75"/>
      <c r="V56" s="75"/>
      <c r="W56" s="75"/>
      <c r="X56" s="75"/>
      <c r="Y56" s="75"/>
      <c r="Z56" s="75"/>
      <c r="AA56" s="75"/>
      <c r="AB56" s="75"/>
      <c r="AC56" s="75"/>
      <c r="AD56" s="75"/>
      <c r="AE56" s="75"/>
    </row>
    <row r="57" spans="1:31" ht="16.2" thickBot="1" x14ac:dyDescent="0.35">
      <c r="A57" s="81"/>
      <c r="B57" s="71"/>
      <c r="C57" s="72"/>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row>
    <row r="58" spans="1:31" ht="16.2" thickBot="1" x14ac:dyDescent="0.35">
      <c r="A58" s="81"/>
      <c r="B58" s="78" t="s">
        <v>71</v>
      </c>
      <c r="C58" s="79" t="s">
        <v>9</v>
      </c>
      <c r="D58" s="85">
        <v>70</v>
      </c>
      <c r="E58" s="85">
        <v>70</v>
      </c>
      <c r="F58" s="85">
        <v>70</v>
      </c>
      <c r="G58" s="85">
        <v>70</v>
      </c>
      <c r="H58" s="85">
        <v>70</v>
      </c>
      <c r="I58" s="85">
        <v>70</v>
      </c>
      <c r="J58" s="85">
        <v>70</v>
      </c>
      <c r="K58" s="85">
        <v>70</v>
      </c>
      <c r="L58" s="85">
        <v>70</v>
      </c>
      <c r="M58" s="85"/>
      <c r="N58" s="75"/>
      <c r="O58" s="75"/>
      <c r="P58" s="75"/>
      <c r="Q58" s="75"/>
      <c r="R58" s="75"/>
      <c r="S58" s="75"/>
      <c r="T58" s="75"/>
      <c r="U58" s="75"/>
      <c r="V58" s="75"/>
      <c r="W58" s="75"/>
      <c r="X58" s="75"/>
      <c r="Y58" s="75"/>
      <c r="Z58" s="75"/>
      <c r="AA58" s="75"/>
      <c r="AB58" s="75"/>
      <c r="AC58" s="75"/>
      <c r="AD58" s="75"/>
      <c r="AE58" s="75"/>
    </row>
    <row r="59" spans="1:31" ht="16.2" thickBot="1" x14ac:dyDescent="0.35">
      <c r="A59" s="81"/>
      <c r="B59" s="78" t="s">
        <v>73</v>
      </c>
      <c r="C59" s="79" t="s">
        <v>9</v>
      </c>
      <c r="D59" s="85">
        <v>40</v>
      </c>
      <c r="E59" s="85">
        <v>40</v>
      </c>
      <c r="F59" s="85">
        <v>40</v>
      </c>
      <c r="G59" s="85">
        <v>50</v>
      </c>
      <c r="H59" s="85">
        <v>50</v>
      </c>
      <c r="I59" s="85">
        <v>50</v>
      </c>
      <c r="J59" s="85">
        <v>50</v>
      </c>
      <c r="K59" s="85">
        <v>50</v>
      </c>
      <c r="L59" s="85">
        <v>50</v>
      </c>
      <c r="M59" s="85"/>
      <c r="N59" s="75"/>
      <c r="O59" s="75"/>
      <c r="P59" s="75"/>
      <c r="Q59" s="75"/>
      <c r="R59" s="75"/>
      <c r="S59" s="75"/>
      <c r="T59" s="75"/>
      <c r="U59" s="75"/>
      <c r="V59" s="75"/>
      <c r="W59" s="75"/>
      <c r="X59" s="75"/>
      <c r="Y59" s="75"/>
      <c r="Z59" s="75"/>
      <c r="AA59" s="75"/>
      <c r="AB59" s="75"/>
      <c r="AC59" s="75"/>
      <c r="AD59" s="75"/>
      <c r="AE59" s="75"/>
    </row>
    <row r="60" spans="1:31" ht="16.2" thickBot="1" x14ac:dyDescent="0.35">
      <c r="A60" s="81"/>
      <c r="B60" s="78" t="s">
        <v>74</v>
      </c>
      <c r="C60" s="79" t="s">
        <v>9</v>
      </c>
      <c r="D60" s="85">
        <v>30</v>
      </c>
      <c r="E60" s="85">
        <v>30</v>
      </c>
      <c r="F60" s="85">
        <v>30</v>
      </c>
      <c r="G60" s="85">
        <v>30</v>
      </c>
      <c r="H60" s="85">
        <v>30</v>
      </c>
      <c r="I60" s="85">
        <v>30</v>
      </c>
      <c r="J60" s="85">
        <v>30</v>
      </c>
      <c r="K60" s="85">
        <v>30</v>
      </c>
      <c r="L60" s="85">
        <v>30</v>
      </c>
      <c r="M60" s="85"/>
      <c r="N60" s="75"/>
      <c r="O60" s="75"/>
      <c r="P60" s="75"/>
      <c r="Q60" s="75"/>
      <c r="R60" s="75"/>
      <c r="S60" s="75"/>
      <c r="T60" s="75"/>
      <c r="U60" s="75"/>
      <c r="V60" s="75"/>
      <c r="W60" s="75"/>
      <c r="X60" s="75"/>
      <c r="Y60" s="75"/>
      <c r="Z60" s="75"/>
      <c r="AA60" s="75"/>
      <c r="AB60" s="75"/>
      <c r="AC60" s="75"/>
      <c r="AD60" s="75"/>
      <c r="AE60" s="75"/>
    </row>
    <row r="61" spans="1:31" ht="16.2" thickBot="1" x14ac:dyDescent="0.35">
      <c r="A61" s="81"/>
      <c r="B61" s="72"/>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row>
    <row r="62" spans="1:31" ht="16.2" thickBot="1" x14ac:dyDescent="0.35">
      <c r="A62" s="82"/>
      <c r="B62" s="73"/>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row>
    <row r="63" spans="1:31" ht="16.2" thickBot="1" x14ac:dyDescent="0.35">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row>
    <row r="64" spans="1:31" ht="16.2" thickBot="1" x14ac:dyDescent="0.35">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row>
    <row r="65" spans="1:31" ht="16.2" thickBot="1" x14ac:dyDescent="0.3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row>
    <row r="66" spans="1:31" ht="16.2" thickBot="1" x14ac:dyDescent="0.35">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5"/>
    </row>
    <row r="67" spans="1:31" ht="16.2" thickBot="1" x14ac:dyDescent="0.35">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row>
    <row r="68" spans="1:31" ht="16.2" thickBot="1" x14ac:dyDescent="0.35">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row>
    <row r="69" spans="1:31" ht="16.2" thickBot="1" x14ac:dyDescent="0.35">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row>
    <row r="70" spans="1:31" ht="16.2" thickBot="1" x14ac:dyDescent="0.35">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row>
    <row r="71" spans="1:31" ht="16.2" thickBot="1" x14ac:dyDescent="0.35">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row>
    <row r="72" spans="1:31" ht="16.2" thickBot="1" x14ac:dyDescent="0.35">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c r="AD72" s="75"/>
      <c r="AE72" s="75"/>
    </row>
    <row r="73" spans="1:31" ht="16.2" thickBot="1" x14ac:dyDescent="0.35">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row>
    <row r="74" spans="1:31" ht="16.2" thickBot="1" x14ac:dyDescent="0.35">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row>
    <row r="75" spans="1:31" ht="16.2" thickBot="1" x14ac:dyDescent="0.3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row>
    <row r="76" spans="1:31" ht="16.2" thickBot="1" x14ac:dyDescent="0.35">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c r="AD76" s="75"/>
      <c r="AE76" s="75"/>
    </row>
    <row r="77" spans="1:31" ht="16.2" thickBot="1" x14ac:dyDescent="0.35">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row>
    <row r="78" spans="1:31" ht="16.2" thickBot="1" x14ac:dyDescent="0.35">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row>
    <row r="79" spans="1:31" ht="16.2" thickBot="1" x14ac:dyDescent="0.35">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row>
    <row r="80" spans="1:31" ht="16.2" thickBot="1" x14ac:dyDescent="0.35">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row>
    <row r="81" spans="1:31" ht="16.2" thickBot="1" x14ac:dyDescent="0.35">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row>
    <row r="82" spans="1:31" ht="16.2" thickBot="1" x14ac:dyDescent="0.35">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row>
    <row r="83" spans="1:31" ht="16.2" thickBot="1" x14ac:dyDescent="0.35">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row>
    <row r="84" spans="1:31" ht="16.2" thickBot="1" x14ac:dyDescent="0.35">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row>
    <row r="85" spans="1:31" ht="16.2" thickBot="1" x14ac:dyDescent="0.3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row>
    <row r="86" spans="1:31" ht="16.2" thickBot="1" x14ac:dyDescent="0.35">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row>
    <row r="87" spans="1:31" ht="16.2" thickBot="1" x14ac:dyDescent="0.35">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row>
    <row r="88" spans="1:31" ht="16.2" thickBot="1" x14ac:dyDescent="0.35">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row>
    <row r="89" spans="1:31" ht="16.2" thickBot="1" x14ac:dyDescent="0.35">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row>
    <row r="90" spans="1:31" ht="16.2" thickBot="1" x14ac:dyDescent="0.35">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row>
    <row r="91" spans="1:31" ht="16.2" thickBot="1" x14ac:dyDescent="0.35">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row>
    <row r="92" spans="1:31" ht="16.2" thickBot="1" x14ac:dyDescent="0.35">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row>
    <row r="93" spans="1:31" ht="16.2" thickBot="1" x14ac:dyDescent="0.35">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row>
    <row r="94" spans="1:31" ht="16.2" thickBot="1" x14ac:dyDescent="0.35">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row>
    <row r="95" spans="1:31" ht="16.2" thickBot="1" x14ac:dyDescent="0.3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row>
    <row r="96" spans="1:31" ht="16.2" thickBot="1" x14ac:dyDescent="0.35">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row>
    <row r="97" spans="1:31" ht="16.2" thickBot="1" x14ac:dyDescent="0.35">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row>
    <row r="98" spans="1:31" ht="16.2" thickBot="1" x14ac:dyDescent="0.35">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row>
    <row r="99" spans="1:31" ht="16.2" thickBot="1" x14ac:dyDescent="0.35">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row>
    <row r="100" spans="1:31" ht="16.2" thickBot="1" x14ac:dyDescent="0.35">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row>
    <row r="101" spans="1:31" ht="16.2" thickBot="1" x14ac:dyDescent="0.35">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row>
    <row r="102" spans="1:31" ht="16.2" thickBot="1" x14ac:dyDescent="0.35">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row>
    <row r="103" spans="1:31" ht="16.2" thickBot="1" x14ac:dyDescent="0.35">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row>
    <row r="104" spans="1:31" ht="16.2" thickBot="1" x14ac:dyDescent="0.35">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row>
    <row r="105" spans="1:31" ht="16.2" thickBot="1" x14ac:dyDescent="0.3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row>
    <row r="106" spans="1:31" ht="16.2" thickBot="1" x14ac:dyDescent="0.35">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row>
    <row r="107" spans="1:31" ht="16.2" thickBot="1" x14ac:dyDescent="0.35">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row>
    <row r="108" spans="1:31" ht="16.2" thickBot="1" x14ac:dyDescent="0.35">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row>
    <row r="109" spans="1:31" ht="16.2" thickBot="1" x14ac:dyDescent="0.35">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row>
    <row r="110" spans="1:31" ht="16.2" thickBot="1" x14ac:dyDescent="0.35">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row>
    <row r="111" spans="1:31" ht="16.2" thickBot="1" x14ac:dyDescent="0.35">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row>
    <row r="112" spans="1:31" ht="16.2" thickBot="1" x14ac:dyDescent="0.35">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row>
    <row r="113" spans="1:31" ht="16.2" thickBot="1" x14ac:dyDescent="0.35">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row>
    <row r="114" spans="1:31" ht="16.2" thickBot="1" x14ac:dyDescent="0.35">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row>
    <row r="115" spans="1:31" ht="16.2" thickBot="1" x14ac:dyDescent="0.3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row>
    <row r="116" spans="1:31" ht="16.2" thickBot="1" x14ac:dyDescent="0.35">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row>
    <row r="117" spans="1:31" ht="16.2" thickBot="1" x14ac:dyDescent="0.35">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row>
    <row r="118" spans="1:31" ht="16.2" thickBot="1" x14ac:dyDescent="0.35">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row>
    <row r="119" spans="1:31" ht="16.2" thickBot="1" x14ac:dyDescent="0.35">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row>
    <row r="120" spans="1:31" ht="16.2" thickBot="1" x14ac:dyDescent="0.35">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row>
    <row r="121" spans="1:31" ht="16.2" thickBot="1" x14ac:dyDescent="0.35">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row>
    <row r="122" spans="1:31" ht="16.2" thickBot="1" x14ac:dyDescent="0.35">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row>
    <row r="123" spans="1:31" ht="16.2" thickBot="1" x14ac:dyDescent="0.35">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row>
    <row r="124" spans="1:31" ht="16.2" thickBot="1" x14ac:dyDescent="0.35">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row>
    <row r="125" spans="1:31" ht="16.2" thickBot="1" x14ac:dyDescent="0.3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row>
    <row r="126" spans="1:31" ht="16.2" thickBot="1" x14ac:dyDescent="0.35">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row>
    <row r="127" spans="1:31" ht="16.2" thickBot="1" x14ac:dyDescent="0.35">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row>
    <row r="128" spans="1:31" ht="16.2" thickBot="1" x14ac:dyDescent="0.35">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row>
    <row r="129" spans="1:31" ht="16.2" thickBot="1" x14ac:dyDescent="0.35">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row>
    <row r="130" spans="1:31" ht="16.2" thickBot="1" x14ac:dyDescent="0.35">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row>
    <row r="131" spans="1:31" ht="16.2" thickBot="1" x14ac:dyDescent="0.35">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row>
    <row r="132" spans="1:31" ht="16.2" thickBot="1" x14ac:dyDescent="0.35">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row>
    <row r="133" spans="1:31" ht="16.2" thickBot="1" x14ac:dyDescent="0.35">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row>
    <row r="134" spans="1:31" ht="16.2" thickBot="1" x14ac:dyDescent="0.35">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row>
    <row r="135" spans="1:31" ht="16.2" thickBot="1" x14ac:dyDescent="0.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row>
    <row r="136" spans="1:31" ht="16.2" thickBot="1" x14ac:dyDescent="0.35">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row>
    <row r="137" spans="1:31" ht="16.2" thickBot="1" x14ac:dyDescent="0.35">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row>
    <row r="138" spans="1:31" ht="16.2" thickBot="1" x14ac:dyDescent="0.35">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row>
    <row r="139" spans="1:31" ht="16.2" thickBot="1" x14ac:dyDescent="0.35">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row>
    <row r="140" spans="1:31" ht="16.2" thickBot="1" x14ac:dyDescent="0.35">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row>
    <row r="141" spans="1:31" ht="16.2" thickBot="1" x14ac:dyDescent="0.35">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row>
    <row r="142" spans="1:31" ht="16.2" thickBot="1" x14ac:dyDescent="0.35">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row>
    <row r="143" spans="1:31" ht="16.2" thickBot="1" x14ac:dyDescent="0.35">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row>
    <row r="144" spans="1:31" ht="16.2" thickBot="1" x14ac:dyDescent="0.35">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row>
    <row r="145" spans="1:31" ht="16.2" thickBot="1" x14ac:dyDescent="0.3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row>
    <row r="146" spans="1:31" ht="16.2" thickBot="1" x14ac:dyDescent="0.35">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row>
    <row r="147" spans="1:31" ht="16.2" thickBot="1" x14ac:dyDescent="0.35">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row>
    <row r="148" spans="1:31" ht="16.2" thickBot="1" x14ac:dyDescent="0.35">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row>
    <row r="149" spans="1:31" ht="16.2" thickBot="1" x14ac:dyDescent="0.35">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row>
    <row r="150" spans="1:31" ht="16.2" thickBot="1" x14ac:dyDescent="0.35">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row>
    <row r="151" spans="1:31" ht="16.2" thickBot="1" x14ac:dyDescent="0.35">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row>
    <row r="152" spans="1:31" ht="16.2" thickBot="1" x14ac:dyDescent="0.35">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row>
    <row r="153" spans="1:31" ht="16.2" thickBot="1" x14ac:dyDescent="0.35">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row>
    <row r="154" spans="1:31" ht="16.2" thickBot="1" x14ac:dyDescent="0.35">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row>
    <row r="155" spans="1:31" ht="16.2" thickBot="1" x14ac:dyDescent="0.3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row>
    <row r="156" spans="1:31" ht="16.2" thickBot="1" x14ac:dyDescent="0.35">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row>
    <row r="157" spans="1:31" ht="16.2" thickBot="1" x14ac:dyDescent="0.35">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row>
    <row r="158" spans="1:31" ht="16.2" thickBot="1" x14ac:dyDescent="0.35">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row>
    <row r="159" spans="1:31" ht="16.2" thickBot="1" x14ac:dyDescent="0.35">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row>
    <row r="160" spans="1:31" ht="16.2" thickBot="1" x14ac:dyDescent="0.35">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row>
    <row r="161" spans="1:31" ht="16.2" thickBot="1" x14ac:dyDescent="0.35">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row>
    <row r="162" spans="1:31" ht="16.2" thickBot="1" x14ac:dyDescent="0.35">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row>
    <row r="163" spans="1:31" ht="16.2" thickBot="1" x14ac:dyDescent="0.35">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row>
    <row r="164" spans="1:31" ht="16.2" thickBot="1" x14ac:dyDescent="0.35">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row>
    <row r="165" spans="1:31" ht="16.2" thickBot="1" x14ac:dyDescent="0.3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row>
    <row r="166" spans="1:31" ht="16.2" thickBot="1" x14ac:dyDescent="0.35">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row>
    <row r="167" spans="1:31" ht="16.2" thickBot="1" x14ac:dyDescent="0.35">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row>
    <row r="168" spans="1:31" ht="16.2" thickBot="1" x14ac:dyDescent="0.35">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row>
    <row r="169" spans="1:31" ht="16.2" thickBot="1" x14ac:dyDescent="0.35">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row>
    <row r="170" spans="1:31" ht="16.2" thickBot="1" x14ac:dyDescent="0.35">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row>
    <row r="171" spans="1:31" ht="16.2" thickBot="1" x14ac:dyDescent="0.35">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row>
    <row r="172" spans="1:31" ht="16.2" thickBot="1" x14ac:dyDescent="0.35">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row>
    <row r="173" spans="1:31" ht="16.2" thickBot="1" x14ac:dyDescent="0.35">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row>
    <row r="174" spans="1:31" ht="16.2" thickBot="1" x14ac:dyDescent="0.35">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row>
    <row r="175" spans="1:31" ht="16.2" thickBot="1" x14ac:dyDescent="0.3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row>
    <row r="176" spans="1:31" ht="16.2" thickBot="1" x14ac:dyDescent="0.35">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row>
    <row r="177" spans="1:31" ht="16.2" thickBot="1" x14ac:dyDescent="0.35">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row>
    <row r="178" spans="1:31" ht="16.2" thickBot="1" x14ac:dyDescent="0.35">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row>
    <row r="179" spans="1:31" ht="16.2" thickBot="1" x14ac:dyDescent="0.35">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row>
    <row r="180" spans="1:31" ht="16.2" thickBot="1" x14ac:dyDescent="0.35">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row>
    <row r="181" spans="1:31" ht="16.2" thickBot="1" x14ac:dyDescent="0.35">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row>
    <row r="182" spans="1:31" ht="16.2" thickBot="1" x14ac:dyDescent="0.35">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row>
    <row r="183" spans="1:31" ht="16.2" thickBot="1" x14ac:dyDescent="0.35">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row>
    <row r="184" spans="1:31" ht="16.2" thickBot="1" x14ac:dyDescent="0.35">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row>
    <row r="185" spans="1:31" ht="16.2" thickBot="1" x14ac:dyDescent="0.3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row>
    <row r="186" spans="1:31" ht="16.2" thickBot="1" x14ac:dyDescent="0.35">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row>
    <row r="187" spans="1:31" ht="16.2" thickBot="1" x14ac:dyDescent="0.35">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row>
    <row r="188" spans="1:31" ht="16.2" thickBot="1" x14ac:dyDescent="0.35">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row>
    <row r="189" spans="1:31" ht="16.2" thickBot="1" x14ac:dyDescent="0.35">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row>
    <row r="190" spans="1:31" ht="16.2" thickBot="1" x14ac:dyDescent="0.35">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row>
    <row r="191" spans="1:31" ht="16.2" thickBot="1" x14ac:dyDescent="0.35">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row>
    <row r="192" spans="1:31" ht="16.2" thickBot="1" x14ac:dyDescent="0.35">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row>
    <row r="193" spans="1:31" ht="16.2" thickBot="1" x14ac:dyDescent="0.35">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row>
    <row r="194" spans="1:31" ht="16.2" thickBot="1" x14ac:dyDescent="0.35">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row>
    <row r="195" spans="1:31" ht="16.2" thickBot="1" x14ac:dyDescent="0.3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row>
    <row r="196" spans="1:31" ht="16.2" thickBot="1" x14ac:dyDescent="0.35">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row>
    <row r="197" spans="1:31" ht="16.2" thickBot="1" x14ac:dyDescent="0.35">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row>
    <row r="198" spans="1:31" ht="16.2" thickBot="1" x14ac:dyDescent="0.35">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row>
    <row r="199" spans="1:31" ht="16.2" thickBot="1" x14ac:dyDescent="0.35">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row>
    <row r="200" spans="1:31" ht="16.2" thickBot="1" x14ac:dyDescent="0.35">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row>
    <row r="201" spans="1:31" ht="16.2" thickBot="1" x14ac:dyDescent="0.35">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row>
    <row r="202" spans="1:31" ht="16.2" thickBot="1" x14ac:dyDescent="0.35">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row>
    <row r="203" spans="1:31" ht="16.2" thickBot="1" x14ac:dyDescent="0.35">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row>
    <row r="204" spans="1:31" ht="16.2" thickBot="1" x14ac:dyDescent="0.35">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row>
    <row r="205" spans="1:31" ht="16.2" thickBot="1" x14ac:dyDescent="0.3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row>
    <row r="206" spans="1:31" ht="16.2" thickBot="1" x14ac:dyDescent="0.35">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row>
    <row r="207" spans="1:31" ht="16.2" thickBot="1" x14ac:dyDescent="0.35">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row>
    <row r="208" spans="1:31" ht="16.2" thickBot="1" x14ac:dyDescent="0.35">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row>
    <row r="209" spans="1:31" ht="16.2" thickBot="1" x14ac:dyDescent="0.35">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row>
    <row r="210" spans="1:31" ht="16.2" thickBot="1" x14ac:dyDescent="0.35">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row>
    <row r="211" spans="1:31" ht="16.2" thickBot="1" x14ac:dyDescent="0.35">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row>
    <row r="212" spans="1:31" ht="16.2" thickBot="1" x14ac:dyDescent="0.35">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row>
    <row r="213" spans="1:31" ht="16.2" thickBot="1" x14ac:dyDescent="0.35">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row>
    <row r="214" spans="1:31" ht="16.2" thickBot="1" x14ac:dyDescent="0.35">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row>
    <row r="215" spans="1:31" ht="16.2" thickBot="1" x14ac:dyDescent="0.3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row>
    <row r="216" spans="1:31" ht="16.2" thickBot="1" x14ac:dyDescent="0.35">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row>
    <row r="217" spans="1:31" ht="16.2" thickBot="1" x14ac:dyDescent="0.35">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row>
    <row r="218" spans="1:31" ht="16.2" thickBot="1" x14ac:dyDescent="0.35">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row>
    <row r="219" spans="1:31" ht="16.2" thickBot="1" x14ac:dyDescent="0.35">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row>
    <row r="220" spans="1:31" ht="16.2" thickBot="1" x14ac:dyDescent="0.35">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row>
    <row r="221" spans="1:31" ht="16.2" thickBot="1" x14ac:dyDescent="0.35">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row>
    <row r="222" spans="1:31" ht="16.2" thickBot="1" x14ac:dyDescent="0.35">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row>
    <row r="223" spans="1:31" ht="16.2" thickBot="1" x14ac:dyDescent="0.35">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row>
    <row r="224" spans="1:31" ht="16.2" thickBot="1" x14ac:dyDescent="0.35">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row>
    <row r="225" spans="1:31" ht="16.2" thickBot="1" x14ac:dyDescent="0.3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row>
    <row r="226" spans="1:31" ht="16.2" thickBot="1" x14ac:dyDescent="0.35">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row>
    <row r="227" spans="1:31" ht="16.2" thickBot="1" x14ac:dyDescent="0.35">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row>
    <row r="228" spans="1:31" ht="16.2" thickBot="1" x14ac:dyDescent="0.35">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row>
    <row r="229" spans="1:31" ht="16.2" thickBot="1" x14ac:dyDescent="0.35">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row>
    <row r="230" spans="1:31" ht="16.2" thickBot="1" x14ac:dyDescent="0.35">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row>
    <row r="231" spans="1:31" ht="16.2" thickBot="1" x14ac:dyDescent="0.35">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row>
    <row r="232" spans="1:31" ht="16.2" thickBot="1" x14ac:dyDescent="0.35">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row>
    <row r="233" spans="1:31" ht="16.2" thickBot="1" x14ac:dyDescent="0.35">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row>
    <row r="234" spans="1:31" ht="16.2" thickBot="1" x14ac:dyDescent="0.35">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row>
    <row r="235" spans="1:31" ht="16.2" thickBot="1" x14ac:dyDescent="0.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row>
    <row r="236" spans="1:31" ht="16.2" thickBot="1" x14ac:dyDescent="0.35">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row>
    <row r="237" spans="1:31" ht="16.2" thickBot="1" x14ac:dyDescent="0.35">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row>
    <row r="238" spans="1:31" ht="16.2" thickBot="1" x14ac:dyDescent="0.35">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row>
    <row r="239" spans="1:31" ht="16.2" thickBot="1" x14ac:dyDescent="0.35">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row>
    <row r="240" spans="1:31" ht="16.2" thickBot="1" x14ac:dyDescent="0.35">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row>
    <row r="241" spans="1:31" ht="16.2" thickBot="1" x14ac:dyDescent="0.35">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row>
    <row r="242" spans="1:31" ht="16.2" thickBot="1" x14ac:dyDescent="0.35">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row>
    <row r="243" spans="1:31" ht="16.2" thickBot="1" x14ac:dyDescent="0.35">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row>
    <row r="244" spans="1:31" ht="16.2" thickBot="1" x14ac:dyDescent="0.35">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row>
    <row r="245" spans="1:31" ht="16.2" thickBot="1" x14ac:dyDescent="0.3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row>
    <row r="246" spans="1:31" ht="16.2" thickBot="1" x14ac:dyDescent="0.35">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row>
    <row r="247" spans="1:31" ht="16.2" thickBot="1" x14ac:dyDescent="0.35">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row>
    <row r="248" spans="1:31" ht="16.2" thickBot="1" x14ac:dyDescent="0.35">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row>
    <row r="249" spans="1:31" ht="16.2" thickBot="1" x14ac:dyDescent="0.35">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row>
    <row r="250" spans="1:31" ht="16.2" thickBot="1" x14ac:dyDescent="0.35">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row>
    <row r="251" spans="1:31" ht="16.2" thickBot="1" x14ac:dyDescent="0.35">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row>
    <row r="252" spans="1:31" ht="16.2" thickBot="1" x14ac:dyDescent="0.35">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row>
    <row r="253" spans="1:31" ht="16.2" thickBot="1" x14ac:dyDescent="0.35">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row>
    <row r="254" spans="1:31" ht="16.2" thickBot="1" x14ac:dyDescent="0.35">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row>
    <row r="255" spans="1:31" ht="16.2" thickBot="1" x14ac:dyDescent="0.3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row>
    <row r="256" spans="1:31" ht="16.2" thickBot="1" x14ac:dyDescent="0.35">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row>
    <row r="257" spans="1:31" ht="16.2" thickBot="1" x14ac:dyDescent="0.35">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row>
    <row r="258" spans="1:31" ht="16.2" thickBot="1" x14ac:dyDescent="0.35">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row>
    <row r="259" spans="1:31" ht="16.2" thickBot="1" x14ac:dyDescent="0.35">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row>
    <row r="260" spans="1:31" ht="16.2" thickBot="1" x14ac:dyDescent="0.35">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row>
    <row r="261" spans="1:31" ht="16.2" thickBot="1" x14ac:dyDescent="0.35">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row>
    <row r="262" spans="1:31" ht="16.2" thickBot="1" x14ac:dyDescent="0.35">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row>
    <row r="263" spans="1:31" ht="16.2" thickBot="1" x14ac:dyDescent="0.35">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row>
    <row r="264" spans="1:31" ht="16.2" thickBot="1" x14ac:dyDescent="0.35">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row>
    <row r="265" spans="1:31" ht="16.2" thickBot="1" x14ac:dyDescent="0.3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row>
    <row r="266" spans="1:31" ht="16.2" thickBot="1" x14ac:dyDescent="0.35">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row>
    <row r="267" spans="1:31" ht="16.2" thickBot="1" x14ac:dyDescent="0.35">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row>
    <row r="268" spans="1:31" ht="16.2" thickBot="1" x14ac:dyDescent="0.35">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row>
    <row r="269" spans="1:31" ht="16.2" thickBot="1" x14ac:dyDescent="0.35">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row>
    <row r="270" spans="1:31" ht="16.2" thickBot="1" x14ac:dyDescent="0.35">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row>
    <row r="271" spans="1:31" ht="16.2" thickBot="1" x14ac:dyDescent="0.35">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row>
    <row r="272" spans="1:31" ht="16.2" thickBot="1" x14ac:dyDescent="0.35">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row>
    <row r="273" spans="1:31" ht="16.2" thickBot="1" x14ac:dyDescent="0.35">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row>
    <row r="274" spans="1:31" ht="16.2" thickBot="1" x14ac:dyDescent="0.35">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row>
    <row r="275" spans="1:31" ht="16.2" thickBot="1" x14ac:dyDescent="0.3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row>
    <row r="276" spans="1:31" ht="16.2" thickBot="1" x14ac:dyDescent="0.35">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row>
    <row r="277" spans="1:31" ht="16.2" thickBot="1" x14ac:dyDescent="0.35">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row>
    <row r="278" spans="1:31" ht="16.2" thickBot="1" x14ac:dyDescent="0.35">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row>
    <row r="279" spans="1:31" ht="16.2" thickBot="1" x14ac:dyDescent="0.35">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row>
    <row r="280" spans="1:31" ht="16.2" thickBot="1" x14ac:dyDescent="0.35">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row>
    <row r="281" spans="1:31" ht="16.2" thickBot="1" x14ac:dyDescent="0.35">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row>
    <row r="282" spans="1:31" ht="16.2" thickBot="1" x14ac:dyDescent="0.35">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row>
    <row r="283" spans="1:31" ht="16.2" thickBot="1" x14ac:dyDescent="0.35">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row>
    <row r="284" spans="1:31" ht="16.2" thickBot="1" x14ac:dyDescent="0.35">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row>
    <row r="285" spans="1:31" ht="16.2" thickBot="1" x14ac:dyDescent="0.3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row>
    <row r="286" spans="1:31" ht="16.2" thickBot="1" x14ac:dyDescent="0.35">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row>
    <row r="287" spans="1:31" ht="16.2" thickBot="1" x14ac:dyDescent="0.35">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row>
    <row r="288" spans="1:31" ht="16.2" thickBot="1" x14ac:dyDescent="0.35">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row>
    <row r="289" spans="1:31" ht="16.2" thickBot="1" x14ac:dyDescent="0.35">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row>
    <row r="290" spans="1:31" ht="16.2" thickBot="1" x14ac:dyDescent="0.35">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c r="AE290" s="75"/>
    </row>
    <row r="291" spans="1:31" ht="16.2" thickBot="1" x14ac:dyDescent="0.35">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row>
    <row r="292" spans="1:31" ht="16.2" thickBot="1" x14ac:dyDescent="0.35">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row>
    <row r="293" spans="1:31" ht="16.2" thickBot="1" x14ac:dyDescent="0.35">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c r="AE293" s="75"/>
    </row>
    <row r="294" spans="1:31" ht="16.2" thickBot="1" x14ac:dyDescent="0.35">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row>
    <row r="295" spans="1:31" ht="16.2" thickBot="1" x14ac:dyDescent="0.3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c r="AE295" s="75"/>
    </row>
    <row r="296" spans="1:31" ht="16.2" thickBot="1" x14ac:dyDescent="0.35">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row>
    <row r="297" spans="1:31" ht="16.2" thickBot="1" x14ac:dyDescent="0.35">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row>
    <row r="298" spans="1:31" ht="16.2" thickBot="1" x14ac:dyDescent="0.35">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row>
    <row r="299" spans="1:31" ht="16.2" thickBot="1" x14ac:dyDescent="0.35">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c r="AE299" s="75"/>
    </row>
    <row r="300" spans="1:31" ht="16.2" thickBot="1" x14ac:dyDescent="0.35">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row>
    <row r="301" spans="1:31" ht="16.2" thickBot="1" x14ac:dyDescent="0.35">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row>
    <row r="302" spans="1:31" ht="16.2" thickBot="1" x14ac:dyDescent="0.35">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row>
    <row r="303" spans="1:31" ht="16.2" thickBot="1" x14ac:dyDescent="0.35">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row>
    <row r="304" spans="1:31" ht="16.2" thickBot="1" x14ac:dyDescent="0.35">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row>
    <row r="305" spans="1:31" ht="16.2" thickBot="1" x14ac:dyDescent="0.3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row>
    <row r="306" spans="1:31" ht="16.2" thickBot="1" x14ac:dyDescent="0.35">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row>
    <row r="307" spans="1:31" ht="16.2" thickBot="1" x14ac:dyDescent="0.35">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row>
    <row r="308" spans="1:31" ht="16.2" thickBot="1" x14ac:dyDescent="0.35">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row>
    <row r="309" spans="1:31" ht="16.2" thickBot="1" x14ac:dyDescent="0.35">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row>
    <row r="310" spans="1:31" ht="16.2" thickBot="1" x14ac:dyDescent="0.35">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row>
    <row r="311" spans="1:31" ht="16.2" thickBot="1" x14ac:dyDescent="0.35">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row>
    <row r="312" spans="1:31" ht="16.2" thickBot="1" x14ac:dyDescent="0.35">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row>
    <row r="313" spans="1:31" ht="16.2" thickBot="1" x14ac:dyDescent="0.35">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row>
    <row r="314" spans="1:31" ht="16.2" thickBot="1" x14ac:dyDescent="0.35">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row>
    <row r="315" spans="1:31" ht="16.2" thickBot="1" x14ac:dyDescent="0.3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row>
    <row r="316" spans="1:31" ht="16.2" thickBot="1" x14ac:dyDescent="0.35">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row>
    <row r="317" spans="1:31" ht="16.2" thickBot="1" x14ac:dyDescent="0.35">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row>
    <row r="318" spans="1:31" ht="16.2" thickBot="1" x14ac:dyDescent="0.35">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c r="AE318" s="75"/>
    </row>
    <row r="319" spans="1:31" ht="16.2" thickBot="1" x14ac:dyDescent="0.35">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row>
    <row r="320" spans="1:31" ht="16.2" thickBot="1" x14ac:dyDescent="0.35">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row>
    <row r="321" spans="1:31" ht="16.2" thickBot="1" x14ac:dyDescent="0.35">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row>
    <row r="322" spans="1:31" ht="16.2" thickBot="1" x14ac:dyDescent="0.35">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row>
    <row r="323" spans="1:31" ht="16.2" thickBot="1" x14ac:dyDescent="0.35">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c r="AE323" s="75"/>
    </row>
    <row r="324" spans="1:31" ht="16.2" thickBot="1" x14ac:dyDescent="0.35">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row>
    <row r="325" spans="1:31" ht="16.2" thickBot="1" x14ac:dyDescent="0.3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row>
    <row r="326" spans="1:31" ht="16.2" thickBot="1" x14ac:dyDescent="0.35">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row>
    <row r="327" spans="1:31" ht="16.2" thickBot="1" x14ac:dyDescent="0.35">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row>
    <row r="328" spans="1:31" ht="16.2" thickBot="1" x14ac:dyDescent="0.35">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row>
    <row r="329" spans="1:31" ht="16.2" thickBot="1" x14ac:dyDescent="0.35">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row>
    <row r="330" spans="1:31" ht="16.2" thickBot="1" x14ac:dyDescent="0.35">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row>
    <row r="331" spans="1:31" ht="16.2" thickBot="1" x14ac:dyDescent="0.35">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row>
    <row r="332" spans="1:31" ht="16.2" thickBot="1" x14ac:dyDescent="0.35">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row>
    <row r="333" spans="1:31" ht="16.2" thickBot="1" x14ac:dyDescent="0.35">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row>
    <row r="334" spans="1:31" ht="16.2" thickBot="1" x14ac:dyDescent="0.35">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row>
    <row r="335" spans="1:31" ht="16.2" thickBot="1" x14ac:dyDescent="0.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row>
    <row r="336" spans="1:31" ht="16.2" thickBot="1" x14ac:dyDescent="0.35">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row>
    <row r="337" spans="1:31" ht="16.2" thickBot="1" x14ac:dyDescent="0.35">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row>
    <row r="338" spans="1:31" ht="16.2" thickBot="1" x14ac:dyDescent="0.35">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c r="AE338" s="75"/>
    </row>
    <row r="339" spans="1:31" ht="16.2" thickBot="1" x14ac:dyDescent="0.35">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row>
    <row r="340" spans="1:31" ht="16.2" thickBot="1" x14ac:dyDescent="0.35">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c r="AE340" s="75"/>
    </row>
    <row r="341" spans="1:31" ht="16.2" thickBot="1" x14ac:dyDescent="0.35">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c r="AE341" s="75"/>
    </row>
    <row r="342" spans="1:31" ht="16.2" thickBot="1" x14ac:dyDescent="0.35">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row>
    <row r="343" spans="1:31" ht="16.2" thickBot="1" x14ac:dyDescent="0.35">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c r="AE343" s="75"/>
    </row>
    <row r="344" spans="1:31" ht="16.2" thickBot="1" x14ac:dyDescent="0.35">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row>
    <row r="345" spans="1:31" ht="16.2" thickBot="1" x14ac:dyDescent="0.3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row>
    <row r="346" spans="1:31" ht="16.2" thickBot="1" x14ac:dyDescent="0.35">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row>
    <row r="347" spans="1:31" ht="16.2" thickBot="1" x14ac:dyDescent="0.35">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c r="AE347" s="75"/>
    </row>
    <row r="348" spans="1:31" ht="16.2" thickBot="1" x14ac:dyDescent="0.35">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row>
    <row r="349" spans="1:31" ht="16.2" thickBot="1" x14ac:dyDescent="0.35">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c r="AE349" s="75"/>
    </row>
    <row r="350" spans="1:31" ht="16.2" thickBot="1" x14ac:dyDescent="0.35">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row>
    <row r="351" spans="1:31" ht="16.2" thickBot="1" x14ac:dyDescent="0.35">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row>
    <row r="352" spans="1:31" ht="16.2" thickBot="1" x14ac:dyDescent="0.35">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c r="AE352" s="75"/>
    </row>
    <row r="353" spans="1:31" ht="16.2" thickBot="1" x14ac:dyDescent="0.35">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c r="AE353" s="75"/>
    </row>
    <row r="354" spans="1:31" ht="16.2" thickBot="1" x14ac:dyDescent="0.35">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c r="AE354" s="75"/>
    </row>
    <row r="355" spans="1:31" ht="16.2" thickBot="1" x14ac:dyDescent="0.3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c r="AE355" s="75"/>
    </row>
    <row r="356" spans="1:31" ht="16.2" thickBot="1" x14ac:dyDescent="0.35">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c r="AE356" s="75"/>
    </row>
    <row r="357" spans="1:31" ht="16.2" thickBot="1" x14ac:dyDescent="0.35">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c r="AE357" s="75"/>
    </row>
    <row r="358" spans="1:31" ht="16.2" thickBot="1" x14ac:dyDescent="0.35">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row>
    <row r="359" spans="1:31" ht="16.2" thickBot="1" x14ac:dyDescent="0.35">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row>
    <row r="360" spans="1:31" ht="16.2" thickBot="1" x14ac:dyDescent="0.35">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row>
    <row r="361" spans="1:31" ht="16.2" thickBot="1" x14ac:dyDescent="0.35">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row>
    <row r="362" spans="1:31" ht="16.2" thickBot="1" x14ac:dyDescent="0.35">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c r="AE362" s="75"/>
    </row>
    <row r="363" spans="1:31" ht="16.2" thickBot="1" x14ac:dyDescent="0.35">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c r="AE363" s="75"/>
    </row>
    <row r="364" spans="1:31" ht="16.2" thickBot="1" x14ac:dyDescent="0.35">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row>
    <row r="365" spans="1:31" ht="16.2" thickBot="1" x14ac:dyDescent="0.3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c r="AE365" s="75"/>
    </row>
    <row r="366" spans="1:31" ht="16.2" thickBot="1" x14ac:dyDescent="0.35">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row>
    <row r="367" spans="1:31" ht="16.2" thickBot="1" x14ac:dyDescent="0.35">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c r="AE367" s="75"/>
    </row>
    <row r="368" spans="1:31" ht="16.2" thickBot="1" x14ac:dyDescent="0.35">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row>
    <row r="369" spans="1:31" ht="16.2" thickBot="1" x14ac:dyDescent="0.35">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c r="AE369" s="75"/>
    </row>
    <row r="370" spans="1:31" ht="16.2" thickBot="1" x14ac:dyDescent="0.35">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row>
    <row r="371" spans="1:31" ht="16.2" thickBot="1" x14ac:dyDescent="0.35">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c r="AE371" s="75"/>
    </row>
    <row r="372" spans="1:31" ht="16.2" thickBot="1" x14ac:dyDescent="0.35">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c r="AE372" s="75"/>
    </row>
    <row r="373" spans="1:31" ht="16.2" thickBot="1" x14ac:dyDescent="0.35">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c r="AE373" s="75"/>
    </row>
    <row r="374" spans="1:31" ht="16.2" thickBot="1" x14ac:dyDescent="0.35">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c r="AE374" s="75"/>
    </row>
    <row r="375" spans="1:31" ht="16.2" thickBot="1" x14ac:dyDescent="0.3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c r="AE375" s="75"/>
    </row>
    <row r="376" spans="1:31" ht="16.2" thickBot="1" x14ac:dyDescent="0.35">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c r="AE376" s="75"/>
    </row>
    <row r="377" spans="1:31" ht="16.2" thickBot="1" x14ac:dyDescent="0.35">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c r="AE377" s="75"/>
    </row>
    <row r="378" spans="1:31" ht="16.2" thickBot="1" x14ac:dyDescent="0.35">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c r="AE378" s="75"/>
    </row>
    <row r="379" spans="1:31" ht="16.2" thickBot="1" x14ac:dyDescent="0.35">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c r="AE379" s="75"/>
    </row>
    <row r="380" spans="1:31" ht="16.2" thickBot="1" x14ac:dyDescent="0.35">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c r="AE380" s="75"/>
    </row>
    <row r="381" spans="1:31" ht="16.2" thickBot="1" x14ac:dyDescent="0.35">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row>
    <row r="382" spans="1:31" ht="16.2" thickBot="1" x14ac:dyDescent="0.35">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row>
    <row r="383" spans="1:31" ht="16.2" thickBot="1" x14ac:dyDescent="0.35">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row>
    <row r="384" spans="1:31" ht="16.2" thickBot="1" x14ac:dyDescent="0.35">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c r="AE384" s="75"/>
    </row>
    <row r="385" spans="1:31" ht="16.2" thickBot="1" x14ac:dyDescent="0.3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c r="AE385" s="75"/>
    </row>
    <row r="386" spans="1:31" ht="16.2" thickBot="1" x14ac:dyDescent="0.35">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c r="AE386" s="75"/>
    </row>
    <row r="387" spans="1:31" ht="16.2" thickBot="1" x14ac:dyDescent="0.35">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c r="AE387" s="75"/>
    </row>
    <row r="388" spans="1:31" ht="16.2" thickBot="1" x14ac:dyDescent="0.35">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c r="AE388" s="75"/>
    </row>
    <row r="389" spans="1:31" ht="16.2" thickBot="1" x14ac:dyDescent="0.35">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row>
    <row r="390" spans="1:31" ht="16.2" thickBot="1" x14ac:dyDescent="0.35">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c r="AE390" s="75"/>
    </row>
    <row r="391" spans="1:31" ht="16.2" thickBot="1" x14ac:dyDescent="0.35">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c r="AE391" s="75"/>
    </row>
    <row r="392" spans="1:31" ht="16.2" thickBot="1" x14ac:dyDescent="0.35">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c r="AE392" s="75"/>
    </row>
    <row r="393" spans="1:31" ht="16.2" thickBot="1" x14ac:dyDescent="0.35">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c r="AE393" s="75"/>
    </row>
    <row r="394" spans="1:31" ht="16.2" thickBot="1" x14ac:dyDescent="0.35">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c r="AE394" s="75"/>
    </row>
    <row r="395" spans="1:31" ht="16.2" thickBot="1" x14ac:dyDescent="0.3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c r="AE395" s="75"/>
    </row>
    <row r="396" spans="1:31" ht="16.2" thickBot="1" x14ac:dyDescent="0.35">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c r="AE396" s="75"/>
    </row>
    <row r="397" spans="1:31" ht="16.2" thickBot="1" x14ac:dyDescent="0.35">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c r="AE397" s="75"/>
    </row>
    <row r="398" spans="1:31" ht="16.2" thickBot="1" x14ac:dyDescent="0.35">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c r="AE398" s="75"/>
    </row>
    <row r="399" spans="1:31" ht="16.2" thickBot="1" x14ac:dyDescent="0.35">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c r="AE399" s="75"/>
    </row>
    <row r="400" spans="1:31" ht="16.2" thickBot="1" x14ac:dyDescent="0.35">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c r="AE400" s="75"/>
    </row>
    <row r="401" spans="1:31" ht="16.2" thickBot="1" x14ac:dyDescent="0.35">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c r="AE401" s="75"/>
    </row>
    <row r="402" spans="1:31" ht="16.2" thickBot="1" x14ac:dyDescent="0.35">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c r="AE402" s="75"/>
    </row>
    <row r="403" spans="1:31" ht="16.2" thickBot="1" x14ac:dyDescent="0.35">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c r="AE403" s="75"/>
    </row>
    <row r="404" spans="1:31" ht="16.2" thickBot="1" x14ac:dyDescent="0.35">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c r="AE404" s="75"/>
    </row>
    <row r="405" spans="1:31" ht="16.2" thickBot="1" x14ac:dyDescent="0.3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c r="AE405" s="75"/>
    </row>
    <row r="406" spans="1:31" ht="16.2" thickBot="1" x14ac:dyDescent="0.35">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c r="AE406" s="75"/>
    </row>
    <row r="407" spans="1:31" ht="16.2" thickBot="1" x14ac:dyDescent="0.35">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c r="AE407" s="75"/>
    </row>
    <row r="408" spans="1:31" ht="16.2" thickBot="1" x14ac:dyDescent="0.35">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c r="AE408" s="75"/>
    </row>
    <row r="409" spans="1:31" ht="16.2" thickBot="1" x14ac:dyDescent="0.35">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c r="AE409" s="75"/>
    </row>
    <row r="410" spans="1:31" ht="16.2" thickBot="1" x14ac:dyDescent="0.35">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c r="AE410" s="75"/>
    </row>
    <row r="411" spans="1:31" ht="16.2" thickBot="1" x14ac:dyDescent="0.35">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c r="AE411" s="75"/>
    </row>
    <row r="412" spans="1:31" ht="16.2" thickBot="1" x14ac:dyDescent="0.35">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c r="AE412" s="75"/>
    </row>
    <row r="413" spans="1:31" ht="16.2" thickBot="1" x14ac:dyDescent="0.35">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c r="AE413" s="75"/>
    </row>
    <row r="414" spans="1:31" ht="16.2" thickBot="1" x14ac:dyDescent="0.35">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c r="AE414" s="75"/>
    </row>
    <row r="415" spans="1:31" ht="16.2" thickBot="1" x14ac:dyDescent="0.3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c r="AE415" s="75"/>
    </row>
    <row r="416" spans="1:31" ht="16.2" thickBot="1" x14ac:dyDescent="0.35">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c r="AE416" s="75"/>
    </row>
    <row r="417" spans="1:31" ht="16.2" thickBot="1" x14ac:dyDescent="0.35">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c r="AE417" s="75"/>
    </row>
    <row r="418" spans="1:31" ht="16.2" thickBot="1" x14ac:dyDescent="0.35">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c r="AE418" s="75"/>
    </row>
    <row r="419" spans="1:31" ht="16.2" thickBot="1" x14ac:dyDescent="0.35">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c r="AE419" s="75"/>
    </row>
    <row r="420" spans="1:31" ht="16.2" thickBot="1" x14ac:dyDescent="0.35">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row>
    <row r="421" spans="1:31" ht="16.2" thickBot="1" x14ac:dyDescent="0.35">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row>
    <row r="422" spans="1:31" ht="16.2" thickBot="1" x14ac:dyDescent="0.35">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row>
    <row r="423" spans="1:31" ht="16.2" thickBot="1" x14ac:dyDescent="0.35">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c r="AE423" s="75"/>
    </row>
    <row r="424" spans="1:31" ht="16.2" thickBot="1" x14ac:dyDescent="0.35">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c r="AE424" s="75"/>
    </row>
    <row r="425" spans="1:31" ht="16.2" thickBot="1" x14ac:dyDescent="0.3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c r="AE425" s="75"/>
    </row>
    <row r="426" spans="1:31" ht="16.2" thickBot="1" x14ac:dyDescent="0.35">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c r="AE426" s="75"/>
    </row>
    <row r="427" spans="1:31" ht="16.2" thickBot="1" x14ac:dyDescent="0.35">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c r="AE427" s="75"/>
    </row>
    <row r="428" spans="1:31" ht="16.2" thickBot="1" x14ac:dyDescent="0.35">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c r="AE428" s="75"/>
    </row>
    <row r="429" spans="1:31" ht="16.2" thickBot="1" x14ac:dyDescent="0.35">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c r="AE429" s="75"/>
    </row>
    <row r="430" spans="1:31" ht="16.2" thickBot="1" x14ac:dyDescent="0.35">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c r="AE430" s="75"/>
    </row>
    <row r="431" spans="1:31" ht="16.2" thickBot="1" x14ac:dyDescent="0.35">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c r="AE431" s="75"/>
    </row>
    <row r="432" spans="1:31" ht="16.2" thickBot="1" x14ac:dyDescent="0.35">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c r="AE432" s="75"/>
    </row>
    <row r="433" spans="1:31" ht="16.2" thickBot="1" x14ac:dyDescent="0.35">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c r="AE433" s="75"/>
    </row>
    <row r="434" spans="1:31" ht="16.2" thickBot="1" x14ac:dyDescent="0.35">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c r="AE434" s="75"/>
    </row>
    <row r="435" spans="1:31" ht="16.2" thickBot="1" x14ac:dyDescent="0.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c r="AE435" s="75"/>
    </row>
    <row r="436" spans="1:31" ht="16.2" thickBot="1" x14ac:dyDescent="0.35">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c r="AE436" s="75"/>
    </row>
    <row r="437" spans="1:31" ht="16.2" thickBot="1" x14ac:dyDescent="0.35">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c r="AE437" s="75"/>
    </row>
    <row r="438" spans="1:31" ht="16.2" thickBot="1" x14ac:dyDescent="0.35">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c r="AE438" s="75"/>
    </row>
    <row r="439" spans="1:31" ht="16.2" thickBot="1" x14ac:dyDescent="0.35">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c r="AE439" s="75"/>
    </row>
    <row r="440" spans="1:31" ht="16.2" thickBot="1" x14ac:dyDescent="0.35">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c r="AE440" s="75"/>
    </row>
    <row r="441" spans="1:31" ht="16.2" thickBot="1" x14ac:dyDescent="0.35">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c r="AE441" s="75"/>
    </row>
    <row r="442" spans="1:31" ht="16.2" thickBot="1" x14ac:dyDescent="0.35">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row>
    <row r="443" spans="1:31" ht="16.2" thickBot="1" x14ac:dyDescent="0.35">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c r="AE443" s="75"/>
    </row>
    <row r="444" spans="1:31" ht="16.2" thickBot="1" x14ac:dyDescent="0.35">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c r="AE444" s="75"/>
    </row>
    <row r="445" spans="1:31" ht="16.2" thickBot="1" x14ac:dyDescent="0.3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c r="AE445" s="75"/>
    </row>
    <row r="446" spans="1:31" ht="16.2" thickBot="1" x14ac:dyDescent="0.35">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c r="AE446" s="75"/>
    </row>
    <row r="447" spans="1:31" ht="16.2" thickBot="1" x14ac:dyDescent="0.35">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c r="AE447" s="75"/>
    </row>
    <row r="448" spans="1:31" ht="16.2" thickBot="1" x14ac:dyDescent="0.35">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c r="AE448" s="75"/>
    </row>
    <row r="449" spans="1:31" ht="16.2" thickBot="1" x14ac:dyDescent="0.35">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c r="AE449" s="75"/>
    </row>
    <row r="450" spans="1:31" ht="16.2" thickBot="1" x14ac:dyDescent="0.35">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c r="AE450" s="75"/>
    </row>
    <row r="451" spans="1:31" ht="16.2" thickBot="1" x14ac:dyDescent="0.35">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c r="AE451" s="75"/>
    </row>
    <row r="452" spans="1:31" ht="16.2" thickBot="1" x14ac:dyDescent="0.35">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c r="AE452" s="75"/>
    </row>
    <row r="453" spans="1:31" ht="16.2" thickBot="1" x14ac:dyDescent="0.35">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c r="AE453" s="75"/>
    </row>
    <row r="454" spans="1:31" ht="16.2" thickBot="1" x14ac:dyDescent="0.35">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c r="AE454" s="75"/>
    </row>
    <row r="455" spans="1:31" ht="16.2" thickBot="1" x14ac:dyDescent="0.3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c r="AE455" s="75"/>
    </row>
    <row r="456" spans="1:31" ht="16.2" thickBot="1" x14ac:dyDescent="0.35">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c r="AE456" s="75"/>
    </row>
    <row r="457" spans="1:31" ht="16.2" thickBot="1" x14ac:dyDescent="0.35">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c r="AE457" s="75"/>
    </row>
    <row r="458" spans="1:31" ht="16.2" thickBot="1" x14ac:dyDescent="0.35">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c r="AE458" s="75"/>
    </row>
    <row r="459" spans="1:31" ht="16.2" thickBot="1" x14ac:dyDescent="0.35">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c r="AE459" s="75"/>
    </row>
    <row r="460" spans="1:31" ht="16.2" thickBot="1" x14ac:dyDescent="0.35">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c r="AE460" s="75"/>
    </row>
    <row r="461" spans="1:31" ht="16.2" thickBot="1" x14ac:dyDescent="0.35">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c r="AE461" s="75"/>
    </row>
    <row r="462" spans="1:31" ht="16.2" thickBot="1" x14ac:dyDescent="0.35">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c r="AE462" s="75"/>
    </row>
    <row r="463" spans="1:31" ht="16.2" thickBot="1" x14ac:dyDescent="0.35">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c r="AE463" s="75"/>
    </row>
    <row r="464" spans="1:31" ht="16.2" thickBot="1" x14ac:dyDescent="0.35">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c r="AE464" s="75"/>
    </row>
    <row r="465" spans="1:31" ht="16.2" thickBot="1" x14ac:dyDescent="0.3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c r="AE465" s="75"/>
    </row>
    <row r="466" spans="1:31" ht="16.2" thickBot="1" x14ac:dyDescent="0.35">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c r="AE466" s="75"/>
    </row>
    <row r="467" spans="1:31" ht="16.2" thickBot="1" x14ac:dyDescent="0.35">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c r="AE467" s="75"/>
    </row>
    <row r="468" spans="1:31" ht="16.2" thickBot="1" x14ac:dyDescent="0.35">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c r="AE468" s="75"/>
    </row>
    <row r="469" spans="1:31" ht="16.2" thickBot="1" x14ac:dyDescent="0.35">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c r="AE469" s="75"/>
    </row>
    <row r="470" spans="1:31" ht="16.2" thickBot="1" x14ac:dyDescent="0.35">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c r="AE470" s="75"/>
    </row>
    <row r="471" spans="1:31" ht="16.2" thickBot="1" x14ac:dyDescent="0.35">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c r="AE471" s="75"/>
    </row>
    <row r="472" spans="1:31" ht="16.2" thickBot="1" x14ac:dyDescent="0.35">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c r="AE472" s="75"/>
    </row>
    <row r="473" spans="1:31" ht="16.2" thickBot="1" x14ac:dyDescent="0.35">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c r="AE473" s="75"/>
    </row>
    <row r="474" spans="1:31" ht="16.2" thickBot="1" x14ac:dyDescent="0.35">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c r="AE474" s="75"/>
    </row>
    <row r="475" spans="1:31" ht="16.2" thickBot="1" x14ac:dyDescent="0.3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c r="AE475" s="75"/>
    </row>
    <row r="476" spans="1:31" ht="16.2" thickBot="1" x14ac:dyDescent="0.35">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c r="AE476" s="75"/>
    </row>
    <row r="477" spans="1:31" ht="16.2" thickBot="1" x14ac:dyDescent="0.35">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c r="AE477" s="75"/>
    </row>
    <row r="478" spans="1:31" ht="16.2" thickBot="1" x14ac:dyDescent="0.35">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c r="AE478" s="75"/>
    </row>
    <row r="479" spans="1:31" ht="16.2" thickBot="1" x14ac:dyDescent="0.35">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c r="AE479" s="75"/>
    </row>
    <row r="480" spans="1:31" ht="16.2" thickBot="1" x14ac:dyDescent="0.35">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c r="AE480" s="75"/>
    </row>
    <row r="481" spans="1:31" ht="16.2" thickBot="1" x14ac:dyDescent="0.35">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c r="AE481" s="75"/>
    </row>
    <row r="482" spans="1:31" ht="16.2" thickBot="1" x14ac:dyDescent="0.35">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c r="AE482" s="75"/>
    </row>
    <row r="483" spans="1:31" ht="16.2" thickBot="1" x14ac:dyDescent="0.35">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c r="AE483" s="75"/>
    </row>
    <row r="484" spans="1:31" ht="16.2" thickBot="1" x14ac:dyDescent="0.35">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c r="AE484" s="75"/>
    </row>
    <row r="485" spans="1:31" ht="16.2" thickBot="1" x14ac:dyDescent="0.3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c r="AE485" s="75"/>
    </row>
    <row r="486" spans="1:31" ht="16.2" thickBot="1" x14ac:dyDescent="0.35">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c r="AE486" s="75"/>
    </row>
    <row r="487" spans="1:31" ht="16.2" thickBot="1" x14ac:dyDescent="0.35">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c r="AE487" s="75"/>
    </row>
    <row r="488" spans="1:31" ht="16.2" thickBot="1" x14ac:dyDescent="0.35">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c r="AE488" s="75"/>
    </row>
    <row r="489" spans="1:31" ht="16.2" thickBot="1" x14ac:dyDescent="0.35">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c r="AE489" s="75"/>
    </row>
    <row r="490" spans="1:31" ht="16.2" thickBot="1" x14ac:dyDescent="0.35">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c r="AE490" s="75"/>
    </row>
    <row r="491" spans="1:31" ht="16.2" thickBot="1" x14ac:dyDescent="0.35">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c r="AE491" s="75"/>
    </row>
    <row r="492" spans="1:31" ht="16.2" thickBot="1" x14ac:dyDescent="0.35">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c r="AE492" s="75"/>
    </row>
    <row r="493" spans="1:31" ht="16.2" thickBot="1" x14ac:dyDescent="0.35">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c r="AE493" s="75"/>
    </row>
    <row r="494" spans="1:31" ht="16.2" thickBot="1" x14ac:dyDescent="0.35">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c r="AE494" s="75"/>
    </row>
    <row r="495" spans="1:31" ht="16.2" thickBot="1" x14ac:dyDescent="0.3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c r="AE495" s="75"/>
    </row>
    <row r="496" spans="1:31" ht="16.2" thickBot="1" x14ac:dyDescent="0.35">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c r="AE496" s="75"/>
    </row>
    <row r="497" spans="1:31" ht="16.2" thickBot="1" x14ac:dyDescent="0.35">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c r="AE497" s="75"/>
    </row>
    <row r="498" spans="1:31" ht="16.2" thickBot="1" x14ac:dyDescent="0.35">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c r="AE498" s="75"/>
    </row>
    <row r="499" spans="1:31" ht="16.2" thickBot="1" x14ac:dyDescent="0.35">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c r="AE499" s="75"/>
    </row>
    <row r="500" spans="1:31" ht="16.2" thickBot="1" x14ac:dyDescent="0.35">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c r="AE500" s="75"/>
    </row>
    <row r="501" spans="1:31" ht="16.2" thickBot="1" x14ac:dyDescent="0.35">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c r="AE501" s="75"/>
    </row>
    <row r="502" spans="1:31" ht="16.2" thickBot="1" x14ac:dyDescent="0.35">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c r="AE502" s="75"/>
    </row>
    <row r="503" spans="1:31" ht="16.2" thickBot="1" x14ac:dyDescent="0.35">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c r="AE503" s="75"/>
    </row>
    <row r="504" spans="1:31" ht="16.2" thickBot="1" x14ac:dyDescent="0.35">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c r="AE504" s="75"/>
    </row>
    <row r="505" spans="1:31" ht="16.2" thickBot="1" x14ac:dyDescent="0.3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c r="AE505" s="75"/>
    </row>
    <row r="506" spans="1:31" ht="16.2" thickBot="1" x14ac:dyDescent="0.35">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c r="AE506" s="75"/>
    </row>
    <row r="507" spans="1:31" ht="16.2" thickBot="1" x14ac:dyDescent="0.35">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c r="AE507" s="75"/>
    </row>
    <row r="508" spans="1:31" ht="16.2" thickBot="1" x14ac:dyDescent="0.35">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c r="AE508" s="75"/>
    </row>
    <row r="509" spans="1:31" ht="16.2" thickBot="1" x14ac:dyDescent="0.35">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c r="AE509" s="75"/>
    </row>
    <row r="510" spans="1:31" ht="16.2" thickBot="1" x14ac:dyDescent="0.35">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c r="AE510" s="75"/>
    </row>
    <row r="511" spans="1:31" ht="16.2" thickBot="1" x14ac:dyDescent="0.35">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c r="AE511" s="75"/>
    </row>
    <row r="512" spans="1:31" ht="16.2" thickBot="1" x14ac:dyDescent="0.35">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c r="AE512" s="75"/>
    </row>
    <row r="513" spans="1:31" ht="16.2" thickBot="1" x14ac:dyDescent="0.35">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c r="AE513" s="75"/>
    </row>
    <row r="514" spans="1:31" ht="16.2" thickBot="1" x14ac:dyDescent="0.35">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c r="AE514" s="75"/>
    </row>
    <row r="515" spans="1:31" ht="16.2" thickBot="1" x14ac:dyDescent="0.3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c r="AE515" s="75"/>
    </row>
    <row r="516" spans="1:31" ht="16.2" thickBot="1" x14ac:dyDescent="0.35">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c r="AE516" s="75"/>
    </row>
    <row r="517" spans="1:31" ht="16.2" thickBot="1" x14ac:dyDescent="0.35">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row>
    <row r="518" spans="1:31" ht="16.2" thickBot="1" x14ac:dyDescent="0.35">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row>
    <row r="519" spans="1:31" ht="16.2" thickBot="1" x14ac:dyDescent="0.35">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row>
    <row r="520" spans="1:31" ht="16.2" thickBot="1" x14ac:dyDescent="0.35">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row>
    <row r="521" spans="1:31" ht="16.2" thickBot="1" x14ac:dyDescent="0.35">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row>
    <row r="522" spans="1:31" ht="16.2" thickBot="1" x14ac:dyDescent="0.35">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row>
    <row r="523" spans="1:31" ht="16.2" thickBot="1" x14ac:dyDescent="0.35">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row>
    <row r="524" spans="1:31" ht="16.2" thickBot="1" x14ac:dyDescent="0.35">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row>
    <row r="525" spans="1:31" ht="16.2" thickBot="1" x14ac:dyDescent="0.3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row>
    <row r="526" spans="1:31" ht="16.2" thickBot="1" x14ac:dyDescent="0.35">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row>
    <row r="527" spans="1:31" ht="16.2" thickBot="1" x14ac:dyDescent="0.35">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row>
    <row r="528" spans="1:31" ht="16.2" thickBot="1" x14ac:dyDescent="0.35">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row>
    <row r="529" spans="1:31" ht="16.2" thickBot="1" x14ac:dyDescent="0.35">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row>
    <row r="530" spans="1:31" ht="16.2" thickBot="1" x14ac:dyDescent="0.35">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row>
    <row r="531" spans="1:31" ht="16.2" thickBot="1" x14ac:dyDescent="0.35">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row>
    <row r="532" spans="1:31" ht="16.2" thickBot="1" x14ac:dyDescent="0.35">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row>
    <row r="533" spans="1:31" ht="16.2" thickBot="1" x14ac:dyDescent="0.35">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row>
    <row r="534" spans="1:31" ht="16.2" thickBot="1" x14ac:dyDescent="0.35">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row>
    <row r="535" spans="1:31" ht="16.2" thickBot="1" x14ac:dyDescent="0.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row>
    <row r="536" spans="1:31" ht="16.2" thickBot="1" x14ac:dyDescent="0.35">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row>
    <row r="537" spans="1:31" ht="16.2" thickBot="1" x14ac:dyDescent="0.35">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row>
    <row r="538" spans="1:31" ht="16.2" thickBot="1" x14ac:dyDescent="0.35">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row>
    <row r="539" spans="1:31" ht="16.2" thickBot="1" x14ac:dyDescent="0.35">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row>
    <row r="540" spans="1:31" ht="16.2" thickBot="1" x14ac:dyDescent="0.35">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row>
    <row r="541" spans="1:31" ht="16.2" thickBot="1" x14ac:dyDescent="0.35">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row>
    <row r="542" spans="1:31" ht="16.2" thickBot="1" x14ac:dyDescent="0.35">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row>
    <row r="543" spans="1:31" ht="16.2" thickBot="1" x14ac:dyDescent="0.35">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row>
    <row r="544" spans="1:31" ht="16.2" thickBot="1" x14ac:dyDescent="0.35">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row>
    <row r="545" spans="1:31" ht="16.2" thickBot="1" x14ac:dyDescent="0.3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row>
    <row r="546" spans="1:31" ht="16.2" thickBot="1" x14ac:dyDescent="0.35">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row>
    <row r="547" spans="1:31" ht="16.2" thickBot="1" x14ac:dyDescent="0.35">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row>
    <row r="548" spans="1:31" ht="16.2" thickBot="1" x14ac:dyDescent="0.35">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row>
    <row r="549" spans="1:31" ht="16.2" thickBot="1" x14ac:dyDescent="0.35">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row>
    <row r="550" spans="1:31" ht="16.2" thickBot="1" x14ac:dyDescent="0.35">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row>
    <row r="551" spans="1:31" ht="16.2" thickBot="1" x14ac:dyDescent="0.35">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row>
    <row r="552" spans="1:31" ht="16.2" thickBot="1" x14ac:dyDescent="0.35">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row>
    <row r="553" spans="1:31" ht="16.2" thickBot="1" x14ac:dyDescent="0.35">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row>
    <row r="554" spans="1:31" ht="16.2" thickBot="1" x14ac:dyDescent="0.35">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row>
    <row r="555" spans="1:31" ht="16.2" thickBot="1" x14ac:dyDescent="0.3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row>
    <row r="556" spans="1:31" ht="16.2" thickBot="1" x14ac:dyDescent="0.35">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row>
    <row r="557" spans="1:31" ht="16.2" thickBot="1" x14ac:dyDescent="0.35">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row>
    <row r="558" spans="1:31" ht="16.2" thickBot="1" x14ac:dyDescent="0.35">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row>
    <row r="559" spans="1:31" ht="16.2" thickBot="1" x14ac:dyDescent="0.35">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row>
    <row r="560" spans="1:31" ht="16.2" thickBot="1" x14ac:dyDescent="0.35">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row>
    <row r="561" spans="1:31" ht="16.2" thickBot="1" x14ac:dyDescent="0.35">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row>
    <row r="562" spans="1:31" ht="16.2" thickBot="1" x14ac:dyDescent="0.35">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row>
    <row r="563" spans="1:31" ht="16.2" thickBot="1" x14ac:dyDescent="0.35">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row>
    <row r="564" spans="1:31" ht="16.2" thickBot="1" x14ac:dyDescent="0.35">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row>
    <row r="565" spans="1:31" ht="16.2" thickBot="1" x14ac:dyDescent="0.3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row>
    <row r="566" spans="1:31" ht="16.2" thickBot="1" x14ac:dyDescent="0.35">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row>
    <row r="567" spans="1:31" ht="16.2" thickBot="1" x14ac:dyDescent="0.35">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row>
    <row r="568" spans="1:31" ht="16.2" thickBot="1" x14ac:dyDescent="0.35">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row>
    <row r="569" spans="1:31" ht="16.2" thickBot="1" x14ac:dyDescent="0.35">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row>
    <row r="570" spans="1:31" ht="16.2" thickBot="1" x14ac:dyDescent="0.35">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row>
    <row r="571" spans="1:31" ht="16.2" thickBot="1" x14ac:dyDescent="0.35">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row>
    <row r="572" spans="1:31" ht="16.2" thickBot="1" x14ac:dyDescent="0.35">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row>
    <row r="573" spans="1:31" ht="16.2" thickBot="1" x14ac:dyDescent="0.35">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row>
    <row r="574" spans="1:31" ht="16.2" thickBot="1" x14ac:dyDescent="0.35">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row>
    <row r="575" spans="1:31" ht="16.2" thickBot="1" x14ac:dyDescent="0.3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row>
    <row r="576" spans="1:31" ht="16.2" thickBot="1" x14ac:dyDescent="0.35">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row>
    <row r="577" spans="1:31" ht="16.2" thickBot="1" x14ac:dyDescent="0.35">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row>
    <row r="578" spans="1:31" ht="16.2" thickBot="1" x14ac:dyDescent="0.35">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row>
    <row r="579" spans="1:31" ht="16.2" thickBot="1" x14ac:dyDescent="0.35">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row>
    <row r="580" spans="1:31" ht="16.2" thickBot="1" x14ac:dyDescent="0.35">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row>
    <row r="581" spans="1:31" ht="16.2" thickBot="1" x14ac:dyDescent="0.35">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row>
    <row r="582" spans="1:31" ht="16.2" thickBot="1" x14ac:dyDescent="0.35">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row>
    <row r="583" spans="1:31" ht="16.2" thickBot="1" x14ac:dyDescent="0.35">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row>
    <row r="584" spans="1:31" ht="16.2" thickBot="1" x14ac:dyDescent="0.35">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row>
    <row r="585" spans="1:31" ht="16.2" thickBot="1" x14ac:dyDescent="0.3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row>
    <row r="586" spans="1:31" ht="16.2" thickBot="1" x14ac:dyDescent="0.35">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row>
    <row r="587" spans="1:31" ht="16.2" thickBot="1" x14ac:dyDescent="0.35">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row>
    <row r="588" spans="1:31" ht="16.2" thickBot="1" x14ac:dyDescent="0.35">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row>
    <row r="589" spans="1:31" ht="16.2" thickBot="1" x14ac:dyDescent="0.35">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row>
    <row r="590" spans="1:31" ht="16.2" thickBot="1" x14ac:dyDescent="0.35">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row>
    <row r="591" spans="1:31" ht="16.2" thickBot="1" x14ac:dyDescent="0.35">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row>
    <row r="592" spans="1:31" ht="16.2" thickBot="1" x14ac:dyDescent="0.35">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row>
    <row r="593" spans="1:31" ht="16.2" thickBot="1" x14ac:dyDescent="0.35">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row>
    <row r="594" spans="1:31" ht="16.2" thickBot="1" x14ac:dyDescent="0.35">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row>
    <row r="595" spans="1:31" ht="16.2" thickBot="1" x14ac:dyDescent="0.3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row>
    <row r="596" spans="1:31" ht="16.2" thickBot="1" x14ac:dyDescent="0.35">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row>
    <row r="597" spans="1:31" ht="16.2" thickBot="1" x14ac:dyDescent="0.35">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row>
    <row r="598" spans="1:31" ht="16.2" thickBot="1" x14ac:dyDescent="0.35">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row>
    <row r="599" spans="1:31" ht="16.2" thickBot="1" x14ac:dyDescent="0.35">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row>
    <row r="600" spans="1:31" ht="16.2" thickBot="1" x14ac:dyDescent="0.35">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row>
    <row r="601" spans="1:31" ht="16.2" thickBot="1" x14ac:dyDescent="0.35">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row>
    <row r="602" spans="1:31" ht="16.2" thickBot="1" x14ac:dyDescent="0.35">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row>
    <row r="603" spans="1:31" ht="16.2" thickBot="1" x14ac:dyDescent="0.35">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row>
    <row r="604" spans="1:31" ht="16.2" thickBot="1" x14ac:dyDescent="0.35">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row>
    <row r="605" spans="1:31" ht="16.2" thickBot="1" x14ac:dyDescent="0.3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row>
    <row r="606" spans="1:31" ht="16.2" thickBot="1" x14ac:dyDescent="0.35">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row>
    <row r="607" spans="1:31" ht="16.2" thickBot="1" x14ac:dyDescent="0.35">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row>
    <row r="608" spans="1:31" ht="16.2" thickBot="1" x14ac:dyDescent="0.35">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row>
    <row r="609" spans="1:31" ht="16.2" thickBot="1" x14ac:dyDescent="0.35">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row>
    <row r="610" spans="1:31" ht="16.2" thickBot="1" x14ac:dyDescent="0.35">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row>
    <row r="611" spans="1:31" ht="16.2" thickBot="1" x14ac:dyDescent="0.35">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row>
    <row r="612" spans="1:31" ht="16.2" thickBot="1" x14ac:dyDescent="0.35">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row>
    <row r="613" spans="1:31" ht="16.2" thickBot="1" x14ac:dyDescent="0.35">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row>
    <row r="614" spans="1:31" ht="16.2" thickBot="1" x14ac:dyDescent="0.35">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row>
    <row r="615" spans="1:31" ht="16.2" thickBot="1" x14ac:dyDescent="0.3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row>
    <row r="616" spans="1:31" ht="16.2" thickBot="1" x14ac:dyDescent="0.35">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row>
    <row r="617" spans="1:31" ht="16.2" thickBot="1" x14ac:dyDescent="0.35">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row>
    <row r="618" spans="1:31" ht="16.2" thickBot="1" x14ac:dyDescent="0.35">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row>
    <row r="619" spans="1:31" ht="16.2" thickBot="1" x14ac:dyDescent="0.35">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row>
    <row r="620" spans="1:31" ht="16.2" thickBot="1" x14ac:dyDescent="0.35">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row>
    <row r="621" spans="1:31" ht="16.2" thickBot="1" x14ac:dyDescent="0.35">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row>
    <row r="622" spans="1:31" ht="16.2" thickBot="1" x14ac:dyDescent="0.35">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row>
    <row r="623" spans="1:31" ht="16.2" thickBot="1" x14ac:dyDescent="0.35">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row>
    <row r="624" spans="1:31" ht="16.2" thickBot="1" x14ac:dyDescent="0.35">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row>
    <row r="625" spans="1:31" ht="16.2" thickBot="1" x14ac:dyDescent="0.3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row>
    <row r="626" spans="1:31" ht="16.2" thickBot="1" x14ac:dyDescent="0.35">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row>
    <row r="627" spans="1:31" ht="16.2" thickBot="1" x14ac:dyDescent="0.35">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row>
    <row r="628" spans="1:31" ht="16.2" thickBot="1" x14ac:dyDescent="0.35">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row>
    <row r="629" spans="1:31" ht="16.2" thickBot="1" x14ac:dyDescent="0.35">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row>
    <row r="630" spans="1:31" ht="16.2" thickBot="1" x14ac:dyDescent="0.35">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row>
    <row r="631" spans="1:31" ht="16.2" thickBot="1" x14ac:dyDescent="0.35">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row>
    <row r="632" spans="1:31" ht="16.2" thickBot="1" x14ac:dyDescent="0.35">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row>
    <row r="633" spans="1:31" ht="16.2" thickBot="1" x14ac:dyDescent="0.35">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row>
    <row r="634" spans="1:31" ht="16.2" thickBot="1" x14ac:dyDescent="0.35">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row>
    <row r="635" spans="1:31" ht="16.2" thickBot="1" x14ac:dyDescent="0.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row>
    <row r="636" spans="1:31" ht="16.2" thickBot="1" x14ac:dyDescent="0.35">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row>
    <row r="637" spans="1:31" ht="16.2" thickBot="1" x14ac:dyDescent="0.35">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row>
    <row r="638" spans="1:31" ht="16.2" thickBot="1" x14ac:dyDescent="0.35">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row>
    <row r="639" spans="1:31" ht="16.2" thickBot="1" x14ac:dyDescent="0.35">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row>
    <row r="640" spans="1:31" ht="16.2" thickBot="1" x14ac:dyDescent="0.35">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row>
    <row r="641" spans="1:31" ht="16.2" thickBot="1" x14ac:dyDescent="0.35">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row>
    <row r="642" spans="1:31" ht="16.2" thickBot="1" x14ac:dyDescent="0.35">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row>
    <row r="643" spans="1:31" ht="16.2" thickBot="1" x14ac:dyDescent="0.35">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row>
    <row r="644" spans="1:31" ht="16.2" thickBot="1" x14ac:dyDescent="0.35">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row>
    <row r="645" spans="1:31" ht="16.2" thickBot="1" x14ac:dyDescent="0.3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row>
    <row r="646" spans="1:31" ht="16.2" thickBot="1" x14ac:dyDescent="0.35">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row>
    <row r="647" spans="1:31" ht="16.2" thickBot="1" x14ac:dyDescent="0.35">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row>
    <row r="648" spans="1:31" ht="16.2" thickBot="1" x14ac:dyDescent="0.35">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row>
    <row r="649" spans="1:31" ht="16.2" thickBot="1" x14ac:dyDescent="0.35">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row>
    <row r="650" spans="1:31" ht="16.2" thickBot="1" x14ac:dyDescent="0.35">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c r="AE650" s="75"/>
    </row>
    <row r="651" spans="1:31" ht="16.2" thickBot="1" x14ac:dyDescent="0.35">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c r="AE651" s="75"/>
    </row>
    <row r="652" spans="1:31" ht="16.2" thickBot="1" x14ac:dyDescent="0.35">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c r="AE652" s="75"/>
    </row>
    <row r="653" spans="1:31" ht="16.2" thickBot="1" x14ac:dyDescent="0.35">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c r="AE653" s="75"/>
    </row>
    <row r="654" spans="1:31" ht="16.2" thickBot="1" x14ac:dyDescent="0.35">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c r="AE654" s="75"/>
    </row>
    <row r="655" spans="1:31" ht="16.2" thickBot="1" x14ac:dyDescent="0.3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c r="AE655" s="75"/>
    </row>
    <row r="656" spans="1:31" ht="16.2" thickBot="1" x14ac:dyDescent="0.35">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c r="AE656" s="75"/>
    </row>
    <row r="657" spans="1:31" ht="16.2" thickBot="1" x14ac:dyDescent="0.35">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c r="AE657" s="75"/>
    </row>
    <row r="658" spans="1:31" ht="16.2" thickBot="1" x14ac:dyDescent="0.35">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c r="AE658" s="75"/>
    </row>
    <row r="659" spans="1:31" ht="16.2" thickBot="1" x14ac:dyDescent="0.35">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c r="AE659" s="75"/>
    </row>
    <row r="660" spans="1:31" ht="16.2" thickBot="1" x14ac:dyDescent="0.35">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c r="AE660" s="75"/>
    </row>
    <row r="661" spans="1:31" ht="16.2" thickBot="1" x14ac:dyDescent="0.35">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c r="AE661" s="75"/>
    </row>
    <row r="662" spans="1:31" ht="16.2" thickBot="1" x14ac:dyDescent="0.35">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c r="AE662" s="75"/>
    </row>
    <row r="663" spans="1:31" ht="16.2" thickBot="1" x14ac:dyDescent="0.35">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c r="AE663" s="75"/>
    </row>
    <row r="664" spans="1:31" ht="16.2" thickBot="1" x14ac:dyDescent="0.35">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c r="AE664" s="75"/>
    </row>
    <row r="665" spans="1:31" ht="16.2" thickBot="1" x14ac:dyDescent="0.3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c r="AE665" s="75"/>
    </row>
    <row r="666" spans="1:31" ht="16.2" thickBot="1" x14ac:dyDescent="0.35">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c r="AE666" s="75"/>
    </row>
    <row r="667" spans="1:31" ht="16.2" thickBot="1" x14ac:dyDescent="0.35">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c r="AE667" s="75"/>
    </row>
    <row r="668" spans="1:31" ht="16.2" thickBot="1" x14ac:dyDescent="0.35">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c r="AE668" s="75"/>
    </row>
    <row r="669" spans="1:31" ht="16.2" thickBot="1" x14ac:dyDescent="0.35">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c r="AE669" s="75"/>
    </row>
    <row r="670" spans="1:31" ht="16.2" thickBot="1" x14ac:dyDescent="0.35">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c r="AE670" s="75"/>
    </row>
    <row r="671" spans="1:31" ht="16.2" thickBot="1" x14ac:dyDescent="0.35">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c r="AE671" s="75"/>
    </row>
    <row r="672" spans="1:31" ht="16.2" thickBot="1" x14ac:dyDescent="0.35">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c r="AE672" s="75"/>
    </row>
    <row r="673" spans="1:31" ht="16.2" thickBot="1" x14ac:dyDescent="0.35">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c r="AE673" s="75"/>
    </row>
    <row r="674" spans="1:31" ht="16.2" thickBot="1" x14ac:dyDescent="0.35">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c r="AE674" s="75"/>
    </row>
    <row r="675" spans="1:31" ht="16.2" thickBot="1" x14ac:dyDescent="0.3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c r="AE675" s="75"/>
    </row>
    <row r="676" spans="1:31" ht="16.2" thickBot="1" x14ac:dyDescent="0.35">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c r="AE676" s="75"/>
    </row>
    <row r="677" spans="1:31" ht="16.2" thickBot="1" x14ac:dyDescent="0.35">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c r="AE677" s="75"/>
    </row>
    <row r="678" spans="1:31" ht="16.2" thickBot="1" x14ac:dyDescent="0.35">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c r="AE678" s="75"/>
    </row>
    <row r="679" spans="1:31" ht="16.2" thickBot="1" x14ac:dyDescent="0.35">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c r="AE679" s="75"/>
    </row>
    <row r="680" spans="1:31" ht="16.2" thickBot="1" x14ac:dyDescent="0.35">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c r="AE680" s="75"/>
    </row>
    <row r="681" spans="1:31" ht="16.2" thickBot="1" x14ac:dyDescent="0.35">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c r="AE681" s="75"/>
    </row>
    <row r="682" spans="1:31" ht="16.2" thickBot="1" x14ac:dyDescent="0.35">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c r="AE682" s="75"/>
    </row>
    <row r="683" spans="1:31" ht="16.2" thickBot="1" x14ac:dyDescent="0.35">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c r="AE683" s="75"/>
    </row>
    <row r="684" spans="1:31" ht="16.2" thickBot="1" x14ac:dyDescent="0.35">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c r="AE684" s="75"/>
    </row>
    <row r="685" spans="1:31" ht="16.2" thickBot="1" x14ac:dyDescent="0.3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c r="AE685" s="75"/>
    </row>
    <row r="686" spans="1:31" ht="16.2" thickBot="1" x14ac:dyDescent="0.35">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c r="AE686" s="75"/>
    </row>
    <row r="687" spans="1:31" ht="16.2" thickBot="1" x14ac:dyDescent="0.35">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c r="AE687" s="75"/>
    </row>
    <row r="688" spans="1:31" ht="16.2" thickBot="1" x14ac:dyDescent="0.35">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c r="AE688" s="75"/>
    </row>
    <row r="689" spans="1:31" ht="16.2" thickBot="1" x14ac:dyDescent="0.35">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c r="AE689" s="75"/>
    </row>
    <row r="690" spans="1:31" ht="16.2" thickBot="1" x14ac:dyDescent="0.35">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c r="AE690" s="75"/>
    </row>
    <row r="691" spans="1:31" ht="16.2" thickBot="1" x14ac:dyDescent="0.35">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c r="AE691" s="75"/>
    </row>
    <row r="692" spans="1:31" ht="16.2" thickBot="1" x14ac:dyDescent="0.35">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c r="AE692" s="75"/>
    </row>
    <row r="693" spans="1:31" ht="16.2" thickBot="1" x14ac:dyDescent="0.35">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c r="AE693" s="75"/>
    </row>
    <row r="694" spans="1:31" ht="16.2" thickBot="1" x14ac:dyDescent="0.35">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c r="AE694" s="75"/>
    </row>
    <row r="695" spans="1:31" ht="16.2" thickBot="1" x14ac:dyDescent="0.3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c r="AE695" s="75"/>
    </row>
    <row r="696" spans="1:31" ht="16.2" thickBot="1" x14ac:dyDescent="0.35">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c r="AE696" s="75"/>
    </row>
    <row r="697" spans="1:31" ht="16.2" thickBot="1" x14ac:dyDescent="0.35">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c r="AE697" s="75"/>
    </row>
    <row r="698" spans="1:31" ht="16.2" thickBot="1" x14ac:dyDescent="0.35">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c r="AE698" s="75"/>
    </row>
    <row r="699" spans="1:31" ht="16.2" thickBot="1" x14ac:dyDescent="0.35">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c r="AE699" s="75"/>
    </row>
    <row r="700" spans="1:31" ht="16.2" thickBot="1" x14ac:dyDescent="0.35">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c r="AE700" s="75"/>
    </row>
    <row r="701" spans="1:31" ht="16.2" thickBot="1" x14ac:dyDescent="0.35">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c r="AE701" s="75"/>
    </row>
    <row r="702" spans="1:31" ht="16.2" thickBot="1" x14ac:dyDescent="0.35">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c r="AE702" s="75"/>
    </row>
    <row r="703" spans="1:31" ht="16.2" thickBot="1" x14ac:dyDescent="0.35">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c r="AE703" s="75"/>
    </row>
    <row r="704" spans="1:31" ht="16.2" thickBot="1" x14ac:dyDescent="0.35">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c r="AE704" s="75"/>
    </row>
    <row r="705" spans="1:31" ht="16.2" thickBot="1" x14ac:dyDescent="0.3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c r="AE705" s="75"/>
    </row>
    <row r="706" spans="1:31" ht="16.2" thickBot="1" x14ac:dyDescent="0.35">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c r="AE706" s="75"/>
    </row>
    <row r="707" spans="1:31" ht="16.2" thickBot="1" x14ac:dyDescent="0.35">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c r="AE707" s="75"/>
    </row>
    <row r="708" spans="1:31" ht="16.2" thickBot="1" x14ac:dyDescent="0.35">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c r="AE708" s="75"/>
    </row>
    <row r="709" spans="1:31" ht="16.2" thickBot="1" x14ac:dyDescent="0.35">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c r="AE709" s="75"/>
    </row>
    <row r="710" spans="1:31" ht="16.2" thickBot="1" x14ac:dyDescent="0.35">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c r="AE710" s="75"/>
    </row>
    <row r="711" spans="1:31" ht="16.2" thickBot="1" x14ac:dyDescent="0.35">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c r="AE711" s="75"/>
    </row>
    <row r="712" spans="1:31" ht="16.2" thickBot="1" x14ac:dyDescent="0.35">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c r="AE712" s="75"/>
    </row>
    <row r="713" spans="1:31" ht="16.2" thickBot="1" x14ac:dyDescent="0.35">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c r="AE713" s="75"/>
    </row>
    <row r="714" spans="1:31" ht="16.2" thickBot="1" x14ac:dyDescent="0.35">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c r="AE714" s="75"/>
    </row>
    <row r="715" spans="1:31" ht="16.2" thickBot="1" x14ac:dyDescent="0.3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c r="AE715" s="75"/>
    </row>
    <row r="716" spans="1:31" ht="16.2" thickBot="1" x14ac:dyDescent="0.35">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c r="AE716" s="75"/>
    </row>
    <row r="717" spans="1:31" ht="16.2" thickBot="1" x14ac:dyDescent="0.35">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c r="AE717" s="75"/>
    </row>
    <row r="718" spans="1:31" ht="16.2" thickBot="1" x14ac:dyDescent="0.35">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c r="AE718" s="75"/>
    </row>
    <row r="719" spans="1:31" ht="16.2" thickBot="1" x14ac:dyDescent="0.35">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c r="AE719" s="75"/>
    </row>
    <row r="720" spans="1:31" ht="16.2" thickBot="1" x14ac:dyDescent="0.35">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c r="AE720" s="75"/>
    </row>
    <row r="721" spans="1:31" ht="16.2" thickBot="1" x14ac:dyDescent="0.35">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c r="AE721" s="75"/>
    </row>
    <row r="722" spans="1:31" ht="16.2" thickBot="1" x14ac:dyDescent="0.35">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c r="AE722" s="75"/>
    </row>
    <row r="723" spans="1:31" ht="16.2" thickBot="1" x14ac:dyDescent="0.35">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c r="AE723" s="75"/>
    </row>
    <row r="724" spans="1:31" ht="16.2" thickBot="1" x14ac:dyDescent="0.35">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c r="AE724" s="75"/>
    </row>
    <row r="725" spans="1:31" ht="16.2" thickBot="1" x14ac:dyDescent="0.3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c r="AE725" s="75"/>
    </row>
    <row r="726" spans="1:31" ht="16.2" thickBot="1" x14ac:dyDescent="0.35">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c r="AE726" s="75"/>
    </row>
    <row r="727" spans="1:31" ht="16.2" thickBot="1" x14ac:dyDescent="0.35">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c r="AE727" s="75"/>
    </row>
    <row r="728" spans="1:31" ht="16.2" thickBot="1" x14ac:dyDescent="0.35">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c r="AE728" s="75"/>
    </row>
    <row r="729" spans="1:31" ht="16.2" thickBot="1" x14ac:dyDescent="0.35">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c r="AE729" s="75"/>
    </row>
    <row r="730" spans="1:31" ht="16.2" thickBot="1" x14ac:dyDescent="0.35">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c r="AE730" s="75"/>
    </row>
    <row r="731" spans="1:31" ht="16.2" thickBot="1" x14ac:dyDescent="0.35">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c r="AE731" s="75"/>
    </row>
    <row r="732" spans="1:31" ht="16.2" thickBot="1" x14ac:dyDescent="0.35">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c r="AE732" s="75"/>
    </row>
    <row r="733" spans="1:31" ht="16.2" thickBot="1" x14ac:dyDescent="0.35">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c r="AE733" s="75"/>
    </row>
    <row r="734" spans="1:31" ht="16.2" thickBot="1" x14ac:dyDescent="0.35">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c r="AE734" s="75"/>
    </row>
    <row r="735" spans="1:31" ht="16.2" thickBot="1" x14ac:dyDescent="0.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c r="AE735" s="75"/>
    </row>
    <row r="736" spans="1:31" ht="16.2" thickBot="1" x14ac:dyDescent="0.35">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c r="AE736" s="75"/>
    </row>
    <row r="737" spans="1:31" ht="16.2" thickBot="1" x14ac:dyDescent="0.35">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c r="AE737" s="75"/>
    </row>
    <row r="738" spans="1:31" ht="16.2" thickBot="1" x14ac:dyDescent="0.35">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c r="AE738" s="75"/>
    </row>
    <row r="739" spans="1:31" ht="16.2" thickBot="1" x14ac:dyDescent="0.35">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c r="AE739" s="75"/>
    </row>
    <row r="740" spans="1:31" ht="16.2" thickBot="1" x14ac:dyDescent="0.35">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c r="AE740" s="75"/>
    </row>
    <row r="741" spans="1:31" ht="16.2" thickBot="1" x14ac:dyDescent="0.35">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c r="AE741" s="75"/>
    </row>
    <row r="742" spans="1:31" ht="16.2" thickBot="1" x14ac:dyDescent="0.35">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c r="AE742" s="75"/>
    </row>
    <row r="743" spans="1:31" ht="16.2" thickBot="1" x14ac:dyDescent="0.35">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c r="AE743" s="75"/>
    </row>
    <row r="744" spans="1:31" ht="16.2" thickBot="1" x14ac:dyDescent="0.35">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c r="AE744" s="75"/>
    </row>
    <row r="745" spans="1:31" ht="16.2" thickBot="1" x14ac:dyDescent="0.3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c r="AE745" s="75"/>
    </row>
    <row r="746" spans="1:31" ht="16.2" thickBot="1" x14ac:dyDescent="0.35">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c r="AE746" s="75"/>
    </row>
    <row r="747" spans="1:31" ht="16.2" thickBot="1" x14ac:dyDescent="0.35">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c r="AE747" s="75"/>
    </row>
    <row r="748" spans="1:31" ht="16.2" thickBot="1" x14ac:dyDescent="0.35">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c r="AE748" s="75"/>
    </row>
    <row r="749" spans="1:31" ht="16.2" thickBot="1" x14ac:dyDescent="0.35">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c r="AE749" s="75"/>
    </row>
    <row r="750" spans="1:31" ht="16.2" thickBot="1" x14ac:dyDescent="0.35">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c r="AE750" s="75"/>
    </row>
    <row r="751" spans="1:31" ht="16.2" thickBot="1" x14ac:dyDescent="0.35">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c r="AE751" s="75"/>
    </row>
    <row r="752" spans="1:31" ht="16.2" thickBot="1" x14ac:dyDescent="0.35">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c r="AE752" s="75"/>
    </row>
    <row r="753" spans="1:31" ht="16.2" thickBot="1" x14ac:dyDescent="0.35">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c r="AE753" s="75"/>
    </row>
    <row r="754" spans="1:31" ht="16.2" thickBot="1" x14ac:dyDescent="0.35">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c r="AE754" s="75"/>
    </row>
    <row r="755" spans="1:31" ht="16.2" thickBot="1" x14ac:dyDescent="0.3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c r="AE755" s="75"/>
    </row>
    <row r="756" spans="1:31" ht="16.2" thickBot="1" x14ac:dyDescent="0.35">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c r="AE756" s="75"/>
    </row>
    <row r="757" spans="1:31" ht="16.2" thickBot="1" x14ac:dyDescent="0.35">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c r="AE757" s="75"/>
    </row>
    <row r="758" spans="1:31" ht="16.2" thickBot="1" x14ac:dyDescent="0.35">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c r="AE758" s="75"/>
    </row>
    <row r="759" spans="1:31" ht="16.2" thickBot="1" x14ac:dyDescent="0.35">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c r="AE759" s="75"/>
    </row>
    <row r="760" spans="1:31" ht="16.2" thickBot="1" x14ac:dyDescent="0.35">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c r="AE760" s="75"/>
    </row>
    <row r="761" spans="1:31" ht="16.2" thickBot="1" x14ac:dyDescent="0.35">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c r="AE761" s="75"/>
    </row>
    <row r="762" spans="1:31" ht="16.2" thickBot="1" x14ac:dyDescent="0.35">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c r="AE762" s="75"/>
    </row>
    <row r="763" spans="1:31" ht="16.2" thickBot="1" x14ac:dyDescent="0.35">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c r="AE763" s="75"/>
    </row>
    <row r="764" spans="1:31" ht="16.2" thickBot="1" x14ac:dyDescent="0.35">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c r="AE764" s="75"/>
    </row>
    <row r="765" spans="1:31" ht="16.2" thickBot="1" x14ac:dyDescent="0.3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c r="AE765" s="75"/>
    </row>
    <row r="766" spans="1:31" ht="16.2" thickBot="1" x14ac:dyDescent="0.35">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c r="AE766" s="75"/>
    </row>
    <row r="767" spans="1:31" ht="16.2" thickBot="1" x14ac:dyDescent="0.35">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c r="AE767" s="75"/>
    </row>
    <row r="768" spans="1:31" ht="16.2" thickBot="1" x14ac:dyDescent="0.35">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c r="AE768" s="75"/>
    </row>
    <row r="769" spans="1:31" ht="16.2" thickBot="1" x14ac:dyDescent="0.35">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c r="AE769" s="75"/>
    </row>
    <row r="770" spans="1:31" ht="16.2" thickBot="1" x14ac:dyDescent="0.35">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c r="AE770" s="75"/>
    </row>
    <row r="771" spans="1:31" ht="16.2" thickBot="1" x14ac:dyDescent="0.35">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c r="AE771" s="75"/>
    </row>
    <row r="772" spans="1:31" ht="16.2" thickBot="1" x14ac:dyDescent="0.35">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c r="AE772" s="75"/>
    </row>
    <row r="773" spans="1:31" ht="16.2" thickBot="1" x14ac:dyDescent="0.35">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c r="AE773" s="75"/>
    </row>
    <row r="774" spans="1:31" ht="16.2" thickBot="1" x14ac:dyDescent="0.35">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c r="AE774" s="75"/>
    </row>
    <row r="775" spans="1:31" ht="16.2" thickBot="1" x14ac:dyDescent="0.3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c r="AE775" s="75"/>
    </row>
    <row r="776" spans="1:31" ht="16.2" thickBot="1" x14ac:dyDescent="0.35">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c r="AE776" s="75"/>
    </row>
    <row r="777" spans="1:31" ht="16.2" thickBot="1" x14ac:dyDescent="0.35">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c r="AE777" s="75"/>
    </row>
    <row r="778" spans="1:31" ht="16.2" thickBot="1" x14ac:dyDescent="0.35">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c r="AE778" s="75"/>
    </row>
    <row r="779" spans="1:31" ht="16.2" thickBot="1" x14ac:dyDescent="0.35">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c r="AE779" s="75"/>
    </row>
    <row r="780" spans="1:31" ht="16.2" thickBot="1" x14ac:dyDescent="0.35">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c r="AE780" s="75"/>
    </row>
    <row r="781" spans="1:31" ht="16.2" thickBot="1" x14ac:dyDescent="0.35">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c r="AE781" s="75"/>
    </row>
    <row r="782" spans="1:31" ht="16.2" thickBot="1" x14ac:dyDescent="0.35">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c r="AE782" s="75"/>
    </row>
    <row r="783" spans="1:31" ht="16.2" thickBot="1" x14ac:dyDescent="0.35">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c r="AE783" s="75"/>
    </row>
    <row r="784" spans="1:31" ht="16.2" thickBot="1" x14ac:dyDescent="0.35">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c r="AE784" s="75"/>
    </row>
    <row r="785" spans="1:31" ht="16.2" thickBot="1" x14ac:dyDescent="0.3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c r="AE785" s="75"/>
    </row>
    <row r="786" spans="1:31" ht="16.2" thickBot="1" x14ac:dyDescent="0.35">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c r="AE786" s="75"/>
    </row>
    <row r="787" spans="1:31" ht="16.2" thickBot="1" x14ac:dyDescent="0.35">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c r="AE787" s="75"/>
    </row>
    <row r="788" spans="1:31" ht="16.2" thickBot="1" x14ac:dyDescent="0.35">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c r="AE788" s="75"/>
    </row>
    <row r="789" spans="1:31" ht="16.2" thickBot="1" x14ac:dyDescent="0.35">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c r="AE789" s="75"/>
    </row>
    <row r="790" spans="1:31" ht="16.2" thickBot="1" x14ac:dyDescent="0.35">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c r="AE790" s="75"/>
    </row>
    <row r="791" spans="1:31" ht="16.2" thickBot="1" x14ac:dyDescent="0.35">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c r="AE791" s="75"/>
    </row>
    <row r="792" spans="1:31" ht="16.2" thickBot="1" x14ac:dyDescent="0.35">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c r="AE792" s="75"/>
    </row>
    <row r="793" spans="1:31" ht="16.2" thickBot="1" x14ac:dyDescent="0.35">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c r="AE793" s="75"/>
    </row>
    <row r="794" spans="1:31" ht="16.2" thickBot="1" x14ac:dyDescent="0.35">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c r="AE794" s="75"/>
    </row>
    <row r="795" spans="1:31" ht="16.2" thickBot="1" x14ac:dyDescent="0.3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c r="AE795" s="75"/>
    </row>
    <row r="796" spans="1:31" ht="16.2" thickBot="1" x14ac:dyDescent="0.35">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c r="AE796" s="75"/>
    </row>
    <row r="797" spans="1:31" ht="16.2" thickBot="1" x14ac:dyDescent="0.35">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c r="AE797" s="75"/>
    </row>
    <row r="798" spans="1:31" ht="16.2" thickBot="1" x14ac:dyDescent="0.35">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c r="AE798" s="75"/>
    </row>
    <row r="799" spans="1:31" ht="16.2" thickBot="1" x14ac:dyDescent="0.35">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c r="AE799" s="75"/>
    </row>
    <row r="800" spans="1:31" ht="16.2" thickBot="1" x14ac:dyDescent="0.35">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c r="AE800" s="75"/>
    </row>
    <row r="801" spans="1:31" ht="16.2" thickBot="1" x14ac:dyDescent="0.35">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c r="AE801" s="75"/>
    </row>
    <row r="802" spans="1:31" ht="16.2" thickBot="1" x14ac:dyDescent="0.35">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c r="AE802" s="75"/>
    </row>
    <row r="803" spans="1:31" ht="16.2" thickBot="1" x14ac:dyDescent="0.35">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c r="AE803" s="75"/>
    </row>
    <row r="804" spans="1:31" ht="16.2" thickBot="1" x14ac:dyDescent="0.35">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c r="AE804" s="75"/>
    </row>
    <row r="805" spans="1:31" ht="16.2" thickBot="1" x14ac:dyDescent="0.3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c r="AE805" s="75"/>
    </row>
    <row r="806" spans="1:31" ht="16.2" thickBot="1" x14ac:dyDescent="0.35">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c r="AE806" s="75"/>
    </row>
    <row r="807" spans="1:31" ht="16.2" thickBot="1" x14ac:dyDescent="0.35">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c r="AE807" s="75"/>
    </row>
    <row r="808" spans="1:31" ht="16.2" thickBot="1" x14ac:dyDescent="0.35">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c r="AE808" s="75"/>
    </row>
    <row r="809" spans="1:31" ht="16.2" thickBot="1" x14ac:dyDescent="0.35">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c r="AE809" s="75"/>
    </row>
    <row r="810" spans="1:31" ht="16.2" thickBot="1" x14ac:dyDescent="0.35">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c r="AE810" s="75"/>
    </row>
    <row r="811" spans="1:31" ht="16.2" thickBot="1" x14ac:dyDescent="0.35">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c r="AE811" s="75"/>
    </row>
    <row r="812" spans="1:31" ht="16.2" thickBot="1" x14ac:dyDescent="0.35">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c r="AE812" s="75"/>
    </row>
    <row r="813" spans="1:31" ht="16.2" thickBot="1" x14ac:dyDescent="0.35">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c r="AE813" s="75"/>
    </row>
    <row r="814" spans="1:31" ht="16.2" thickBot="1" x14ac:dyDescent="0.35">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c r="AE814" s="75"/>
    </row>
    <row r="815" spans="1:31" ht="16.2" thickBot="1" x14ac:dyDescent="0.3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c r="AE815" s="75"/>
    </row>
    <row r="816" spans="1:31" ht="16.2" thickBot="1" x14ac:dyDescent="0.35">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c r="AE816" s="75"/>
    </row>
    <row r="817" spans="1:31" ht="16.2" thickBot="1" x14ac:dyDescent="0.35">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c r="AE817" s="75"/>
    </row>
    <row r="818" spans="1:31" ht="16.2" thickBot="1" x14ac:dyDescent="0.35">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c r="AE818" s="75"/>
    </row>
    <row r="819" spans="1:31" ht="16.2" thickBot="1" x14ac:dyDescent="0.35">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c r="AE819" s="75"/>
    </row>
    <row r="820" spans="1:31" ht="16.2" thickBot="1" x14ac:dyDescent="0.35">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c r="AE820" s="75"/>
    </row>
    <row r="821" spans="1:31" ht="16.2" thickBot="1" x14ac:dyDescent="0.35">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c r="AE821" s="75"/>
    </row>
    <row r="822" spans="1:31" ht="16.2" thickBot="1" x14ac:dyDescent="0.35">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c r="AE822" s="75"/>
    </row>
    <row r="823" spans="1:31" ht="16.2" thickBot="1" x14ac:dyDescent="0.35">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c r="AE823" s="75"/>
    </row>
    <row r="824" spans="1:31" ht="16.2" thickBot="1" x14ac:dyDescent="0.35">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c r="AE824" s="75"/>
    </row>
    <row r="825" spans="1:31" ht="16.2" thickBot="1" x14ac:dyDescent="0.3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c r="AE825" s="75"/>
    </row>
    <row r="826" spans="1:31" ht="16.2" thickBot="1" x14ac:dyDescent="0.35">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c r="AE826" s="75"/>
    </row>
    <row r="827" spans="1:31" ht="16.2" thickBot="1" x14ac:dyDescent="0.35">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c r="AE827" s="75"/>
    </row>
    <row r="828" spans="1:31" ht="16.2" thickBot="1" x14ac:dyDescent="0.35">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c r="AE828" s="75"/>
    </row>
    <row r="829" spans="1:31" ht="16.2" thickBot="1" x14ac:dyDescent="0.35">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c r="AE829" s="75"/>
    </row>
    <row r="830" spans="1:31" ht="16.2" thickBot="1" x14ac:dyDescent="0.35">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c r="AE830" s="75"/>
    </row>
    <row r="831" spans="1:31" ht="16.2" thickBot="1" x14ac:dyDescent="0.35">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c r="AE831" s="75"/>
    </row>
    <row r="832" spans="1:31" ht="16.2" thickBot="1" x14ac:dyDescent="0.35">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c r="AE832" s="75"/>
    </row>
    <row r="833" spans="1:31" ht="16.2" thickBot="1" x14ac:dyDescent="0.35">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c r="AE833" s="75"/>
    </row>
    <row r="834" spans="1:31" ht="16.2" thickBot="1" x14ac:dyDescent="0.35">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c r="AE834" s="75"/>
    </row>
    <row r="835" spans="1:31" ht="16.2" thickBot="1" x14ac:dyDescent="0.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c r="AE835" s="75"/>
    </row>
    <row r="836" spans="1:31" ht="16.2" thickBot="1" x14ac:dyDescent="0.35">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c r="AE836" s="75"/>
    </row>
    <row r="837" spans="1:31" ht="16.2" thickBot="1" x14ac:dyDescent="0.35">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c r="AE837" s="75"/>
    </row>
    <row r="838" spans="1:31" ht="16.2" thickBot="1" x14ac:dyDescent="0.35">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c r="AE838" s="75"/>
    </row>
    <row r="839" spans="1:31" ht="16.2" thickBot="1" x14ac:dyDescent="0.35">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c r="AE839" s="75"/>
    </row>
    <row r="840" spans="1:31" ht="16.2" thickBot="1" x14ac:dyDescent="0.35">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c r="AE840" s="75"/>
    </row>
    <row r="841" spans="1:31" ht="16.2" thickBot="1" x14ac:dyDescent="0.35">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c r="AE841" s="75"/>
    </row>
    <row r="842" spans="1:31" ht="16.2" thickBot="1" x14ac:dyDescent="0.35">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c r="AE842" s="75"/>
    </row>
    <row r="843" spans="1:31" ht="16.2" thickBot="1" x14ac:dyDescent="0.35">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c r="AE843" s="75"/>
    </row>
    <row r="844" spans="1:31" ht="16.2" thickBot="1" x14ac:dyDescent="0.35">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c r="AE844" s="75"/>
    </row>
    <row r="845" spans="1:31" ht="16.2" thickBot="1" x14ac:dyDescent="0.3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c r="AE845" s="75"/>
    </row>
    <row r="846" spans="1:31" ht="16.2" thickBot="1" x14ac:dyDescent="0.35">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c r="AE846" s="75"/>
    </row>
    <row r="847" spans="1:31" ht="16.2" thickBot="1" x14ac:dyDescent="0.35">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c r="AE847" s="75"/>
    </row>
    <row r="848" spans="1:31" ht="16.2" thickBot="1" x14ac:dyDescent="0.35">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c r="AE848" s="75"/>
    </row>
    <row r="849" spans="1:31" ht="16.2" thickBot="1" x14ac:dyDescent="0.35">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c r="AE849" s="75"/>
    </row>
    <row r="850" spans="1:31" ht="16.2" thickBot="1" x14ac:dyDescent="0.35">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c r="AE850" s="75"/>
    </row>
    <row r="851" spans="1:31" ht="16.2" thickBot="1" x14ac:dyDescent="0.35">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c r="AE851" s="75"/>
    </row>
    <row r="852" spans="1:31" ht="16.2" thickBot="1" x14ac:dyDescent="0.35">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c r="AE852" s="75"/>
    </row>
    <row r="853" spans="1:31" ht="16.2" thickBot="1" x14ac:dyDescent="0.35">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c r="AE853" s="75"/>
    </row>
    <row r="854" spans="1:31" ht="16.2" thickBot="1" x14ac:dyDescent="0.35">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c r="AE854" s="75"/>
    </row>
    <row r="855" spans="1:31" ht="16.2" thickBot="1" x14ac:dyDescent="0.3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c r="AE855" s="75"/>
    </row>
    <row r="856" spans="1:31" ht="16.2" thickBot="1" x14ac:dyDescent="0.35">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c r="AE856" s="75"/>
    </row>
    <row r="857" spans="1:31" ht="16.2" thickBot="1" x14ac:dyDescent="0.35">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c r="AE857" s="75"/>
    </row>
    <row r="858" spans="1:31" ht="16.2" thickBot="1" x14ac:dyDescent="0.35">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c r="AE858" s="75"/>
    </row>
    <row r="859" spans="1:31" ht="16.2" thickBot="1" x14ac:dyDescent="0.35">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c r="AE859" s="75"/>
    </row>
    <row r="860" spans="1:31" ht="16.2" thickBot="1" x14ac:dyDescent="0.35">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c r="AE860" s="75"/>
    </row>
    <row r="861" spans="1:31" ht="16.2" thickBot="1" x14ac:dyDescent="0.35">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c r="AE861" s="75"/>
    </row>
    <row r="862" spans="1:31" ht="16.2" thickBot="1" x14ac:dyDescent="0.35">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c r="AE862" s="75"/>
    </row>
    <row r="863" spans="1:31" ht="16.2" thickBot="1" x14ac:dyDescent="0.35">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c r="AE863" s="75"/>
    </row>
    <row r="864" spans="1:31" ht="16.2" thickBot="1" x14ac:dyDescent="0.35">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c r="AE864" s="75"/>
    </row>
    <row r="865" spans="1:31" ht="16.2" thickBot="1" x14ac:dyDescent="0.3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c r="AE865" s="75"/>
    </row>
    <row r="866" spans="1:31" ht="16.2" thickBot="1" x14ac:dyDescent="0.35">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c r="AE866" s="75"/>
    </row>
    <row r="867" spans="1:31" ht="16.2" thickBot="1" x14ac:dyDescent="0.35">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c r="AE867" s="75"/>
    </row>
    <row r="868" spans="1:31" ht="16.2" thickBot="1" x14ac:dyDescent="0.35">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c r="AE868" s="75"/>
    </row>
    <row r="869" spans="1:31" ht="16.2" thickBot="1" x14ac:dyDescent="0.35">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c r="AE869" s="75"/>
    </row>
    <row r="870" spans="1:31" ht="16.2" thickBot="1" x14ac:dyDescent="0.35">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c r="AE870" s="75"/>
    </row>
    <row r="871" spans="1:31" ht="16.2" thickBot="1" x14ac:dyDescent="0.35">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c r="AE871" s="75"/>
    </row>
    <row r="872" spans="1:31" ht="16.2" thickBot="1" x14ac:dyDescent="0.35">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c r="AE872" s="75"/>
    </row>
    <row r="873" spans="1:31" ht="16.2" thickBot="1" x14ac:dyDescent="0.35">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c r="AE873" s="75"/>
    </row>
    <row r="874" spans="1:31" ht="16.2" thickBot="1" x14ac:dyDescent="0.35">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c r="AE874" s="75"/>
    </row>
    <row r="875" spans="1:31" ht="16.2" thickBot="1" x14ac:dyDescent="0.3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c r="AE875" s="75"/>
    </row>
    <row r="876" spans="1:31" ht="16.2" thickBot="1" x14ac:dyDescent="0.35">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c r="AE876" s="75"/>
    </row>
    <row r="877" spans="1:31" ht="16.2" thickBot="1" x14ac:dyDescent="0.35">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c r="AE877" s="75"/>
    </row>
    <row r="878" spans="1:31" ht="16.2" thickBot="1" x14ac:dyDescent="0.35">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c r="AE878" s="75"/>
    </row>
    <row r="879" spans="1:31" ht="16.2" thickBot="1" x14ac:dyDescent="0.35">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c r="AE879" s="75"/>
    </row>
    <row r="880" spans="1:31" ht="16.2" thickBot="1" x14ac:dyDescent="0.35">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c r="AE880" s="75"/>
    </row>
    <row r="881" spans="1:31" ht="16.2" thickBot="1" x14ac:dyDescent="0.35">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c r="AE881" s="75"/>
    </row>
    <row r="882" spans="1:31" ht="16.2" thickBot="1" x14ac:dyDescent="0.35">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c r="AE882" s="75"/>
    </row>
    <row r="883" spans="1:31" ht="16.2" thickBot="1" x14ac:dyDescent="0.35">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c r="AE883" s="75"/>
    </row>
    <row r="884" spans="1:31" ht="16.2" thickBot="1" x14ac:dyDescent="0.35">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c r="AE884" s="75"/>
    </row>
    <row r="885" spans="1:31" ht="16.2" thickBot="1" x14ac:dyDescent="0.3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c r="AE885" s="75"/>
    </row>
    <row r="886" spans="1:31" ht="16.2" thickBot="1" x14ac:dyDescent="0.35">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c r="AE886" s="75"/>
    </row>
    <row r="887" spans="1:31" ht="16.2" thickBot="1" x14ac:dyDescent="0.35">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c r="AE887" s="75"/>
    </row>
    <row r="888" spans="1:31" ht="16.2" thickBot="1" x14ac:dyDescent="0.35">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c r="AE888" s="75"/>
    </row>
    <row r="889" spans="1:31" ht="16.2" thickBot="1" x14ac:dyDescent="0.35">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c r="AE889" s="75"/>
    </row>
    <row r="890" spans="1:31" ht="16.2" thickBot="1" x14ac:dyDescent="0.35">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c r="AE890" s="75"/>
    </row>
    <row r="891" spans="1:31" ht="16.2" thickBot="1" x14ac:dyDescent="0.35">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c r="AE891" s="75"/>
    </row>
    <row r="892" spans="1:31" ht="16.2" thickBot="1" x14ac:dyDescent="0.35">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c r="AE892" s="75"/>
    </row>
    <row r="893" spans="1:31" ht="16.2" thickBot="1" x14ac:dyDescent="0.35">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c r="AE893" s="75"/>
    </row>
    <row r="894" spans="1:31" ht="16.2" thickBot="1" x14ac:dyDescent="0.35">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c r="AE894" s="75"/>
    </row>
    <row r="895" spans="1:31" ht="16.2" thickBot="1" x14ac:dyDescent="0.3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c r="AE895" s="75"/>
    </row>
    <row r="896" spans="1:31" ht="16.2" thickBot="1" x14ac:dyDescent="0.35">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c r="AE896" s="75"/>
    </row>
    <row r="897" spans="1:31" ht="16.2" thickBot="1" x14ac:dyDescent="0.35">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c r="AE897" s="75"/>
    </row>
    <row r="898" spans="1:31" ht="16.2" thickBot="1" x14ac:dyDescent="0.35">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c r="AE898" s="75"/>
    </row>
    <row r="899" spans="1:31" ht="16.2" thickBot="1" x14ac:dyDescent="0.35">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c r="AE899" s="75"/>
    </row>
    <row r="900" spans="1:31" ht="16.2" thickBot="1" x14ac:dyDescent="0.35">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c r="AE900" s="75"/>
    </row>
    <row r="901" spans="1:31" ht="16.2" thickBot="1" x14ac:dyDescent="0.35">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c r="AE901" s="75"/>
    </row>
    <row r="902" spans="1:31" ht="16.2" thickBot="1" x14ac:dyDescent="0.35">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c r="AE902" s="75"/>
    </row>
    <row r="903" spans="1:31" ht="16.2" thickBot="1" x14ac:dyDescent="0.35">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c r="AE903" s="75"/>
    </row>
    <row r="904" spans="1:31" ht="16.2" thickBot="1" x14ac:dyDescent="0.35">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c r="AE904" s="75"/>
    </row>
    <row r="905" spans="1:31" ht="16.2" thickBot="1" x14ac:dyDescent="0.3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c r="AE905" s="75"/>
    </row>
    <row r="906" spans="1:31" ht="16.2" thickBot="1" x14ac:dyDescent="0.35">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c r="AE906" s="75"/>
    </row>
    <row r="907" spans="1:31" ht="16.2" thickBot="1" x14ac:dyDescent="0.35">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c r="AE907" s="75"/>
    </row>
    <row r="908" spans="1:31" ht="16.2" thickBot="1" x14ac:dyDescent="0.35">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c r="AE908" s="75"/>
    </row>
    <row r="909" spans="1:31" ht="16.2" thickBot="1" x14ac:dyDescent="0.35">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c r="AE909" s="75"/>
    </row>
    <row r="910" spans="1:31" ht="16.2" thickBot="1" x14ac:dyDescent="0.35">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c r="AE910" s="75"/>
    </row>
    <row r="911" spans="1:31" ht="16.2" thickBot="1" x14ac:dyDescent="0.35">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c r="AE911" s="75"/>
    </row>
    <row r="912" spans="1:31" ht="16.2" thickBot="1" x14ac:dyDescent="0.35">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c r="AE912" s="75"/>
    </row>
    <row r="913" spans="1:31" ht="16.2" thickBot="1" x14ac:dyDescent="0.35">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c r="AE913" s="75"/>
    </row>
    <row r="914" spans="1:31" ht="16.2" thickBot="1" x14ac:dyDescent="0.35">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c r="AE914" s="75"/>
    </row>
    <row r="915" spans="1:31" ht="16.2" thickBot="1" x14ac:dyDescent="0.3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c r="AE915" s="75"/>
    </row>
    <row r="916" spans="1:31" ht="16.2" thickBot="1" x14ac:dyDescent="0.35">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c r="AE916" s="75"/>
    </row>
    <row r="917" spans="1:31" ht="16.2" thickBot="1" x14ac:dyDescent="0.35">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c r="AE917" s="75"/>
    </row>
    <row r="918" spans="1:31" ht="16.2" thickBot="1" x14ac:dyDescent="0.35">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c r="AE918" s="75"/>
    </row>
    <row r="919" spans="1:31" ht="16.2" thickBot="1" x14ac:dyDescent="0.35">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c r="AE919" s="75"/>
    </row>
    <row r="920" spans="1:31" ht="16.2" thickBot="1" x14ac:dyDescent="0.35">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c r="AE920" s="75"/>
    </row>
    <row r="921" spans="1:31" ht="16.2" thickBot="1" x14ac:dyDescent="0.35">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c r="AE921" s="75"/>
    </row>
    <row r="922" spans="1:31" ht="16.2" thickBot="1" x14ac:dyDescent="0.35">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c r="AE922" s="75"/>
    </row>
    <row r="923" spans="1:31" ht="16.2" thickBot="1" x14ac:dyDescent="0.35">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c r="AE923" s="75"/>
    </row>
    <row r="924" spans="1:31" ht="16.2" thickBot="1" x14ac:dyDescent="0.35">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c r="AE924" s="75"/>
    </row>
    <row r="925" spans="1:31" ht="16.2" thickBot="1" x14ac:dyDescent="0.3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c r="AE925" s="75"/>
    </row>
    <row r="926" spans="1:31" ht="16.2" thickBot="1" x14ac:dyDescent="0.35">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c r="AE926" s="75"/>
    </row>
    <row r="927" spans="1:31" ht="16.2" thickBot="1" x14ac:dyDescent="0.35">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c r="AE927" s="75"/>
    </row>
    <row r="928" spans="1:31" ht="16.2" thickBot="1" x14ac:dyDescent="0.35">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c r="AE928" s="75"/>
    </row>
    <row r="929" spans="1:31" ht="16.2" thickBot="1" x14ac:dyDescent="0.35">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c r="AE929" s="75"/>
    </row>
    <row r="930" spans="1:31" ht="16.2" thickBot="1" x14ac:dyDescent="0.35">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c r="AE930" s="75"/>
    </row>
    <row r="931" spans="1:31" ht="16.2" thickBot="1" x14ac:dyDescent="0.35">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c r="AE931" s="75"/>
    </row>
    <row r="932" spans="1:31" ht="16.2" thickBot="1" x14ac:dyDescent="0.35">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c r="AE932" s="75"/>
    </row>
    <row r="933" spans="1:31" ht="16.2" thickBot="1" x14ac:dyDescent="0.35">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c r="AE933" s="75"/>
    </row>
    <row r="934" spans="1:31" ht="16.2" thickBot="1" x14ac:dyDescent="0.35">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c r="AE934" s="75"/>
    </row>
    <row r="935" spans="1:31" ht="16.2" thickBot="1" x14ac:dyDescent="0.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c r="AE935" s="75"/>
    </row>
    <row r="936" spans="1:31" ht="16.2" thickBot="1" x14ac:dyDescent="0.35">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c r="AE936" s="75"/>
    </row>
    <row r="937" spans="1:31" ht="16.2" thickBot="1" x14ac:dyDescent="0.35">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c r="AE937" s="75"/>
    </row>
    <row r="938" spans="1:31" ht="16.2" thickBot="1" x14ac:dyDescent="0.35">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c r="AE938" s="75"/>
    </row>
    <row r="939" spans="1:31" ht="16.2" thickBot="1" x14ac:dyDescent="0.35">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c r="AE939" s="75"/>
    </row>
    <row r="940" spans="1:31" ht="16.2" thickBot="1" x14ac:dyDescent="0.35">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c r="AE940" s="75"/>
    </row>
    <row r="941" spans="1:31" ht="16.2" thickBot="1" x14ac:dyDescent="0.35">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c r="AE941" s="75"/>
    </row>
    <row r="942" spans="1:31" ht="16.2" thickBot="1" x14ac:dyDescent="0.35">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c r="AE942" s="75"/>
    </row>
    <row r="943" spans="1:31" ht="16.2" thickBot="1" x14ac:dyDescent="0.35">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c r="AE943" s="75"/>
    </row>
    <row r="944" spans="1:31" ht="16.2" thickBot="1" x14ac:dyDescent="0.35">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c r="AE944" s="75"/>
    </row>
    <row r="945" spans="1:31" ht="16.2" thickBot="1" x14ac:dyDescent="0.3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c r="AE945" s="75"/>
    </row>
    <row r="946" spans="1:31" ht="16.2" thickBot="1" x14ac:dyDescent="0.35">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c r="AE946" s="75"/>
    </row>
    <row r="947" spans="1:31" ht="16.2" thickBot="1" x14ac:dyDescent="0.35">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c r="AE947" s="75"/>
    </row>
    <row r="948" spans="1:31" ht="16.2" thickBot="1" x14ac:dyDescent="0.35">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c r="AE948" s="75"/>
    </row>
    <row r="949" spans="1:31" ht="16.2" thickBot="1" x14ac:dyDescent="0.35">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c r="AE949" s="75"/>
    </row>
    <row r="950" spans="1:31" ht="16.2" thickBot="1" x14ac:dyDescent="0.35">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c r="AE950" s="75"/>
    </row>
    <row r="951" spans="1:31" ht="16.2" thickBot="1" x14ac:dyDescent="0.35">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c r="AE951" s="75"/>
    </row>
    <row r="952" spans="1:31" ht="16.2" thickBot="1" x14ac:dyDescent="0.35">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c r="AE952" s="75"/>
    </row>
    <row r="953" spans="1:31" ht="16.2" thickBot="1" x14ac:dyDescent="0.35">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c r="AE953" s="75"/>
    </row>
    <row r="954" spans="1:31" ht="16.2" thickBot="1" x14ac:dyDescent="0.35">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c r="AE954" s="75"/>
    </row>
    <row r="955" spans="1:31" ht="16.2" thickBot="1" x14ac:dyDescent="0.3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c r="AE955" s="75"/>
    </row>
    <row r="956" spans="1:31" ht="16.2" thickBot="1" x14ac:dyDescent="0.35">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c r="AE956" s="75"/>
    </row>
    <row r="957" spans="1:31" ht="16.2" thickBot="1" x14ac:dyDescent="0.35">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c r="AE957" s="75"/>
    </row>
    <row r="958" spans="1:31" ht="16.2" thickBot="1" x14ac:dyDescent="0.35">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c r="AE958" s="75"/>
    </row>
    <row r="959" spans="1:31" ht="16.2" thickBot="1" x14ac:dyDescent="0.35">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c r="AE959" s="75"/>
    </row>
    <row r="960" spans="1:31" ht="16.2" thickBot="1" x14ac:dyDescent="0.35">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c r="AE960" s="75"/>
    </row>
    <row r="961" spans="1:31" ht="16.2" thickBot="1" x14ac:dyDescent="0.35">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c r="AE961" s="75"/>
    </row>
    <row r="962" spans="1:31" ht="16.2" thickBot="1" x14ac:dyDescent="0.35">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c r="AE962" s="75"/>
    </row>
    <row r="963" spans="1:31" ht="16.2" thickBot="1" x14ac:dyDescent="0.35">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c r="AE963" s="75"/>
    </row>
    <row r="964" spans="1:31" ht="16.2" thickBot="1" x14ac:dyDescent="0.35">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c r="AE964" s="75"/>
    </row>
    <row r="965" spans="1:31" ht="16.2" thickBot="1" x14ac:dyDescent="0.3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c r="AE965" s="75"/>
    </row>
    <row r="966" spans="1:31" ht="16.2" thickBot="1" x14ac:dyDescent="0.35">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c r="AE966" s="75"/>
    </row>
    <row r="967" spans="1:31" ht="16.2" thickBot="1" x14ac:dyDescent="0.35">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c r="AE967" s="75"/>
    </row>
    <row r="968" spans="1:31" ht="16.2" thickBot="1" x14ac:dyDescent="0.35">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c r="AE968" s="75"/>
    </row>
    <row r="969" spans="1:31" ht="16.2" thickBot="1" x14ac:dyDescent="0.35">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c r="AE969" s="75"/>
    </row>
    <row r="970" spans="1:31" ht="16.2" thickBot="1" x14ac:dyDescent="0.35">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c r="AE970" s="75"/>
    </row>
    <row r="971" spans="1:31" ht="16.2" thickBot="1" x14ac:dyDescent="0.35">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c r="AE971" s="75"/>
    </row>
    <row r="972" spans="1:31" ht="16.2" thickBot="1" x14ac:dyDescent="0.35">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c r="AE972" s="75"/>
    </row>
    <row r="973" spans="1:31" ht="16.2" thickBot="1" x14ac:dyDescent="0.35">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c r="AE973" s="75"/>
    </row>
    <row r="974" spans="1:31" ht="16.2" thickBot="1" x14ac:dyDescent="0.35">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c r="AE974" s="75"/>
    </row>
    <row r="975" spans="1:31" ht="16.2" thickBot="1" x14ac:dyDescent="0.3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c r="AE975" s="75"/>
    </row>
    <row r="976" spans="1:31" ht="16.2" thickBot="1" x14ac:dyDescent="0.35">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c r="AE976" s="75"/>
    </row>
    <row r="977" spans="1:31" ht="16.2" thickBot="1" x14ac:dyDescent="0.35">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c r="AE977" s="75"/>
    </row>
    <row r="978" spans="1:31" ht="16.2" thickBot="1" x14ac:dyDescent="0.35">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c r="AE978" s="75"/>
    </row>
    <row r="979" spans="1:31" ht="16.2" thickBot="1" x14ac:dyDescent="0.35">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c r="AE979" s="75"/>
    </row>
    <row r="980" spans="1:31" ht="16.2" thickBot="1" x14ac:dyDescent="0.35">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c r="AE980" s="75"/>
    </row>
    <row r="981" spans="1:31" ht="16.2" thickBot="1" x14ac:dyDescent="0.35">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c r="AE981" s="75"/>
    </row>
    <row r="982" spans="1:31" ht="16.2" thickBot="1" x14ac:dyDescent="0.35">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c r="AE982" s="75"/>
    </row>
    <row r="983" spans="1:31" ht="16.2" thickBot="1" x14ac:dyDescent="0.35">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c r="AE983" s="75"/>
    </row>
    <row r="984" spans="1:31" ht="16.2" thickBot="1" x14ac:dyDescent="0.35">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c r="AE984" s="75"/>
    </row>
    <row r="985" spans="1:31" ht="16.2" thickBot="1" x14ac:dyDescent="0.3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c r="AE985" s="75"/>
    </row>
    <row r="986" spans="1:31" ht="16.2" thickBot="1" x14ac:dyDescent="0.35">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c r="AE986" s="75"/>
    </row>
    <row r="987" spans="1:31" ht="16.2" thickBot="1" x14ac:dyDescent="0.35">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c r="AE987" s="75"/>
    </row>
    <row r="988" spans="1:31" ht="16.2" thickBot="1" x14ac:dyDescent="0.35">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c r="AE988" s="75"/>
    </row>
    <row r="989" spans="1:31" ht="16.2" thickBot="1" x14ac:dyDescent="0.35">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c r="AE989" s="75"/>
    </row>
    <row r="990" spans="1:31" ht="16.2" thickBot="1" x14ac:dyDescent="0.35">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c r="AE990" s="75"/>
    </row>
    <row r="991" spans="1:31" ht="16.2" thickBot="1" x14ac:dyDescent="0.35">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c r="AE991" s="75"/>
    </row>
    <row r="992" spans="1:31" ht="16.2" thickBot="1" x14ac:dyDescent="0.35">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c r="AE992" s="75"/>
    </row>
    <row r="993" spans="1:31" ht="16.2" thickBot="1" x14ac:dyDescent="0.35">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c r="AE993" s="75"/>
    </row>
    <row r="994" spans="1:31" ht="16.2" thickBot="1" x14ac:dyDescent="0.35">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c r="AE994" s="75"/>
    </row>
    <row r="995" spans="1:31" ht="16.2" thickBot="1" x14ac:dyDescent="0.3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c r="AE995" s="75"/>
    </row>
    <row r="996" spans="1:31" ht="16.2" thickBot="1" x14ac:dyDescent="0.35">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c r="AE996" s="75"/>
    </row>
    <row r="997" spans="1:31" ht="16.2" thickBot="1" x14ac:dyDescent="0.35">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c r="AE997" s="75"/>
    </row>
    <row r="998" spans="1:31" ht="16.2" thickBot="1" x14ac:dyDescent="0.35">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c r="AE998" s="75"/>
    </row>
    <row r="999" spans="1:31" ht="16.2" thickBot="1" x14ac:dyDescent="0.35">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c r="AE999" s="75"/>
    </row>
    <row r="1000" spans="1:31" ht="16.2" thickBot="1" x14ac:dyDescent="0.35">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c r="AE1000" s="75"/>
    </row>
  </sheetData>
  <mergeCells count="6">
    <mergeCell ref="D4:L4"/>
    <mergeCell ref="D5:L5"/>
    <mergeCell ref="D7:L11"/>
    <mergeCell ref="D1:E1"/>
    <mergeCell ref="F1:I1"/>
    <mergeCell ref="J1:L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0F1C-963E-47EE-A4BB-CE22026E01E5}">
  <dimension ref="A1:G1000"/>
  <sheetViews>
    <sheetView workbookViewId="0">
      <selection activeCell="K5" sqref="K5"/>
    </sheetView>
  </sheetViews>
  <sheetFormatPr defaultRowHeight="15.6" x14ac:dyDescent="0.3"/>
  <cols>
    <col min="1" max="1" width="13.19921875" bestFit="1" customWidth="1"/>
    <col min="2" max="2" width="24.5" bestFit="1" customWidth="1"/>
    <col min="3" max="3" width="7.69921875" bestFit="1" customWidth="1"/>
    <col min="4" max="4" width="7.69921875" customWidth="1"/>
    <col min="5" max="5" width="15.5" customWidth="1"/>
  </cols>
  <sheetData>
    <row r="1" spans="1:7" ht="16.2" thickBot="1" x14ac:dyDescent="0.35"/>
    <row r="2" spans="1:7" ht="16.2" thickBot="1" x14ac:dyDescent="0.35">
      <c r="A2" s="75"/>
      <c r="B2" s="75" t="s">
        <v>47</v>
      </c>
      <c r="C2" s="75"/>
      <c r="D2" s="75"/>
      <c r="E2" s="75" t="s">
        <v>208</v>
      </c>
    </row>
    <row r="3" spans="1:7" ht="67.2" thickBot="1" x14ac:dyDescent="0.35">
      <c r="A3" s="76"/>
      <c r="B3" s="76" t="s">
        <v>48</v>
      </c>
      <c r="C3" s="76" t="s">
        <v>6</v>
      </c>
      <c r="D3" s="126" t="s">
        <v>221</v>
      </c>
      <c r="E3" s="75" t="s">
        <v>222</v>
      </c>
      <c r="F3" s="133" t="s">
        <v>223</v>
      </c>
      <c r="G3" s="133" t="s">
        <v>224</v>
      </c>
    </row>
    <row r="4" spans="1:7" ht="16.2" thickBot="1" x14ac:dyDescent="0.35">
      <c r="A4" s="77" t="s">
        <v>0</v>
      </c>
      <c r="B4" s="78" t="s">
        <v>27</v>
      </c>
      <c r="C4" s="79" t="s">
        <v>5</v>
      </c>
      <c r="D4" s="127"/>
    </row>
    <row r="5" spans="1:7" ht="16.2" thickBot="1" x14ac:dyDescent="0.35">
      <c r="A5" s="81"/>
      <c r="B5" s="78" t="s">
        <v>26</v>
      </c>
      <c r="C5" s="79" t="s">
        <v>68</v>
      </c>
      <c r="D5" s="127"/>
    </row>
    <row r="6" spans="1:7" ht="16.2" thickBot="1" x14ac:dyDescent="0.35">
      <c r="A6" s="82"/>
      <c r="B6" s="70"/>
      <c r="C6" s="70"/>
      <c r="D6" s="128"/>
      <c r="E6" s="75"/>
    </row>
    <row r="7" spans="1:7" ht="16.2" thickBot="1" x14ac:dyDescent="0.35">
      <c r="A7" s="77" t="s">
        <v>40</v>
      </c>
      <c r="B7" s="78" t="s">
        <v>41</v>
      </c>
      <c r="C7" s="79" t="s">
        <v>16</v>
      </c>
      <c r="D7" s="127"/>
    </row>
    <row r="8" spans="1:7" ht="16.2" thickBot="1" x14ac:dyDescent="0.35">
      <c r="A8" s="81"/>
      <c r="B8" s="116" t="s">
        <v>37</v>
      </c>
      <c r="C8" s="79" t="s">
        <v>64</v>
      </c>
      <c r="D8" s="127"/>
    </row>
    <row r="9" spans="1:7" ht="42" thickBot="1" x14ac:dyDescent="0.35">
      <c r="A9" s="81"/>
      <c r="B9" s="78" t="s">
        <v>42</v>
      </c>
      <c r="C9" s="79" t="s">
        <v>45</v>
      </c>
      <c r="D9" s="127"/>
    </row>
    <row r="10" spans="1:7" ht="28.2" thickBot="1" x14ac:dyDescent="0.35">
      <c r="A10" s="81"/>
      <c r="B10" s="78" t="s">
        <v>43</v>
      </c>
      <c r="C10" s="79" t="s">
        <v>46</v>
      </c>
      <c r="D10" s="127"/>
    </row>
    <row r="11" spans="1:7" ht="42" thickBot="1" x14ac:dyDescent="0.35">
      <c r="A11" s="81"/>
      <c r="B11" s="83" t="s">
        <v>69</v>
      </c>
      <c r="C11" s="79" t="s">
        <v>68</v>
      </c>
      <c r="D11" s="127"/>
    </row>
    <row r="12" spans="1:7" ht="16.2" thickBot="1" x14ac:dyDescent="0.35">
      <c r="A12" s="81"/>
      <c r="B12" s="71"/>
      <c r="C12" s="72"/>
      <c r="D12" s="129"/>
      <c r="E12" s="75"/>
    </row>
    <row r="13" spans="1:7" ht="28.2" thickBot="1" x14ac:dyDescent="0.35">
      <c r="A13" s="81"/>
      <c r="B13" s="78" t="s">
        <v>44</v>
      </c>
      <c r="C13" s="79" t="s">
        <v>4</v>
      </c>
      <c r="D13" s="130"/>
      <c r="E13" s="84">
        <v>0.2</v>
      </c>
    </row>
    <row r="14" spans="1:7" ht="16.2" thickBot="1" x14ac:dyDescent="0.35">
      <c r="A14" s="81"/>
      <c r="B14" s="83" t="s">
        <v>65</v>
      </c>
      <c r="C14" s="79" t="s">
        <v>16</v>
      </c>
      <c r="D14" s="130"/>
      <c r="E14" s="75"/>
    </row>
    <row r="15" spans="1:7" ht="16.2" thickBot="1" x14ac:dyDescent="0.35">
      <c r="A15" s="81"/>
      <c r="B15" s="71"/>
      <c r="C15" s="72"/>
      <c r="D15" s="129"/>
      <c r="E15" s="75"/>
    </row>
    <row r="16" spans="1:7" ht="16.2" thickBot="1" x14ac:dyDescent="0.35">
      <c r="A16" s="82"/>
      <c r="B16" s="70"/>
      <c r="C16" s="73"/>
      <c r="D16" s="131"/>
      <c r="E16" s="75"/>
    </row>
    <row r="17" spans="1:5" ht="16.2" thickBot="1" x14ac:dyDescent="0.35">
      <c r="A17" s="77" t="s">
        <v>48</v>
      </c>
      <c r="B17" s="78" t="s">
        <v>33</v>
      </c>
      <c r="C17" s="79" t="s">
        <v>3</v>
      </c>
      <c r="D17" s="130"/>
      <c r="E17" s="85" t="s">
        <v>220</v>
      </c>
    </row>
    <row r="18" spans="1:5" ht="16.2" thickBot="1" x14ac:dyDescent="0.35">
      <c r="A18" s="81"/>
      <c r="B18" s="78" t="s">
        <v>19</v>
      </c>
      <c r="C18" s="79" t="s">
        <v>11</v>
      </c>
      <c r="D18" s="130"/>
      <c r="E18" s="86">
        <v>7</v>
      </c>
    </row>
    <row r="19" spans="1:5" ht="16.2" thickBot="1" x14ac:dyDescent="0.35">
      <c r="A19" s="81"/>
      <c r="B19" s="78" t="s">
        <v>49</v>
      </c>
      <c r="C19" s="79" t="s">
        <v>4</v>
      </c>
      <c r="D19" s="130"/>
      <c r="E19" s="84">
        <v>7.0000000000000007E-2</v>
      </c>
    </row>
    <row r="20" spans="1:5" ht="28.2" thickBot="1" x14ac:dyDescent="0.35">
      <c r="A20" s="81"/>
      <c r="B20" s="78" t="s">
        <v>51</v>
      </c>
      <c r="C20" s="79" t="s">
        <v>4</v>
      </c>
      <c r="D20" s="130"/>
      <c r="E20" s="123">
        <v>0.1</v>
      </c>
    </row>
    <row r="21" spans="1:5" ht="28.2" thickBot="1" x14ac:dyDescent="0.35">
      <c r="A21" s="81"/>
      <c r="B21" s="78" t="s">
        <v>50</v>
      </c>
      <c r="C21" s="79" t="s">
        <v>4</v>
      </c>
      <c r="D21" s="130"/>
      <c r="E21" s="84">
        <v>0.05</v>
      </c>
    </row>
    <row r="22" spans="1:5" ht="16.2" thickBot="1" x14ac:dyDescent="0.35">
      <c r="A22" s="81"/>
      <c r="B22" s="71"/>
      <c r="C22" s="72"/>
      <c r="D22" s="129"/>
      <c r="E22" s="75"/>
    </row>
    <row r="23" spans="1:5" ht="16.2" thickBot="1" x14ac:dyDescent="0.35">
      <c r="A23" s="81"/>
      <c r="B23" s="78" t="s">
        <v>66</v>
      </c>
      <c r="C23" s="79" t="s">
        <v>46</v>
      </c>
      <c r="D23" s="130"/>
      <c r="E23" s="86">
        <v>87.61</v>
      </c>
    </row>
    <row r="24" spans="1:5" ht="16.2" thickBot="1" x14ac:dyDescent="0.35">
      <c r="A24" s="81"/>
      <c r="B24" s="78" t="s">
        <v>67</v>
      </c>
      <c r="C24" s="79" t="s">
        <v>45</v>
      </c>
      <c r="D24" s="130"/>
      <c r="E24" s="86">
        <v>19.600000000000001</v>
      </c>
    </row>
    <row r="25" spans="1:5" ht="16.2" thickBot="1" x14ac:dyDescent="0.35">
      <c r="A25" s="81"/>
      <c r="B25" s="83" t="s">
        <v>52</v>
      </c>
      <c r="C25" s="79" t="s">
        <v>17</v>
      </c>
      <c r="D25" s="132"/>
      <c r="E25" s="89">
        <f t="shared" ref="E25" si="0">E23*E24/1000</f>
        <v>1.7171560000000001</v>
      </c>
    </row>
    <row r="26" spans="1:5" ht="16.2" thickBot="1" x14ac:dyDescent="0.35">
      <c r="A26" s="81"/>
      <c r="B26" s="78" t="s">
        <v>53</v>
      </c>
      <c r="C26" s="79" t="s">
        <v>54</v>
      </c>
      <c r="D26" s="130"/>
      <c r="E26" s="86">
        <v>569</v>
      </c>
    </row>
    <row r="27" spans="1:5" ht="16.2" thickBot="1" x14ac:dyDescent="0.35">
      <c r="A27" s="81"/>
      <c r="B27" s="78" t="s">
        <v>81</v>
      </c>
      <c r="C27" s="79" t="s">
        <v>4</v>
      </c>
      <c r="D27" s="130"/>
      <c r="E27" s="84">
        <v>0.8</v>
      </c>
    </row>
    <row r="28" spans="1:5" ht="16.2" thickBot="1" x14ac:dyDescent="0.35">
      <c r="A28" s="81"/>
      <c r="B28" s="71"/>
      <c r="C28" s="72"/>
      <c r="D28" s="129"/>
      <c r="E28" s="75"/>
    </row>
    <row r="29" spans="1:5" ht="16.2" thickBot="1" x14ac:dyDescent="0.35">
      <c r="A29" s="82"/>
      <c r="B29" s="70"/>
      <c r="C29" s="73"/>
      <c r="D29" s="131"/>
      <c r="E29" s="75"/>
    </row>
    <row r="30" spans="1:5" ht="28.2" thickBot="1" x14ac:dyDescent="0.35">
      <c r="A30" s="77" t="s">
        <v>47</v>
      </c>
      <c r="B30" s="78" t="s">
        <v>55</v>
      </c>
      <c r="C30" s="79" t="s">
        <v>56</v>
      </c>
      <c r="D30" s="130"/>
      <c r="E30" s="86">
        <v>2</v>
      </c>
    </row>
    <row r="31" spans="1:5" ht="28.2" thickBot="1" x14ac:dyDescent="0.35">
      <c r="A31" s="81"/>
      <c r="B31" s="78" t="s">
        <v>57</v>
      </c>
      <c r="C31" s="79" t="s">
        <v>4</v>
      </c>
      <c r="D31" s="130"/>
      <c r="E31" s="84">
        <v>0.9</v>
      </c>
    </row>
    <row r="32" spans="1:5" ht="28.2" thickBot="1" x14ac:dyDescent="0.35">
      <c r="A32" s="81"/>
      <c r="B32" s="78" t="s">
        <v>59</v>
      </c>
      <c r="C32" s="79" t="s">
        <v>4</v>
      </c>
      <c r="D32" s="130"/>
      <c r="E32" s="84">
        <v>0.9</v>
      </c>
    </row>
    <row r="33" spans="1:5" ht="16.2" thickBot="1" x14ac:dyDescent="0.35">
      <c r="A33" s="81"/>
      <c r="B33" s="71"/>
      <c r="C33" s="72"/>
      <c r="D33" s="129"/>
      <c r="E33" s="75"/>
    </row>
    <row r="34" spans="1:5" ht="28.2" thickBot="1" x14ac:dyDescent="0.35">
      <c r="A34" s="81"/>
      <c r="B34" s="78" t="s">
        <v>60</v>
      </c>
      <c r="C34" s="79" t="s">
        <v>9</v>
      </c>
      <c r="D34" s="130"/>
      <c r="E34" s="86">
        <v>0</v>
      </c>
    </row>
    <row r="35" spans="1:5" ht="28.2" thickBot="1" x14ac:dyDescent="0.35">
      <c r="A35" s="81"/>
      <c r="B35" s="78" t="s">
        <v>61</v>
      </c>
      <c r="C35" s="79" t="s">
        <v>3</v>
      </c>
      <c r="D35" s="130"/>
      <c r="E35" s="86">
        <v>1</v>
      </c>
    </row>
    <row r="36" spans="1:5" ht="16.2" thickBot="1" x14ac:dyDescent="0.35">
      <c r="A36" s="81"/>
      <c r="B36" s="71"/>
      <c r="C36" s="72"/>
      <c r="D36" s="129"/>
      <c r="E36" s="75"/>
    </row>
    <row r="37" spans="1:5" ht="28.2" thickBot="1" x14ac:dyDescent="0.35">
      <c r="A37" s="81"/>
      <c r="B37" s="78" t="s">
        <v>92</v>
      </c>
      <c r="C37" s="79" t="s">
        <v>13</v>
      </c>
      <c r="D37" s="130"/>
      <c r="E37" s="86">
        <v>1</v>
      </c>
    </row>
    <row r="38" spans="1:5" ht="28.2" thickBot="1" x14ac:dyDescent="0.35">
      <c r="A38" s="81"/>
      <c r="B38" s="78" t="s">
        <v>93</v>
      </c>
      <c r="C38" s="79" t="s">
        <v>13</v>
      </c>
      <c r="D38" s="130"/>
      <c r="E38" s="86">
        <v>0</v>
      </c>
    </row>
    <row r="39" spans="1:5" ht="16.2" thickBot="1" x14ac:dyDescent="0.35">
      <c r="A39" s="81"/>
      <c r="B39" s="71"/>
      <c r="C39" s="72"/>
      <c r="D39" s="129"/>
      <c r="E39" s="75"/>
    </row>
    <row r="40" spans="1:5" ht="28.2" thickBot="1" x14ac:dyDescent="0.35">
      <c r="A40" s="81"/>
      <c r="B40" s="78" t="s">
        <v>62</v>
      </c>
      <c r="C40" s="79" t="s">
        <v>13</v>
      </c>
      <c r="D40" s="130"/>
      <c r="E40" s="86">
        <v>0.5</v>
      </c>
    </row>
    <row r="41" spans="1:5" ht="28.2" thickBot="1" x14ac:dyDescent="0.35">
      <c r="A41" s="81"/>
      <c r="B41" s="78" t="s">
        <v>63</v>
      </c>
      <c r="C41" s="79" t="s">
        <v>13</v>
      </c>
      <c r="D41" s="130"/>
      <c r="E41" s="86">
        <v>0.25</v>
      </c>
    </row>
    <row r="42" spans="1:5" ht="16.2" thickBot="1" x14ac:dyDescent="0.35">
      <c r="A42" s="81"/>
      <c r="B42" s="71"/>
      <c r="C42" s="72"/>
      <c r="D42" s="129"/>
      <c r="E42" s="75"/>
    </row>
    <row r="43" spans="1:5" ht="28.2" thickBot="1" x14ac:dyDescent="0.35">
      <c r="A43" s="81"/>
      <c r="B43" s="78" t="s">
        <v>120</v>
      </c>
      <c r="C43" s="79" t="s">
        <v>13</v>
      </c>
      <c r="D43" s="130"/>
      <c r="E43" s="124">
        <v>0</v>
      </c>
    </row>
    <row r="44" spans="1:5" ht="28.2" thickBot="1" x14ac:dyDescent="0.35">
      <c r="A44" s="81"/>
      <c r="B44" s="78" t="s">
        <v>121</v>
      </c>
      <c r="C44" s="79" t="s">
        <v>13</v>
      </c>
      <c r="D44" s="130"/>
      <c r="E44" s="124">
        <v>0</v>
      </c>
    </row>
    <row r="45" spans="1:5" ht="16.2" thickBot="1" x14ac:dyDescent="0.35">
      <c r="A45" s="81"/>
      <c r="B45" s="71"/>
      <c r="C45" s="72"/>
      <c r="D45" s="129"/>
      <c r="E45" s="75"/>
    </row>
    <row r="46" spans="1:5" ht="16.2" thickBot="1" x14ac:dyDescent="0.35">
      <c r="A46" s="73"/>
      <c r="B46" s="70"/>
      <c r="C46" s="73"/>
      <c r="D46" s="131"/>
      <c r="E46" s="75"/>
    </row>
    <row r="47" spans="1:5" ht="28.2" thickBot="1" x14ac:dyDescent="0.35">
      <c r="A47" s="77" t="s">
        <v>104</v>
      </c>
      <c r="B47" s="78" t="s">
        <v>206</v>
      </c>
      <c r="C47" s="79" t="s">
        <v>105</v>
      </c>
      <c r="D47" s="130"/>
      <c r="E47" s="86">
        <v>0.05</v>
      </c>
    </row>
    <row r="48" spans="1:5" ht="16.2" thickBot="1" x14ac:dyDescent="0.35">
      <c r="A48" s="81"/>
      <c r="B48" s="83"/>
      <c r="C48" s="72"/>
      <c r="D48" s="129"/>
      <c r="E48" s="75"/>
    </row>
    <row r="49" spans="1:5" ht="16.2" thickBot="1" x14ac:dyDescent="0.35">
      <c r="A49" s="81"/>
      <c r="B49" s="71"/>
      <c r="C49" s="72"/>
      <c r="D49" s="129"/>
      <c r="E49" s="75"/>
    </row>
    <row r="50" spans="1:5" ht="16.2" thickBot="1" x14ac:dyDescent="0.35">
      <c r="A50" s="82"/>
      <c r="B50" s="70"/>
      <c r="C50" s="73"/>
      <c r="D50" s="131"/>
      <c r="E50" s="75"/>
    </row>
    <row r="51" spans="1:5" ht="16.2" thickBot="1" x14ac:dyDescent="0.35">
      <c r="A51" s="77" t="s">
        <v>75</v>
      </c>
      <c r="B51" s="78" t="s">
        <v>70</v>
      </c>
      <c r="C51" s="79" t="s">
        <v>10</v>
      </c>
      <c r="D51" s="130"/>
      <c r="E51" s="86">
        <v>18</v>
      </c>
    </row>
    <row r="52" spans="1:5" ht="16.2" thickBot="1" x14ac:dyDescent="0.35">
      <c r="A52" s="81"/>
      <c r="B52" s="78" t="s">
        <v>34</v>
      </c>
      <c r="C52" s="79" t="s">
        <v>35</v>
      </c>
      <c r="D52" s="130"/>
      <c r="E52" s="86">
        <v>5</v>
      </c>
    </row>
    <row r="53" spans="1:5" ht="16.2" thickBot="1" x14ac:dyDescent="0.35">
      <c r="A53" s="81"/>
      <c r="B53" s="71"/>
      <c r="C53" s="72"/>
      <c r="D53" s="129"/>
      <c r="E53" s="75"/>
    </row>
    <row r="54" spans="1:5" ht="28.2" thickBot="1" x14ac:dyDescent="0.35">
      <c r="A54" s="81"/>
      <c r="B54" s="78" t="s">
        <v>38</v>
      </c>
      <c r="C54" s="72"/>
      <c r="D54" s="129"/>
      <c r="E54" s="86">
        <v>0.1</v>
      </c>
    </row>
    <row r="55" spans="1:5" ht="16.2" thickBot="1" x14ac:dyDescent="0.35">
      <c r="A55" s="81"/>
      <c r="B55" s="78" t="s">
        <v>39</v>
      </c>
      <c r="C55" s="72"/>
      <c r="D55" s="129"/>
      <c r="E55" s="86">
        <v>1</v>
      </c>
    </row>
    <row r="56" spans="1:5" ht="16.2" thickBot="1" x14ac:dyDescent="0.35">
      <c r="A56" s="81"/>
      <c r="B56" s="78" t="s">
        <v>103</v>
      </c>
      <c r="C56" s="72"/>
      <c r="D56" s="129"/>
      <c r="E56" s="86">
        <v>1</v>
      </c>
    </row>
    <row r="57" spans="1:5" ht="16.2" thickBot="1" x14ac:dyDescent="0.35">
      <c r="A57" s="81"/>
      <c r="B57" s="71"/>
      <c r="C57" s="72"/>
      <c r="D57" s="129"/>
      <c r="E57" s="75"/>
    </row>
    <row r="58" spans="1:5" ht="16.2" thickBot="1" x14ac:dyDescent="0.35">
      <c r="A58" s="81"/>
      <c r="B58" s="78" t="s">
        <v>71</v>
      </c>
      <c r="C58" s="79" t="s">
        <v>9</v>
      </c>
      <c r="D58" s="130"/>
      <c r="E58" s="85">
        <v>70</v>
      </c>
    </row>
    <row r="59" spans="1:5" ht="16.2" thickBot="1" x14ac:dyDescent="0.35">
      <c r="A59" s="81"/>
      <c r="B59" s="78" t="s">
        <v>73</v>
      </c>
      <c r="C59" s="79" t="s">
        <v>9</v>
      </c>
      <c r="D59" s="130"/>
      <c r="E59" s="85">
        <v>50</v>
      </c>
    </row>
    <row r="60" spans="1:5" ht="16.2" thickBot="1" x14ac:dyDescent="0.35">
      <c r="A60" s="81"/>
      <c r="B60" s="78" t="s">
        <v>74</v>
      </c>
      <c r="C60" s="79" t="s">
        <v>9</v>
      </c>
      <c r="D60" s="130"/>
      <c r="E60" s="85">
        <v>30</v>
      </c>
    </row>
    <row r="61" spans="1:5" ht="16.2" thickBot="1" x14ac:dyDescent="0.35">
      <c r="A61" s="81"/>
      <c r="B61" s="72"/>
      <c r="C61" s="75"/>
      <c r="D61" s="75"/>
      <c r="E61" s="75"/>
    </row>
    <row r="62" spans="1:5" ht="16.2" thickBot="1" x14ac:dyDescent="0.35">
      <c r="A62" s="82"/>
      <c r="B62" s="73"/>
      <c r="C62" s="75"/>
      <c r="D62" s="75"/>
      <c r="E62" s="75"/>
    </row>
    <row r="63" spans="1:5" ht="16.2" thickBot="1" x14ac:dyDescent="0.35">
      <c r="A63" s="75"/>
      <c r="B63" s="75"/>
      <c r="C63" s="75"/>
      <c r="D63" s="75"/>
      <c r="E63" s="75"/>
    </row>
    <row r="64" spans="1:5" ht="16.2" thickBot="1" x14ac:dyDescent="0.35">
      <c r="A64" s="75"/>
      <c r="B64" s="75"/>
      <c r="C64" s="75"/>
      <c r="D64" s="75"/>
      <c r="E64" s="75"/>
    </row>
    <row r="65" spans="1:5" ht="16.2" thickBot="1" x14ac:dyDescent="0.35">
      <c r="A65" s="75"/>
      <c r="B65" s="75"/>
      <c r="C65" s="75"/>
      <c r="D65" s="75"/>
      <c r="E65" s="75"/>
    </row>
    <row r="66" spans="1:5" ht="16.2" thickBot="1" x14ac:dyDescent="0.35">
      <c r="A66" s="75"/>
      <c r="B66" s="75"/>
      <c r="C66" s="75"/>
      <c r="D66" s="75"/>
      <c r="E66" s="75"/>
    </row>
    <row r="67" spans="1:5" ht="16.2" thickBot="1" x14ac:dyDescent="0.35">
      <c r="A67" s="75"/>
      <c r="B67" s="75"/>
      <c r="C67" s="75"/>
      <c r="D67" s="75"/>
      <c r="E67" s="75"/>
    </row>
    <row r="68" spans="1:5" ht="16.2" thickBot="1" x14ac:dyDescent="0.35">
      <c r="A68" s="75"/>
      <c r="B68" s="75"/>
      <c r="C68" s="75"/>
      <c r="D68" s="75"/>
      <c r="E68" s="75"/>
    </row>
    <row r="69" spans="1:5" ht="16.2" thickBot="1" x14ac:dyDescent="0.35">
      <c r="A69" s="75"/>
      <c r="B69" s="75"/>
      <c r="C69" s="75"/>
      <c r="D69" s="75"/>
      <c r="E69" s="75"/>
    </row>
    <row r="70" spans="1:5" ht="16.2" thickBot="1" x14ac:dyDescent="0.35">
      <c r="A70" s="75"/>
      <c r="B70" s="75"/>
      <c r="C70" s="75"/>
      <c r="D70" s="75"/>
      <c r="E70" s="75"/>
    </row>
    <row r="71" spans="1:5" ht="16.2" thickBot="1" x14ac:dyDescent="0.35">
      <c r="A71" s="75"/>
      <c r="B71" s="75"/>
      <c r="C71" s="75"/>
      <c r="D71" s="75"/>
      <c r="E71" s="75"/>
    </row>
    <row r="72" spans="1:5" ht="16.2" thickBot="1" x14ac:dyDescent="0.35">
      <c r="A72" s="75"/>
      <c r="B72" s="75"/>
      <c r="C72" s="75"/>
      <c r="D72" s="75"/>
      <c r="E72" s="75"/>
    </row>
    <row r="73" spans="1:5" ht="16.2" thickBot="1" x14ac:dyDescent="0.35">
      <c r="A73" s="75"/>
      <c r="B73" s="75"/>
      <c r="C73" s="75"/>
      <c r="D73" s="75"/>
      <c r="E73" s="75"/>
    </row>
    <row r="74" spans="1:5" ht="16.2" thickBot="1" x14ac:dyDescent="0.35">
      <c r="A74" s="75"/>
      <c r="B74" s="75"/>
      <c r="C74" s="75"/>
      <c r="D74" s="75"/>
      <c r="E74" s="75"/>
    </row>
    <row r="75" spans="1:5" ht="16.2" thickBot="1" x14ac:dyDescent="0.35">
      <c r="A75" s="75"/>
      <c r="B75" s="75"/>
      <c r="C75" s="75"/>
      <c r="D75" s="75"/>
      <c r="E75" s="75"/>
    </row>
    <row r="76" spans="1:5" ht="16.2" thickBot="1" x14ac:dyDescent="0.35">
      <c r="A76" s="75"/>
      <c r="B76" s="75"/>
      <c r="C76" s="75"/>
      <c r="D76" s="75"/>
      <c r="E76" s="75"/>
    </row>
    <row r="77" spans="1:5" ht="16.2" thickBot="1" x14ac:dyDescent="0.35">
      <c r="A77" s="75"/>
      <c r="B77" s="75"/>
      <c r="C77" s="75"/>
      <c r="D77" s="75"/>
      <c r="E77" s="75"/>
    </row>
    <row r="78" spans="1:5" ht="16.2" thickBot="1" x14ac:dyDescent="0.35">
      <c r="A78" s="75"/>
      <c r="B78" s="75"/>
      <c r="C78" s="75"/>
      <c r="D78" s="75"/>
      <c r="E78" s="75"/>
    </row>
    <row r="79" spans="1:5" ht="16.2" thickBot="1" x14ac:dyDescent="0.35">
      <c r="A79" s="75"/>
      <c r="B79" s="75"/>
      <c r="C79" s="75"/>
      <c r="D79" s="75"/>
      <c r="E79" s="75"/>
    </row>
    <row r="80" spans="1:5" ht="16.2" thickBot="1" x14ac:dyDescent="0.35">
      <c r="A80" s="75"/>
      <c r="B80" s="75"/>
      <c r="C80" s="75"/>
      <c r="D80" s="75"/>
      <c r="E80" s="75"/>
    </row>
    <row r="81" spans="1:5" ht="16.2" thickBot="1" x14ac:dyDescent="0.35">
      <c r="A81" s="75"/>
      <c r="B81" s="75"/>
      <c r="C81" s="75"/>
      <c r="D81" s="75"/>
      <c r="E81" s="75"/>
    </row>
    <row r="82" spans="1:5" ht="16.2" thickBot="1" x14ac:dyDescent="0.35">
      <c r="A82" s="75"/>
      <c r="B82" s="75"/>
      <c r="C82" s="75"/>
      <c r="D82" s="75"/>
      <c r="E82" s="75"/>
    </row>
    <row r="83" spans="1:5" ht="16.2" thickBot="1" x14ac:dyDescent="0.35">
      <c r="A83" s="75"/>
      <c r="B83" s="75"/>
      <c r="C83" s="75"/>
      <c r="D83" s="75"/>
      <c r="E83" s="75"/>
    </row>
    <row r="84" spans="1:5" ht="16.2" thickBot="1" x14ac:dyDescent="0.35">
      <c r="A84" s="75"/>
      <c r="B84" s="75"/>
      <c r="C84" s="75"/>
      <c r="D84" s="75"/>
      <c r="E84" s="75"/>
    </row>
    <row r="85" spans="1:5" ht="16.2" thickBot="1" x14ac:dyDescent="0.35">
      <c r="A85" s="75"/>
      <c r="B85" s="75"/>
      <c r="C85" s="75"/>
      <c r="D85" s="75"/>
      <c r="E85" s="75"/>
    </row>
    <row r="86" spans="1:5" ht="16.2" thickBot="1" x14ac:dyDescent="0.35">
      <c r="A86" s="75"/>
      <c r="B86" s="75"/>
      <c r="C86" s="75"/>
      <c r="D86" s="75"/>
      <c r="E86" s="75"/>
    </row>
    <row r="87" spans="1:5" ht="16.2" thickBot="1" x14ac:dyDescent="0.35">
      <c r="A87" s="75"/>
      <c r="B87" s="75"/>
      <c r="C87" s="75"/>
      <c r="D87" s="75"/>
      <c r="E87" s="75"/>
    </row>
    <row r="88" spans="1:5" ht="16.2" thickBot="1" x14ac:dyDescent="0.35">
      <c r="A88" s="75"/>
      <c r="B88" s="75"/>
      <c r="C88" s="75"/>
      <c r="D88" s="75"/>
      <c r="E88" s="75"/>
    </row>
    <row r="89" spans="1:5" ht="16.2" thickBot="1" x14ac:dyDescent="0.35">
      <c r="A89" s="75"/>
      <c r="B89" s="75"/>
      <c r="C89" s="75"/>
      <c r="D89" s="75"/>
      <c r="E89" s="75"/>
    </row>
    <row r="90" spans="1:5" ht="16.2" thickBot="1" x14ac:dyDescent="0.35">
      <c r="A90" s="75"/>
      <c r="B90" s="75"/>
      <c r="C90" s="75"/>
      <c r="D90" s="75"/>
      <c r="E90" s="75"/>
    </row>
    <row r="91" spans="1:5" ht="16.2" thickBot="1" x14ac:dyDescent="0.35">
      <c r="A91" s="75"/>
      <c r="B91" s="75"/>
      <c r="C91" s="75"/>
      <c r="D91" s="75"/>
      <c r="E91" s="75"/>
    </row>
    <row r="92" spans="1:5" ht="16.2" thickBot="1" x14ac:dyDescent="0.35">
      <c r="A92" s="75"/>
      <c r="B92" s="75"/>
      <c r="C92" s="75"/>
      <c r="D92" s="75"/>
      <c r="E92" s="75"/>
    </row>
    <row r="93" spans="1:5" ht="16.2" thickBot="1" x14ac:dyDescent="0.35">
      <c r="A93" s="75"/>
      <c r="B93" s="75"/>
      <c r="C93" s="75"/>
      <c r="D93" s="75"/>
      <c r="E93" s="75"/>
    </row>
    <row r="94" spans="1:5" ht="16.2" thickBot="1" x14ac:dyDescent="0.35">
      <c r="A94" s="75"/>
      <c r="B94" s="75"/>
      <c r="C94" s="75"/>
      <c r="D94" s="75"/>
      <c r="E94" s="75"/>
    </row>
    <row r="95" spans="1:5" ht="16.2" thickBot="1" x14ac:dyDescent="0.35">
      <c r="A95" s="75"/>
      <c r="B95" s="75"/>
      <c r="C95" s="75"/>
      <c r="D95" s="75"/>
      <c r="E95" s="75"/>
    </row>
    <row r="96" spans="1:5" ht="16.2" thickBot="1" x14ac:dyDescent="0.35">
      <c r="A96" s="75"/>
      <c r="B96" s="75"/>
      <c r="C96" s="75"/>
      <c r="D96" s="75"/>
      <c r="E96" s="75"/>
    </row>
    <row r="97" spans="1:5" ht="16.2" thickBot="1" x14ac:dyDescent="0.35">
      <c r="A97" s="75"/>
      <c r="B97" s="75"/>
      <c r="C97" s="75"/>
      <c r="D97" s="75"/>
      <c r="E97" s="75"/>
    </row>
    <row r="98" spans="1:5" ht="16.2" thickBot="1" x14ac:dyDescent="0.35">
      <c r="A98" s="75"/>
      <c r="B98" s="75"/>
      <c r="C98" s="75"/>
      <c r="D98" s="75"/>
      <c r="E98" s="75"/>
    </row>
    <row r="99" spans="1:5" ht="16.2" thickBot="1" x14ac:dyDescent="0.35">
      <c r="A99" s="75"/>
      <c r="B99" s="75"/>
      <c r="C99" s="75"/>
      <c r="D99" s="75"/>
      <c r="E99" s="75"/>
    </row>
    <row r="100" spans="1:5" ht="16.2" thickBot="1" x14ac:dyDescent="0.35">
      <c r="A100" s="75"/>
      <c r="B100" s="75"/>
      <c r="C100" s="75"/>
      <c r="D100" s="75"/>
      <c r="E100" s="75"/>
    </row>
    <row r="101" spans="1:5" ht="16.2" thickBot="1" x14ac:dyDescent="0.35">
      <c r="A101" s="75"/>
      <c r="B101" s="75"/>
      <c r="C101" s="75"/>
      <c r="D101" s="75"/>
      <c r="E101" s="75"/>
    </row>
    <row r="102" spans="1:5" ht="16.2" thickBot="1" x14ac:dyDescent="0.35">
      <c r="A102" s="75"/>
      <c r="B102" s="75"/>
      <c r="C102" s="75"/>
      <c r="D102" s="75"/>
      <c r="E102" s="75"/>
    </row>
    <row r="103" spans="1:5" ht="16.2" thickBot="1" x14ac:dyDescent="0.35">
      <c r="A103" s="75"/>
      <c r="B103" s="75"/>
      <c r="C103" s="75"/>
      <c r="D103" s="75"/>
      <c r="E103" s="75"/>
    </row>
    <row r="104" spans="1:5" ht="16.2" thickBot="1" x14ac:dyDescent="0.35">
      <c r="A104" s="75"/>
      <c r="B104" s="75"/>
      <c r="C104" s="75"/>
      <c r="D104" s="75"/>
      <c r="E104" s="75"/>
    </row>
    <row r="105" spans="1:5" ht="16.2" thickBot="1" x14ac:dyDescent="0.35">
      <c r="A105" s="75"/>
      <c r="B105" s="75"/>
      <c r="C105" s="75"/>
      <c r="D105" s="75"/>
      <c r="E105" s="75"/>
    </row>
    <row r="106" spans="1:5" ht="16.2" thickBot="1" x14ac:dyDescent="0.35">
      <c r="A106" s="75"/>
      <c r="B106" s="75"/>
      <c r="C106" s="75"/>
      <c r="D106" s="75"/>
      <c r="E106" s="75"/>
    </row>
    <row r="107" spans="1:5" ht="16.2" thickBot="1" x14ac:dyDescent="0.35">
      <c r="A107" s="75"/>
      <c r="B107" s="75"/>
      <c r="C107" s="75"/>
      <c r="D107" s="75"/>
      <c r="E107" s="75"/>
    </row>
    <row r="108" spans="1:5" ht="16.2" thickBot="1" x14ac:dyDescent="0.35">
      <c r="A108" s="75"/>
      <c r="B108" s="75"/>
      <c r="C108" s="75"/>
      <c r="D108" s="75"/>
      <c r="E108" s="75"/>
    </row>
    <row r="109" spans="1:5" ht="16.2" thickBot="1" x14ac:dyDescent="0.35">
      <c r="A109" s="75"/>
      <c r="B109" s="75"/>
      <c r="C109" s="75"/>
      <c r="D109" s="75"/>
      <c r="E109" s="75"/>
    </row>
    <row r="110" spans="1:5" ht="16.2" thickBot="1" x14ac:dyDescent="0.35">
      <c r="A110" s="75"/>
      <c r="B110" s="75"/>
      <c r="C110" s="75"/>
      <c r="D110" s="75"/>
      <c r="E110" s="75"/>
    </row>
    <row r="111" spans="1:5" ht="16.2" thickBot="1" x14ac:dyDescent="0.35">
      <c r="A111" s="75"/>
      <c r="B111" s="75"/>
      <c r="C111" s="75"/>
      <c r="D111" s="75"/>
      <c r="E111" s="75"/>
    </row>
    <row r="112" spans="1:5" ht="16.2" thickBot="1" x14ac:dyDescent="0.35">
      <c r="A112" s="75"/>
      <c r="B112" s="75"/>
      <c r="C112" s="75"/>
      <c r="D112" s="75"/>
      <c r="E112" s="75"/>
    </row>
    <row r="113" spans="1:5" ht="16.2" thickBot="1" x14ac:dyDescent="0.35">
      <c r="A113" s="75"/>
      <c r="B113" s="75"/>
      <c r="C113" s="75"/>
      <c r="D113" s="75"/>
      <c r="E113" s="75"/>
    </row>
    <row r="114" spans="1:5" ht="16.2" thickBot="1" x14ac:dyDescent="0.35">
      <c r="A114" s="75"/>
      <c r="B114" s="75"/>
      <c r="C114" s="75"/>
      <c r="D114" s="75"/>
      <c r="E114" s="75"/>
    </row>
    <row r="115" spans="1:5" ht="16.2" thickBot="1" x14ac:dyDescent="0.35">
      <c r="A115" s="75"/>
      <c r="B115" s="75"/>
      <c r="C115" s="75"/>
      <c r="D115" s="75"/>
      <c r="E115" s="75"/>
    </row>
    <row r="116" spans="1:5" ht="16.2" thickBot="1" x14ac:dyDescent="0.35">
      <c r="A116" s="75"/>
      <c r="B116" s="75"/>
      <c r="C116" s="75"/>
      <c r="D116" s="75"/>
      <c r="E116" s="75"/>
    </row>
    <row r="117" spans="1:5" ht="16.2" thickBot="1" x14ac:dyDescent="0.35">
      <c r="A117" s="75"/>
      <c r="B117" s="75"/>
      <c r="C117" s="75"/>
      <c r="D117" s="75"/>
      <c r="E117" s="75"/>
    </row>
    <row r="118" spans="1:5" ht="16.2" thickBot="1" x14ac:dyDescent="0.35">
      <c r="A118" s="75"/>
      <c r="B118" s="75"/>
      <c r="C118" s="75"/>
      <c r="D118" s="75"/>
      <c r="E118" s="75"/>
    </row>
    <row r="119" spans="1:5" ht="16.2" thickBot="1" x14ac:dyDescent="0.35">
      <c r="A119" s="75"/>
      <c r="B119" s="75"/>
      <c r="C119" s="75"/>
      <c r="D119" s="75"/>
      <c r="E119" s="75"/>
    </row>
    <row r="120" spans="1:5" ht="16.2" thickBot="1" x14ac:dyDescent="0.35">
      <c r="A120" s="75"/>
      <c r="B120" s="75"/>
      <c r="C120" s="75"/>
      <c r="D120" s="75"/>
      <c r="E120" s="75"/>
    </row>
    <row r="121" spans="1:5" ht="16.2" thickBot="1" x14ac:dyDescent="0.35">
      <c r="A121" s="75"/>
      <c r="B121" s="75"/>
      <c r="C121" s="75"/>
      <c r="D121" s="75"/>
      <c r="E121" s="75"/>
    </row>
    <row r="122" spans="1:5" ht="16.2" thickBot="1" x14ac:dyDescent="0.35">
      <c r="A122" s="75"/>
      <c r="B122" s="75"/>
      <c r="C122" s="75"/>
      <c r="D122" s="75"/>
      <c r="E122" s="75"/>
    </row>
    <row r="123" spans="1:5" ht="16.2" thickBot="1" x14ac:dyDescent="0.35">
      <c r="A123" s="75"/>
      <c r="B123" s="75"/>
      <c r="C123" s="75"/>
      <c r="D123" s="75"/>
      <c r="E123" s="75"/>
    </row>
    <row r="124" spans="1:5" ht="16.2" thickBot="1" x14ac:dyDescent="0.35">
      <c r="A124" s="75"/>
      <c r="B124" s="75"/>
      <c r="C124" s="75"/>
      <c r="D124" s="75"/>
      <c r="E124" s="75"/>
    </row>
    <row r="125" spans="1:5" ht="16.2" thickBot="1" x14ac:dyDescent="0.35">
      <c r="A125" s="75"/>
      <c r="B125" s="75"/>
      <c r="C125" s="75"/>
      <c r="D125" s="75"/>
      <c r="E125" s="75"/>
    </row>
    <row r="126" spans="1:5" ht="16.2" thickBot="1" x14ac:dyDescent="0.35">
      <c r="A126" s="75"/>
      <c r="B126" s="75"/>
      <c r="C126" s="75"/>
      <c r="D126" s="75"/>
      <c r="E126" s="75"/>
    </row>
    <row r="127" spans="1:5" ht="16.2" thickBot="1" x14ac:dyDescent="0.35">
      <c r="A127" s="75"/>
      <c r="B127" s="75"/>
      <c r="C127" s="75"/>
      <c r="D127" s="75"/>
      <c r="E127" s="75"/>
    </row>
    <row r="128" spans="1:5" ht="16.2" thickBot="1" x14ac:dyDescent="0.35">
      <c r="A128" s="75"/>
      <c r="B128" s="75"/>
      <c r="C128" s="75"/>
      <c r="D128" s="75"/>
      <c r="E128" s="75"/>
    </row>
    <row r="129" spans="1:5" ht="16.2" thickBot="1" x14ac:dyDescent="0.35">
      <c r="A129" s="75"/>
      <c r="B129" s="75"/>
      <c r="C129" s="75"/>
      <c r="D129" s="75"/>
      <c r="E129" s="75"/>
    </row>
    <row r="130" spans="1:5" ht="16.2" thickBot="1" x14ac:dyDescent="0.35">
      <c r="A130" s="75"/>
      <c r="B130" s="75"/>
      <c r="C130" s="75"/>
      <c r="D130" s="75"/>
      <c r="E130" s="75"/>
    </row>
    <row r="131" spans="1:5" ht="16.2" thickBot="1" x14ac:dyDescent="0.35">
      <c r="A131" s="75"/>
      <c r="B131" s="75"/>
      <c r="C131" s="75"/>
      <c r="D131" s="75"/>
      <c r="E131" s="75"/>
    </row>
    <row r="132" spans="1:5" ht="16.2" thickBot="1" x14ac:dyDescent="0.35">
      <c r="A132" s="75"/>
      <c r="B132" s="75"/>
      <c r="C132" s="75"/>
      <c r="D132" s="75"/>
      <c r="E132" s="75"/>
    </row>
    <row r="133" spans="1:5" ht="16.2" thickBot="1" x14ac:dyDescent="0.35">
      <c r="A133" s="75"/>
      <c r="B133" s="75"/>
      <c r="C133" s="75"/>
      <c r="D133" s="75"/>
      <c r="E133" s="75"/>
    </row>
    <row r="134" spans="1:5" ht="16.2" thickBot="1" x14ac:dyDescent="0.35">
      <c r="A134" s="75"/>
      <c r="B134" s="75"/>
      <c r="C134" s="75"/>
      <c r="D134" s="75"/>
      <c r="E134" s="75"/>
    </row>
    <row r="135" spans="1:5" ht="16.2" thickBot="1" x14ac:dyDescent="0.35">
      <c r="A135" s="75"/>
      <c r="B135" s="75"/>
      <c r="C135" s="75"/>
      <c r="D135" s="75"/>
      <c r="E135" s="75"/>
    </row>
    <row r="136" spans="1:5" ht="16.2" thickBot="1" x14ac:dyDescent="0.35">
      <c r="A136" s="75"/>
      <c r="B136" s="75"/>
      <c r="C136" s="75"/>
      <c r="D136" s="75"/>
      <c r="E136" s="75"/>
    </row>
    <row r="137" spans="1:5" ht="16.2" thickBot="1" x14ac:dyDescent="0.35">
      <c r="A137" s="75"/>
      <c r="B137" s="75"/>
      <c r="C137" s="75"/>
      <c r="D137" s="75"/>
      <c r="E137" s="75"/>
    </row>
    <row r="138" spans="1:5" ht="16.2" thickBot="1" x14ac:dyDescent="0.35">
      <c r="A138" s="75"/>
      <c r="B138" s="75"/>
      <c r="C138" s="75"/>
      <c r="D138" s="75"/>
      <c r="E138" s="75"/>
    </row>
    <row r="139" spans="1:5" ht="16.2" thickBot="1" x14ac:dyDescent="0.35">
      <c r="A139" s="75"/>
      <c r="B139" s="75"/>
      <c r="C139" s="75"/>
      <c r="D139" s="75"/>
      <c r="E139" s="75"/>
    </row>
    <row r="140" spans="1:5" ht="16.2" thickBot="1" x14ac:dyDescent="0.35">
      <c r="A140" s="75"/>
      <c r="B140" s="75"/>
      <c r="C140" s="75"/>
      <c r="D140" s="75"/>
      <c r="E140" s="75"/>
    </row>
    <row r="141" spans="1:5" ht="16.2" thickBot="1" x14ac:dyDescent="0.35">
      <c r="A141" s="75"/>
      <c r="B141" s="75"/>
      <c r="C141" s="75"/>
      <c r="D141" s="75"/>
      <c r="E141" s="75"/>
    </row>
    <row r="142" spans="1:5" ht="16.2" thickBot="1" x14ac:dyDescent="0.35">
      <c r="A142" s="75"/>
      <c r="B142" s="75"/>
      <c r="C142" s="75"/>
      <c r="D142" s="75"/>
      <c r="E142" s="75"/>
    </row>
    <row r="143" spans="1:5" ht="16.2" thickBot="1" x14ac:dyDescent="0.35">
      <c r="A143" s="75"/>
      <c r="B143" s="75"/>
      <c r="C143" s="75"/>
      <c r="D143" s="75"/>
      <c r="E143" s="75"/>
    </row>
    <row r="144" spans="1:5" ht="16.2" thickBot="1" x14ac:dyDescent="0.35">
      <c r="A144" s="75"/>
      <c r="B144" s="75"/>
      <c r="C144" s="75"/>
      <c r="D144" s="75"/>
      <c r="E144" s="75"/>
    </row>
    <row r="145" spans="1:5" ht="16.2" thickBot="1" x14ac:dyDescent="0.35">
      <c r="A145" s="75"/>
      <c r="B145" s="75"/>
      <c r="C145" s="75"/>
      <c r="D145" s="75"/>
      <c r="E145" s="75"/>
    </row>
    <row r="146" spans="1:5" ht="16.2" thickBot="1" x14ac:dyDescent="0.35">
      <c r="A146" s="75"/>
      <c r="B146" s="75"/>
      <c r="C146" s="75"/>
      <c r="D146" s="75"/>
      <c r="E146" s="75"/>
    </row>
    <row r="147" spans="1:5" ht="16.2" thickBot="1" x14ac:dyDescent="0.35">
      <c r="A147" s="75"/>
      <c r="B147" s="75"/>
      <c r="C147" s="75"/>
      <c r="D147" s="75"/>
      <c r="E147" s="75"/>
    </row>
    <row r="148" spans="1:5" ht="16.2" thickBot="1" x14ac:dyDescent="0.35">
      <c r="A148" s="75"/>
      <c r="B148" s="75"/>
      <c r="C148" s="75"/>
      <c r="D148" s="75"/>
      <c r="E148" s="75"/>
    </row>
    <row r="149" spans="1:5" ht="16.2" thickBot="1" x14ac:dyDescent="0.35">
      <c r="A149" s="75"/>
      <c r="B149" s="75"/>
      <c r="C149" s="75"/>
      <c r="D149" s="75"/>
      <c r="E149" s="75"/>
    </row>
    <row r="150" spans="1:5" ht="16.2" thickBot="1" x14ac:dyDescent="0.35">
      <c r="A150" s="75"/>
      <c r="B150" s="75"/>
      <c r="C150" s="75"/>
      <c r="D150" s="75"/>
      <c r="E150" s="75"/>
    </row>
    <row r="151" spans="1:5" ht="16.2" thickBot="1" x14ac:dyDescent="0.35">
      <c r="A151" s="75"/>
      <c r="B151" s="75"/>
      <c r="C151" s="75"/>
      <c r="D151" s="75"/>
      <c r="E151" s="75"/>
    </row>
    <row r="152" spans="1:5" ht="16.2" thickBot="1" x14ac:dyDescent="0.35">
      <c r="A152" s="75"/>
      <c r="B152" s="75"/>
      <c r="C152" s="75"/>
      <c r="D152" s="75"/>
      <c r="E152" s="75"/>
    </row>
    <row r="153" spans="1:5" ht="16.2" thickBot="1" x14ac:dyDescent="0.35">
      <c r="A153" s="75"/>
      <c r="B153" s="75"/>
      <c r="C153" s="75"/>
      <c r="D153" s="75"/>
      <c r="E153" s="75"/>
    </row>
    <row r="154" spans="1:5" ht="16.2" thickBot="1" x14ac:dyDescent="0.35">
      <c r="A154" s="75"/>
      <c r="B154" s="75"/>
      <c r="C154" s="75"/>
      <c r="D154" s="75"/>
      <c r="E154" s="75"/>
    </row>
    <row r="155" spans="1:5" ht="16.2" thickBot="1" x14ac:dyDescent="0.35">
      <c r="A155" s="75"/>
      <c r="B155" s="75"/>
      <c r="C155" s="75"/>
      <c r="D155" s="75"/>
      <c r="E155" s="75"/>
    </row>
    <row r="156" spans="1:5" ht="16.2" thickBot="1" x14ac:dyDescent="0.35">
      <c r="A156" s="75"/>
      <c r="B156" s="75"/>
      <c r="C156" s="75"/>
      <c r="D156" s="75"/>
      <c r="E156" s="75"/>
    </row>
    <row r="157" spans="1:5" ht="16.2" thickBot="1" x14ac:dyDescent="0.35">
      <c r="A157" s="75"/>
      <c r="B157" s="75"/>
      <c r="C157" s="75"/>
      <c r="D157" s="75"/>
      <c r="E157" s="75"/>
    </row>
    <row r="158" spans="1:5" ht="16.2" thickBot="1" x14ac:dyDescent="0.35">
      <c r="A158" s="75"/>
      <c r="B158" s="75"/>
      <c r="C158" s="75"/>
      <c r="D158" s="75"/>
      <c r="E158" s="75"/>
    </row>
    <row r="159" spans="1:5" ht="16.2" thickBot="1" x14ac:dyDescent="0.35">
      <c r="A159" s="75"/>
      <c r="B159" s="75"/>
      <c r="C159" s="75"/>
      <c r="D159" s="75"/>
      <c r="E159" s="75"/>
    </row>
    <row r="160" spans="1:5" ht="16.2" thickBot="1" x14ac:dyDescent="0.35">
      <c r="A160" s="75"/>
      <c r="B160" s="75"/>
      <c r="C160" s="75"/>
      <c r="D160" s="75"/>
      <c r="E160" s="75"/>
    </row>
    <row r="161" spans="1:5" ht="16.2" thickBot="1" x14ac:dyDescent="0.35">
      <c r="A161" s="75"/>
      <c r="B161" s="75"/>
      <c r="C161" s="75"/>
      <c r="D161" s="75"/>
      <c r="E161" s="75"/>
    </row>
    <row r="162" spans="1:5" ht="16.2" thickBot="1" x14ac:dyDescent="0.35">
      <c r="A162" s="75"/>
      <c r="B162" s="75"/>
      <c r="C162" s="75"/>
      <c r="D162" s="75"/>
      <c r="E162" s="75"/>
    </row>
    <row r="163" spans="1:5" ht="16.2" thickBot="1" x14ac:dyDescent="0.35">
      <c r="A163" s="75"/>
      <c r="B163" s="75"/>
      <c r="C163" s="75"/>
      <c r="D163" s="75"/>
      <c r="E163" s="75"/>
    </row>
    <row r="164" spans="1:5" ht="16.2" thickBot="1" x14ac:dyDescent="0.35">
      <c r="A164" s="75"/>
      <c r="B164" s="75"/>
      <c r="C164" s="75"/>
      <c r="D164" s="75"/>
      <c r="E164" s="75"/>
    </row>
    <row r="165" spans="1:5" ht="16.2" thickBot="1" x14ac:dyDescent="0.35">
      <c r="A165" s="75"/>
      <c r="B165" s="75"/>
      <c r="C165" s="75"/>
      <c r="D165" s="75"/>
      <c r="E165" s="75"/>
    </row>
    <row r="166" spans="1:5" ht="16.2" thickBot="1" x14ac:dyDescent="0.35">
      <c r="A166" s="75"/>
      <c r="B166" s="75"/>
      <c r="C166" s="75"/>
      <c r="D166" s="75"/>
      <c r="E166" s="75"/>
    </row>
    <row r="167" spans="1:5" ht="16.2" thickBot="1" x14ac:dyDescent="0.35">
      <c r="A167" s="75"/>
      <c r="B167" s="75"/>
      <c r="C167" s="75"/>
      <c r="D167" s="75"/>
      <c r="E167" s="75"/>
    </row>
    <row r="168" spans="1:5" ht="16.2" thickBot="1" x14ac:dyDescent="0.35">
      <c r="A168" s="75"/>
      <c r="B168" s="75"/>
      <c r="C168" s="75"/>
      <c r="D168" s="75"/>
      <c r="E168" s="75"/>
    </row>
    <row r="169" spans="1:5" ht="16.2" thickBot="1" x14ac:dyDescent="0.35">
      <c r="A169" s="75"/>
      <c r="B169" s="75"/>
      <c r="C169" s="75"/>
      <c r="D169" s="75"/>
      <c r="E169" s="75"/>
    </row>
    <row r="170" spans="1:5" ht="16.2" thickBot="1" x14ac:dyDescent="0.35">
      <c r="A170" s="75"/>
      <c r="B170" s="75"/>
      <c r="C170" s="75"/>
      <c r="D170" s="75"/>
      <c r="E170" s="75"/>
    </row>
    <row r="171" spans="1:5" ht="16.2" thickBot="1" x14ac:dyDescent="0.35">
      <c r="A171" s="75"/>
      <c r="B171" s="75"/>
      <c r="C171" s="75"/>
      <c r="D171" s="75"/>
      <c r="E171" s="75"/>
    </row>
    <row r="172" spans="1:5" ht="16.2" thickBot="1" x14ac:dyDescent="0.35">
      <c r="A172" s="75"/>
      <c r="B172" s="75"/>
      <c r="C172" s="75"/>
      <c r="D172" s="75"/>
      <c r="E172" s="75"/>
    </row>
    <row r="173" spans="1:5" ht="16.2" thickBot="1" x14ac:dyDescent="0.35">
      <c r="A173" s="75"/>
      <c r="B173" s="75"/>
      <c r="C173" s="75"/>
      <c r="D173" s="75"/>
      <c r="E173" s="75"/>
    </row>
    <row r="174" spans="1:5" ht="16.2" thickBot="1" x14ac:dyDescent="0.35">
      <c r="A174" s="75"/>
      <c r="B174" s="75"/>
      <c r="C174" s="75"/>
      <c r="D174" s="75"/>
      <c r="E174" s="75"/>
    </row>
    <row r="175" spans="1:5" ht="16.2" thickBot="1" x14ac:dyDescent="0.35">
      <c r="A175" s="75"/>
      <c r="B175" s="75"/>
      <c r="C175" s="75"/>
      <c r="D175" s="75"/>
      <c r="E175" s="75"/>
    </row>
    <row r="176" spans="1:5" ht="16.2" thickBot="1" x14ac:dyDescent="0.35">
      <c r="A176" s="75"/>
      <c r="B176" s="75"/>
      <c r="C176" s="75"/>
      <c r="D176" s="75"/>
      <c r="E176" s="75"/>
    </row>
    <row r="177" spans="1:5" ht="16.2" thickBot="1" x14ac:dyDescent="0.35">
      <c r="A177" s="75"/>
      <c r="B177" s="75"/>
      <c r="C177" s="75"/>
      <c r="D177" s="75"/>
      <c r="E177" s="75"/>
    </row>
    <row r="178" spans="1:5" ht="16.2" thickBot="1" x14ac:dyDescent="0.35">
      <c r="A178" s="75"/>
      <c r="B178" s="75"/>
      <c r="C178" s="75"/>
      <c r="D178" s="75"/>
      <c r="E178" s="75"/>
    </row>
    <row r="179" spans="1:5" ht="16.2" thickBot="1" x14ac:dyDescent="0.35">
      <c r="A179" s="75"/>
      <c r="B179" s="75"/>
      <c r="C179" s="75"/>
      <c r="D179" s="75"/>
      <c r="E179" s="75"/>
    </row>
    <row r="180" spans="1:5" ht="16.2" thickBot="1" x14ac:dyDescent="0.35">
      <c r="A180" s="75"/>
      <c r="B180" s="75"/>
      <c r="C180" s="75"/>
      <c r="D180" s="75"/>
      <c r="E180" s="75"/>
    </row>
    <row r="181" spans="1:5" ht="16.2" thickBot="1" x14ac:dyDescent="0.35">
      <c r="A181" s="75"/>
      <c r="B181" s="75"/>
      <c r="C181" s="75"/>
      <c r="D181" s="75"/>
      <c r="E181" s="75"/>
    </row>
    <row r="182" spans="1:5" ht="16.2" thickBot="1" x14ac:dyDescent="0.35">
      <c r="A182" s="75"/>
      <c r="B182" s="75"/>
      <c r="C182" s="75"/>
      <c r="D182" s="75"/>
      <c r="E182" s="75"/>
    </row>
    <row r="183" spans="1:5" ht="16.2" thickBot="1" x14ac:dyDescent="0.35">
      <c r="A183" s="75"/>
      <c r="B183" s="75"/>
      <c r="C183" s="75"/>
      <c r="D183" s="75"/>
      <c r="E183" s="75"/>
    </row>
    <row r="184" spans="1:5" ht="16.2" thickBot="1" x14ac:dyDescent="0.35">
      <c r="A184" s="75"/>
      <c r="B184" s="75"/>
      <c r="C184" s="75"/>
      <c r="D184" s="75"/>
      <c r="E184" s="75"/>
    </row>
    <row r="185" spans="1:5" ht="16.2" thickBot="1" x14ac:dyDescent="0.35">
      <c r="A185" s="75"/>
      <c r="B185" s="75"/>
      <c r="C185" s="75"/>
      <c r="D185" s="75"/>
      <c r="E185" s="75"/>
    </row>
    <row r="186" spans="1:5" ht="16.2" thickBot="1" x14ac:dyDescent="0.35">
      <c r="A186" s="75"/>
      <c r="B186" s="75"/>
      <c r="C186" s="75"/>
      <c r="D186" s="75"/>
      <c r="E186" s="75"/>
    </row>
    <row r="187" spans="1:5" ht="16.2" thickBot="1" x14ac:dyDescent="0.35">
      <c r="A187" s="75"/>
      <c r="B187" s="75"/>
      <c r="C187" s="75"/>
      <c r="D187" s="75"/>
      <c r="E187" s="75"/>
    </row>
    <row r="188" spans="1:5" ht="16.2" thickBot="1" x14ac:dyDescent="0.35">
      <c r="A188" s="75"/>
      <c r="B188" s="75"/>
      <c r="C188" s="75"/>
      <c r="D188" s="75"/>
      <c r="E188" s="75"/>
    </row>
    <row r="189" spans="1:5" ht="16.2" thickBot="1" x14ac:dyDescent="0.35">
      <c r="A189" s="75"/>
      <c r="B189" s="75"/>
      <c r="C189" s="75"/>
      <c r="D189" s="75"/>
      <c r="E189" s="75"/>
    </row>
    <row r="190" spans="1:5" ht="16.2" thickBot="1" x14ac:dyDescent="0.35">
      <c r="A190" s="75"/>
      <c r="B190" s="75"/>
      <c r="C190" s="75"/>
      <c r="D190" s="75"/>
      <c r="E190" s="75"/>
    </row>
    <row r="191" spans="1:5" ht="16.2" thickBot="1" x14ac:dyDescent="0.35">
      <c r="A191" s="75"/>
      <c r="B191" s="75"/>
      <c r="C191" s="75"/>
      <c r="D191" s="75"/>
      <c r="E191" s="75"/>
    </row>
    <row r="192" spans="1:5" ht="16.2" thickBot="1" x14ac:dyDescent="0.35">
      <c r="A192" s="75"/>
      <c r="B192" s="75"/>
      <c r="C192" s="75"/>
      <c r="D192" s="75"/>
      <c r="E192" s="75"/>
    </row>
    <row r="193" spans="1:5" ht="16.2" thickBot="1" x14ac:dyDescent="0.35">
      <c r="A193" s="75"/>
      <c r="B193" s="75"/>
      <c r="C193" s="75"/>
      <c r="D193" s="75"/>
      <c r="E193" s="75"/>
    </row>
    <row r="194" spans="1:5" ht="16.2" thickBot="1" x14ac:dyDescent="0.35">
      <c r="A194" s="75"/>
      <c r="B194" s="75"/>
      <c r="C194" s="75"/>
      <c r="D194" s="75"/>
      <c r="E194" s="75"/>
    </row>
    <row r="195" spans="1:5" ht="16.2" thickBot="1" x14ac:dyDescent="0.35">
      <c r="A195" s="75"/>
      <c r="B195" s="75"/>
      <c r="C195" s="75"/>
      <c r="D195" s="75"/>
      <c r="E195" s="75"/>
    </row>
    <row r="196" spans="1:5" ht="16.2" thickBot="1" x14ac:dyDescent="0.35">
      <c r="A196" s="75"/>
      <c r="B196" s="75"/>
      <c r="C196" s="75"/>
      <c r="D196" s="75"/>
      <c r="E196" s="75"/>
    </row>
    <row r="197" spans="1:5" ht="16.2" thickBot="1" x14ac:dyDescent="0.35">
      <c r="A197" s="75"/>
      <c r="B197" s="75"/>
      <c r="C197" s="75"/>
      <c r="D197" s="75"/>
      <c r="E197" s="75"/>
    </row>
    <row r="198" spans="1:5" ht="16.2" thickBot="1" x14ac:dyDescent="0.35">
      <c r="A198" s="75"/>
      <c r="B198" s="75"/>
      <c r="C198" s="75"/>
      <c r="D198" s="75"/>
      <c r="E198" s="75"/>
    </row>
    <row r="199" spans="1:5" ht="16.2" thickBot="1" x14ac:dyDescent="0.35">
      <c r="A199" s="75"/>
      <c r="B199" s="75"/>
      <c r="C199" s="75"/>
      <c r="D199" s="75"/>
      <c r="E199" s="75"/>
    </row>
    <row r="200" spans="1:5" ht="16.2" thickBot="1" x14ac:dyDescent="0.35">
      <c r="A200" s="75"/>
      <c r="B200" s="75"/>
      <c r="C200" s="75"/>
      <c r="D200" s="75"/>
      <c r="E200" s="75"/>
    </row>
    <row r="201" spans="1:5" ht="16.2" thickBot="1" x14ac:dyDescent="0.35">
      <c r="A201" s="75"/>
      <c r="B201" s="75"/>
      <c r="C201" s="75"/>
      <c r="D201" s="75"/>
      <c r="E201" s="75"/>
    </row>
    <row r="202" spans="1:5" ht="16.2" thickBot="1" x14ac:dyDescent="0.35">
      <c r="A202" s="75"/>
      <c r="B202" s="75"/>
      <c r="C202" s="75"/>
      <c r="D202" s="75"/>
      <c r="E202" s="75"/>
    </row>
    <row r="203" spans="1:5" ht="16.2" thickBot="1" x14ac:dyDescent="0.35">
      <c r="A203" s="75"/>
      <c r="B203" s="75"/>
      <c r="C203" s="75"/>
      <c r="D203" s="75"/>
      <c r="E203" s="75"/>
    </row>
    <row r="204" spans="1:5" ht="16.2" thickBot="1" x14ac:dyDescent="0.35">
      <c r="A204" s="75"/>
      <c r="B204" s="75"/>
      <c r="C204" s="75"/>
      <c r="D204" s="75"/>
      <c r="E204" s="75"/>
    </row>
    <row r="205" spans="1:5" ht="16.2" thickBot="1" x14ac:dyDescent="0.35">
      <c r="A205" s="75"/>
      <c r="B205" s="75"/>
      <c r="C205" s="75"/>
      <c r="D205" s="75"/>
      <c r="E205" s="75"/>
    </row>
    <row r="206" spans="1:5" ht="16.2" thickBot="1" x14ac:dyDescent="0.35">
      <c r="A206" s="75"/>
      <c r="B206" s="75"/>
      <c r="C206" s="75"/>
      <c r="D206" s="75"/>
      <c r="E206" s="75"/>
    </row>
    <row r="207" spans="1:5" ht="16.2" thickBot="1" x14ac:dyDescent="0.35">
      <c r="A207" s="75"/>
      <c r="B207" s="75"/>
      <c r="C207" s="75"/>
      <c r="D207" s="75"/>
      <c r="E207" s="75"/>
    </row>
    <row r="208" spans="1:5" ht="16.2" thickBot="1" x14ac:dyDescent="0.35">
      <c r="A208" s="75"/>
      <c r="B208" s="75"/>
      <c r="C208" s="75"/>
      <c r="D208" s="75"/>
      <c r="E208" s="75"/>
    </row>
    <row r="209" spans="1:5" ht="16.2" thickBot="1" x14ac:dyDescent="0.35">
      <c r="A209" s="75"/>
      <c r="B209" s="75"/>
      <c r="C209" s="75"/>
      <c r="D209" s="75"/>
      <c r="E209" s="75"/>
    </row>
    <row r="210" spans="1:5" ht="16.2" thickBot="1" x14ac:dyDescent="0.35">
      <c r="A210" s="75"/>
      <c r="B210" s="75"/>
      <c r="C210" s="75"/>
      <c r="D210" s="75"/>
      <c r="E210" s="75"/>
    </row>
    <row r="211" spans="1:5" ht="16.2" thickBot="1" x14ac:dyDescent="0.35">
      <c r="A211" s="75"/>
      <c r="B211" s="75"/>
      <c r="C211" s="75"/>
      <c r="D211" s="75"/>
      <c r="E211" s="75"/>
    </row>
    <row r="212" spans="1:5" ht="16.2" thickBot="1" x14ac:dyDescent="0.35">
      <c r="A212" s="75"/>
      <c r="B212" s="75"/>
      <c r="C212" s="75"/>
      <c r="D212" s="75"/>
      <c r="E212" s="75"/>
    </row>
    <row r="213" spans="1:5" ht="16.2" thickBot="1" x14ac:dyDescent="0.35">
      <c r="A213" s="75"/>
      <c r="B213" s="75"/>
      <c r="C213" s="75"/>
      <c r="D213" s="75"/>
      <c r="E213" s="75"/>
    </row>
    <row r="214" spans="1:5" ht="16.2" thickBot="1" x14ac:dyDescent="0.35">
      <c r="A214" s="75"/>
      <c r="B214" s="75"/>
      <c r="C214" s="75"/>
      <c r="D214" s="75"/>
      <c r="E214" s="75"/>
    </row>
    <row r="215" spans="1:5" ht="16.2" thickBot="1" x14ac:dyDescent="0.35">
      <c r="A215" s="75"/>
      <c r="B215" s="75"/>
      <c r="C215" s="75"/>
      <c r="D215" s="75"/>
      <c r="E215" s="75"/>
    </row>
    <row r="216" spans="1:5" ht="16.2" thickBot="1" x14ac:dyDescent="0.35">
      <c r="A216" s="75"/>
      <c r="B216" s="75"/>
      <c r="C216" s="75"/>
      <c r="D216" s="75"/>
      <c r="E216" s="75"/>
    </row>
    <row r="217" spans="1:5" ht="16.2" thickBot="1" x14ac:dyDescent="0.35">
      <c r="A217" s="75"/>
      <c r="B217" s="75"/>
      <c r="C217" s="75"/>
      <c r="D217" s="75"/>
      <c r="E217" s="75"/>
    </row>
    <row r="218" spans="1:5" ht="16.2" thickBot="1" x14ac:dyDescent="0.35">
      <c r="A218" s="75"/>
      <c r="B218" s="75"/>
      <c r="C218" s="75"/>
      <c r="D218" s="75"/>
      <c r="E218" s="75"/>
    </row>
    <row r="219" spans="1:5" ht="16.2" thickBot="1" x14ac:dyDescent="0.35">
      <c r="A219" s="75"/>
      <c r="B219" s="75"/>
      <c r="C219" s="75"/>
      <c r="D219" s="75"/>
      <c r="E219" s="75"/>
    </row>
    <row r="220" spans="1:5" ht="16.2" thickBot="1" x14ac:dyDescent="0.35">
      <c r="A220" s="75"/>
      <c r="B220" s="75"/>
      <c r="C220" s="75"/>
      <c r="D220" s="75"/>
      <c r="E220" s="75"/>
    </row>
    <row r="221" spans="1:5" ht="16.2" thickBot="1" x14ac:dyDescent="0.35">
      <c r="A221" s="75"/>
      <c r="B221" s="75"/>
      <c r="C221" s="75"/>
      <c r="D221" s="75"/>
      <c r="E221" s="75"/>
    </row>
    <row r="222" spans="1:5" ht="16.2" thickBot="1" x14ac:dyDescent="0.35">
      <c r="A222" s="75"/>
      <c r="B222" s="75"/>
      <c r="C222" s="75"/>
      <c r="D222" s="75"/>
      <c r="E222" s="75"/>
    </row>
    <row r="223" spans="1:5" ht="16.2" thickBot="1" x14ac:dyDescent="0.35">
      <c r="A223" s="75"/>
      <c r="B223" s="75"/>
      <c r="C223" s="75"/>
      <c r="D223" s="75"/>
      <c r="E223" s="75"/>
    </row>
    <row r="224" spans="1:5" ht="16.2" thickBot="1" x14ac:dyDescent="0.35">
      <c r="A224" s="75"/>
      <c r="B224" s="75"/>
      <c r="C224" s="75"/>
      <c r="D224" s="75"/>
      <c r="E224" s="75"/>
    </row>
    <row r="225" spans="1:5" ht="16.2" thickBot="1" x14ac:dyDescent="0.35">
      <c r="A225" s="75"/>
      <c r="B225" s="75"/>
      <c r="C225" s="75"/>
      <c r="D225" s="75"/>
      <c r="E225" s="75"/>
    </row>
    <row r="226" spans="1:5" ht="16.2" thickBot="1" x14ac:dyDescent="0.35">
      <c r="A226" s="75"/>
      <c r="B226" s="75"/>
      <c r="C226" s="75"/>
      <c r="D226" s="75"/>
      <c r="E226" s="75"/>
    </row>
    <row r="227" spans="1:5" ht="16.2" thickBot="1" x14ac:dyDescent="0.35">
      <c r="A227" s="75"/>
      <c r="B227" s="75"/>
      <c r="C227" s="75"/>
      <c r="D227" s="75"/>
      <c r="E227" s="75"/>
    </row>
    <row r="228" spans="1:5" ht="16.2" thickBot="1" x14ac:dyDescent="0.35">
      <c r="A228" s="75"/>
      <c r="B228" s="75"/>
      <c r="C228" s="75"/>
      <c r="D228" s="75"/>
      <c r="E228" s="75"/>
    </row>
    <row r="229" spans="1:5" ht="16.2" thickBot="1" x14ac:dyDescent="0.35">
      <c r="A229" s="75"/>
      <c r="B229" s="75"/>
      <c r="C229" s="75"/>
      <c r="D229" s="75"/>
      <c r="E229" s="75"/>
    </row>
    <row r="230" spans="1:5" ht="16.2" thickBot="1" x14ac:dyDescent="0.35">
      <c r="A230" s="75"/>
      <c r="B230" s="75"/>
      <c r="C230" s="75"/>
      <c r="D230" s="75"/>
      <c r="E230" s="75"/>
    </row>
    <row r="231" spans="1:5" ht="16.2" thickBot="1" x14ac:dyDescent="0.35">
      <c r="A231" s="75"/>
      <c r="B231" s="75"/>
      <c r="C231" s="75"/>
      <c r="D231" s="75"/>
      <c r="E231" s="75"/>
    </row>
    <row r="232" spans="1:5" ht="16.2" thickBot="1" x14ac:dyDescent="0.35">
      <c r="A232" s="75"/>
      <c r="B232" s="75"/>
      <c r="C232" s="75"/>
      <c r="D232" s="75"/>
      <c r="E232" s="75"/>
    </row>
    <row r="233" spans="1:5" ht="16.2" thickBot="1" x14ac:dyDescent="0.35">
      <c r="A233" s="75"/>
      <c r="B233" s="75"/>
      <c r="C233" s="75"/>
      <c r="D233" s="75"/>
      <c r="E233" s="75"/>
    </row>
    <row r="234" spans="1:5" ht="16.2" thickBot="1" x14ac:dyDescent="0.35">
      <c r="A234" s="75"/>
      <c r="B234" s="75"/>
      <c r="C234" s="75"/>
      <c r="D234" s="75"/>
      <c r="E234" s="75"/>
    </row>
    <row r="235" spans="1:5" ht="16.2" thickBot="1" x14ac:dyDescent="0.35">
      <c r="A235" s="75"/>
      <c r="B235" s="75"/>
      <c r="C235" s="75"/>
      <c r="D235" s="75"/>
      <c r="E235" s="75"/>
    </row>
    <row r="236" spans="1:5" ht="16.2" thickBot="1" x14ac:dyDescent="0.35">
      <c r="A236" s="75"/>
      <c r="B236" s="75"/>
      <c r="C236" s="75"/>
      <c r="D236" s="75"/>
      <c r="E236" s="75"/>
    </row>
    <row r="237" spans="1:5" ht="16.2" thickBot="1" x14ac:dyDescent="0.35">
      <c r="A237" s="75"/>
      <c r="B237" s="75"/>
      <c r="C237" s="75"/>
      <c r="D237" s="75"/>
      <c r="E237" s="75"/>
    </row>
    <row r="238" spans="1:5" ht="16.2" thickBot="1" x14ac:dyDescent="0.35">
      <c r="A238" s="75"/>
      <c r="B238" s="75"/>
      <c r="C238" s="75"/>
      <c r="D238" s="75"/>
      <c r="E238" s="75"/>
    </row>
    <row r="239" spans="1:5" ht="16.2" thickBot="1" x14ac:dyDescent="0.35">
      <c r="A239" s="75"/>
      <c r="B239" s="75"/>
      <c r="C239" s="75"/>
      <c r="D239" s="75"/>
      <c r="E239" s="75"/>
    </row>
    <row r="240" spans="1:5" ht="16.2" thickBot="1" x14ac:dyDescent="0.35">
      <c r="A240" s="75"/>
      <c r="B240" s="75"/>
      <c r="C240" s="75"/>
      <c r="D240" s="75"/>
      <c r="E240" s="75"/>
    </row>
    <row r="241" spans="1:5" ht="16.2" thickBot="1" x14ac:dyDescent="0.35">
      <c r="A241" s="75"/>
      <c r="B241" s="75"/>
      <c r="C241" s="75"/>
      <c r="D241" s="75"/>
      <c r="E241" s="75"/>
    </row>
    <row r="242" spans="1:5" ht="16.2" thickBot="1" x14ac:dyDescent="0.35">
      <c r="A242" s="75"/>
      <c r="B242" s="75"/>
      <c r="C242" s="75"/>
      <c r="D242" s="75"/>
      <c r="E242" s="75"/>
    </row>
    <row r="243" spans="1:5" ht="16.2" thickBot="1" x14ac:dyDescent="0.35">
      <c r="A243" s="75"/>
      <c r="B243" s="75"/>
      <c r="C243" s="75"/>
      <c r="D243" s="75"/>
      <c r="E243" s="75"/>
    </row>
    <row r="244" spans="1:5" ht="16.2" thickBot="1" x14ac:dyDescent="0.35">
      <c r="A244" s="75"/>
      <c r="B244" s="75"/>
      <c r="C244" s="75"/>
      <c r="D244" s="75"/>
      <c r="E244" s="75"/>
    </row>
    <row r="245" spans="1:5" ht="16.2" thickBot="1" x14ac:dyDescent="0.35">
      <c r="A245" s="75"/>
      <c r="B245" s="75"/>
      <c r="C245" s="75"/>
      <c r="D245" s="75"/>
      <c r="E245" s="75"/>
    </row>
    <row r="246" spans="1:5" ht="16.2" thickBot="1" x14ac:dyDescent="0.35">
      <c r="A246" s="75"/>
      <c r="B246" s="75"/>
      <c r="C246" s="75"/>
      <c r="D246" s="75"/>
      <c r="E246" s="75"/>
    </row>
    <row r="247" spans="1:5" ht="16.2" thickBot="1" x14ac:dyDescent="0.35">
      <c r="A247" s="75"/>
      <c r="B247" s="75"/>
      <c r="C247" s="75"/>
      <c r="D247" s="75"/>
      <c r="E247" s="75"/>
    </row>
    <row r="248" spans="1:5" ht="16.2" thickBot="1" x14ac:dyDescent="0.35">
      <c r="A248" s="75"/>
      <c r="B248" s="75"/>
      <c r="C248" s="75"/>
      <c r="D248" s="75"/>
      <c r="E248" s="75"/>
    </row>
    <row r="249" spans="1:5" ht="16.2" thickBot="1" x14ac:dyDescent="0.35">
      <c r="A249" s="75"/>
      <c r="B249" s="75"/>
      <c r="C249" s="75"/>
      <c r="D249" s="75"/>
      <c r="E249" s="75"/>
    </row>
    <row r="250" spans="1:5" ht="16.2" thickBot="1" x14ac:dyDescent="0.35">
      <c r="A250" s="75"/>
      <c r="B250" s="75"/>
      <c r="C250" s="75"/>
      <c r="D250" s="75"/>
      <c r="E250" s="75"/>
    </row>
    <row r="251" spans="1:5" ht="16.2" thickBot="1" x14ac:dyDescent="0.35">
      <c r="A251" s="75"/>
      <c r="B251" s="75"/>
      <c r="C251" s="75"/>
      <c r="D251" s="75"/>
      <c r="E251" s="75"/>
    </row>
    <row r="252" spans="1:5" ht="16.2" thickBot="1" x14ac:dyDescent="0.35">
      <c r="A252" s="75"/>
      <c r="B252" s="75"/>
      <c r="C252" s="75"/>
      <c r="D252" s="75"/>
      <c r="E252" s="75"/>
    </row>
    <row r="253" spans="1:5" ht="16.2" thickBot="1" x14ac:dyDescent="0.35">
      <c r="A253" s="75"/>
      <c r="B253" s="75"/>
      <c r="C253" s="75"/>
      <c r="D253" s="75"/>
      <c r="E253" s="75"/>
    </row>
    <row r="254" spans="1:5" ht="16.2" thickBot="1" x14ac:dyDescent="0.35">
      <c r="A254" s="75"/>
      <c r="B254" s="75"/>
      <c r="C254" s="75"/>
      <c r="D254" s="75"/>
      <c r="E254" s="75"/>
    </row>
    <row r="255" spans="1:5" ht="16.2" thickBot="1" x14ac:dyDescent="0.35">
      <c r="A255" s="75"/>
      <c r="B255" s="75"/>
      <c r="C255" s="75"/>
      <c r="D255" s="75"/>
      <c r="E255" s="75"/>
    </row>
    <row r="256" spans="1:5" ht="16.2" thickBot="1" x14ac:dyDescent="0.35">
      <c r="A256" s="75"/>
      <c r="B256" s="75"/>
      <c r="C256" s="75"/>
      <c r="D256" s="75"/>
      <c r="E256" s="75"/>
    </row>
    <row r="257" spans="1:5" ht="16.2" thickBot="1" x14ac:dyDescent="0.35">
      <c r="A257" s="75"/>
      <c r="B257" s="75"/>
      <c r="C257" s="75"/>
      <c r="D257" s="75"/>
      <c r="E257" s="75"/>
    </row>
    <row r="258" spans="1:5" ht="16.2" thickBot="1" x14ac:dyDescent="0.35">
      <c r="A258" s="75"/>
      <c r="B258" s="75"/>
      <c r="C258" s="75"/>
      <c r="D258" s="75"/>
      <c r="E258" s="75"/>
    </row>
    <row r="259" spans="1:5" ht="16.2" thickBot="1" x14ac:dyDescent="0.35">
      <c r="A259" s="75"/>
      <c r="B259" s="75"/>
      <c r="C259" s="75"/>
      <c r="D259" s="75"/>
      <c r="E259" s="75"/>
    </row>
    <row r="260" spans="1:5" ht="16.2" thickBot="1" x14ac:dyDescent="0.35">
      <c r="A260" s="75"/>
      <c r="B260" s="75"/>
      <c r="C260" s="75"/>
      <c r="D260" s="75"/>
      <c r="E260" s="75"/>
    </row>
    <row r="261" spans="1:5" ht="16.2" thickBot="1" x14ac:dyDescent="0.35">
      <c r="A261" s="75"/>
      <c r="B261" s="75"/>
      <c r="C261" s="75"/>
      <c r="D261" s="75"/>
      <c r="E261" s="75"/>
    </row>
    <row r="262" spans="1:5" ht="16.2" thickBot="1" x14ac:dyDescent="0.35">
      <c r="A262" s="75"/>
      <c r="B262" s="75"/>
      <c r="C262" s="75"/>
      <c r="D262" s="75"/>
      <c r="E262" s="75"/>
    </row>
    <row r="263" spans="1:5" ht="16.2" thickBot="1" x14ac:dyDescent="0.35">
      <c r="A263" s="75"/>
      <c r="B263" s="75"/>
      <c r="C263" s="75"/>
      <c r="D263" s="75"/>
      <c r="E263" s="75"/>
    </row>
    <row r="264" spans="1:5" ht="16.2" thickBot="1" x14ac:dyDescent="0.35">
      <c r="A264" s="75"/>
      <c r="B264" s="75"/>
      <c r="C264" s="75"/>
      <c r="D264" s="75"/>
      <c r="E264" s="75"/>
    </row>
    <row r="265" spans="1:5" ht="16.2" thickBot="1" x14ac:dyDescent="0.35">
      <c r="A265" s="75"/>
      <c r="B265" s="75"/>
      <c r="C265" s="75"/>
      <c r="D265" s="75"/>
      <c r="E265" s="75"/>
    </row>
    <row r="266" spans="1:5" ht="16.2" thickBot="1" x14ac:dyDescent="0.35">
      <c r="A266" s="75"/>
      <c r="B266" s="75"/>
      <c r="C266" s="75"/>
      <c r="D266" s="75"/>
      <c r="E266" s="75"/>
    </row>
    <row r="267" spans="1:5" ht="16.2" thickBot="1" x14ac:dyDescent="0.35">
      <c r="A267" s="75"/>
      <c r="B267" s="75"/>
      <c r="C267" s="75"/>
      <c r="D267" s="75"/>
      <c r="E267" s="75"/>
    </row>
    <row r="268" spans="1:5" ht="16.2" thickBot="1" x14ac:dyDescent="0.35">
      <c r="A268" s="75"/>
      <c r="B268" s="75"/>
      <c r="C268" s="75"/>
      <c r="D268" s="75"/>
      <c r="E268" s="75"/>
    </row>
    <row r="269" spans="1:5" ht="16.2" thickBot="1" x14ac:dyDescent="0.35">
      <c r="A269" s="75"/>
      <c r="B269" s="75"/>
      <c r="C269" s="75"/>
      <c r="D269" s="75"/>
      <c r="E269" s="75"/>
    </row>
    <row r="270" spans="1:5" ht="16.2" thickBot="1" x14ac:dyDescent="0.35">
      <c r="A270" s="75"/>
      <c r="B270" s="75"/>
      <c r="C270" s="75"/>
      <c r="D270" s="75"/>
      <c r="E270" s="75"/>
    </row>
    <row r="271" spans="1:5" ht="16.2" thickBot="1" x14ac:dyDescent="0.35">
      <c r="A271" s="75"/>
      <c r="B271" s="75"/>
      <c r="C271" s="75"/>
      <c r="D271" s="75"/>
      <c r="E271" s="75"/>
    </row>
    <row r="272" spans="1:5" ht="16.2" thickBot="1" x14ac:dyDescent="0.35">
      <c r="A272" s="75"/>
      <c r="B272" s="75"/>
      <c r="C272" s="75"/>
      <c r="D272" s="75"/>
      <c r="E272" s="75"/>
    </row>
    <row r="273" spans="1:5" ht="16.2" thickBot="1" x14ac:dyDescent="0.35">
      <c r="A273" s="75"/>
      <c r="B273" s="75"/>
      <c r="C273" s="75"/>
      <c r="D273" s="75"/>
      <c r="E273" s="75"/>
    </row>
    <row r="274" spans="1:5" ht="16.2" thickBot="1" x14ac:dyDescent="0.35">
      <c r="A274" s="75"/>
      <c r="B274" s="75"/>
      <c r="C274" s="75"/>
      <c r="D274" s="75"/>
      <c r="E274" s="75"/>
    </row>
    <row r="275" spans="1:5" ht="16.2" thickBot="1" x14ac:dyDescent="0.35">
      <c r="A275" s="75"/>
      <c r="B275" s="75"/>
      <c r="C275" s="75"/>
      <c r="D275" s="75"/>
      <c r="E275" s="75"/>
    </row>
    <row r="276" spans="1:5" ht="16.2" thickBot="1" x14ac:dyDescent="0.35">
      <c r="A276" s="75"/>
      <c r="B276" s="75"/>
      <c r="C276" s="75"/>
      <c r="D276" s="75"/>
      <c r="E276" s="75"/>
    </row>
    <row r="277" spans="1:5" ht="16.2" thickBot="1" x14ac:dyDescent="0.35">
      <c r="A277" s="75"/>
      <c r="B277" s="75"/>
      <c r="C277" s="75"/>
      <c r="D277" s="75"/>
      <c r="E277" s="75"/>
    </row>
    <row r="278" spans="1:5" ht="16.2" thickBot="1" x14ac:dyDescent="0.35">
      <c r="A278" s="75"/>
      <c r="B278" s="75"/>
      <c r="C278" s="75"/>
      <c r="D278" s="75"/>
      <c r="E278" s="75"/>
    </row>
    <row r="279" spans="1:5" ht="16.2" thickBot="1" x14ac:dyDescent="0.35">
      <c r="A279" s="75"/>
      <c r="B279" s="75"/>
      <c r="C279" s="75"/>
      <c r="D279" s="75"/>
      <c r="E279" s="75"/>
    </row>
    <row r="280" spans="1:5" ht="16.2" thickBot="1" x14ac:dyDescent="0.35">
      <c r="A280" s="75"/>
      <c r="B280" s="75"/>
      <c r="C280" s="75"/>
      <c r="D280" s="75"/>
      <c r="E280" s="75"/>
    </row>
    <row r="281" spans="1:5" ht="16.2" thickBot="1" x14ac:dyDescent="0.35">
      <c r="A281" s="75"/>
      <c r="B281" s="75"/>
      <c r="C281" s="75"/>
      <c r="D281" s="75"/>
      <c r="E281" s="75"/>
    </row>
    <row r="282" spans="1:5" ht="16.2" thickBot="1" x14ac:dyDescent="0.35">
      <c r="A282" s="75"/>
      <c r="B282" s="75"/>
      <c r="C282" s="75"/>
      <c r="D282" s="75"/>
      <c r="E282" s="75"/>
    </row>
    <row r="283" spans="1:5" ht="16.2" thickBot="1" x14ac:dyDescent="0.35">
      <c r="A283" s="75"/>
      <c r="B283" s="75"/>
      <c r="C283" s="75"/>
      <c r="D283" s="75"/>
      <c r="E283" s="75"/>
    </row>
    <row r="284" spans="1:5" ht="16.2" thickBot="1" x14ac:dyDescent="0.35">
      <c r="A284" s="75"/>
      <c r="B284" s="75"/>
      <c r="C284" s="75"/>
      <c r="D284" s="75"/>
      <c r="E284" s="75"/>
    </row>
    <row r="285" spans="1:5" ht="16.2" thickBot="1" x14ac:dyDescent="0.35">
      <c r="A285" s="75"/>
      <c r="B285" s="75"/>
      <c r="C285" s="75"/>
      <c r="D285" s="75"/>
      <c r="E285" s="75"/>
    </row>
    <row r="286" spans="1:5" ht="16.2" thickBot="1" x14ac:dyDescent="0.35">
      <c r="A286" s="75"/>
      <c r="B286" s="75"/>
      <c r="C286" s="75"/>
      <c r="D286" s="75"/>
      <c r="E286" s="75"/>
    </row>
    <row r="287" spans="1:5" ht="16.2" thickBot="1" x14ac:dyDescent="0.35">
      <c r="A287" s="75"/>
      <c r="B287" s="75"/>
      <c r="C287" s="75"/>
      <c r="D287" s="75"/>
      <c r="E287" s="75"/>
    </row>
    <row r="288" spans="1:5" ht="16.2" thickBot="1" x14ac:dyDescent="0.35">
      <c r="A288" s="75"/>
      <c r="B288" s="75"/>
      <c r="C288" s="75"/>
      <c r="D288" s="75"/>
      <c r="E288" s="75"/>
    </row>
    <row r="289" spans="1:5" ht="16.2" thickBot="1" x14ac:dyDescent="0.35">
      <c r="A289" s="75"/>
      <c r="B289" s="75"/>
      <c r="C289" s="75"/>
      <c r="D289" s="75"/>
      <c r="E289" s="75"/>
    </row>
    <row r="290" spans="1:5" ht="16.2" thickBot="1" x14ac:dyDescent="0.35">
      <c r="A290" s="75"/>
      <c r="B290" s="75"/>
      <c r="C290" s="75"/>
      <c r="D290" s="75"/>
      <c r="E290" s="75"/>
    </row>
    <row r="291" spans="1:5" ht="16.2" thickBot="1" x14ac:dyDescent="0.35">
      <c r="A291" s="75"/>
      <c r="B291" s="75"/>
      <c r="C291" s="75"/>
      <c r="D291" s="75"/>
      <c r="E291" s="75"/>
    </row>
    <row r="292" spans="1:5" ht="16.2" thickBot="1" x14ac:dyDescent="0.35">
      <c r="A292" s="75"/>
      <c r="B292" s="75"/>
      <c r="C292" s="75"/>
      <c r="D292" s="75"/>
      <c r="E292" s="75"/>
    </row>
    <row r="293" spans="1:5" ht="16.2" thickBot="1" x14ac:dyDescent="0.35">
      <c r="A293" s="75"/>
      <c r="B293" s="75"/>
      <c r="C293" s="75"/>
      <c r="D293" s="75"/>
      <c r="E293" s="75"/>
    </row>
    <row r="294" spans="1:5" ht="16.2" thickBot="1" x14ac:dyDescent="0.35">
      <c r="A294" s="75"/>
      <c r="B294" s="75"/>
      <c r="C294" s="75"/>
      <c r="D294" s="75"/>
      <c r="E294" s="75"/>
    </row>
    <row r="295" spans="1:5" ht="16.2" thickBot="1" x14ac:dyDescent="0.35">
      <c r="A295" s="75"/>
      <c r="B295" s="75"/>
      <c r="C295" s="75"/>
      <c r="D295" s="75"/>
      <c r="E295" s="75"/>
    </row>
    <row r="296" spans="1:5" ht="16.2" thickBot="1" x14ac:dyDescent="0.35">
      <c r="A296" s="75"/>
      <c r="B296" s="75"/>
      <c r="C296" s="75"/>
      <c r="D296" s="75"/>
      <c r="E296" s="75"/>
    </row>
    <row r="297" spans="1:5" ht="16.2" thickBot="1" x14ac:dyDescent="0.35">
      <c r="A297" s="75"/>
      <c r="B297" s="75"/>
      <c r="C297" s="75"/>
      <c r="D297" s="75"/>
      <c r="E297" s="75"/>
    </row>
    <row r="298" spans="1:5" ht="16.2" thickBot="1" x14ac:dyDescent="0.35">
      <c r="A298" s="75"/>
      <c r="B298" s="75"/>
      <c r="C298" s="75"/>
      <c r="D298" s="75"/>
      <c r="E298" s="75"/>
    </row>
    <row r="299" spans="1:5" ht="16.2" thickBot="1" x14ac:dyDescent="0.35">
      <c r="A299" s="75"/>
      <c r="B299" s="75"/>
      <c r="C299" s="75"/>
      <c r="D299" s="75"/>
      <c r="E299" s="75"/>
    </row>
    <row r="300" spans="1:5" ht="16.2" thickBot="1" x14ac:dyDescent="0.35">
      <c r="A300" s="75"/>
      <c r="B300" s="75"/>
      <c r="C300" s="75"/>
      <c r="D300" s="75"/>
      <c r="E300" s="75"/>
    </row>
    <row r="301" spans="1:5" ht="16.2" thickBot="1" x14ac:dyDescent="0.35">
      <c r="A301" s="75"/>
      <c r="B301" s="75"/>
      <c r="C301" s="75"/>
      <c r="D301" s="75"/>
      <c r="E301" s="75"/>
    </row>
    <row r="302" spans="1:5" ht="16.2" thickBot="1" x14ac:dyDescent="0.35">
      <c r="A302" s="75"/>
      <c r="B302" s="75"/>
      <c r="C302" s="75"/>
      <c r="D302" s="75"/>
      <c r="E302" s="75"/>
    </row>
    <row r="303" spans="1:5" ht="16.2" thickBot="1" x14ac:dyDescent="0.35">
      <c r="A303" s="75"/>
      <c r="B303" s="75"/>
      <c r="C303" s="75"/>
      <c r="D303" s="75"/>
      <c r="E303" s="75"/>
    </row>
    <row r="304" spans="1:5" ht="16.2" thickBot="1" x14ac:dyDescent="0.35">
      <c r="A304" s="75"/>
      <c r="B304" s="75"/>
      <c r="C304" s="75"/>
      <c r="D304" s="75"/>
      <c r="E304" s="75"/>
    </row>
    <row r="305" spans="1:5" ht="16.2" thickBot="1" x14ac:dyDescent="0.35">
      <c r="A305" s="75"/>
      <c r="B305" s="75"/>
      <c r="C305" s="75"/>
      <c r="D305" s="75"/>
      <c r="E305" s="75"/>
    </row>
    <row r="306" spans="1:5" ht="16.2" thickBot="1" x14ac:dyDescent="0.35">
      <c r="A306" s="75"/>
      <c r="B306" s="75"/>
      <c r="C306" s="75"/>
      <c r="D306" s="75"/>
      <c r="E306" s="75"/>
    </row>
    <row r="307" spans="1:5" ht="16.2" thickBot="1" x14ac:dyDescent="0.35">
      <c r="A307" s="75"/>
      <c r="B307" s="75"/>
      <c r="C307" s="75"/>
      <c r="D307" s="75"/>
      <c r="E307" s="75"/>
    </row>
    <row r="308" spans="1:5" ht="16.2" thickBot="1" x14ac:dyDescent="0.35">
      <c r="A308" s="75"/>
      <c r="B308" s="75"/>
      <c r="C308" s="75"/>
      <c r="D308" s="75"/>
      <c r="E308" s="75"/>
    </row>
    <row r="309" spans="1:5" ht="16.2" thickBot="1" x14ac:dyDescent="0.35">
      <c r="A309" s="75"/>
      <c r="B309" s="75"/>
      <c r="C309" s="75"/>
      <c r="D309" s="75"/>
      <c r="E309" s="75"/>
    </row>
    <row r="310" spans="1:5" ht="16.2" thickBot="1" x14ac:dyDescent="0.35">
      <c r="A310" s="75"/>
      <c r="B310" s="75"/>
      <c r="C310" s="75"/>
      <c r="D310" s="75"/>
      <c r="E310" s="75"/>
    </row>
    <row r="311" spans="1:5" ht="16.2" thickBot="1" x14ac:dyDescent="0.35">
      <c r="A311" s="75"/>
      <c r="B311" s="75"/>
      <c r="C311" s="75"/>
      <c r="D311" s="75"/>
      <c r="E311" s="75"/>
    </row>
    <row r="312" spans="1:5" ht="16.2" thickBot="1" x14ac:dyDescent="0.35">
      <c r="A312" s="75"/>
      <c r="B312" s="75"/>
      <c r="C312" s="75"/>
      <c r="D312" s="75"/>
      <c r="E312" s="75"/>
    </row>
    <row r="313" spans="1:5" ht="16.2" thickBot="1" x14ac:dyDescent="0.35">
      <c r="A313" s="75"/>
      <c r="B313" s="75"/>
      <c r="C313" s="75"/>
      <c r="D313" s="75"/>
      <c r="E313" s="75"/>
    </row>
    <row r="314" spans="1:5" ht="16.2" thickBot="1" x14ac:dyDescent="0.35">
      <c r="A314" s="75"/>
      <c r="B314" s="75"/>
      <c r="C314" s="75"/>
      <c r="D314" s="75"/>
      <c r="E314" s="75"/>
    </row>
    <row r="315" spans="1:5" ht="16.2" thickBot="1" x14ac:dyDescent="0.35">
      <c r="A315" s="75"/>
      <c r="B315" s="75"/>
      <c r="C315" s="75"/>
      <c r="D315" s="75"/>
      <c r="E315" s="75"/>
    </row>
    <row r="316" spans="1:5" ht="16.2" thickBot="1" x14ac:dyDescent="0.35">
      <c r="A316" s="75"/>
      <c r="B316" s="75"/>
      <c r="C316" s="75"/>
      <c r="D316" s="75"/>
      <c r="E316" s="75"/>
    </row>
    <row r="317" spans="1:5" ht="16.2" thickBot="1" x14ac:dyDescent="0.35">
      <c r="A317" s="75"/>
      <c r="B317" s="75"/>
      <c r="C317" s="75"/>
      <c r="D317" s="75"/>
      <c r="E317" s="75"/>
    </row>
    <row r="318" spans="1:5" ht="16.2" thickBot="1" x14ac:dyDescent="0.35">
      <c r="A318" s="75"/>
      <c r="B318" s="75"/>
      <c r="C318" s="75"/>
      <c r="D318" s="75"/>
      <c r="E318" s="75"/>
    </row>
    <row r="319" spans="1:5" ht="16.2" thickBot="1" x14ac:dyDescent="0.35">
      <c r="A319" s="75"/>
      <c r="B319" s="75"/>
      <c r="C319" s="75"/>
      <c r="D319" s="75"/>
      <c r="E319" s="75"/>
    </row>
    <row r="320" spans="1:5" ht="16.2" thickBot="1" x14ac:dyDescent="0.35">
      <c r="A320" s="75"/>
      <c r="B320" s="75"/>
      <c r="C320" s="75"/>
      <c r="D320" s="75"/>
      <c r="E320" s="75"/>
    </row>
    <row r="321" spans="1:5" ht="16.2" thickBot="1" x14ac:dyDescent="0.35">
      <c r="A321" s="75"/>
      <c r="B321" s="75"/>
      <c r="C321" s="75"/>
      <c r="D321" s="75"/>
      <c r="E321" s="75"/>
    </row>
    <row r="322" spans="1:5" ht="16.2" thickBot="1" x14ac:dyDescent="0.35">
      <c r="A322" s="75"/>
      <c r="B322" s="75"/>
      <c r="C322" s="75"/>
      <c r="D322" s="75"/>
      <c r="E322" s="75"/>
    </row>
    <row r="323" spans="1:5" ht="16.2" thickBot="1" x14ac:dyDescent="0.35">
      <c r="A323" s="75"/>
      <c r="B323" s="75"/>
      <c r="C323" s="75"/>
      <c r="D323" s="75"/>
      <c r="E323" s="75"/>
    </row>
    <row r="324" spans="1:5" ht="16.2" thickBot="1" x14ac:dyDescent="0.35">
      <c r="A324" s="75"/>
      <c r="B324" s="75"/>
      <c r="C324" s="75"/>
      <c r="D324" s="75"/>
      <c r="E324" s="75"/>
    </row>
    <row r="325" spans="1:5" ht="16.2" thickBot="1" x14ac:dyDescent="0.35">
      <c r="A325" s="75"/>
      <c r="B325" s="75"/>
      <c r="C325" s="75"/>
      <c r="D325" s="75"/>
      <c r="E325" s="75"/>
    </row>
    <row r="326" spans="1:5" ht="16.2" thickBot="1" x14ac:dyDescent="0.35">
      <c r="A326" s="75"/>
      <c r="B326" s="75"/>
      <c r="C326" s="75"/>
      <c r="D326" s="75"/>
      <c r="E326" s="75"/>
    </row>
    <row r="327" spans="1:5" ht="16.2" thickBot="1" x14ac:dyDescent="0.35">
      <c r="A327" s="75"/>
      <c r="B327" s="75"/>
      <c r="C327" s="75"/>
      <c r="D327" s="75"/>
      <c r="E327" s="75"/>
    </row>
    <row r="328" spans="1:5" ht="16.2" thickBot="1" x14ac:dyDescent="0.35">
      <c r="A328" s="75"/>
      <c r="B328" s="75"/>
      <c r="C328" s="75"/>
      <c r="D328" s="75"/>
      <c r="E328" s="75"/>
    </row>
    <row r="329" spans="1:5" ht="16.2" thickBot="1" x14ac:dyDescent="0.35">
      <c r="A329" s="75"/>
      <c r="B329" s="75"/>
      <c r="C329" s="75"/>
      <c r="D329" s="75"/>
      <c r="E329" s="75"/>
    </row>
    <row r="330" spans="1:5" ht="16.2" thickBot="1" x14ac:dyDescent="0.35">
      <c r="A330" s="75"/>
      <c r="B330" s="75"/>
      <c r="C330" s="75"/>
      <c r="D330" s="75"/>
      <c r="E330" s="75"/>
    </row>
    <row r="331" spans="1:5" ht="16.2" thickBot="1" x14ac:dyDescent="0.35">
      <c r="A331" s="75"/>
      <c r="B331" s="75"/>
      <c r="C331" s="75"/>
      <c r="D331" s="75"/>
      <c r="E331" s="75"/>
    </row>
    <row r="332" spans="1:5" ht="16.2" thickBot="1" x14ac:dyDescent="0.35">
      <c r="A332" s="75"/>
      <c r="B332" s="75"/>
      <c r="C332" s="75"/>
      <c r="D332" s="75"/>
      <c r="E332" s="75"/>
    </row>
    <row r="333" spans="1:5" ht="16.2" thickBot="1" x14ac:dyDescent="0.35">
      <c r="A333" s="75"/>
      <c r="B333" s="75"/>
      <c r="C333" s="75"/>
      <c r="D333" s="75"/>
      <c r="E333" s="75"/>
    </row>
    <row r="334" spans="1:5" ht="16.2" thickBot="1" x14ac:dyDescent="0.35">
      <c r="A334" s="75"/>
      <c r="B334" s="75"/>
      <c r="C334" s="75"/>
      <c r="D334" s="75"/>
      <c r="E334" s="75"/>
    </row>
    <row r="335" spans="1:5" ht="16.2" thickBot="1" x14ac:dyDescent="0.35">
      <c r="A335" s="75"/>
      <c r="B335" s="75"/>
      <c r="C335" s="75"/>
      <c r="D335" s="75"/>
      <c r="E335" s="75"/>
    </row>
    <row r="336" spans="1:5" ht="16.2" thickBot="1" x14ac:dyDescent="0.35">
      <c r="A336" s="75"/>
      <c r="B336" s="75"/>
      <c r="C336" s="75"/>
      <c r="D336" s="75"/>
      <c r="E336" s="75"/>
    </row>
    <row r="337" spans="1:5" ht="16.2" thickBot="1" x14ac:dyDescent="0.35">
      <c r="A337" s="75"/>
      <c r="B337" s="75"/>
      <c r="C337" s="75"/>
      <c r="D337" s="75"/>
      <c r="E337" s="75"/>
    </row>
    <row r="338" spans="1:5" ht="16.2" thickBot="1" x14ac:dyDescent="0.35">
      <c r="A338" s="75"/>
      <c r="B338" s="75"/>
      <c r="C338" s="75"/>
      <c r="D338" s="75"/>
      <c r="E338" s="75"/>
    </row>
    <row r="339" spans="1:5" ht="16.2" thickBot="1" x14ac:dyDescent="0.35">
      <c r="A339" s="75"/>
      <c r="B339" s="75"/>
      <c r="C339" s="75"/>
      <c r="D339" s="75"/>
      <c r="E339" s="75"/>
    </row>
    <row r="340" spans="1:5" ht="16.2" thickBot="1" x14ac:dyDescent="0.35">
      <c r="A340" s="75"/>
      <c r="B340" s="75"/>
      <c r="C340" s="75"/>
      <c r="D340" s="75"/>
      <c r="E340" s="75"/>
    </row>
    <row r="341" spans="1:5" ht="16.2" thickBot="1" x14ac:dyDescent="0.35">
      <c r="A341" s="75"/>
      <c r="B341" s="75"/>
      <c r="C341" s="75"/>
      <c r="D341" s="75"/>
      <c r="E341" s="75"/>
    </row>
    <row r="342" spans="1:5" ht="16.2" thickBot="1" x14ac:dyDescent="0.35">
      <c r="A342" s="75"/>
      <c r="B342" s="75"/>
      <c r="C342" s="75"/>
      <c r="D342" s="75"/>
      <c r="E342" s="75"/>
    </row>
    <row r="343" spans="1:5" ht="16.2" thickBot="1" x14ac:dyDescent="0.35">
      <c r="A343" s="75"/>
      <c r="B343" s="75"/>
      <c r="C343" s="75"/>
      <c r="D343" s="75"/>
      <c r="E343" s="75"/>
    </row>
    <row r="344" spans="1:5" ht="16.2" thickBot="1" x14ac:dyDescent="0.35">
      <c r="A344" s="75"/>
      <c r="B344" s="75"/>
      <c r="C344" s="75"/>
      <c r="D344" s="75"/>
      <c r="E344" s="75"/>
    </row>
    <row r="345" spans="1:5" ht="16.2" thickBot="1" x14ac:dyDescent="0.35">
      <c r="A345" s="75"/>
      <c r="B345" s="75"/>
      <c r="C345" s="75"/>
      <c r="D345" s="75"/>
      <c r="E345" s="75"/>
    </row>
    <row r="346" spans="1:5" ht="16.2" thickBot="1" x14ac:dyDescent="0.35">
      <c r="A346" s="75"/>
      <c r="B346" s="75"/>
      <c r="C346" s="75"/>
      <c r="D346" s="75"/>
      <c r="E346" s="75"/>
    </row>
    <row r="347" spans="1:5" ht="16.2" thickBot="1" x14ac:dyDescent="0.35">
      <c r="A347" s="75"/>
      <c r="B347" s="75"/>
      <c r="C347" s="75"/>
      <c r="D347" s="75"/>
      <c r="E347" s="75"/>
    </row>
    <row r="348" spans="1:5" ht="16.2" thickBot="1" x14ac:dyDescent="0.35">
      <c r="A348" s="75"/>
      <c r="B348" s="75"/>
      <c r="C348" s="75"/>
      <c r="D348" s="75"/>
      <c r="E348" s="75"/>
    </row>
    <row r="349" spans="1:5" ht="16.2" thickBot="1" x14ac:dyDescent="0.35">
      <c r="A349" s="75"/>
      <c r="B349" s="75"/>
      <c r="C349" s="75"/>
      <c r="D349" s="75"/>
      <c r="E349" s="75"/>
    </row>
    <row r="350" spans="1:5" ht="16.2" thickBot="1" x14ac:dyDescent="0.35">
      <c r="A350" s="75"/>
      <c r="B350" s="75"/>
      <c r="C350" s="75"/>
      <c r="D350" s="75"/>
      <c r="E350" s="75"/>
    </row>
    <row r="351" spans="1:5" ht="16.2" thickBot="1" x14ac:dyDescent="0.35">
      <c r="A351" s="75"/>
      <c r="B351" s="75"/>
      <c r="C351" s="75"/>
      <c r="D351" s="75"/>
      <c r="E351" s="75"/>
    </row>
    <row r="352" spans="1:5" ht="16.2" thickBot="1" x14ac:dyDescent="0.35">
      <c r="A352" s="75"/>
      <c r="B352" s="75"/>
      <c r="C352" s="75"/>
      <c r="D352" s="75"/>
      <c r="E352" s="75"/>
    </row>
    <row r="353" spans="1:5" ht="16.2" thickBot="1" x14ac:dyDescent="0.35">
      <c r="A353" s="75"/>
      <c r="B353" s="75"/>
      <c r="C353" s="75"/>
      <c r="D353" s="75"/>
      <c r="E353" s="75"/>
    </row>
    <row r="354" spans="1:5" ht="16.2" thickBot="1" x14ac:dyDescent="0.35">
      <c r="A354" s="75"/>
      <c r="B354" s="75"/>
      <c r="C354" s="75"/>
      <c r="D354" s="75"/>
      <c r="E354" s="75"/>
    </row>
    <row r="355" spans="1:5" ht="16.2" thickBot="1" x14ac:dyDescent="0.35">
      <c r="A355" s="75"/>
      <c r="B355" s="75"/>
      <c r="C355" s="75"/>
      <c r="D355" s="75"/>
      <c r="E355" s="75"/>
    </row>
    <row r="356" spans="1:5" ht="16.2" thickBot="1" x14ac:dyDescent="0.35">
      <c r="A356" s="75"/>
      <c r="B356" s="75"/>
      <c r="C356" s="75"/>
      <c r="D356" s="75"/>
      <c r="E356" s="75"/>
    </row>
    <row r="357" spans="1:5" ht="16.2" thickBot="1" x14ac:dyDescent="0.35">
      <c r="A357" s="75"/>
      <c r="B357" s="75"/>
      <c r="C357" s="75"/>
      <c r="D357" s="75"/>
      <c r="E357" s="75"/>
    </row>
    <row r="358" spans="1:5" ht="16.2" thickBot="1" x14ac:dyDescent="0.35">
      <c r="A358" s="75"/>
      <c r="B358" s="75"/>
      <c r="C358" s="75"/>
      <c r="D358" s="75"/>
      <c r="E358" s="75"/>
    </row>
    <row r="359" spans="1:5" ht="16.2" thickBot="1" x14ac:dyDescent="0.35">
      <c r="A359" s="75"/>
      <c r="B359" s="75"/>
      <c r="C359" s="75"/>
      <c r="D359" s="75"/>
      <c r="E359" s="75"/>
    </row>
    <row r="360" spans="1:5" ht="16.2" thickBot="1" x14ac:dyDescent="0.35">
      <c r="A360" s="75"/>
      <c r="B360" s="75"/>
      <c r="C360" s="75"/>
      <c r="D360" s="75"/>
      <c r="E360" s="75"/>
    </row>
    <row r="361" spans="1:5" ht="16.2" thickBot="1" x14ac:dyDescent="0.35">
      <c r="A361" s="75"/>
      <c r="B361" s="75"/>
      <c r="C361" s="75"/>
      <c r="D361" s="75"/>
      <c r="E361" s="75"/>
    </row>
    <row r="362" spans="1:5" ht="16.2" thickBot="1" x14ac:dyDescent="0.35">
      <c r="A362" s="75"/>
      <c r="B362" s="75"/>
      <c r="C362" s="75"/>
      <c r="D362" s="75"/>
      <c r="E362" s="75"/>
    </row>
    <row r="363" spans="1:5" ht="16.2" thickBot="1" x14ac:dyDescent="0.35">
      <c r="A363" s="75"/>
      <c r="B363" s="75"/>
      <c r="C363" s="75"/>
      <c r="D363" s="75"/>
      <c r="E363" s="75"/>
    </row>
    <row r="364" spans="1:5" ht="16.2" thickBot="1" x14ac:dyDescent="0.35">
      <c r="A364" s="75"/>
      <c r="B364" s="75"/>
      <c r="C364" s="75"/>
      <c r="D364" s="75"/>
      <c r="E364" s="75"/>
    </row>
    <row r="365" spans="1:5" ht="16.2" thickBot="1" x14ac:dyDescent="0.35">
      <c r="A365" s="75"/>
      <c r="B365" s="75"/>
      <c r="C365" s="75"/>
      <c r="D365" s="75"/>
      <c r="E365" s="75"/>
    </row>
    <row r="366" spans="1:5" ht="16.2" thickBot="1" x14ac:dyDescent="0.35">
      <c r="A366" s="75"/>
      <c r="B366" s="75"/>
      <c r="C366" s="75"/>
      <c r="D366" s="75"/>
      <c r="E366" s="75"/>
    </row>
    <row r="367" spans="1:5" ht="16.2" thickBot="1" x14ac:dyDescent="0.35">
      <c r="A367" s="75"/>
      <c r="B367" s="75"/>
      <c r="C367" s="75"/>
      <c r="D367" s="75"/>
      <c r="E367" s="75"/>
    </row>
    <row r="368" spans="1:5" ht="16.2" thickBot="1" x14ac:dyDescent="0.35">
      <c r="A368" s="75"/>
      <c r="B368" s="75"/>
      <c r="C368" s="75"/>
      <c r="D368" s="75"/>
      <c r="E368" s="75"/>
    </row>
    <row r="369" spans="1:5" ht="16.2" thickBot="1" x14ac:dyDescent="0.35">
      <c r="A369" s="75"/>
      <c r="B369" s="75"/>
      <c r="C369" s="75"/>
      <c r="D369" s="75"/>
      <c r="E369" s="75"/>
    </row>
    <row r="370" spans="1:5" ht="16.2" thickBot="1" x14ac:dyDescent="0.35">
      <c r="A370" s="75"/>
      <c r="B370" s="75"/>
      <c r="C370" s="75"/>
      <c r="D370" s="75"/>
      <c r="E370" s="75"/>
    </row>
    <row r="371" spans="1:5" ht="16.2" thickBot="1" x14ac:dyDescent="0.35">
      <c r="A371" s="75"/>
      <c r="B371" s="75"/>
      <c r="C371" s="75"/>
      <c r="D371" s="75"/>
      <c r="E371" s="75"/>
    </row>
    <row r="372" spans="1:5" ht="16.2" thickBot="1" x14ac:dyDescent="0.35">
      <c r="A372" s="75"/>
      <c r="B372" s="75"/>
      <c r="C372" s="75"/>
      <c r="D372" s="75"/>
      <c r="E372" s="75"/>
    </row>
    <row r="373" spans="1:5" ht="16.2" thickBot="1" x14ac:dyDescent="0.35">
      <c r="A373" s="75"/>
      <c r="B373" s="75"/>
      <c r="C373" s="75"/>
      <c r="D373" s="75"/>
      <c r="E373" s="75"/>
    </row>
    <row r="374" spans="1:5" ht="16.2" thickBot="1" x14ac:dyDescent="0.35">
      <c r="A374" s="75"/>
      <c r="B374" s="75"/>
      <c r="C374" s="75"/>
      <c r="D374" s="75"/>
      <c r="E374" s="75"/>
    </row>
    <row r="375" spans="1:5" ht="16.2" thickBot="1" x14ac:dyDescent="0.35">
      <c r="A375" s="75"/>
      <c r="B375" s="75"/>
      <c r="C375" s="75"/>
      <c r="D375" s="75"/>
      <c r="E375" s="75"/>
    </row>
    <row r="376" spans="1:5" ht="16.2" thickBot="1" x14ac:dyDescent="0.35">
      <c r="A376" s="75"/>
      <c r="B376" s="75"/>
      <c r="C376" s="75"/>
      <c r="D376" s="75"/>
      <c r="E376" s="75"/>
    </row>
    <row r="377" spans="1:5" ht="16.2" thickBot="1" x14ac:dyDescent="0.35">
      <c r="A377" s="75"/>
      <c r="B377" s="75"/>
      <c r="C377" s="75"/>
      <c r="D377" s="75"/>
      <c r="E377" s="75"/>
    </row>
    <row r="378" spans="1:5" ht="16.2" thickBot="1" x14ac:dyDescent="0.35">
      <c r="A378" s="75"/>
      <c r="B378" s="75"/>
      <c r="C378" s="75"/>
      <c r="D378" s="75"/>
      <c r="E378" s="75"/>
    </row>
    <row r="379" spans="1:5" ht="16.2" thickBot="1" x14ac:dyDescent="0.35">
      <c r="A379" s="75"/>
      <c r="B379" s="75"/>
      <c r="C379" s="75"/>
      <c r="D379" s="75"/>
      <c r="E379" s="75"/>
    </row>
    <row r="380" spans="1:5" ht="16.2" thickBot="1" x14ac:dyDescent="0.35">
      <c r="A380" s="75"/>
      <c r="B380" s="75"/>
      <c r="C380" s="75"/>
      <c r="D380" s="75"/>
      <c r="E380" s="75"/>
    </row>
    <row r="381" spans="1:5" ht="16.2" thickBot="1" x14ac:dyDescent="0.35">
      <c r="A381" s="75"/>
      <c r="B381" s="75"/>
      <c r="C381" s="75"/>
      <c r="D381" s="75"/>
      <c r="E381" s="75"/>
    </row>
    <row r="382" spans="1:5" ht="16.2" thickBot="1" x14ac:dyDescent="0.35">
      <c r="A382" s="75"/>
      <c r="B382" s="75"/>
      <c r="C382" s="75"/>
      <c r="D382" s="75"/>
      <c r="E382" s="75"/>
    </row>
    <row r="383" spans="1:5" ht="16.2" thickBot="1" x14ac:dyDescent="0.35">
      <c r="A383" s="75"/>
      <c r="B383" s="75"/>
      <c r="C383" s="75"/>
      <c r="D383" s="75"/>
      <c r="E383" s="75"/>
    </row>
    <row r="384" spans="1:5" ht="16.2" thickBot="1" x14ac:dyDescent="0.35">
      <c r="A384" s="75"/>
      <c r="B384" s="75"/>
      <c r="C384" s="75"/>
      <c r="D384" s="75"/>
      <c r="E384" s="75"/>
    </row>
    <row r="385" spans="1:5" ht="16.2" thickBot="1" x14ac:dyDescent="0.35">
      <c r="A385" s="75"/>
      <c r="B385" s="75"/>
      <c r="C385" s="75"/>
      <c r="D385" s="75"/>
      <c r="E385" s="75"/>
    </row>
    <row r="386" spans="1:5" ht="16.2" thickBot="1" x14ac:dyDescent="0.35">
      <c r="A386" s="75"/>
      <c r="B386" s="75"/>
      <c r="C386" s="75"/>
      <c r="D386" s="75"/>
      <c r="E386" s="75"/>
    </row>
    <row r="387" spans="1:5" ht="16.2" thickBot="1" x14ac:dyDescent="0.35">
      <c r="A387" s="75"/>
      <c r="B387" s="75"/>
      <c r="C387" s="75"/>
      <c r="D387" s="75"/>
      <c r="E387" s="75"/>
    </row>
    <row r="388" spans="1:5" ht="16.2" thickBot="1" x14ac:dyDescent="0.35">
      <c r="A388" s="75"/>
      <c r="B388" s="75"/>
      <c r="C388" s="75"/>
      <c r="D388" s="75"/>
      <c r="E388" s="75"/>
    </row>
    <row r="389" spans="1:5" ht="16.2" thickBot="1" x14ac:dyDescent="0.35">
      <c r="A389" s="75"/>
      <c r="B389" s="75"/>
      <c r="C389" s="75"/>
      <c r="D389" s="75"/>
      <c r="E389" s="75"/>
    </row>
    <row r="390" spans="1:5" ht="16.2" thickBot="1" x14ac:dyDescent="0.35">
      <c r="A390" s="75"/>
      <c r="B390" s="75"/>
      <c r="C390" s="75"/>
      <c r="D390" s="75"/>
      <c r="E390" s="75"/>
    </row>
    <row r="391" spans="1:5" ht="16.2" thickBot="1" x14ac:dyDescent="0.35">
      <c r="A391" s="75"/>
      <c r="B391" s="75"/>
      <c r="C391" s="75"/>
      <c r="D391" s="75"/>
      <c r="E391" s="75"/>
    </row>
    <row r="392" spans="1:5" ht="16.2" thickBot="1" x14ac:dyDescent="0.35">
      <c r="A392" s="75"/>
      <c r="B392" s="75"/>
      <c r="C392" s="75"/>
      <c r="D392" s="75"/>
      <c r="E392" s="75"/>
    </row>
    <row r="393" spans="1:5" ht="16.2" thickBot="1" x14ac:dyDescent="0.35">
      <c r="A393" s="75"/>
      <c r="B393" s="75"/>
      <c r="C393" s="75"/>
      <c r="D393" s="75"/>
      <c r="E393" s="75"/>
    </row>
    <row r="394" spans="1:5" ht="16.2" thickBot="1" x14ac:dyDescent="0.35">
      <c r="A394" s="75"/>
      <c r="B394" s="75"/>
      <c r="C394" s="75"/>
      <c r="D394" s="75"/>
      <c r="E394" s="75"/>
    </row>
    <row r="395" spans="1:5" ht="16.2" thickBot="1" x14ac:dyDescent="0.35">
      <c r="A395" s="75"/>
      <c r="B395" s="75"/>
      <c r="C395" s="75"/>
      <c r="D395" s="75"/>
      <c r="E395" s="75"/>
    </row>
    <row r="396" spans="1:5" ht="16.2" thickBot="1" x14ac:dyDescent="0.35">
      <c r="A396" s="75"/>
      <c r="B396" s="75"/>
      <c r="C396" s="75"/>
      <c r="D396" s="75"/>
      <c r="E396" s="75"/>
    </row>
    <row r="397" spans="1:5" ht="16.2" thickBot="1" x14ac:dyDescent="0.35">
      <c r="A397" s="75"/>
      <c r="B397" s="75"/>
      <c r="C397" s="75"/>
      <c r="D397" s="75"/>
      <c r="E397" s="75"/>
    </row>
    <row r="398" spans="1:5" ht="16.2" thickBot="1" x14ac:dyDescent="0.35">
      <c r="A398" s="75"/>
      <c r="B398" s="75"/>
      <c r="C398" s="75"/>
      <c r="D398" s="75"/>
      <c r="E398" s="75"/>
    </row>
    <row r="399" spans="1:5" ht="16.2" thickBot="1" x14ac:dyDescent="0.35">
      <c r="A399" s="75"/>
      <c r="B399" s="75"/>
      <c r="C399" s="75"/>
      <c r="D399" s="75"/>
      <c r="E399" s="75"/>
    </row>
    <row r="400" spans="1:5" ht="16.2" thickBot="1" x14ac:dyDescent="0.35">
      <c r="A400" s="75"/>
      <c r="B400" s="75"/>
      <c r="C400" s="75"/>
      <c r="D400" s="75"/>
      <c r="E400" s="75"/>
    </row>
    <row r="401" spans="1:5" ht="16.2" thickBot="1" x14ac:dyDescent="0.35">
      <c r="A401" s="75"/>
      <c r="B401" s="75"/>
      <c r="C401" s="75"/>
      <c r="D401" s="75"/>
      <c r="E401" s="75"/>
    </row>
    <row r="402" spans="1:5" ht="16.2" thickBot="1" x14ac:dyDescent="0.35">
      <c r="A402" s="75"/>
      <c r="B402" s="75"/>
      <c r="C402" s="75"/>
      <c r="D402" s="75"/>
      <c r="E402" s="75"/>
    </row>
    <row r="403" spans="1:5" ht="16.2" thickBot="1" x14ac:dyDescent="0.35">
      <c r="A403" s="75"/>
      <c r="B403" s="75"/>
      <c r="C403" s="75"/>
      <c r="D403" s="75"/>
      <c r="E403" s="75"/>
    </row>
    <row r="404" spans="1:5" ht="16.2" thickBot="1" x14ac:dyDescent="0.35">
      <c r="A404" s="75"/>
      <c r="B404" s="75"/>
      <c r="C404" s="75"/>
      <c r="D404" s="75"/>
      <c r="E404" s="75"/>
    </row>
    <row r="405" spans="1:5" ht="16.2" thickBot="1" x14ac:dyDescent="0.35">
      <c r="A405" s="75"/>
      <c r="B405" s="75"/>
      <c r="C405" s="75"/>
      <c r="D405" s="75"/>
      <c r="E405" s="75"/>
    </row>
    <row r="406" spans="1:5" ht="16.2" thickBot="1" x14ac:dyDescent="0.35">
      <c r="A406" s="75"/>
      <c r="B406" s="75"/>
      <c r="C406" s="75"/>
      <c r="D406" s="75"/>
      <c r="E406" s="75"/>
    </row>
    <row r="407" spans="1:5" ht="16.2" thickBot="1" x14ac:dyDescent="0.35">
      <c r="A407" s="75"/>
      <c r="B407" s="75"/>
      <c r="C407" s="75"/>
      <c r="D407" s="75"/>
      <c r="E407" s="75"/>
    </row>
    <row r="408" spans="1:5" ht="16.2" thickBot="1" x14ac:dyDescent="0.35">
      <c r="A408" s="75"/>
      <c r="B408" s="75"/>
      <c r="C408" s="75"/>
      <c r="D408" s="75"/>
      <c r="E408" s="75"/>
    </row>
    <row r="409" spans="1:5" ht="16.2" thickBot="1" x14ac:dyDescent="0.35">
      <c r="A409" s="75"/>
      <c r="B409" s="75"/>
      <c r="C409" s="75"/>
      <c r="D409" s="75"/>
      <c r="E409" s="75"/>
    </row>
    <row r="410" spans="1:5" ht="16.2" thickBot="1" x14ac:dyDescent="0.35">
      <c r="A410" s="75"/>
      <c r="B410" s="75"/>
      <c r="C410" s="75"/>
      <c r="D410" s="75"/>
      <c r="E410" s="75"/>
    </row>
    <row r="411" spans="1:5" ht="16.2" thickBot="1" x14ac:dyDescent="0.35">
      <c r="A411" s="75"/>
      <c r="B411" s="75"/>
      <c r="C411" s="75"/>
      <c r="D411" s="75"/>
      <c r="E411" s="75"/>
    </row>
    <row r="412" spans="1:5" ht="16.2" thickBot="1" x14ac:dyDescent="0.35">
      <c r="A412" s="75"/>
      <c r="B412" s="75"/>
      <c r="C412" s="75"/>
      <c r="D412" s="75"/>
      <c r="E412" s="75"/>
    </row>
    <row r="413" spans="1:5" ht="16.2" thickBot="1" x14ac:dyDescent="0.35">
      <c r="A413" s="75"/>
      <c r="B413" s="75"/>
      <c r="C413" s="75"/>
      <c r="D413" s="75"/>
      <c r="E413" s="75"/>
    </row>
    <row r="414" spans="1:5" ht="16.2" thickBot="1" x14ac:dyDescent="0.35">
      <c r="A414" s="75"/>
      <c r="B414" s="75"/>
      <c r="C414" s="75"/>
      <c r="D414" s="75"/>
      <c r="E414" s="75"/>
    </row>
    <row r="415" spans="1:5" ht="16.2" thickBot="1" x14ac:dyDescent="0.35">
      <c r="A415" s="75"/>
      <c r="B415" s="75"/>
      <c r="C415" s="75"/>
      <c r="D415" s="75"/>
      <c r="E415" s="75"/>
    </row>
    <row r="416" spans="1:5" ht="16.2" thickBot="1" x14ac:dyDescent="0.35">
      <c r="A416" s="75"/>
      <c r="B416" s="75"/>
      <c r="C416" s="75"/>
      <c r="D416" s="75"/>
      <c r="E416" s="75"/>
    </row>
    <row r="417" spans="1:5" ht="16.2" thickBot="1" x14ac:dyDescent="0.35">
      <c r="A417" s="75"/>
      <c r="B417" s="75"/>
      <c r="C417" s="75"/>
      <c r="D417" s="75"/>
      <c r="E417" s="75"/>
    </row>
    <row r="418" spans="1:5" ht="16.2" thickBot="1" x14ac:dyDescent="0.35">
      <c r="A418" s="75"/>
      <c r="B418" s="75"/>
      <c r="C418" s="75"/>
      <c r="D418" s="75"/>
      <c r="E418" s="75"/>
    </row>
    <row r="419" spans="1:5" ht="16.2" thickBot="1" x14ac:dyDescent="0.35">
      <c r="A419" s="75"/>
      <c r="B419" s="75"/>
      <c r="C419" s="75"/>
      <c r="D419" s="75"/>
      <c r="E419" s="75"/>
    </row>
    <row r="420" spans="1:5" ht="16.2" thickBot="1" x14ac:dyDescent="0.35">
      <c r="A420" s="75"/>
      <c r="B420" s="75"/>
      <c r="C420" s="75"/>
      <c r="D420" s="75"/>
      <c r="E420" s="75"/>
    </row>
    <row r="421" spans="1:5" ht="16.2" thickBot="1" x14ac:dyDescent="0.35">
      <c r="A421" s="75"/>
      <c r="B421" s="75"/>
      <c r="C421" s="75"/>
      <c r="D421" s="75"/>
      <c r="E421" s="75"/>
    </row>
    <row r="422" spans="1:5" ht="16.2" thickBot="1" x14ac:dyDescent="0.35">
      <c r="A422" s="75"/>
      <c r="B422" s="75"/>
      <c r="C422" s="75"/>
      <c r="D422" s="75"/>
      <c r="E422" s="75"/>
    </row>
    <row r="423" spans="1:5" ht="16.2" thickBot="1" x14ac:dyDescent="0.35">
      <c r="A423" s="75"/>
      <c r="B423" s="75"/>
      <c r="C423" s="75"/>
      <c r="D423" s="75"/>
      <c r="E423" s="75"/>
    </row>
    <row r="424" spans="1:5" ht="16.2" thickBot="1" x14ac:dyDescent="0.35">
      <c r="A424" s="75"/>
      <c r="B424" s="75"/>
      <c r="C424" s="75"/>
      <c r="D424" s="75"/>
      <c r="E424" s="75"/>
    </row>
    <row r="425" spans="1:5" ht="16.2" thickBot="1" x14ac:dyDescent="0.35">
      <c r="A425" s="75"/>
      <c r="B425" s="75"/>
      <c r="C425" s="75"/>
      <c r="D425" s="75"/>
      <c r="E425" s="75"/>
    </row>
    <row r="426" spans="1:5" ht="16.2" thickBot="1" x14ac:dyDescent="0.35">
      <c r="A426" s="75"/>
      <c r="B426" s="75"/>
      <c r="C426" s="75"/>
      <c r="D426" s="75"/>
      <c r="E426" s="75"/>
    </row>
    <row r="427" spans="1:5" ht="16.2" thickBot="1" x14ac:dyDescent="0.35">
      <c r="A427" s="75"/>
      <c r="B427" s="75"/>
      <c r="C427" s="75"/>
      <c r="D427" s="75"/>
      <c r="E427" s="75"/>
    </row>
    <row r="428" spans="1:5" ht="16.2" thickBot="1" x14ac:dyDescent="0.35">
      <c r="A428" s="75"/>
      <c r="B428" s="75"/>
      <c r="C428" s="75"/>
      <c r="D428" s="75"/>
      <c r="E428" s="75"/>
    </row>
    <row r="429" spans="1:5" ht="16.2" thickBot="1" x14ac:dyDescent="0.35">
      <c r="A429" s="75"/>
      <c r="B429" s="75"/>
      <c r="C429" s="75"/>
      <c r="D429" s="75"/>
      <c r="E429" s="75"/>
    </row>
    <row r="430" spans="1:5" ht="16.2" thickBot="1" x14ac:dyDescent="0.35">
      <c r="A430" s="75"/>
      <c r="B430" s="75"/>
      <c r="C430" s="75"/>
      <c r="D430" s="75"/>
      <c r="E430" s="75"/>
    </row>
    <row r="431" spans="1:5" ht="16.2" thickBot="1" x14ac:dyDescent="0.35">
      <c r="A431" s="75"/>
      <c r="B431" s="75"/>
      <c r="C431" s="75"/>
      <c r="D431" s="75"/>
      <c r="E431" s="75"/>
    </row>
    <row r="432" spans="1:5" ht="16.2" thickBot="1" x14ac:dyDescent="0.35">
      <c r="A432" s="75"/>
      <c r="B432" s="75"/>
      <c r="C432" s="75"/>
      <c r="D432" s="75"/>
      <c r="E432" s="75"/>
    </row>
    <row r="433" spans="1:5" ht="16.2" thickBot="1" x14ac:dyDescent="0.35">
      <c r="A433" s="75"/>
      <c r="B433" s="75"/>
      <c r="C433" s="75"/>
      <c r="D433" s="75"/>
      <c r="E433" s="75"/>
    </row>
    <row r="434" spans="1:5" ht="16.2" thickBot="1" x14ac:dyDescent="0.35">
      <c r="A434" s="75"/>
      <c r="B434" s="75"/>
      <c r="C434" s="75"/>
      <c r="D434" s="75"/>
      <c r="E434" s="75"/>
    </row>
    <row r="435" spans="1:5" ht="16.2" thickBot="1" x14ac:dyDescent="0.35">
      <c r="A435" s="75"/>
      <c r="B435" s="75"/>
      <c r="C435" s="75"/>
      <c r="D435" s="75"/>
      <c r="E435" s="75"/>
    </row>
    <row r="436" spans="1:5" ht="16.2" thickBot="1" x14ac:dyDescent="0.35">
      <c r="A436" s="75"/>
      <c r="B436" s="75"/>
      <c r="C436" s="75"/>
      <c r="D436" s="75"/>
      <c r="E436" s="75"/>
    </row>
    <row r="437" spans="1:5" ht="16.2" thickBot="1" x14ac:dyDescent="0.35">
      <c r="A437" s="75"/>
      <c r="B437" s="75"/>
      <c r="C437" s="75"/>
      <c r="D437" s="75"/>
      <c r="E437" s="75"/>
    </row>
    <row r="438" spans="1:5" ht="16.2" thickBot="1" x14ac:dyDescent="0.35">
      <c r="A438" s="75"/>
      <c r="B438" s="75"/>
      <c r="C438" s="75"/>
      <c r="D438" s="75"/>
      <c r="E438" s="75"/>
    </row>
    <row r="439" spans="1:5" ht="16.2" thickBot="1" x14ac:dyDescent="0.35">
      <c r="A439" s="75"/>
      <c r="B439" s="75"/>
      <c r="C439" s="75"/>
      <c r="D439" s="75"/>
      <c r="E439" s="75"/>
    </row>
    <row r="440" spans="1:5" ht="16.2" thickBot="1" x14ac:dyDescent="0.35">
      <c r="A440" s="75"/>
      <c r="B440" s="75"/>
      <c r="C440" s="75"/>
      <c r="D440" s="75"/>
      <c r="E440" s="75"/>
    </row>
    <row r="441" spans="1:5" ht="16.2" thickBot="1" x14ac:dyDescent="0.35">
      <c r="A441" s="75"/>
      <c r="B441" s="75"/>
      <c r="C441" s="75"/>
      <c r="D441" s="75"/>
      <c r="E441" s="75"/>
    </row>
    <row r="442" spans="1:5" ht="16.2" thickBot="1" x14ac:dyDescent="0.35">
      <c r="A442" s="75"/>
      <c r="B442" s="75"/>
      <c r="C442" s="75"/>
      <c r="D442" s="75"/>
      <c r="E442" s="75"/>
    </row>
    <row r="443" spans="1:5" ht="16.2" thickBot="1" x14ac:dyDescent="0.35">
      <c r="A443" s="75"/>
      <c r="B443" s="75"/>
      <c r="C443" s="75"/>
      <c r="D443" s="75"/>
      <c r="E443" s="75"/>
    </row>
    <row r="444" spans="1:5" ht="16.2" thickBot="1" x14ac:dyDescent="0.35">
      <c r="A444" s="75"/>
      <c r="B444" s="75"/>
      <c r="C444" s="75"/>
      <c r="D444" s="75"/>
      <c r="E444" s="75"/>
    </row>
    <row r="445" spans="1:5" ht="16.2" thickBot="1" x14ac:dyDescent="0.35">
      <c r="A445" s="75"/>
      <c r="B445" s="75"/>
      <c r="C445" s="75"/>
      <c r="D445" s="75"/>
      <c r="E445" s="75"/>
    </row>
    <row r="446" spans="1:5" ht="16.2" thickBot="1" x14ac:dyDescent="0.35">
      <c r="A446" s="75"/>
      <c r="B446" s="75"/>
      <c r="C446" s="75"/>
      <c r="D446" s="75"/>
      <c r="E446" s="75"/>
    </row>
    <row r="447" spans="1:5" ht="16.2" thickBot="1" x14ac:dyDescent="0.35">
      <c r="A447" s="75"/>
      <c r="B447" s="75"/>
      <c r="C447" s="75"/>
      <c r="D447" s="75"/>
      <c r="E447" s="75"/>
    </row>
    <row r="448" spans="1:5" ht="16.2" thickBot="1" x14ac:dyDescent="0.35">
      <c r="A448" s="75"/>
      <c r="B448" s="75"/>
      <c r="C448" s="75"/>
      <c r="D448" s="75"/>
      <c r="E448" s="75"/>
    </row>
    <row r="449" spans="1:5" ht="16.2" thickBot="1" x14ac:dyDescent="0.35">
      <c r="A449" s="75"/>
      <c r="B449" s="75"/>
      <c r="C449" s="75"/>
      <c r="D449" s="75"/>
      <c r="E449" s="75"/>
    </row>
    <row r="450" spans="1:5" ht="16.2" thickBot="1" x14ac:dyDescent="0.35">
      <c r="A450" s="75"/>
      <c r="B450" s="75"/>
      <c r="C450" s="75"/>
      <c r="D450" s="75"/>
      <c r="E450" s="75"/>
    </row>
    <row r="451" spans="1:5" ht="16.2" thickBot="1" x14ac:dyDescent="0.35">
      <c r="A451" s="75"/>
      <c r="B451" s="75"/>
      <c r="C451" s="75"/>
      <c r="D451" s="75"/>
      <c r="E451" s="75"/>
    </row>
    <row r="452" spans="1:5" ht="16.2" thickBot="1" x14ac:dyDescent="0.35">
      <c r="A452" s="75"/>
      <c r="B452" s="75"/>
      <c r="C452" s="75"/>
      <c r="D452" s="75"/>
      <c r="E452" s="75"/>
    </row>
    <row r="453" spans="1:5" ht="16.2" thickBot="1" x14ac:dyDescent="0.35">
      <c r="A453" s="75"/>
      <c r="B453" s="75"/>
      <c r="C453" s="75"/>
      <c r="D453" s="75"/>
      <c r="E453" s="75"/>
    </row>
    <row r="454" spans="1:5" ht="16.2" thickBot="1" x14ac:dyDescent="0.35">
      <c r="A454" s="75"/>
      <c r="B454" s="75"/>
      <c r="C454" s="75"/>
      <c r="D454" s="75"/>
      <c r="E454" s="75"/>
    </row>
    <row r="455" spans="1:5" ht="16.2" thickBot="1" x14ac:dyDescent="0.35">
      <c r="A455" s="75"/>
      <c r="B455" s="75"/>
      <c r="C455" s="75"/>
      <c r="D455" s="75"/>
      <c r="E455" s="75"/>
    </row>
    <row r="456" spans="1:5" ht="16.2" thickBot="1" x14ac:dyDescent="0.35">
      <c r="A456" s="75"/>
      <c r="B456" s="75"/>
      <c r="C456" s="75"/>
      <c r="D456" s="75"/>
      <c r="E456" s="75"/>
    </row>
    <row r="457" spans="1:5" ht="16.2" thickBot="1" x14ac:dyDescent="0.35">
      <c r="A457" s="75"/>
      <c r="B457" s="75"/>
      <c r="C457" s="75"/>
      <c r="D457" s="75"/>
      <c r="E457" s="75"/>
    </row>
    <row r="458" spans="1:5" ht="16.2" thickBot="1" x14ac:dyDescent="0.35">
      <c r="A458" s="75"/>
      <c r="B458" s="75"/>
      <c r="C458" s="75"/>
      <c r="D458" s="75"/>
      <c r="E458" s="75"/>
    </row>
    <row r="459" spans="1:5" ht="16.2" thickBot="1" x14ac:dyDescent="0.35">
      <c r="A459" s="75"/>
      <c r="B459" s="75"/>
      <c r="C459" s="75"/>
      <c r="D459" s="75"/>
      <c r="E459" s="75"/>
    </row>
    <row r="460" spans="1:5" ht="16.2" thickBot="1" x14ac:dyDescent="0.35">
      <c r="A460" s="75"/>
      <c r="B460" s="75"/>
      <c r="C460" s="75"/>
      <c r="D460" s="75"/>
      <c r="E460" s="75"/>
    </row>
    <row r="461" spans="1:5" ht="16.2" thickBot="1" x14ac:dyDescent="0.35">
      <c r="A461" s="75"/>
      <c r="B461" s="75"/>
      <c r="C461" s="75"/>
      <c r="D461" s="75"/>
      <c r="E461" s="75"/>
    </row>
    <row r="462" spans="1:5" ht="16.2" thickBot="1" x14ac:dyDescent="0.35">
      <c r="A462" s="75"/>
      <c r="B462" s="75"/>
      <c r="C462" s="75"/>
      <c r="D462" s="75"/>
      <c r="E462" s="75"/>
    </row>
    <row r="463" spans="1:5" ht="16.2" thickBot="1" x14ac:dyDescent="0.35">
      <c r="A463" s="75"/>
      <c r="B463" s="75"/>
      <c r="C463" s="75"/>
      <c r="D463" s="75"/>
      <c r="E463" s="75"/>
    </row>
    <row r="464" spans="1:5" ht="16.2" thickBot="1" x14ac:dyDescent="0.35">
      <c r="A464" s="75"/>
      <c r="B464" s="75"/>
      <c r="C464" s="75"/>
      <c r="D464" s="75"/>
      <c r="E464" s="75"/>
    </row>
    <row r="465" spans="1:5" ht="16.2" thickBot="1" x14ac:dyDescent="0.35">
      <c r="A465" s="75"/>
      <c r="B465" s="75"/>
      <c r="C465" s="75"/>
      <c r="D465" s="75"/>
      <c r="E465" s="75"/>
    </row>
    <row r="466" spans="1:5" ht="16.2" thickBot="1" x14ac:dyDescent="0.35">
      <c r="A466" s="75"/>
      <c r="B466" s="75"/>
      <c r="C466" s="75"/>
      <c r="D466" s="75"/>
      <c r="E466" s="75"/>
    </row>
    <row r="467" spans="1:5" ht="16.2" thickBot="1" x14ac:dyDescent="0.35">
      <c r="A467" s="75"/>
      <c r="B467" s="75"/>
      <c r="C467" s="75"/>
      <c r="D467" s="75"/>
      <c r="E467" s="75"/>
    </row>
    <row r="468" spans="1:5" ht="16.2" thickBot="1" x14ac:dyDescent="0.35">
      <c r="A468" s="75"/>
      <c r="B468" s="75"/>
      <c r="C468" s="75"/>
      <c r="D468" s="75"/>
      <c r="E468" s="75"/>
    </row>
    <row r="469" spans="1:5" ht="16.2" thickBot="1" x14ac:dyDescent="0.35">
      <c r="A469" s="75"/>
      <c r="B469" s="75"/>
      <c r="C469" s="75"/>
      <c r="D469" s="75"/>
      <c r="E469" s="75"/>
    </row>
    <row r="470" spans="1:5" ht="16.2" thickBot="1" x14ac:dyDescent="0.35">
      <c r="A470" s="75"/>
      <c r="B470" s="75"/>
      <c r="C470" s="75"/>
      <c r="D470" s="75"/>
      <c r="E470" s="75"/>
    </row>
    <row r="471" spans="1:5" ht="16.2" thickBot="1" x14ac:dyDescent="0.35">
      <c r="A471" s="75"/>
      <c r="B471" s="75"/>
      <c r="C471" s="75"/>
      <c r="D471" s="75"/>
      <c r="E471" s="75"/>
    </row>
    <row r="472" spans="1:5" ht="16.2" thickBot="1" x14ac:dyDescent="0.35">
      <c r="A472" s="75"/>
      <c r="B472" s="75"/>
      <c r="C472" s="75"/>
      <c r="D472" s="75"/>
      <c r="E472" s="75"/>
    </row>
    <row r="473" spans="1:5" ht="16.2" thickBot="1" x14ac:dyDescent="0.35">
      <c r="A473" s="75"/>
      <c r="B473" s="75"/>
      <c r="C473" s="75"/>
      <c r="D473" s="75"/>
      <c r="E473" s="75"/>
    </row>
    <row r="474" spans="1:5" ht="16.2" thickBot="1" x14ac:dyDescent="0.35">
      <c r="A474" s="75"/>
      <c r="B474" s="75"/>
      <c r="C474" s="75"/>
      <c r="D474" s="75"/>
      <c r="E474" s="75"/>
    </row>
    <row r="475" spans="1:5" ht="16.2" thickBot="1" x14ac:dyDescent="0.35">
      <c r="A475" s="75"/>
      <c r="B475" s="75"/>
      <c r="C475" s="75"/>
      <c r="D475" s="75"/>
      <c r="E475" s="75"/>
    </row>
    <row r="476" spans="1:5" ht="16.2" thickBot="1" x14ac:dyDescent="0.35">
      <c r="A476" s="75"/>
      <c r="B476" s="75"/>
      <c r="C476" s="75"/>
      <c r="D476" s="75"/>
      <c r="E476" s="75"/>
    </row>
    <row r="477" spans="1:5" ht="16.2" thickBot="1" x14ac:dyDescent="0.35">
      <c r="A477" s="75"/>
      <c r="B477" s="75"/>
      <c r="C477" s="75"/>
      <c r="D477" s="75"/>
      <c r="E477" s="75"/>
    </row>
    <row r="478" spans="1:5" ht="16.2" thickBot="1" x14ac:dyDescent="0.35">
      <c r="A478" s="75"/>
      <c r="B478" s="75"/>
      <c r="C478" s="75"/>
      <c r="D478" s="75"/>
      <c r="E478" s="75"/>
    </row>
    <row r="479" spans="1:5" ht="16.2" thickBot="1" x14ac:dyDescent="0.35">
      <c r="A479" s="75"/>
      <c r="B479" s="75"/>
      <c r="C479" s="75"/>
      <c r="D479" s="75"/>
      <c r="E479" s="75"/>
    </row>
    <row r="480" spans="1:5" ht="16.2" thickBot="1" x14ac:dyDescent="0.35">
      <c r="A480" s="75"/>
      <c r="B480" s="75"/>
      <c r="C480" s="75"/>
      <c r="D480" s="75"/>
      <c r="E480" s="75"/>
    </row>
    <row r="481" spans="1:5" ht="16.2" thickBot="1" x14ac:dyDescent="0.35">
      <c r="A481" s="75"/>
      <c r="B481" s="75"/>
      <c r="C481" s="75"/>
      <c r="D481" s="75"/>
      <c r="E481" s="75"/>
    </row>
    <row r="482" spans="1:5" ht="16.2" thickBot="1" x14ac:dyDescent="0.35">
      <c r="A482" s="75"/>
      <c r="B482" s="75"/>
      <c r="C482" s="75"/>
      <c r="D482" s="75"/>
      <c r="E482" s="75"/>
    </row>
    <row r="483" spans="1:5" ht="16.2" thickBot="1" x14ac:dyDescent="0.35">
      <c r="A483" s="75"/>
      <c r="B483" s="75"/>
      <c r="C483" s="75"/>
      <c r="D483" s="75"/>
      <c r="E483" s="75"/>
    </row>
    <row r="484" spans="1:5" ht="16.2" thickBot="1" x14ac:dyDescent="0.35">
      <c r="A484" s="75"/>
      <c r="B484" s="75"/>
      <c r="C484" s="75"/>
      <c r="D484" s="75"/>
      <c r="E484" s="75"/>
    </row>
    <row r="485" spans="1:5" ht="16.2" thickBot="1" x14ac:dyDescent="0.35">
      <c r="A485" s="75"/>
      <c r="B485" s="75"/>
      <c r="C485" s="75"/>
      <c r="D485" s="75"/>
      <c r="E485" s="75"/>
    </row>
    <row r="486" spans="1:5" ht="16.2" thickBot="1" x14ac:dyDescent="0.35">
      <c r="A486" s="75"/>
      <c r="B486" s="75"/>
      <c r="C486" s="75"/>
      <c r="D486" s="75"/>
      <c r="E486" s="75"/>
    </row>
    <row r="487" spans="1:5" ht="16.2" thickBot="1" x14ac:dyDescent="0.35">
      <c r="A487" s="75"/>
      <c r="B487" s="75"/>
      <c r="C487" s="75"/>
      <c r="D487" s="75"/>
      <c r="E487" s="75"/>
    </row>
    <row r="488" spans="1:5" ht="16.2" thickBot="1" x14ac:dyDescent="0.35">
      <c r="A488" s="75"/>
      <c r="B488" s="75"/>
      <c r="C488" s="75"/>
      <c r="D488" s="75"/>
      <c r="E488" s="75"/>
    </row>
    <row r="489" spans="1:5" ht="16.2" thickBot="1" x14ac:dyDescent="0.35">
      <c r="A489" s="75"/>
      <c r="B489" s="75"/>
      <c r="C489" s="75"/>
      <c r="D489" s="75"/>
      <c r="E489" s="75"/>
    </row>
    <row r="490" spans="1:5" ht="16.2" thickBot="1" x14ac:dyDescent="0.35">
      <c r="A490" s="75"/>
      <c r="B490" s="75"/>
      <c r="C490" s="75"/>
      <c r="D490" s="75"/>
      <c r="E490" s="75"/>
    </row>
    <row r="491" spans="1:5" ht="16.2" thickBot="1" x14ac:dyDescent="0.35">
      <c r="A491" s="75"/>
      <c r="B491" s="75"/>
      <c r="C491" s="75"/>
      <c r="D491" s="75"/>
      <c r="E491" s="75"/>
    </row>
    <row r="492" spans="1:5" ht="16.2" thickBot="1" x14ac:dyDescent="0.35">
      <c r="A492" s="75"/>
      <c r="B492" s="75"/>
      <c r="C492" s="75"/>
      <c r="D492" s="75"/>
      <c r="E492" s="75"/>
    </row>
    <row r="493" spans="1:5" ht="16.2" thickBot="1" x14ac:dyDescent="0.35">
      <c r="A493" s="75"/>
      <c r="B493" s="75"/>
      <c r="C493" s="75"/>
      <c r="D493" s="75"/>
      <c r="E493" s="75"/>
    </row>
    <row r="494" spans="1:5" ht="16.2" thickBot="1" x14ac:dyDescent="0.35">
      <c r="A494" s="75"/>
      <c r="B494" s="75"/>
      <c r="C494" s="75"/>
      <c r="D494" s="75"/>
      <c r="E494" s="75"/>
    </row>
    <row r="495" spans="1:5" ht="16.2" thickBot="1" x14ac:dyDescent="0.35">
      <c r="A495" s="75"/>
      <c r="B495" s="75"/>
      <c r="C495" s="75"/>
      <c r="D495" s="75"/>
      <c r="E495" s="75"/>
    </row>
    <row r="496" spans="1:5" ht="16.2" thickBot="1" x14ac:dyDescent="0.35">
      <c r="A496" s="75"/>
      <c r="B496" s="75"/>
      <c r="C496" s="75"/>
      <c r="D496" s="75"/>
      <c r="E496" s="75"/>
    </row>
    <row r="497" spans="1:5" ht="16.2" thickBot="1" x14ac:dyDescent="0.35">
      <c r="A497" s="75"/>
      <c r="B497" s="75"/>
      <c r="C497" s="75"/>
      <c r="D497" s="75"/>
      <c r="E497" s="75"/>
    </row>
    <row r="498" spans="1:5" ht="16.2" thickBot="1" x14ac:dyDescent="0.35">
      <c r="A498" s="75"/>
      <c r="B498" s="75"/>
      <c r="C498" s="75"/>
      <c r="D498" s="75"/>
      <c r="E498" s="75"/>
    </row>
    <row r="499" spans="1:5" ht="16.2" thickBot="1" x14ac:dyDescent="0.35">
      <c r="A499" s="75"/>
      <c r="B499" s="75"/>
      <c r="C499" s="75"/>
      <c r="D499" s="75"/>
      <c r="E499" s="75"/>
    </row>
    <row r="500" spans="1:5" ht="16.2" thickBot="1" x14ac:dyDescent="0.35">
      <c r="A500" s="75"/>
      <c r="B500" s="75"/>
      <c r="C500" s="75"/>
      <c r="D500" s="75"/>
      <c r="E500" s="75"/>
    </row>
    <row r="501" spans="1:5" ht="16.2" thickBot="1" x14ac:dyDescent="0.35">
      <c r="A501" s="75"/>
      <c r="B501" s="75"/>
      <c r="C501" s="75"/>
      <c r="D501" s="75"/>
      <c r="E501" s="75"/>
    </row>
    <row r="502" spans="1:5" ht="16.2" thickBot="1" x14ac:dyDescent="0.35">
      <c r="A502" s="75"/>
      <c r="B502" s="75"/>
      <c r="C502" s="75"/>
      <c r="D502" s="75"/>
      <c r="E502" s="75"/>
    </row>
    <row r="503" spans="1:5" ht="16.2" thickBot="1" x14ac:dyDescent="0.35">
      <c r="A503" s="75"/>
      <c r="B503" s="75"/>
      <c r="C503" s="75"/>
      <c r="D503" s="75"/>
      <c r="E503" s="75"/>
    </row>
    <row r="504" spans="1:5" ht="16.2" thickBot="1" x14ac:dyDescent="0.35">
      <c r="A504" s="75"/>
      <c r="B504" s="75"/>
      <c r="C504" s="75"/>
      <c r="D504" s="75"/>
      <c r="E504" s="75"/>
    </row>
    <row r="505" spans="1:5" ht="16.2" thickBot="1" x14ac:dyDescent="0.35">
      <c r="A505" s="75"/>
      <c r="B505" s="75"/>
      <c r="C505" s="75"/>
      <c r="D505" s="75"/>
      <c r="E505" s="75"/>
    </row>
    <row r="506" spans="1:5" ht="16.2" thickBot="1" x14ac:dyDescent="0.35">
      <c r="A506" s="75"/>
      <c r="B506" s="75"/>
      <c r="C506" s="75"/>
      <c r="D506" s="75"/>
      <c r="E506" s="75"/>
    </row>
    <row r="507" spans="1:5" ht="16.2" thickBot="1" x14ac:dyDescent="0.35">
      <c r="A507" s="75"/>
      <c r="B507" s="75"/>
      <c r="C507" s="75"/>
      <c r="D507" s="75"/>
      <c r="E507" s="75"/>
    </row>
    <row r="508" spans="1:5" ht="16.2" thickBot="1" x14ac:dyDescent="0.35">
      <c r="A508" s="75"/>
      <c r="B508" s="75"/>
      <c r="C508" s="75"/>
      <c r="D508" s="75"/>
      <c r="E508" s="75"/>
    </row>
    <row r="509" spans="1:5" ht="16.2" thickBot="1" x14ac:dyDescent="0.35">
      <c r="A509" s="75"/>
      <c r="B509" s="75"/>
      <c r="C509" s="75"/>
      <c r="D509" s="75"/>
      <c r="E509" s="75"/>
    </row>
    <row r="510" spans="1:5" ht="16.2" thickBot="1" x14ac:dyDescent="0.35">
      <c r="A510" s="75"/>
      <c r="B510" s="75"/>
      <c r="C510" s="75"/>
      <c r="D510" s="75"/>
      <c r="E510" s="75"/>
    </row>
    <row r="511" spans="1:5" ht="16.2" thickBot="1" x14ac:dyDescent="0.35">
      <c r="A511" s="75"/>
      <c r="B511" s="75"/>
      <c r="C511" s="75"/>
      <c r="D511" s="75"/>
      <c r="E511" s="75"/>
    </row>
    <row r="512" spans="1:5" ht="16.2" thickBot="1" x14ac:dyDescent="0.35">
      <c r="A512" s="75"/>
      <c r="B512" s="75"/>
      <c r="C512" s="75"/>
      <c r="D512" s="75"/>
      <c r="E512" s="75"/>
    </row>
    <row r="513" spans="1:5" ht="16.2" thickBot="1" x14ac:dyDescent="0.35">
      <c r="A513" s="75"/>
      <c r="B513" s="75"/>
      <c r="C513" s="75"/>
      <c r="D513" s="75"/>
      <c r="E513" s="75"/>
    </row>
    <row r="514" spans="1:5" ht="16.2" thickBot="1" x14ac:dyDescent="0.35">
      <c r="A514" s="75"/>
      <c r="B514" s="75"/>
      <c r="C514" s="75"/>
      <c r="D514" s="75"/>
      <c r="E514" s="75"/>
    </row>
    <row r="515" spans="1:5" ht="16.2" thickBot="1" x14ac:dyDescent="0.35">
      <c r="A515" s="75"/>
      <c r="B515" s="75"/>
      <c r="C515" s="75"/>
      <c r="D515" s="75"/>
      <c r="E515" s="75"/>
    </row>
    <row r="516" spans="1:5" ht="16.2" thickBot="1" x14ac:dyDescent="0.35">
      <c r="A516" s="75"/>
      <c r="B516" s="75"/>
      <c r="C516" s="75"/>
      <c r="D516" s="75"/>
      <c r="E516" s="75"/>
    </row>
    <row r="517" spans="1:5" ht="16.2" thickBot="1" x14ac:dyDescent="0.35">
      <c r="A517" s="75"/>
      <c r="B517" s="75"/>
      <c r="C517" s="75"/>
      <c r="D517" s="75"/>
      <c r="E517" s="75"/>
    </row>
    <row r="518" spans="1:5" ht="16.2" thickBot="1" x14ac:dyDescent="0.35">
      <c r="A518" s="75"/>
      <c r="B518" s="75"/>
      <c r="C518" s="75"/>
      <c r="D518" s="75"/>
      <c r="E518" s="75"/>
    </row>
    <row r="519" spans="1:5" ht="16.2" thickBot="1" x14ac:dyDescent="0.35">
      <c r="A519" s="75"/>
      <c r="B519" s="75"/>
      <c r="C519" s="75"/>
      <c r="D519" s="75"/>
      <c r="E519" s="75"/>
    </row>
    <row r="520" spans="1:5" ht="16.2" thickBot="1" x14ac:dyDescent="0.35">
      <c r="A520" s="75"/>
      <c r="B520" s="75"/>
      <c r="C520" s="75"/>
      <c r="D520" s="75"/>
      <c r="E520" s="75"/>
    </row>
    <row r="521" spans="1:5" ht="16.2" thickBot="1" x14ac:dyDescent="0.35">
      <c r="A521" s="75"/>
      <c r="B521" s="75"/>
      <c r="C521" s="75"/>
      <c r="D521" s="75"/>
      <c r="E521" s="75"/>
    </row>
    <row r="522" spans="1:5" ht="16.2" thickBot="1" x14ac:dyDescent="0.35">
      <c r="A522" s="75"/>
      <c r="B522" s="75"/>
      <c r="C522" s="75"/>
      <c r="D522" s="75"/>
      <c r="E522" s="75"/>
    </row>
    <row r="523" spans="1:5" ht="16.2" thickBot="1" x14ac:dyDescent="0.35">
      <c r="A523" s="75"/>
      <c r="B523" s="75"/>
      <c r="C523" s="75"/>
      <c r="D523" s="75"/>
      <c r="E523" s="75"/>
    </row>
    <row r="524" spans="1:5" ht="16.2" thickBot="1" x14ac:dyDescent="0.35">
      <c r="A524" s="75"/>
      <c r="B524" s="75"/>
      <c r="C524" s="75"/>
      <c r="D524" s="75"/>
      <c r="E524" s="75"/>
    </row>
    <row r="525" spans="1:5" ht="16.2" thickBot="1" x14ac:dyDescent="0.35">
      <c r="A525" s="75"/>
      <c r="B525" s="75"/>
      <c r="C525" s="75"/>
      <c r="D525" s="75"/>
      <c r="E525" s="75"/>
    </row>
    <row r="526" spans="1:5" ht="16.2" thickBot="1" x14ac:dyDescent="0.35">
      <c r="A526" s="75"/>
      <c r="B526" s="75"/>
      <c r="C526" s="75"/>
      <c r="D526" s="75"/>
      <c r="E526" s="75"/>
    </row>
    <row r="527" spans="1:5" ht="16.2" thickBot="1" x14ac:dyDescent="0.35">
      <c r="A527" s="75"/>
      <c r="B527" s="75"/>
      <c r="C527" s="75"/>
      <c r="D527" s="75"/>
      <c r="E527" s="75"/>
    </row>
    <row r="528" spans="1:5" ht="16.2" thickBot="1" x14ac:dyDescent="0.35">
      <c r="A528" s="75"/>
      <c r="B528" s="75"/>
      <c r="C528" s="75"/>
      <c r="D528" s="75"/>
      <c r="E528" s="75"/>
    </row>
    <row r="529" spans="1:5" ht="16.2" thickBot="1" x14ac:dyDescent="0.35">
      <c r="A529" s="75"/>
      <c r="B529" s="75"/>
      <c r="C529" s="75"/>
      <c r="D529" s="75"/>
      <c r="E529" s="75"/>
    </row>
    <row r="530" spans="1:5" ht="16.2" thickBot="1" x14ac:dyDescent="0.35">
      <c r="A530" s="75"/>
      <c r="B530" s="75"/>
      <c r="C530" s="75"/>
      <c r="D530" s="75"/>
      <c r="E530" s="75"/>
    </row>
    <row r="531" spans="1:5" ht="16.2" thickBot="1" x14ac:dyDescent="0.35">
      <c r="A531" s="75"/>
      <c r="B531" s="75"/>
      <c r="C531" s="75"/>
      <c r="D531" s="75"/>
      <c r="E531" s="75"/>
    </row>
    <row r="532" spans="1:5" ht="16.2" thickBot="1" x14ac:dyDescent="0.35">
      <c r="A532" s="75"/>
      <c r="B532" s="75"/>
      <c r="C532" s="75"/>
      <c r="D532" s="75"/>
      <c r="E532" s="75"/>
    </row>
    <row r="533" spans="1:5" ht="16.2" thickBot="1" x14ac:dyDescent="0.35">
      <c r="A533" s="75"/>
      <c r="B533" s="75"/>
      <c r="C533" s="75"/>
      <c r="D533" s="75"/>
      <c r="E533" s="75"/>
    </row>
    <row r="534" spans="1:5" ht="16.2" thickBot="1" x14ac:dyDescent="0.35">
      <c r="A534" s="75"/>
      <c r="B534" s="75"/>
      <c r="C534" s="75"/>
      <c r="D534" s="75"/>
      <c r="E534" s="75"/>
    </row>
    <row r="535" spans="1:5" ht="16.2" thickBot="1" x14ac:dyDescent="0.35">
      <c r="A535" s="75"/>
      <c r="B535" s="75"/>
      <c r="C535" s="75"/>
      <c r="D535" s="75"/>
      <c r="E535" s="75"/>
    </row>
    <row r="536" spans="1:5" ht="16.2" thickBot="1" x14ac:dyDescent="0.35">
      <c r="A536" s="75"/>
      <c r="B536" s="75"/>
      <c r="C536" s="75"/>
      <c r="D536" s="75"/>
      <c r="E536" s="75"/>
    </row>
    <row r="537" spans="1:5" ht="16.2" thickBot="1" x14ac:dyDescent="0.35">
      <c r="A537" s="75"/>
      <c r="B537" s="75"/>
      <c r="C537" s="75"/>
      <c r="D537" s="75"/>
      <c r="E537" s="75"/>
    </row>
    <row r="538" spans="1:5" ht="16.2" thickBot="1" x14ac:dyDescent="0.35">
      <c r="A538" s="75"/>
      <c r="B538" s="75"/>
      <c r="C538" s="75"/>
      <c r="D538" s="75"/>
      <c r="E538" s="75"/>
    </row>
    <row r="539" spans="1:5" ht="16.2" thickBot="1" x14ac:dyDescent="0.35">
      <c r="A539" s="75"/>
      <c r="B539" s="75"/>
      <c r="C539" s="75"/>
      <c r="D539" s="75"/>
      <c r="E539" s="75"/>
    </row>
    <row r="540" spans="1:5" ht="16.2" thickBot="1" x14ac:dyDescent="0.35">
      <c r="A540" s="75"/>
      <c r="B540" s="75"/>
      <c r="C540" s="75"/>
      <c r="D540" s="75"/>
      <c r="E540" s="75"/>
    </row>
    <row r="541" spans="1:5" ht="16.2" thickBot="1" x14ac:dyDescent="0.35">
      <c r="A541" s="75"/>
      <c r="B541" s="75"/>
      <c r="C541" s="75"/>
      <c r="D541" s="75"/>
      <c r="E541" s="75"/>
    </row>
    <row r="542" spans="1:5" ht="16.2" thickBot="1" x14ac:dyDescent="0.35">
      <c r="A542" s="75"/>
      <c r="B542" s="75"/>
      <c r="C542" s="75"/>
      <c r="D542" s="75"/>
      <c r="E542" s="75"/>
    </row>
    <row r="543" spans="1:5" ht="16.2" thickBot="1" x14ac:dyDescent="0.35">
      <c r="A543" s="75"/>
      <c r="B543" s="75"/>
      <c r="C543" s="75"/>
      <c r="D543" s="75"/>
      <c r="E543" s="75"/>
    </row>
    <row r="544" spans="1:5" ht="16.2" thickBot="1" x14ac:dyDescent="0.35">
      <c r="A544" s="75"/>
      <c r="B544" s="75"/>
      <c r="C544" s="75"/>
      <c r="D544" s="75"/>
      <c r="E544" s="75"/>
    </row>
    <row r="545" spans="1:5" ht="16.2" thickBot="1" x14ac:dyDescent="0.35">
      <c r="A545" s="75"/>
      <c r="B545" s="75"/>
      <c r="C545" s="75"/>
      <c r="D545" s="75"/>
      <c r="E545" s="75"/>
    </row>
    <row r="546" spans="1:5" ht="16.2" thickBot="1" x14ac:dyDescent="0.35">
      <c r="A546" s="75"/>
      <c r="B546" s="75"/>
      <c r="C546" s="75"/>
      <c r="D546" s="75"/>
      <c r="E546" s="75"/>
    </row>
    <row r="547" spans="1:5" ht="16.2" thickBot="1" x14ac:dyDescent="0.35">
      <c r="A547" s="75"/>
      <c r="B547" s="75"/>
      <c r="C547" s="75"/>
      <c r="D547" s="75"/>
      <c r="E547" s="75"/>
    </row>
    <row r="548" spans="1:5" ht="16.2" thickBot="1" x14ac:dyDescent="0.35">
      <c r="A548" s="75"/>
      <c r="B548" s="75"/>
      <c r="C548" s="75"/>
      <c r="D548" s="75"/>
      <c r="E548" s="75"/>
    </row>
    <row r="549" spans="1:5" ht="16.2" thickBot="1" x14ac:dyDescent="0.35">
      <c r="A549" s="75"/>
      <c r="B549" s="75"/>
      <c r="C549" s="75"/>
      <c r="D549" s="75"/>
      <c r="E549" s="75"/>
    </row>
    <row r="550" spans="1:5" ht="16.2" thickBot="1" x14ac:dyDescent="0.35">
      <c r="A550" s="75"/>
      <c r="B550" s="75"/>
      <c r="C550" s="75"/>
      <c r="D550" s="75"/>
      <c r="E550" s="75"/>
    </row>
    <row r="551" spans="1:5" ht="16.2" thickBot="1" x14ac:dyDescent="0.35">
      <c r="A551" s="75"/>
      <c r="B551" s="75"/>
      <c r="C551" s="75"/>
      <c r="D551" s="75"/>
      <c r="E551" s="75"/>
    </row>
    <row r="552" spans="1:5" ht="16.2" thickBot="1" x14ac:dyDescent="0.35">
      <c r="A552" s="75"/>
      <c r="B552" s="75"/>
      <c r="C552" s="75"/>
      <c r="D552" s="75"/>
      <c r="E552" s="75"/>
    </row>
    <row r="553" spans="1:5" ht="16.2" thickBot="1" x14ac:dyDescent="0.35">
      <c r="A553" s="75"/>
      <c r="B553" s="75"/>
      <c r="C553" s="75"/>
      <c r="D553" s="75"/>
      <c r="E553" s="75"/>
    </row>
    <row r="554" spans="1:5" ht="16.2" thickBot="1" x14ac:dyDescent="0.35">
      <c r="A554" s="75"/>
      <c r="B554" s="75"/>
      <c r="C554" s="75"/>
      <c r="D554" s="75"/>
      <c r="E554" s="75"/>
    </row>
    <row r="555" spans="1:5" ht="16.2" thickBot="1" x14ac:dyDescent="0.35">
      <c r="A555" s="75"/>
      <c r="B555" s="75"/>
      <c r="C555" s="75"/>
      <c r="D555" s="75"/>
      <c r="E555" s="75"/>
    </row>
    <row r="556" spans="1:5" ht="16.2" thickBot="1" x14ac:dyDescent="0.35">
      <c r="A556" s="75"/>
      <c r="B556" s="75"/>
      <c r="C556" s="75"/>
      <c r="D556" s="75"/>
      <c r="E556" s="75"/>
    </row>
    <row r="557" spans="1:5" ht="16.2" thickBot="1" x14ac:dyDescent="0.35">
      <c r="A557" s="75"/>
      <c r="B557" s="75"/>
      <c r="C557" s="75"/>
      <c r="D557" s="75"/>
      <c r="E557" s="75"/>
    </row>
    <row r="558" spans="1:5" ht="16.2" thickBot="1" x14ac:dyDescent="0.35">
      <c r="A558" s="75"/>
      <c r="B558" s="75"/>
      <c r="C558" s="75"/>
      <c r="D558" s="75"/>
      <c r="E558" s="75"/>
    </row>
    <row r="559" spans="1:5" ht="16.2" thickBot="1" x14ac:dyDescent="0.35">
      <c r="A559" s="75"/>
      <c r="B559" s="75"/>
      <c r="C559" s="75"/>
      <c r="D559" s="75"/>
      <c r="E559" s="75"/>
    </row>
    <row r="560" spans="1:5" ht="16.2" thickBot="1" x14ac:dyDescent="0.35">
      <c r="A560" s="75"/>
      <c r="B560" s="75"/>
      <c r="C560" s="75"/>
      <c r="D560" s="75"/>
      <c r="E560" s="75"/>
    </row>
    <row r="561" spans="1:5" ht="16.2" thickBot="1" x14ac:dyDescent="0.35">
      <c r="A561" s="75"/>
      <c r="B561" s="75"/>
      <c r="C561" s="75"/>
      <c r="D561" s="75"/>
      <c r="E561" s="75"/>
    </row>
    <row r="562" spans="1:5" ht="16.2" thickBot="1" x14ac:dyDescent="0.35">
      <c r="A562" s="75"/>
      <c r="B562" s="75"/>
      <c r="C562" s="75"/>
      <c r="D562" s="75"/>
      <c r="E562" s="75"/>
    </row>
    <row r="563" spans="1:5" ht="16.2" thickBot="1" x14ac:dyDescent="0.35">
      <c r="A563" s="75"/>
      <c r="B563" s="75"/>
      <c r="C563" s="75"/>
      <c r="D563" s="75"/>
      <c r="E563" s="75"/>
    </row>
    <row r="564" spans="1:5" ht="16.2" thickBot="1" x14ac:dyDescent="0.35">
      <c r="A564" s="75"/>
      <c r="B564" s="75"/>
      <c r="C564" s="75"/>
      <c r="D564" s="75"/>
      <c r="E564" s="75"/>
    </row>
    <row r="565" spans="1:5" ht="16.2" thickBot="1" x14ac:dyDescent="0.35">
      <c r="A565" s="75"/>
      <c r="B565" s="75"/>
      <c r="C565" s="75"/>
      <c r="D565" s="75"/>
      <c r="E565" s="75"/>
    </row>
    <row r="566" spans="1:5" ht="16.2" thickBot="1" x14ac:dyDescent="0.35">
      <c r="A566" s="75"/>
      <c r="B566" s="75"/>
      <c r="C566" s="75"/>
      <c r="D566" s="75"/>
      <c r="E566" s="75"/>
    </row>
    <row r="567" spans="1:5" ht="16.2" thickBot="1" x14ac:dyDescent="0.35">
      <c r="A567" s="75"/>
      <c r="B567" s="75"/>
      <c r="C567" s="75"/>
      <c r="D567" s="75"/>
      <c r="E567" s="75"/>
    </row>
    <row r="568" spans="1:5" ht="16.2" thickBot="1" x14ac:dyDescent="0.35">
      <c r="A568" s="75"/>
      <c r="B568" s="75"/>
      <c r="C568" s="75"/>
      <c r="D568" s="75"/>
      <c r="E568" s="75"/>
    </row>
    <row r="569" spans="1:5" ht="16.2" thickBot="1" x14ac:dyDescent="0.35">
      <c r="A569" s="75"/>
      <c r="B569" s="75"/>
      <c r="C569" s="75"/>
      <c r="D569" s="75"/>
      <c r="E569" s="75"/>
    </row>
    <row r="570" spans="1:5" ht="16.2" thickBot="1" x14ac:dyDescent="0.35">
      <c r="A570" s="75"/>
      <c r="B570" s="75"/>
      <c r="C570" s="75"/>
      <c r="D570" s="75"/>
      <c r="E570" s="75"/>
    </row>
    <row r="571" spans="1:5" ht="16.2" thickBot="1" x14ac:dyDescent="0.35">
      <c r="A571" s="75"/>
      <c r="B571" s="75"/>
      <c r="C571" s="75"/>
      <c r="D571" s="75"/>
      <c r="E571" s="75"/>
    </row>
    <row r="572" spans="1:5" ht="16.2" thickBot="1" x14ac:dyDescent="0.35">
      <c r="A572" s="75"/>
      <c r="B572" s="75"/>
      <c r="C572" s="75"/>
      <c r="D572" s="75"/>
      <c r="E572" s="75"/>
    </row>
    <row r="573" spans="1:5" ht="16.2" thickBot="1" x14ac:dyDescent="0.35">
      <c r="A573" s="75"/>
      <c r="B573" s="75"/>
      <c r="C573" s="75"/>
      <c r="D573" s="75"/>
      <c r="E573" s="75"/>
    </row>
    <row r="574" spans="1:5" ht="16.2" thickBot="1" x14ac:dyDescent="0.35">
      <c r="A574" s="75"/>
      <c r="B574" s="75"/>
      <c r="C574" s="75"/>
      <c r="D574" s="75"/>
      <c r="E574" s="75"/>
    </row>
    <row r="575" spans="1:5" ht="16.2" thickBot="1" x14ac:dyDescent="0.35">
      <c r="A575" s="75"/>
      <c r="B575" s="75"/>
      <c r="C575" s="75"/>
      <c r="D575" s="75"/>
      <c r="E575" s="75"/>
    </row>
    <row r="576" spans="1:5" ht="16.2" thickBot="1" x14ac:dyDescent="0.35">
      <c r="A576" s="75"/>
      <c r="B576" s="75"/>
      <c r="C576" s="75"/>
      <c r="D576" s="75"/>
      <c r="E576" s="75"/>
    </row>
    <row r="577" spans="1:5" ht="16.2" thickBot="1" x14ac:dyDescent="0.35">
      <c r="A577" s="75"/>
      <c r="B577" s="75"/>
      <c r="C577" s="75"/>
      <c r="D577" s="75"/>
      <c r="E577" s="75"/>
    </row>
    <row r="578" spans="1:5" ht="16.2" thickBot="1" x14ac:dyDescent="0.35">
      <c r="A578" s="75"/>
      <c r="B578" s="75"/>
      <c r="C578" s="75"/>
      <c r="D578" s="75"/>
      <c r="E578" s="75"/>
    </row>
    <row r="579" spans="1:5" ht="16.2" thickBot="1" x14ac:dyDescent="0.35">
      <c r="A579" s="75"/>
      <c r="B579" s="75"/>
      <c r="C579" s="75"/>
      <c r="D579" s="75"/>
      <c r="E579" s="75"/>
    </row>
    <row r="580" spans="1:5" ht="16.2" thickBot="1" x14ac:dyDescent="0.35">
      <c r="A580" s="75"/>
      <c r="B580" s="75"/>
      <c r="C580" s="75"/>
      <c r="D580" s="75"/>
      <c r="E580" s="75"/>
    </row>
    <row r="581" spans="1:5" ht="16.2" thickBot="1" x14ac:dyDescent="0.35">
      <c r="A581" s="75"/>
      <c r="B581" s="75"/>
      <c r="C581" s="75"/>
      <c r="D581" s="75"/>
      <c r="E581" s="75"/>
    </row>
    <row r="582" spans="1:5" ht="16.2" thickBot="1" x14ac:dyDescent="0.35">
      <c r="A582" s="75"/>
      <c r="B582" s="75"/>
      <c r="C582" s="75"/>
      <c r="D582" s="75"/>
      <c r="E582" s="75"/>
    </row>
    <row r="583" spans="1:5" ht="16.2" thickBot="1" x14ac:dyDescent="0.35">
      <c r="A583" s="75"/>
      <c r="B583" s="75"/>
      <c r="C583" s="75"/>
      <c r="D583" s="75"/>
      <c r="E583" s="75"/>
    </row>
    <row r="584" spans="1:5" ht="16.2" thickBot="1" x14ac:dyDescent="0.35">
      <c r="A584" s="75"/>
      <c r="B584" s="75"/>
      <c r="C584" s="75"/>
      <c r="D584" s="75"/>
      <c r="E584" s="75"/>
    </row>
    <row r="585" spans="1:5" ht="16.2" thickBot="1" x14ac:dyDescent="0.35">
      <c r="A585" s="75"/>
      <c r="B585" s="75"/>
      <c r="C585" s="75"/>
      <c r="D585" s="75"/>
      <c r="E585" s="75"/>
    </row>
    <row r="586" spans="1:5" ht="16.2" thickBot="1" x14ac:dyDescent="0.35">
      <c r="A586" s="75"/>
      <c r="B586" s="75"/>
      <c r="C586" s="75"/>
      <c r="D586" s="75"/>
      <c r="E586" s="75"/>
    </row>
    <row r="587" spans="1:5" ht="16.2" thickBot="1" x14ac:dyDescent="0.35">
      <c r="A587" s="75"/>
      <c r="B587" s="75"/>
      <c r="C587" s="75"/>
      <c r="D587" s="75"/>
      <c r="E587" s="75"/>
    </row>
    <row r="588" spans="1:5" ht="16.2" thickBot="1" x14ac:dyDescent="0.35">
      <c r="A588" s="75"/>
      <c r="B588" s="75"/>
      <c r="C588" s="75"/>
      <c r="D588" s="75"/>
      <c r="E588" s="75"/>
    </row>
    <row r="589" spans="1:5" ht="16.2" thickBot="1" x14ac:dyDescent="0.35">
      <c r="A589" s="75"/>
      <c r="B589" s="75"/>
      <c r="C589" s="75"/>
      <c r="D589" s="75"/>
      <c r="E589" s="75"/>
    </row>
    <row r="590" spans="1:5" ht="16.2" thickBot="1" x14ac:dyDescent="0.35">
      <c r="A590" s="75"/>
      <c r="B590" s="75"/>
      <c r="C590" s="75"/>
      <c r="D590" s="75"/>
      <c r="E590" s="75"/>
    </row>
    <row r="591" spans="1:5" ht="16.2" thickBot="1" x14ac:dyDescent="0.35">
      <c r="A591" s="75"/>
      <c r="B591" s="75"/>
      <c r="C591" s="75"/>
      <c r="D591" s="75"/>
      <c r="E591" s="75"/>
    </row>
    <row r="592" spans="1:5" ht="16.2" thickBot="1" x14ac:dyDescent="0.35">
      <c r="A592" s="75"/>
      <c r="B592" s="75"/>
      <c r="C592" s="75"/>
      <c r="D592" s="75"/>
      <c r="E592" s="75"/>
    </row>
    <row r="593" spans="1:5" ht="16.2" thickBot="1" x14ac:dyDescent="0.35">
      <c r="A593" s="75"/>
      <c r="B593" s="75"/>
      <c r="C593" s="75"/>
      <c r="D593" s="75"/>
      <c r="E593" s="75"/>
    </row>
    <row r="594" spans="1:5" ht="16.2" thickBot="1" x14ac:dyDescent="0.35">
      <c r="A594" s="75"/>
      <c r="B594" s="75"/>
      <c r="C594" s="75"/>
      <c r="D594" s="75"/>
      <c r="E594" s="75"/>
    </row>
    <row r="595" spans="1:5" ht="16.2" thickBot="1" x14ac:dyDescent="0.35">
      <c r="A595" s="75"/>
      <c r="B595" s="75"/>
      <c r="C595" s="75"/>
      <c r="D595" s="75"/>
      <c r="E595" s="75"/>
    </row>
    <row r="596" spans="1:5" ht="16.2" thickBot="1" x14ac:dyDescent="0.35">
      <c r="A596" s="75"/>
      <c r="B596" s="75"/>
      <c r="C596" s="75"/>
      <c r="D596" s="75"/>
      <c r="E596" s="75"/>
    </row>
    <row r="597" spans="1:5" ht="16.2" thickBot="1" x14ac:dyDescent="0.35">
      <c r="A597" s="75"/>
      <c r="B597" s="75"/>
      <c r="C597" s="75"/>
      <c r="D597" s="75"/>
      <c r="E597" s="75"/>
    </row>
    <row r="598" spans="1:5" ht="16.2" thickBot="1" x14ac:dyDescent="0.35">
      <c r="A598" s="75"/>
      <c r="B598" s="75"/>
      <c r="C598" s="75"/>
      <c r="D598" s="75"/>
      <c r="E598" s="75"/>
    </row>
    <row r="599" spans="1:5" ht="16.2" thickBot="1" x14ac:dyDescent="0.35">
      <c r="A599" s="75"/>
      <c r="B599" s="75"/>
      <c r="C599" s="75"/>
      <c r="D599" s="75"/>
      <c r="E599" s="75"/>
    </row>
    <row r="600" spans="1:5" ht="16.2" thickBot="1" x14ac:dyDescent="0.35">
      <c r="A600" s="75"/>
      <c r="B600" s="75"/>
      <c r="C600" s="75"/>
      <c r="D600" s="75"/>
      <c r="E600" s="75"/>
    </row>
    <row r="601" spans="1:5" ht="16.2" thickBot="1" x14ac:dyDescent="0.35">
      <c r="A601" s="75"/>
      <c r="B601" s="75"/>
      <c r="C601" s="75"/>
      <c r="D601" s="75"/>
      <c r="E601" s="75"/>
    </row>
    <row r="602" spans="1:5" ht="16.2" thickBot="1" x14ac:dyDescent="0.35">
      <c r="A602" s="75"/>
      <c r="B602" s="75"/>
      <c r="C602" s="75"/>
      <c r="D602" s="75"/>
      <c r="E602" s="75"/>
    </row>
    <row r="603" spans="1:5" ht="16.2" thickBot="1" x14ac:dyDescent="0.35">
      <c r="A603" s="75"/>
      <c r="B603" s="75"/>
      <c r="C603" s="75"/>
      <c r="D603" s="75"/>
      <c r="E603" s="75"/>
    </row>
    <row r="604" spans="1:5" ht="16.2" thickBot="1" x14ac:dyDescent="0.35">
      <c r="A604" s="75"/>
      <c r="B604" s="75"/>
      <c r="C604" s="75"/>
      <c r="D604" s="75"/>
      <c r="E604" s="75"/>
    </row>
    <row r="605" spans="1:5" ht="16.2" thickBot="1" x14ac:dyDescent="0.35">
      <c r="A605" s="75"/>
      <c r="B605" s="75"/>
      <c r="C605" s="75"/>
      <c r="D605" s="75"/>
      <c r="E605" s="75"/>
    </row>
    <row r="606" spans="1:5" ht="16.2" thickBot="1" x14ac:dyDescent="0.35">
      <c r="A606" s="75"/>
      <c r="B606" s="75"/>
      <c r="C606" s="75"/>
      <c r="D606" s="75"/>
      <c r="E606" s="75"/>
    </row>
    <row r="607" spans="1:5" ht="16.2" thickBot="1" x14ac:dyDescent="0.35">
      <c r="A607" s="75"/>
      <c r="B607" s="75"/>
      <c r="C607" s="75"/>
      <c r="D607" s="75"/>
      <c r="E607" s="75"/>
    </row>
    <row r="608" spans="1:5" ht="16.2" thickBot="1" x14ac:dyDescent="0.35">
      <c r="A608" s="75"/>
      <c r="B608" s="75"/>
      <c r="C608" s="75"/>
      <c r="D608" s="75"/>
      <c r="E608" s="75"/>
    </row>
    <row r="609" spans="1:5" ht="16.2" thickBot="1" x14ac:dyDescent="0.35">
      <c r="A609" s="75"/>
      <c r="B609" s="75"/>
      <c r="C609" s="75"/>
      <c r="D609" s="75"/>
      <c r="E609" s="75"/>
    </row>
    <row r="610" spans="1:5" ht="16.2" thickBot="1" x14ac:dyDescent="0.35">
      <c r="A610" s="75"/>
      <c r="B610" s="75"/>
      <c r="C610" s="75"/>
      <c r="D610" s="75"/>
      <c r="E610" s="75"/>
    </row>
    <row r="611" spans="1:5" ht="16.2" thickBot="1" x14ac:dyDescent="0.35">
      <c r="A611" s="75"/>
      <c r="B611" s="75"/>
      <c r="C611" s="75"/>
      <c r="D611" s="75"/>
      <c r="E611" s="75"/>
    </row>
    <row r="612" spans="1:5" ht="16.2" thickBot="1" x14ac:dyDescent="0.35">
      <c r="A612" s="75"/>
      <c r="B612" s="75"/>
      <c r="C612" s="75"/>
      <c r="D612" s="75"/>
      <c r="E612" s="75"/>
    </row>
    <row r="613" spans="1:5" ht="16.2" thickBot="1" x14ac:dyDescent="0.35">
      <c r="A613" s="75"/>
      <c r="B613" s="75"/>
      <c r="C613" s="75"/>
      <c r="D613" s="75"/>
      <c r="E613" s="75"/>
    </row>
    <row r="614" spans="1:5" ht="16.2" thickBot="1" x14ac:dyDescent="0.35">
      <c r="A614" s="75"/>
      <c r="B614" s="75"/>
      <c r="C614" s="75"/>
      <c r="D614" s="75"/>
      <c r="E614" s="75"/>
    </row>
    <row r="615" spans="1:5" ht="16.2" thickBot="1" x14ac:dyDescent="0.35">
      <c r="A615" s="75"/>
      <c r="B615" s="75"/>
      <c r="C615" s="75"/>
      <c r="D615" s="75"/>
      <c r="E615" s="75"/>
    </row>
    <row r="616" spans="1:5" ht="16.2" thickBot="1" x14ac:dyDescent="0.35">
      <c r="A616" s="75"/>
      <c r="B616" s="75"/>
      <c r="C616" s="75"/>
      <c r="D616" s="75"/>
      <c r="E616" s="75"/>
    </row>
    <row r="617" spans="1:5" ht="16.2" thickBot="1" x14ac:dyDescent="0.35">
      <c r="A617" s="75"/>
      <c r="B617" s="75"/>
      <c r="C617" s="75"/>
      <c r="D617" s="75"/>
      <c r="E617" s="75"/>
    </row>
    <row r="618" spans="1:5" ht="16.2" thickBot="1" x14ac:dyDescent="0.35">
      <c r="A618" s="75"/>
      <c r="B618" s="75"/>
      <c r="C618" s="75"/>
      <c r="D618" s="75"/>
      <c r="E618" s="75"/>
    </row>
    <row r="619" spans="1:5" ht="16.2" thickBot="1" x14ac:dyDescent="0.35">
      <c r="A619" s="75"/>
      <c r="B619" s="75"/>
      <c r="C619" s="75"/>
      <c r="D619" s="75"/>
      <c r="E619" s="75"/>
    </row>
    <row r="620" spans="1:5" ht="16.2" thickBot="1" x14ac:dyDescent="0.35">
      <c r="A620" s="75"/>
      <c r="B620" s="75"/>
      <c r="C620" s="75"/>
      <c r="D620" s="75"/>
      <c r="E620" s="75"/>
    </row>
    <row r="621" spans="1:5" ht="16.2" thickBot="1" x14ac:dyDescent="0.35">
      <c r="A621" s="75"/>
      <c r="B621" s="75"/>
      <c r="C621" s="75"/>
      <c r="D621" s="75"/>
      <c r="E621" s="75"/>
    </row>
    <row r="622" spans="1:5" ht="16.2" thickBot="1" x14ac:dyDescent="0.35">
      <c r="A622" s="75"/>
      <c r="B622" s="75"/>
      <c r="C622" s="75"/>
      <c r="D622" s="75"/>
      <c r="E622" s="75"/>
    </row>
    <row r="623" spans="1:5" ht="16.2" thickBot="1" x14ac:dyDescent="0.35">
      <c r="A623" s="75"/>
      <c r="B623" s="75"/>
      <c r="C623" s="75"/>
      <c r="D623" s="75"/>
      <c r="E623" s="75"/>
    </row>
    <row r="624" spans="1:5" ht="16.2" thickBot="1" x14ac:dyDescent="0.35">
      <c r="A624" s="75"/>
      <c r="B624" s="75"/>
      <c r="C624" s="75"/>
      <c r="D624" s="75"/>
      <c r="E624" s="75"/>
    </row>
    <row r="625" spans="1:5" ht="16.2" thickBot="1" x14ac:dyDescent="0.35">
      <c r="A625" s="75"/>
      <c r="B625" s="75"/>
      <c r="C625" s="75"/>
      <c r="D625" s="75"/>
      <c r="E625" s="75"/>
    </row>
    <row r="626" spans="1:5" ht="16.2" thickBot="1" x14ac:dyDescent="0.35">
      <c r="A626" s="75"/>
      <c r="B626" s="75"/>
      <c r="C626" s="75"/>
      <c r="D626" s="75"/>
      <c r="E626" s="75"/>
    </row>
    <row r="627" spans="1:5" ht="16.2" thickBot="1" x14ac:dyDescent="0.35">
      <c r="A627" s="75"/>
      <c r="B627" s="75"/>
      <c r="C627" s="75"/>
      <c r="D627" s="75"/>
      <c r="E627" s="75"/>
    </row>
    <row r="628" spans="1:5" ht="16.2" thickBot="1" x14ac:dyDescent="0.35">
      <c r="A628" s="75"/>
      <c r="B628" s="75"/>
      <c r="C628" s="75"/>
      <c r="D628" s="75"/>
      <c r="E628" s="75"/>
    </row>
    <row r="629" spans="1:5" ht="16.2" thickBot="1" x14ac:dyDescent="0.35">
      <c r="A629" s="75"/>
      <c r="B629" s="75"/>
      <c r="C629" s="75"/>
      <c r="D629" s="75"/>
      <c r="E629" s="75"/>
    </row>
    <row r="630" spans="1:5" ht="16.2" thickBot="1" x14ac:dyDescent="0.35">
      <c r="A630" s="75"/>
      <c r="B630" s="75"/>
      <c r="C630" s="75"/>
      <c r="D630" s="75"/>
      <c r="E630" s="75"/>
    </row>
    <row r="631" spans="1:5" ht="16.2" thickBot="1" x14ac:dyDescent="0.35">
      <c r="A631" s="75"/>
      <c r="B631" s="75"/>
      <c r="C631" s="75"/>
      <c r="D631" s="75"/>
      <c r="E631" s="75"/>
    </row>
    <row r="632" spans="1:5" ht="16.2" thickBot="1" x14ac:dyDescent="0.35">
      <c r="A632" s="75"/>
      <c r="B632" s="75"/>
      <c r="C632" s="75"/>
      <c r="D632" s="75"/>
      <c r="E632" s="75"/>
    </row>
    <row r="633" spans="1:5" ht="16.2" thickBot="1" x14ac:dyDescent="0.35">
      <c r="A633" s="75"/>
      <c r="B633" s="75"/>
      <c r="C633" s="75"/>
      <c r="D633" s="75"/>
      <c r="E633" s="75"/>
    </row>
    <row r="634" spans="1:5" ht="16.2" thickBot="1" x14ac:dyDescent="0.35">
      <c r="A634" s="75"/>
      <c r="B634" s="75"/>
      <c r="C634" s="75"/>
      <c r="D634" s="75"/>
      <c r="E634" s="75"/>
    </row>
    <row r="635" spans="1:5" ht="16.2" thickBot="1" x14ac:dyDescent="0.35">
      <c r="A635" s="75"/>
      <c r="B635" s="75"/>
      <c r="C635" s="75"/>
      <c r="D635" s="75"/>
      <c r="E635" s="75"/>
    </row>
    <row r="636" spans="1:5" ht="16.2" thickBot="1" x14ac:dyDescent="0.35">
      <c r="A636" s="75"/>
      <c r="B636" s="75"/>
      <c r="C636" s="75"/>
      <c r="D636" s="75"/>
      <c r="E636" s="75"/>
    </row>
    <row r="637" spans="1:5" ht="16.2" thickBot="1" x14ac:dyDescent="0.35">
      <c r="A637" s="75"/>
      <c r="B637" s="75"/>
      <c r="C637" s="75"/>
      <c r="D637" s="75"/>
      <c r="E637" s="75"/>
    </row>
    <row r="638" spans="1:5" ht="16.2" thickBot="1" x14ac:dyDescent="0.35">
      <c r="A638" s="75"/>
      <c r="B638" s="75"/>
      <c r="C638" s="75"/>
      <c r="D638" s="75"/>
      <c r="E638" s="75"/>
    </row>
    <row r="639" spans="1:5" ht="16.2" thickBot="1" x14ac:dyDescent="0.35">
      <c r="A639" s="75"/>
      <c r="B639" s="75"/>
      <c r="C639" s="75"/>
      <c r="D639" s="75"/>
      <c r="E639" s="75"/>
    </row>
    <row r="640" spans="1:5" ht="16.2" thickBot="1" x14ac:dyDescent="0.35">
      <c r="A640" s="75"/>
      <c r="B640" s="75"/>
      <c r="C640" s="75"/>
      <c r="D640" s="75"/>
      <c r="E640" s="75"/>
    </row>
    <row r="641" spans="1:5" ht="16.2" thickBot="1" x14ac:dyDescent="0.35">
      <c r="A641" s="75"/>
      <c r="B641" s="75"/>
      <c r="C641" s="75"/>
      <c r="D641" s="75"/>
      <c r="E641" s="75"/>
    </row>
    <row r="642" spans="1:5" ht="16.2" thickBot="1" x14ac:dyDescent="0.35">
      <c r="A642" s="75"/>
      <c r="B642" s="75"/>
      <c r="C642" s="75"/>
      <c r="D642" s="75"/>
      <c r="E642" s="75"/>
    </row>
    <row r="643" spans="1:5" ht="16.2" thickBot="1" x14ac:dyDescent="0.35">
      <c r="A643" s="75"/>
      <c r="B643" s="75"/>
      <c r="C643" s="75"/>
      <c r="D643" s="75"/>
      <c r="E643" s="75"/>
    </row>
    <row r="644" spans="1:5" ht="16.2" thickBot="1" x14ac:dyDescent="0.35">
      <c r="A644" s="75"/>
      <c r="B644" s="75"/>
      <c r="C644" s="75"/>
      <c r="D644" s="75"/>
      <c r="E644" s="75"/>
    </row>
    <row r="645" spans="1:5" ht="16.2" thickBot="1" x14ac:dyDescent="0.35">
      <c r="A645" s="75"/>
      <c r="B645" s="75"/>
      <c r="C645" s="75"/>
      <c r="D645" s="75"/>
      <c r="E645" s="75"/>
    </row>
    <row r="646" spans="1:5" ht="16.2" thickBot="1" x14ac:dyDescent="0.35">
      <c r="A646" s="75"/>
      <c r="B646" s="75"/>
      <c r="C646" s="75"/>
      <c r="D646" s="75"/>
      <c r="E646" s="75"/>
    </row>
    <row r="647" spans="1:5" ht="16.2" thickBot="1" x14ac:dyDescent="0.35">
      <c r="A647" s="75"/>
      <c r="B647" s="75"/>
      <c r="C647" s="75"/>
      <c r="D647" s="75"/>
      <c r="E647" s="75"/>
    </row>
    <row r="648" spans="1:5" ht="16.2" thickBot="1" x14ac:dyDescent="0.35">
      <c r="A648" s="75"/>
      <c r="B648" s="75"/>
      <c r="C648" s="75"/>
      <c r="D648" s="75"/>
      <c r="E648" s="75"/>
    </row>
    <row r="649" spans="1:5" ht="16.2" thickBot="1" x14ac:dyDescent="0.35">
      <c r="A649" s="75"/>
      <c r="B649" s="75"/>
      <c r="C649" s="75"/>
      <c r="D649" s="75"/>
      <c r="E649" s="75"/>
    </row>
    <row r="650" spans="1:5" ht="16.2" thickBot="1" x14ac:dyDescent="0.35">
      <c r="A650" s="75"/>
      <c r="B650" s="75"/>
      <c r="C650" s="75"/>
      <c r="D650" s="75"/>
      <c r="E650" s="75"/>
    </row>
    <row r="651" spans="1:5" ht="16.2" thickBot="1" x14ac:dyDescent="0.35">
      <c r="A651" s="75"/>
      <c r="B651" s="75"/>
      <c r="C651" s="75"/>
      <c r="D651" s="75"/>
      <c r="E651" s="75"/>
    </row>
    <row r="652" spans="1:5" ht="16.2" thickBot="1" x14ac:dyDescent="0.35">
      <c r="A652" s="75"/>
      <c r="B652" s="75"/>
      <c r="C652" s="75"/>
      <c r="D652" s="75"/>
      <c r="E652" s="75"/>
    </row>
    <row r="653" spans="1:5" ht="16.2" thickBot="1" x14ac:dyDescent="0.35">
      <c r="A653" s="75"/>
      <c r="B653" s="75"/>
      <c r="C653" s="75"/>
      <c r="D653" s="75"/>
      <c r="E653" s="75"/>
    </row>
    <row r="654" spans="1:5" ht="16.2" thickBot="1" x14ac:dyDescent="0.35">
      <c r="A654" s="75"/>
      <c r="B654" s="75"/>
      <c r="C654" s="75"/>
      <c r="D654" s="75"/>
      <c r="E654" s="75"/>
    </row>
    <row r="655" spans="1:5" ht="16.2" thickBot="1" x14ac:dyDescent="0.35">
      <c r="A655" s="75"/>
      <c r="B655" s="75"/>
      <c r="C655" s="75"/>
      <c r="D655" s="75"/>
      <c r="E655" s="75"/>
    </row>
    <row r="656" spans="1:5" ht="16.2" thickBot="1" x14ac:dyDescent="0.35">
      <c r="A656" s="75"/>
      <c r="B656" s="75"/>
      <c r="C656" s="75"/>
      <c r="D656" s="75"/>
      <c r="E656" s="75"/>
    </row>
    <row r="657" spans="1:5" ht="16.2" thickBot="1" x14ac:dyDescent="0.35">
      <c r="A657" s="75"/>
      <c r="B657" s="75"/>
      <c r="C657" s="75"/>
      <c r="D657" s="75"/>
      <c r="E657" s="75"/>
    </row>
    <row r="658" spans="1:5" ht="16.2" thickBot="1" x14ac:dyDescent="0.35">
      <c r="A658" s="75"/>
      <c r="B658" s="75"/>
      <c r="C658" s="75"/>
      <c r="D658" s="75"/>
      <c r="E658" s="75"/>
    </row>
    <row r="659" spans="1:5" ht="16.2" thickBot="1" x14ac:dyDescent="0.35">
      <c r="A659" s="75"/>
      <c r="B659" s="75"/>
      <c r="C659" s="75"/>
      <c r="D659" s="75"/>
      <c r="E659" s="75"/>
    </row>
    <row r="660" spans="1:5" ht="16.2" thickBot="1" x14ac:dyDescent="0.35">
      <c r="A660" s="75"/>
      <c r="B660" s="75"/>
      <c r="C660" s="75"/>
      <c r="D660" s="75"/>
      <c r="E660" s="75"/>
    </row>
    <row r="661" spans="1:5" ht="16.2" thickBot="1" x14ac:dyDescent="0.35">
      <c r="A661" s="75"/>
      <c r="B661" s="75"/>
      <c r="C661" s="75"/>
      <c r="D661" s="75"/>
      <c r="E661" s="75"/>
    </row>
    <row r="662" spans="1:5" ht="16.2" thickBot="1" x14ac:dyDescent="0.35">
      <c r="A662" s="75"/>
      <c r="B662" s="75"/>
      <c r="C662" s="75"/>
      <c r="D662" s="75"/>
      <c r="E662" s="75"/>
    </row>
    <row r="663" spans="1:5" ht="16.2" thickBot="1" x14ac:dyDescent="0.35">
      <c r="A663" s="75"/>
      <c r="B663" s="75"/>
      <c r="C663" s="75"/>
      <c r="D663" s="75"/>
      <c r="E663" s="75"/>
    </row>
    <row r="664" spans="1:5" ht="16.2" thickBot="1" x14ac:dyDescent="0.35">
      <c r="A664" s="75"/>
      <c r="B664" s="75"/>
      <c r="C664" s="75"/>
      <c r="D664" s="75"/>
      <c r="E664" s="75"/>
    </row>
    <row r="665" spans="1:5" ht="16.2" thickBot="1" x14ac:dyDescent="0.35">
      <c r="A665" s="75"/>
      <c r="B665" s="75"/>
      <c r="C665" s="75"/>
      <c r="D665" s="75"/>
      <c r="E665" s="75"/>
    </row>
    <row r="666" spans="1:5" ht="16.2" thickBot="1" x14ac:dyDescent="0.35">
      <c r="A666" s="75"/>
      <c r="B666" s="75"/>
      <c r="C666" s="75"/>
      <c r="D666" s="75"/>
      <c r="E666" s="75"/>
    </row>
    <row r="667" spans="1:5" ht="16.2" thickBot="1" x14ac:dyDescent="0.35">
      <c r="A667" s="75"/>
      <c r="B667" s="75"/>
      <c r="C667" s="75"/>
      <c r="D667" s="75"/>
      <c r="E667" s="75"/>
    </row>
    <row r="668" spans="1:5" ht="16.2" thickBot="1" x14ac:dyDescent="0.35">
      <c r="A668" s="75"/>
      <c r="B668" s="75"/>
      <c r="C668" s="75"/>
      <c r="D668" s="75"/>
      <c r="E668" s="75"/>
    </row>
    <row r="669" spans="1:5" ht="16.2" thickBot="1" x14ac:dyDescent="0.35">
      <c r="A669" s="75"/>
      <c r="B669" s="75"/>
      <c r="C669" s="75"/>
      <c r="D669" s="75"/>
      <c r="E669" s="75"/>
    </row>
    <row r="670" spans="1:5" ht="16.2" thickBot="1" x14ac:dyDescent="0.35">
      <c r="A670" s="75"/>
      <c r="B670" s="75"/>
      <c r="C670" s="75"/>
      <c r="D670" s="75"/>
      <c r="E670" s="75"/>
    </row>
    <row r="671" spans="1:5" ht="16.2" thickBot="1" x14ac:dyDescent="0.35">
      <c r="A671" s="75"/>
      <c r="B671" s="75"/>
      <c r="C671" s="75"/>
      <c r="D671" s="75"/>
      <c r="E671" s="75"/>
    </row>
    <row r="672" spans="1:5" ht="16.2" thickBot="1" x14ac:dyDescent="0.35">
      <c r="A672" s="75"/>
      <c r="B672" s="75"/>
      <c r="C672" s="75"/>
      <c r="D672" s="75"/>
      <c r="E672" s="75"/>
    </row>
    <row r="673" spans="1:5" ht="16.2" thickBot="1" x14ac:dyDescent="0.35">
      <c r="A673" s="75"/>
      <c r="B673" s="75"/>
      <c r="C673" s="75"/>
      <c r="D673" s="75"/>
      <c r="E673" s="75"/>
    </row>
    <row r="674" spans="1:5" ht="16.2" thickBot="1" x14ac:dyDescent="0.35">
      <c r="A674" s="75"/>
      <c r="B674" s="75"/>
      <c r="C674" s="75"/>
      <c r="D674" s="75"/>
      <c r="E674" s="75"/>
    </row>
    <row r="675" spans="1:5" ht="16.2" thickBot="1" x14ac:dyDescent="0.35">
      <c r="A675" s="75"/>
      <c r="B675" s="75"/>
      <c r="C675" s="75"/>
      <c r="D675" s="75"/>
      <c r="E675" s="75"/>
    </row>
    <row r="676" spans="1:5" ht="16.2" thickBot="1" x14ac:dyDescent="0.35">
      <c r="A676" s="75"/>
      <c r="B676" s="75"/>
      <c r="C676" s="75"/>
      <c r="D676" s="75"/>
      <c r="E676" s="75"/>
    </row>
    <row r="677" spans="1:5" ht="16.2" thickBot="1" x14ac:dyDescent="0.35">
      <c r="A677" s="75"/>
      <c r="B677" s="75"/>
      <c r="C677" s="75"/>
      <c r="D677" s="75"/>
      <c r="E677" s="75"/>
    </row>
    <row r="678" spans="1:5" ht="16.2" thickBot="1" x14ac:dyDescent="0.35">
      <c r="A678" s="75"/>
      <c r="B678" s="75"/>
      <c r="C678" s="75"/>
      <c r="D678" s="75"/>
      <c r="E678" s="75"/>
    </row>
    <row r="679" spans="1:5" ht="16.2" thickBot="1" x14ac:dyDescent="0.35">
      <c r="A679" s="75"/>
      <c r="B679" s="75"/>
      <c r="C679" s="75"/>
      <c r="D679" s="75"/>
      <c r="E679" s="75"/>
    </row>
    <row r="680" spans="1:5" ht="16.2" thickBot="1" x14ac:dyDescent="0.35">
      <c r="A680" s="75"/>
      <c r="B680" s="75"/>
      <c r="C680" s="75"/>
      <c r="D680" s="75"/>
      <c r="E680" s="75"/>
    </row>
    <row r="681" spans="1:5" ht="16.2" thickBot="1" x14ac:dyDescent="0.35">
      <c r="A681" s="75"/>
      <c r="B681" s="75"/>
      <c r="C681" s="75"/>
      <c r="D681" s="75"/>
      <c r="E681" s="75"/>
    </row>
    <row r="682" spans="1:5" ht="16.2" thickBot="1" x14ac:dyDescent="0.35">
      <c r="A682" s="75"/>
      <c r="B682" s="75"/>
      <c r="C682" s="75"/>
      <c r="D682" s="75"/>
      <c r="E682" s="75"/>
    </row>
    <row r="683" spans="1:5" ht="16.2" thickBot="1" x14ac:dyDescent="0.35">
      <c r="A683" s="75"/>
      <c r="B683" s="75"/>
      <c r="C683" s="75"/>
      <c r="D683" s="75"/>
      <c r="E683" s="75"/>
    </row>
    <row r="684" spans="1:5" ht="16.2" thickBot="1" x14ac:dyDescent="0.35">
      <c r="A684" s="75"/>
      <c r="B684" s="75"/>
      <c r="C684" s="75"/>
      <c r="D684" s="75"/>
      <c r="E684" s="75"/>
    </row>
    <row r="685" spans="1:5" ht="16.2" thickBot="1" x14ac:dyDescent="0.35">
      <c r="A685" s="75"/>
      <c r="B685" s="75"/>
      <c r="C685" s="75"/>
      <c r="D685" s="75"/>
      <c r="E685" s="75"/>
    </row>
    <row r="686" spans="1:5" ht="16.2" thickBot="1" x14ac:dyDescent="0.35">
      <c r="A686" s="75"/>
      <c r="B686" s="75"/>
      <c r="C686" s="75"/>
      <c r="D686" s="75"/>
      <c r="E686" s="75"/>
    </row>
    <row r="687" spans="1:5" ht="16.2" thickBot="1" x14ac:dyDescent="0.35">
      <c r="A687" s="75"/>
      <c r="B687" s="75"/>
      <c r="C687" s="75"/>
      <c r="D687" s="75"/>
      <c r="E687" s="75"/>
    </row>
    <row r="688" spans="1:5" ht="16.2" thickBot="1" x14ac:dyDescent="0.35">
      <c r="A688" s="75"/>
      <c r="B688" s="75"/>
      <c r="C688" s="75"/>
      <c r="D688" s="75"/>
      <c r="E688" s="75"/>
    </row>
    <row r="689" spans="1:5" ht="16.2" thickBot="1" x14ac:dyDescent="0.35">
      <c r="A689" s="75"/>
      <c r="B689" s="75"/>
      <c r="C689" s="75"/>
      <c r="D689" s="75"/>
      <c r="E689" s="75"/>
    </row>
    <row r="690" spans="1:5" ht="16.2" thickBot="1" x14ac:dyDescent="0.35">
      <c r="A690" s="75"/>
      <c r="B690" s="75"/>
      <c r="C690" s="75"/>
      <c r="D690" s="75"/>
      <c r="E690" s="75"/>
    </row>
    <row r="691" spans="1:5" ht="16.2" thickBot="1" x14ac:dyDescent="0.35">
      <c r="A691" s="75"/>
      <c r="B691" s="75"/>
      <c r="C691" s="75"/>
      <c r="D691" s="75"/>
      <c r="E691" s="75"/>
    </row>
    <row r="692" spans="1:5" ht="16.2" thickBot="1" x14ac:dyDescent="0.35">
      <c r="A692" s="75"/>
      <c r="B692" s="75"/>
      <c r="C692" s="75"/>
      <c r="D692" s="75"/>
      <c r="E692" s="75"/>
    </row>
    <row r="693" spans="1:5" ht="16.2" thickBot="1" x14ac:dyDescent="0.35">
      <c r="A693" s="75"/>
      <c r="B693" s="75"/>
      <c r="C693" s="75"/>
      <c r="D693" s="75"/>
      <c r="E693" s="75"/>
    </row>
    <row r="694" spans="1:5" ht="16.2" thickBot="1" x14ac:dyDescent="0.35">
      <c r="A694" s="75"/>
      <c r="B694" s="75"/>
      <c r="C694" s="75"/>
      <c r="D694" s="75"/>
      <c r="E694" s="75"/>
    </row>
    <row r="695" spans="1:5" ht="16.2" thickBot="1" x14ac:dyDescent="0.35">
      <c r="A695" s="75"/>
      <c r="B695" s="75"/>
      <c r="C695" s="75"/>
      <c r="D695" s="75"/>
      <c r="E695" s="75"/>
    </row>
    <row r="696" spans="1:5" ht="16.2" thickBot="1" x14ac:dyDescent="0.35">
      <c r="A696" s="75"/>
      <c r="B696" s="75"/>
      <c r="C696" s="75"/>
      <c r="D696" s="75"/>
      <c r="E696" s="75"/>
    </row>
    <row r="697" spans="1:5" ht="16.2" thickBot="1" x14ac:dyDescent="0.35">
      <c r="A697" s="75"/>
      <c r="B697" s="75"/>
      <c r="C697" s="75"/>
      <c r="D697" s="75"/>
      <c r="E697" s="75"/>
    </row>
    <row r="698" spans="1:5" ht="16.2" thickBot="1" x14ac:dyDescent="0.35">
      <c r="A698" s="75"/>
      <c r="B698" s="75"/>
      <c r="C698" s="75"/>
      <c r="D698" s="75"/>
      <c r="E698" s="75"/>
    </row>
    <row r="699" spans="1:5" ht="16.2" thickBot="1" x14ac:dyDescent="0.35">
      <c r="A699" s="75"/>
      <c r="B699" s="75"/>
      <c r="C699" s="75"/>
      <c r="D699" s="75"/>
      <c r="E699" s="75"/>
    </row>
    <row r="700" spans="1:5" ht="16.2" thickBot="1" x14ac:dyDescent="0.35">
      <c r="A700" s="75"/>
      <c r="B700" s="75"/>
      <c r="C700" s="75"/>
      <c r="D700" s="75"/>
      <c r="E700" s="75"/>
    </row>
    <row r="701" spans="1:5" ht="16.2" thickBot="1" x14ac:dyDescent="0.35">
      <c r="A701" s="75"/>
      <c r="B701" s="75"/>
      <c r="C701" s="75"/>
      <c r="D701" s="75"/>
      <c r="E701" s="75"/>
    </row>
    <row r="702" spans="1:5" ht="16.2" thickBot="1" x14ac:dyDescent="0.35">
      <c r="A702" s="75"/>
      <c r="B702" s="75"/>
      <c r="C702" s="75"/>
      <c r="D702" s="75"/>
      <c r="E702" s="75"/>
    </row>
    <row r="703" spans="1:5" ht="16.2" thickBot="1" x14ac:dyDescent="0.35">
      <c r="A703" s="75"/>
      <c r="B703" s="75"/>
      <c r="C703" s="75"/>
      <c r="D703" s="75"/>
      <c r="E703" s="75"/>
    </row>
    <row r="704" spans="1:5" ht="16.2" thickBot="1" x14ac:dyDescent="0.35">
      <c r="A704" s="75"/>
      <c r="B704" s="75"/>
      <c r="C704" s="75"/>
      <c r="D704" s="75"/>
      <c r="E704" s="75"/>
    </row>
    <row r="705" spans="1:5" ht="16.2" thickBot="1" x14ac:dyDescent="0.35">
      <c r="A705" s="75"/>
      <c r="B705" s="75"/>
      <c r="C705" s="75"/>
      <c r="D705" s="75"/>
      <c r="E705" s="75"/>
    </row>
    <row r="706" spans="1:5" ht="16.2" thickBot="1" x14ac:dyDescent="0.35">
      <c r="A706" s="75"/>
      <c r="B706" s="75"/>
      <c r="C706" s="75"/>
      <c r="D706" s="75"/>
      <c r="E706" s="75"/>
    </row>
    <row r="707" spans="1:5" ht="16.2" thickBot="1" x14ac:dyDescent="0.35">
      <c r="A707" s="75"/>
      <c r="B707" s="75"/>
      <c r="C707" s="75"/>
      <c r="D707" s="75"/>
      <c r="E707" s="75"/>
    </row>
    <row r="708" spans="1:5" ht="16.2" thickBot="1" x14ac:dyDescent="0.35">
      <c r="A708" s="75"/>
      <c r="B708" s="75"/>
      <c r="C708" s="75"/>
      <c r="D708" s="75"/>
      <c r="E708" s="75"/>
    </row>
    <row r="709" spans="1:5" ht="16.2" thickBot="1" x14ac:dyDescent="0.35">
      <c r="A709" s="75"/>
      <c r="B709" s="75"/>
      <c r="C709" s="75"/>
      <c r="D709" s="75"/>
      <c r="E709" s="75"/>
    </row>
    <row r="710" spans="1:5" ht="16.2" thickBot="1" x14ac:dyDescent="0.35">
      <c r="A710" s="75"/>
      <c r="B710" s="75"/>
      <c r="C710" s="75"/>
      <c r="D710" s="75"/>
      <c r="E710" s="75"/>
    </row>
    <row r="711" spans="1:5" ht="16.2" thickBot="1" x14ac:dyDescent="0.35">
      <c r="A711" s="75"/>
      <c r="B711" s="75"/>
      <c r="C711" s="75"/>
      <c r="D711" s="75"/>
      <c r="E711" s="75"/>
    </row>
    <row r="712" spans="1:5" ht="16.2" thickBot="1" x14ac:dyDescent="0.35">
      <c r="A712" s="75"/>
      <c r="B712" s="75"/>
      <c r="C712" s="75"/>
      <c r="D712" s="75"/>
      <c r="E712" s="75"/>
    </row>
    <row r="713" spans="1:5" ht="16.2" thickBot="1" x14ac:dyDescent="0.35">
      <c r="A713" s="75"/>
      <c r="B713" s="75"/>
      <c r="C713" s="75"/>
      <c r="D713" s="75"/>
      <c r="E713" s="75"/>
    </row>
    <row r="714" spans="1:5" ht="16.2" thickBot="1" x14ac:dyDescent="0.35">
      <c r="A714" s="75"/>
      <c r="B714" s="75"/>
      <c r="C714" s="75"/>
      <c r="D714" s="75"/>
      <c r="E714" s="75"/>
    </row>
    <row r="715" spans="1:5" ht="16.2" thickBot="1" x14ac:dyDescent="0.35">
      <c r="A715" s="75"/>
      <c r="B715" s="75"/>
      <c r="C715" s="75"/>
      <c r="D715" s="75"/>
      <c r="E715" s="75"/>
    </row>
    <row r="716" spans="1:5" ht="16.2" thickBot="1" x14ac:dyDescent="0.35">
      <c r="A716" s="75"/>
      <c r="B716" s="75"/>
      <c r="C716" s="75"/>
      <c r="D716" s="75"/>
      <c r="E716" s="75"/>
    </row>
    <row r="717" spans="1:5" ht="16.2" thickBot="1" x14ac:dyDescent="0.35">
      <c r="A717" s="75"/>
      <c r="B717" s="75"/>
      <c r="C717" s="75"/>
      <c r="D717" s="75"/>
      <c r="E717" s="75"/>
    </row>
    <row r="718" spans="1:5" ht="16.2" thickBot="1" x14ac:dyDescent="0.35">
      <c r="A718" s="75"/>
      <c r="B718" s="75"/>
      <c r="C718" s="75"/>
      <c r="D718" s="75"/>
      <c r="E718" s="75"/>
    </row>
    <row r="719" spans="1:5" ht="16.2" thickBot="1" x14ac:dyDescent="0.35">
      <c r="A719" s="75"/>
      <c r="B719" s="75"/>
      <c r="C719" s="75"/>
      <c r="D719" s="75"/>
      <c r="E719" s="75"/>
    </row>
    <row r="720" spans="1:5" ht="16.2" thickBot="1" x14ac:dyDescent="0.35">
      <c r="A720" s="75"/>
      <c r="B720" s="75"/>
      <c r="C720" s="75"/>
      <c r="D720" s="75"/>
      <c r="E720" s="75"/>
    </row>
    <row r="721" spans="1:5" ht="16.2" thickBot="1" x14ac:dyDescent="0.35">
      <c r="A721" s="75"/>
      <c r="B721" s="75"/>
      <c r="C721" s="75"/>
      <c r="D721" s="75"/>
      <c r="E721" s="75"/>
    </row>
    <row r="722" spans="1:5" ht="16.2" thickBot="1" x14ac:dyDescent="0.35">
      <c r="A722" s="75"/>
      <c r="B722" s="75"/>
      <c r="C722" s="75"/>
      <c r="D722" s="75"/>
      <c r="E722" s="75"/>
    </row>
    <row r="723" spans="1:5" ht="16.2" thickBot="1" x14ac:dyDescent="0.35">
      <c r="A723" s="75"/>
      <c r="B723" s="75"/>
      <c r="C723" s="75"/>
      <c r="D723" s="75"/>
      <c r="E723" s="75"/>
    </row>
    <row r="724" spans="1:5" ht="16.2" thickBot="1" x14ac:dyDescent="0.35">
      <c r="A724" s="75"/>
      <c r="B724" s="75"/>
      <c r="C724" s="75"/>
      <c r="D724" s="75"/>
      <c r="E724" s="75"/>
    </row>
    <row r="725" spans="1:5" ht="16.2" thickBot="1" x14ac:dyDescent="0.35">
      <c r="A725" s="75"/>
      <c r="B725" s="75"/>
      <c r="C725" s="75"/>
      <c r="D725" s="75"/>
      <c r="E725" s="75"/>
    </row>
    <row r="726" spans="1:5" ht="16.2" thickBot="1" x14ac:dyDescent="0.35">
      <c r="A726" s="75"/>
      <c r="B726" s="75"/>
      <c r="C726" s="75"/>
      <c r="D726" s="75"/>
      <c r="E726" s="75"/>
    </row>
    <row r="727" spans="1:5" ht="16.2" thickBot="1" x14ac:dyDescent="0.35">
      <c r="A727" s="75"/>
      <c r="B727" s="75"/>
      <c r="C727" s="75"/>
      <c r="D727" s="75"/>
      <c r="E727" s="75"/>
    </row>
    <row r="728" spans="1:5" ht="16.2" thickBot="1" x14ac:dyDescent="0.35">
      <c r="A728" s="75"/>
      <c r="B728" s="75"/>
      <c r="C728" s="75"/>
      <c r="D728" s="75"/>
      <c r="E728" s="75"/>
    </row>
    <row r="729" spans="1:5" ht="16.2" thickBot="1" x14ac:dyDescent="0.35">
      <c r="A729" s="75"/>
      <c r="B729" s="75"/>
      <c r="C729" s="75"/>
      <c r="D729" s="75"/>
      <c r="E729" s="75"/>
    </row>
    <row r="730" spans="1:5" ht="16.2" thickBot="1" x14ac:dyDescent="0.35">
      <c r="A730" s="75"/>
      <c r="B730" s="75"/>
      <c r="C730" s="75"/>
      <c r="D730" s="75"/>
      <c r="E730" s="75"/>
    </row>
    <row r="731" spans="1:5" ht="16.2" thickBot="1" x14ac:dyDescent="0.35">
      <c r="A731" s="75"/>
      <c r="B731" s="75"/>
      <c r="C731" s="75"/>
      <c r="D731" s="75"/>
      <c r="E731" s="75"/>
    </row>
    <row r="732" spans="1:5" ht="16.2" thickBot="1" x14ac:dyDescent="0.35">
      <c r="A732" s="75"/>
      <c r="B732" s="75"/>
      <c r="C732" s="75"/>
      <c r="D732" s="75"/>
      <c r="E732" s="75"/>
    </row>
    <row r="733" spans="1:5" ht="16.2" thickBot="1" x14ac:dyDescent="0.35">
      <c r="A733" s="75"/>
      <c r="B733" s="75"/>
      <c r="C733" s="75"/>
      <c r="D733" s="75"/>
      <c r="E733" s="75"/>
    </row>
    <row r="734" spans="1:5" ht="16.2" thickBot="1" x14ac:dyDescent="0.35">
      <c r="A734" s="75"/>
      <c r="B734" s="75"/>
      <c r="C734" s="75"/>
      <c r="D734" s="75"/>
      <c r="E734" s="75"/>
    </row>
    <row r="735" spans="1:5" ht="16.2" thickBot="1" x14ac:dyDescent="0.35">
      <c r="A735" s="75"/>
      <c r="B735" s="75"/>
      <c r="C735" s="75"/>
      <c r="D735" s="75"/>
      <c r="E735" s="75"/>
    </row>
    <row r="736" spans="1:5" ht="16.2" thickBot="1" x14ac:dyDescent="0.35">
      <c r="A736" s="75"/>
      <c r="B736" s="75"/>
      <c r="C736" s="75"/>
      <c r="D736" s="75"/>
      <c r="E736" s="75"/>
    </row>
    <row r="737" spans="1:5" ht="16.2" thickBot="1" x14ac:dyDescent="0.35">
      <c r="A737" s="75"/>
      <c r="B737" s="75"/>
      <c r="C737" s="75"/>
      <c r="D737" s="75"/>
      <c r="E737" s="75"/>
    </row>
    <row r="738" spans="1:5" ht="16.2" thickBot="1" x14ac:dyDescent="0.35">
      <c r="A738" s="75"/>
      <c r="B738" s="75"/>
      <c r="C738" s="75"/>
      <c r="D738" s="75"/>
      <c r="E738" s="75"/>
    </row>
    <row r="739" spans="1:5" ht="16.2" thickBot="1" x14ac:dyDescent="0.35">
      <c r="A739" s="75"/>
      <c r="B739" s="75"/>
      <c r="C739" s="75"/>
      <c r="D739" s="75"/>
      <c r="E739" s="75"/>
    </row>
    <row r="740" spans="1:5" ht="16.2" thickBot="1" x14ac:dyDescent="0.35">
      <c r="A740" s="75"/>
      <c r="B740" s="75"/>
      <c r="C740" s="75"/>
      <c r="D740" s="75"/>
      <c r="E740" s="75"/>
    </row>
    <row r="741" spans="1:5" ht="16.2" thickBot="1" x14ac:dyDescent="0.35">
      <c r="A741" s="75"/>
      <c r="B741" s="75"/>
      <c r="C741" s="75"/>
      <c r="D741" s="75"/>
      <c r="E741" s="75"/>
    </row>
    <row r="742" spans="1:5" ht="16.2" thickBot="1" x14ac:dyDescent="0.35">
      <c r="A742" s="75"/>
      <c r="B742" s="75"/>
      <c r="C742" s="75"/>
      <c r="D742" s="75"/>
      <c r="E742" s="75"/>
    </row>
    <row r="743" spans="1:5" ht="16.2" thickBot="1" x14ac:dyDescent="0.35">
      <c r="A743" s="75"/>
      <c r="B743" s="75"/>
      <c r="C743" s="75"/>
      <c r="D743" s="75"/>
      <c r="E743" s="75"/>
    </row>
    <row r="744" spans="1:5" ht="16.2" thickBot="1" x14ac:dyDescent="0.35">
      <c r="A744" s="75"/>
      <c r="B744" s="75"/>
      <c r="C744" s="75"/>
      <c r="D744" s="75"/>
      <c r="E744" s="75"/>
    </row>
    <row r="745" spans="1:5" ht="16.2" thickBot="1" x14ac:dyDescent="0.35">
      <c r="A745" s="75"/>
      <c r="B745" s="75"/>
      <c r="C745" s="75"/>
      <c r="D745" s="75"/>
      <c r="E745" s="75"/>
    </row>
    <row r="746" spans="1:5" ht="16.2" thickBot="1" x14ac:dyDescent="0.35">
      <c r="A746" s="75"/>
      <c r="B746" s="75"/>
      <c r="C746" s="75"/>
      <c r="D746" s="75"/>
      <c r="E746" s="75"/>
    </row>
    <row r="747" spans="1:5" ht="16.2" thickBot="1" x14ac:dyDescent="0.35">
      <c r="A747" s="75"/>
      <c r="B747" s="75"/>
      <c r="C747" s="75"/>
      <c r="D747" s="75"/>
      <c r="E747" s="75"/>
    </row>
    <row r="748" spans="1:5" ht="16.2" thickBot="1" x14ac:dyDescent="0.35">
      <c r="A748" s="75"/>
      <c r="B748" s="75"/>
      <c r="C748" s="75"/>
      <c r="D748" s="75"/>
      <c r="E748" s="75"/>
    </row>
    <row r="749" spans="1:5" ht="16.2" thickBot="1" x14ac:dyDescent="0.35">
      <c r="A749" s="75"/>
      <c r="B749" s="75"/>
      <c r="C749" s="75"/>
      <c r="D749" s="75"/>
      <c r="E749" s="75"/>
    </row>
    <row r="750" spans="1:5" ht="16.2" thickBot="1" x14ac:dyDescent="0.35">
      <c r="A750" s="75"/>
      <c r="B750" s="75"/>
      <c r="C750" s="75"/>
      <c r="D750" s="75"/>
      <c r="E750" s="75"/>
    </row>
    <row r="751" spans="1:5" ht="16.2" thickBot="1" x14ac:dyDescent="0.35">
      <c r="A751" s="75"/>
      <c r="B751" s="75"/>
      <c r="C751" s="75"/>
      <c r="D751" s="75"/>
      <c r="E751" s="75"/>
    </row>
    <row r="752" spans="1:5" ht="16.2" thickBot="1" x14ac:dyDescent="0.35">
      <c r="A752" s="75"/>
      <c r="B752" s="75"/>
      <c r="C752" s="75"/>
      <c r="D752" s="75"/>
      <c r="E752" s="75"/>
    </row>
    <row r="753" spans="1:5" ht="16.2" thickBot="1" x14ac:dyDescent="0.35">
      <c r="A753" s="75"/>
      <c r="B753" s="75"/>
      <c r="C753" s="75"/>
      <c r="D753" s="75"/>
      <c r="E753" s="75"/>
    </row>
    <row r="754" spans="1:5" ht="16.2" thickBot="1" x14ac:dyDescent="0.35">
      <c r="A754" s="75"/>
      <c r="B754" s="75"/>
      <c r="C754" s="75"/>
      <c r="D754" s="75"/>
      <c r="E754" s="75"/>
    </row>
    <row r="755" spans="1:5" ht="16.2" thickBot="1" x14ac:dyDescent="0.35">
      <c r="A755" s="75"/>
      <c r="B755" s="75"/>
      <c r="C755" s="75"/>
      <c r="D755" s="75"/>
      <c r="E755" s="75"/>
    </row>
    <row r="756" spans="1:5" ht="16.2" thickBot="1" x14ac:dyDescent="0.35">
      <c r="A756" s="75"/>
      <c r="B756" s="75"/>
      <c r="C756" s="75"/>
      <c r="D756" s="75"/>
      <c r="E756" s="75"/>
    </row>
    <row r="757" spans="1:5" ht="16.2" thickBot="1" x14ac:dyDescent="0.35">
      <c r="A757" s="75"/>
      <c r="B757" s="75"/>
      <c r="C757" s="75"/>
      <c r="D757" s="75"/>
      <c r="E757" s="75"/>
    </row>
    <row r="758" spans="1:5" ht="16.2" thickBot="1" x14ac:dyDescent="0.35">
      <c r="A758" s="75"/>
      <c r="B758" s="75"/>
      <c r="C758" s="75"/>
      <c r="D758" s="75"/>
      <c r="E758" s="75"/>
    </row>
    <row r="759" spans="1:5" ht="16.2" thickBot="1" x14ac:dyDescent="0.35">
      <c r="A759" s="75"/>
      <c r="B759" s="75"/>
      <c r="C759" s="75"/>
      <c r="D759" s="75"/>
      <c r="E759" s="75"/>
    </row>
    <row r="760" spans="1:5" ht="16.2" thickBot="1" x14ac:dyDescent="0.35">
      <c r="A760" s="75"/>
      <c r="B760" s="75"/>
      <c r="C760" s="75"/>
      <c r="D760" s="75"/>
      <c r="E760" s="75"/>
    </row>
    <row r="761" spans="1:5" ht="16.2" thickBot="1" x14ac:dyDescent="0.35">
      <c r="A761" s="75"/>
      <c r="B761" s="75"/>
      <c r="C761" s="75"/>
      <c r="D761" s="75"/>
      <c r="E761" s="75"/>
    </row>
    <row r="762" spans="1:5" ht="16.2" thickBot="1" x14ac:dyDescent="0.35">
      <c r="A762" s="75"/>
      <c r="B762" s="75"/>
      <c r="C762" s="75"/>
      <c r="D762" s="75"/>
      <c r="E762" s="75"/>
    </row>
    <row r="763" spans="1:5" ht="16.2" thickBot="1" x14ac:dyDescent="0.35">
      <c r="A763" s="75"/>
      <c r="B763" s="75"/>
      <c r="C763" s="75"/>
      <c r="D763" s="75"/>
      <c r="E763" s="75"/>
    </row>
    <row r="764" spans="1:5" ht="16.2" thickBot="1" x14ac:dyDescent="0.35">
      <c r="A764" s="75"/>
      <c r="B764" s="75"/>
      <c r="C764" s="75"/>
      <c r="D764" s="75"/>
      <c r="E764" s="75"/>
    </row>
    <row r="765" spans="1:5" ht="16.2" thickBot="1" x14ac:dyDescent="0.35">
      <c r="A765" s="75"/>
      <c r="B765" s="75"/>
      <c r="C765" s="75"/>
      <c r="D765" s="75"/>
      <c r="E765" s="75"/>
    </row>
    <row r="766" spans="1:5" ht="16.2" thickBot="1" x14ac:dyDescent="0.35">
      <c r="A766" s="75"/>
      <c r="B766" s="75"/>
      <c r="C766" s="75"/>
      <c r="D766" s="75"/>
      <c r="E766" s="75"/>
    </row>
    <row r="767" spans="1:5" ht="16.2" thickBot="1" x14ac:dyDescent="0.35">
      <c r="A767" s="75"/>
      <c r="B767" s="75"/>
      <c r="C767" s="75"/>
      <c r="D767" s="75"/>
      <c r="E767" s="75"/>
    </row>
    <row r="768" spans="1:5" ht="16.2" thickBot="1" x14ac:dyDescent="0.35">
      <c r="A768" s="75"/>
      <c r="B768" s="75"/>
      <c r="C768" s="75"/>
      <c r="D768" s="75"/>
      <c r="E768" s="75"/>
    </row>
    <row r="769" spans="1:5" ht="16.2" thickBot="1" x14ac:dyDescent="0.35">
      <c r="A769" s="75"/>
      <c r="B769" s="75"/>
      <c r="C769" s="75"/>
      <c r="D769" s="75"/>
      <c r="E769" s="75"/>
    </row>
    <row r="770" spans="1:5" ht="16.2" thickBot="1" x14ac:dyDescent="0.35">
      <c r="A770" s="75"/>
      <c r="B770" s="75"/>
      <c r="C770" s="75"/>
      <c r="D770" s="75"/>
      <c r="E770" s="75"/>
    </row>
    <row r="771" spans="1:5" ht="16.2" thickBot="1" x14ac:dyDescent="0.35">
      <c r="A771" s="75"/>
      <c r="B771" s="75"/>
      <c r="C771" s="75"/>
      <c r="D771" s="75"/>
      <c r="E771" s="75"/>
    </row>
    <row r="772" spans="1:5" ht="16.2" thickBot="1" x14ac:dyDescent="0.35">
      <c r="A772" s="75"/>
      <c r="B772" s="75"/>
      <c r="C772" s="75"/>
      <c r="D772" s="75"/>
      <c r="E772" s="75"/>
    </row>
    <row r="773" spans="1:5" ht="16.2" thickBot="1" x14ac:dyDescent="0.35">
      <c r="A773" s="75"/>
      <c r="B773" s="75"/>
      <c r="C773" s="75"/>
      <c r="D773" s="75"/>
      <c r="E773" s="75"/>
    </row>
    <row r="774" spans="1:5" ht="16.2" thickBot="1" x14ac:dyDescent="0.35">
      <c r="A774" s="75"/>
      <c r="B774" s="75"/>
      <c r="C774" s="75"/>
      <c r="D774" s="75"/>
      <c r="E774" s="75"/>
    </row>
    <row r="775" spans="1:5" ht="16.2" thickBot="1" x14ac:dyDescent="0.35">
      <c r="A775" s="75"/>
      <c r="B775" s="75"/>
      <c r="C775" s="75"/>
      <c r="D775" s="75"/>
      <c r="E775" s="75"/>
    </row>
    <row r="776" spans="1:5" ht="16.2" thickBot="1" x14ac:dyDescent="0.35">
      <c r="A776" s="75"/>
      <c r="B776" s="75"/>
      <c r="C776" s="75"/>
      <c r="D776" s="75"/>
      <c r="E776" s="75"/>
    </row>
    <row r="777" spans="1:5" ht="16.2" thickBot="1" x14ac:dyDescent="0.35">
      <c r="A777" s="75"/>
      <c r="B777" s="75"/>
      <c r="C777" s="75"/>
      <c r="D777" s="75"/>
      <c r="E777" s="75"/>
    </row>
    <row r="778" spans="1:5" ht="16.2" thickBot="1" x14ac:dyDescent="0.35">
      <c r="A778" s="75"/>
      <c r="B778" s="75"/>
      <c r="C778" s="75"/>
      <c r="D778" s="75"/>
      <c r="E778" s="75"/>
    </row>
    <row r="779" spans="1:5" ht="16.2" thickBot="1" x14ac:dyDescent="0.35">
      <c r="A779" s="75"/>
      <c r="B779" s="75"/>
      <c r="C779" s="75"/>
      <c r="D779" s="75"/>
      <c r="E779" s="75"/>
    </row>
    <row r="780" spans="1:5" ht="16.2" thickBot="1" x14ac:dyDescent="0.35">
      <c r="A780" s="75"/>
      <c r="B780" s="75"/>
      <c r="C780" s="75"/>
      <c r="D780" s="75"/>
      <c r="E780" s="75"/>
    </row>
    <row r="781" spans="1:5" ht="16.2" thickBot="1" x14ac:dyDescent="0.35">
      <c r="A781" s="75"/>
      <c r="B781" s="75"/>
      <c r="C781" s="75"/>
      <c r="D781" s="75"/>
      <c r="E781" s="75"/>
    </row>
    <row r="782" spans="1:5" ht="16.2" thickBot="1" x14ac:dyDescent="0.35">
      <c r="A782" s="75"/>
      <c r="B782" s="75"/>
      <c r="C782" s="75"/>
      <c r="D782" s="75"/>
      <c r="E782" s="75"/>
    </row>
    <row r="783" spans="1:5" ht="16.2" thickBot="1" x14ac:dyDescent="0.35">
      <c r="A783" s="75"/>
      <c r="B783" s="75"/>
      <c r="C783" s="75"/>
      <c r="D783" s="75"/>
      <c r="E783" s="75"/>
    </row>
    <row r="784" spans="1:5" ht="16.2" thickBot="1" x14ac:dyDescent="0.35">
      <c r="A784" s="75"/>
      <c r="B784" s="75"/>
      <c r="C784" s="75"/>
      <c r="D784" s="75"/>
      <c r="E784" s="75"/>
    </row>
    <row r="785" spans="1:5" ht="16.2" thickBot="1" x14ac:dyDescent="0.35">
      <c r="A785" s="75"/>
      <c r="B785" s="75"/>
      <c r="C785" s="75"/>
      <c r="D785" s="75"/>
      <c r="E785" s="75"/>
    </row>
    <row r="786" spans="1:5" ht="16.2" thickBot="1" x14ac:dyDescent="0.35">
      <c r="A786" s="75"/>
      <c r="B786" s="75"/>
      <c r="C786" s="75"/>
      <c r="D786" s="75"/>
      <c r="E786" s="75"/>
    </row>
    <row r="787" spans="1:5" ht="16.2" thickBot="1" x14ac:dyDescent="0.35">
      <c r="A787" s="75"/>
      <c r="B787" s="75"/>
      <c r="C787" s="75"/>
      <c r="D787" s="75"/>
      <c r="E787" s="75"/>
    </row>
    <row r="788" spans="1:5" ht="16.2" thickBot="1" x14ac:dyDescent="0.35">
      <c r="A788" s="75"/>
      <c r="B788" s="75"/>
      <c r="C788" s="75"/>
      <c r="D788" s="75"/>
      <c r="E788" s="75"/>
    </row>
    <row r="789" spans="1:5" ht="16.2" thickBot="1" x14ac:dyDescent="0.35">
      <c r="A789" s="75"/>
      <c r="B789" s="75"/>
      <c r="C789" s="75"/>
      <c r="D789" s="75"/>
      <c r="E789" s="75"/>
    </row>
    <row r="790" spans="1:5" ht="16.2" thickBot="1" x14ac:dyDescent="0.35">
      <c r="A790" s="75"/>
      <c r="B790" s="75"/>
      <c r="C790" s="75"/>
      <c r="D790" s="75"/>
      <c r="E790" s="75"/>
    </row>
    <row r="791" spans="1:5" ht="16.2" thickBot="1" x14ac:dyDescent="0.35">
      <c r="A791" s="75"/>
      <c r="B791" s="75"/>
      <c r="C791" s="75"/>
      <c r="D791" s="75"/>
      <c r="E791" s="75"/>
    </row>
    <row r="792" spans="1:5" ht="16.2" thickBot="1" x14ac:dyDescent="0.35">
      <c r="A792" s="75"/>
      <c r="B792" s="75"/>
      <c r="C792" s="75"/>
      <c r="D792" s="75"/>
      <c r="E792" s="75"/>
    </row>
    <row r="793" spans="1:5" ht="16.2" thickBot="1" x14ac:dyDescent="0.35">
      <c r="A793" s="75"/>
      <c r="B793" s="75"/>
      <c r="C793" s="75"/>
      <c r="D793" s="75"/>
      <c r="E793" s="75"/>
    </row>
    <row r="794" spans="1:5" ht="16.2" thickBot="1" x14ac:dyDescent="0.35">
      <c r="A794" s="75"/>
      <c r="B794" s="75"/>
      <c r="C794" s="75"/>
      <c r="D794" s="75"/>
      <c r="E794" s="75"/>
    </row>
    <row r="795" spans="1:5" ht="16.2" thickBot="1" x14ac:dyDescent="0.35">
      <c r="A795" s="75"/>
      <c r="B795" s="75"/>
      <c r="C795" s="75"/>
      <c r="D795" s="75"/>
      <c r="E795" s="75"/>
    </row>
    <row r="796" spans="1:5" ht="16.2" thickBot="1" x14ac:dyDescent="0.35">
      <c r="A796" s="75"/>
      <c r="B796" s="75"/>
      <c r="C796" s="75"/>
      <c r="D796" s="75"/>
      <c r="E796" s="75"/>
    </row>
    <row r="797" spans="1:5" ht="16.2" thickBot="1" x14ac:dyDescent="0.35">
      <c r="A797" s="75"/>
      <c r="B797" s="75"/>
      <c r="C797" s="75"/>
      <c r="D797" s="75"/>
      <c r="E797" s="75"/>
    </row>
    <row r="798" spans="1:5" ht="16.2" thickBot="1" x14ac:dyDescent="0.35">
      <c r="A798" s="75"/>
      <c r="B798" s="75"/>
      <c r="C798" s="75"/>
      <c r="D798" s="75"/>
      <c r="E798" s="75"/>
    </row>
    <row r="799" spans="1:5" ht="16.2" thickBot="1" x14ac:dyDescent="0.35">
      <c r="A799" s="75"/>
      <c r="B799" s="75"/>
      <c r="C799" s="75"/>
      <c r="D799" s="75"/>
      <c r="E799" s="75"/>
    </row>
    <row r="800" spans="1:5" ht="16.2" thickBot="1" x14ac:dyDescent="0.35">
      <c r="A800" s="75"/>
      <c r="B800" s="75"/>
      <c r="C800" s="75"/>
      <c r="D800" s="75"/>
      <c r="E800" s="75"/>
    </row>
    <row r="801" spans="1:5" ht="16.2" thickBot="1" x14ac:dyDescent="0.35">
      <c r="A801" s="75"/>
      <c r="B801" s="75"/>
      <c r="C801" s="75"/>
      <c r="D801" s="75"/>
      <c r="E801" s="75"/>
    </row>
    <row r="802" spans="1:5" ht="16.2" thickBot="1" x14ac:dyDescent="0.35">
      <c r="A802" s="75"/>
      <c r="B802" s="75"/>
      <c r="C802" s="75"/>
      <c r="D802" s="75"/>
      <c r="E802" s="75"/>
    </row>
    <row r="803" spans="1:5" ht="16.2" thickBot="1" x14ac:dyDescent="0.35">
      <c r="A803" s="75"/>
      <c r="B803" s="75"/>
      <c r="C803" s="75"/>
      <c r="D803" s="75"/>
      <c r="E803" s="75"/>
    </row>
    <row r="804" spans="1:5" ht="16.2" thickBot="1" x14ac:dyDescent="0.35">
      <c r="A804" s="75"/>
      <c r="B804" s="75"/>
      <c r="C804" s="75"/>
      <c r="D804" s="75"/>
      <c r="E804" s="75"/>
    </row>
    <row r="805" spans="1:5" ht="16.2" thickBot="1" x14ac:dyDescent="0.35">
      <c r="A805" s="75"/>
      <c r="B805" s="75"/>
      <c r="C805" s="75"/>
      <c r="D805" s="75"/>
      <c r="E805" s="75"/>
    </row>
    <row r="806" spans="1:5" ht="16.2" thickBot="1" x14ac:dyDescent="0.35">
      <c r="A806" s="75"/>
      <c r="B806" s="75"/>
      <c r="C806" s="75"/>
      <c r="D806" s="75"/>
      <c r="E806" s="75"/>
    </row>
    <row r="807" spans="1:5" ht="16.2" thickBot="1" x14ac:dyDescent="0.35">
      <c r="A807" s="75"/>
      <c r="B807" s="75"/>
      <c r="C807" s="75"/>
      <c r="D807" s="75"/>
      <c r="E807" s="75"/>
    </row>
    <row r="808" spans="1:5" ht="16.2" thickBot="1" x14ac:dyDescent="0.35">
      <c r="A808" s="75"/>
      <c r="B808" s="75"/>
      <c r="C808" s="75"/>
      <c r="D808" s="75"/>
      <c r="E808" s="75"/>
    </row>
    <row r="809" spans="1:5" ht="16.2" thickBot="1" x14ac:dyDescent="0.35">
      <c r="A809" s="75"/>
      <c r="B809" s="75"/>
      <c r="C809" s="75"/>
      <c r="D809" s="75"/>
      <c r="E809" s="75"/>
    </row>
    <row r="810" spans="1:5" ht="16.2" thickBot="1" x14ac:dyDescent="0.35">
      <c r="A810" s="75"/>
      <c r="B810" s="75"/>
      <c r="C810" s="75"/>
      <c r="D810" s="75"/>
      <c r="E810" s="75"/>
    </row>
    <row r="811" spans="1:5" ht="16.2" thickBot="1" x14ac:dyDescent="0.35">
      <c r="A811" s="75"/>
      <c r="B811" s="75"/>
      <c r="C811" s="75"/>
      <c r="D811" s="75"/>
      <c r="E811" s="75"/>
    </row>
    <row r="812" spans="1:5" ht="16.2" thickBot="1" x14ac:dyDescent="0.35">
      <c r="A812" s="75"/>
      <c r="B812" s="75"/>
      <c r="C812" s="75"/>
      <c r="D812" s="75"/>
      <c r="E812" s="75"/>
    </row>
    <row r="813" spans="1:5" ht="16.2" thickBot="1" x14ac:dyDescent="0.35">
      <c r="A813" s="75"/>
      <c r="B813" s="75"/>
      <c r="C813" s="75"/>
      <c r="D813" s="75"/>
      <c r="E813" s="75"/>
    </row>
    <row r="814" spans="1:5" ht="16.2" thickBot="1" x14ac:dyDescent="0.35">
      <c r="A814" s="75"/>
      <c r="B814" s="75"/>
      <c r="C814" s="75"/>
      <c r="D814" s="75"/>
      <c r="E814" s="75"/>
    </row>
    <row r="815" spans="1:5" ht="16.2" thickBot="1" x14ac:dyDescent="0.35">
      <c r="A815" s="75"/>
      <c r="B815" s="75"/>
      <c r="C815" s="75"/>
      <c r="D815" s="75"/>
      <c r="E815" s="75"/>
    </row>
    <row r="816" spans="1:5" ht="16.2" thickBot="1" x14ac:dyDescent="0.35">
      <c r="A816" s="75"/>
      <c r="B816" s="75"/>
      <c r="C816" s="75"/>
      <c r="D816" s="75"/>
      <c r="E816" s="75"/>
    </row>
    <row r="817" spans="1:5" ht="16.2" thickBot="1" x14ac:dyDescent="0.35">
      <c r="A817" s="75"/>
      <c r="B817" s="75"/>
      <c r="C817" s="75"/>
      <c r="D817" s="75"/>
      <c r="E817" s="75"/>
    </row>
    <row r="818" spans="1:5" ht="16.2" thickBot="1" x14ac:dyDescent="0.35">
      <c r="A818" s="75"/>
      <c r="B818" s="75"/>
      <c r="C818" s="75"/>
      <c r="D818" s="75"/>
      <c r="E818" s="75"/>
    </row>
    <row r="819" spans="1:5" ht="16.2" thickBot="1" x14ac:dyDescent="0.35">
      <c r="A819" s="75"/>
      <c r="B819" s="75"/>
      <c r="C819" s="75"/>
      <c r="D819" s="75"/>
      <c r="E819" s="75"/>
    </row>
    <row r="820" spans="1:5" ht="16.2" thickBot="1" x14ac:dyDescent="0.35">
      <c r="A820" s="75"/>
      <c r="B820" s="75"/>
      <c r="C820" s="75"/>
      <c r="D820" s="75"/>
      <c r="E820" s="75"/>
    </row>
    <row r="821" spans="1:5" ht="16.2" thickBot="1" x14ac:dyDescent="0.35">
      <c r="A821" s="75"/>
      <c r="B821" s="75"/>
      <c r="C821" s="75"/>
      <c r="D821" s="75"/>
      <c r="E821" s="75"/>
    </row>
    <row r="822" spans="1:5" ht="16.2" thickBot="1" x14ac:dyDescent="0.35">
      <c r="A822" s="75"/>
      <c r="B822" s="75"/>
      <c r="C822" s="75"/>
      <c r="D822" s="75"/>
      <c r="E822" s="75"/>
    </row>
    <row r="823" spans="1:5" ht="16.2" thickBot="1" x14ac:dyDescent="0.35">
      <c r="A823" s="75"/>
      <c r="B823" s="75"/>
      <c r="C823" s="75"/>
      <c r="D823" s="75"/>
      <c r="E823" s="75"/>
    </row>
    <row r="824" spans="1:5" ht="16.2" thickBot="1" x14ac:dyDescent="0.35">
      <c r="A824" s="75"/>
      <c r="B824" s="75"/>
      <c r="C824" s="75"/>
      <c r="D824" s="75"/>
      <c r="E824" s="75"/>
    </row>
    <row r="825" spans="1:5" ht="16.2" thickBot="1" x14ac:dyDescent="0.35">
      <c r="A825" s="75"/>
      <c r="B825" s="75"/>
      <c r="C825" s="75"/>
      <c r="D825" s="75"/>
      <c r="E825" s="75"/>
    </row>
    <row r="826" spans="1:5" ht="16.2" thickBot="1" x14ac:dyDescent="0.35">
      <c r="A826" s="75"/>
      <c r="B826" s="75"/>
      <c r="C826" s="75"/>
      <c r="D826" s="75"/>
      <c r="E826" s="75"/>
    </row>
    <row r="827" spans="1:5" ht="16.2" thickBot="1" x14ac:dyDescent="0.35">
      <c r="A827" s="75"/>
      <c r="B827" s="75"/>
      <c r="C827" s="75"/>
      <c r="D827" s="75"/>
      <c r="E827" s="75"/>
    </row>
    <row r="828" spans="1:5" ht="16.2" thickBot="1" x14ac:dyDescent="0.35">
      <c r="A828" s="75"/>
      <c r="B828" s="75"/>
      <c r="C828" s="75"/>
      <c r="D828" s="75"/>
      <c r="E828" s="75"/>
    </row>
    <row r="829" spans="1:5" ht="16.2" thickBot="1" x14ac:dyDescent="0.35">
      <c r="A829" s="75"/>
      <c r="B829" s="75"/>
      <c r="C829" s="75"/>
      <c r="D829" s="75"/>
      <c r="E829" s="75"/>
    </row>
    <row r="830" spans="1:5" ht="16.2" thickBot="1" x14ac:dyDescent="0.35">
      <c r="A830" s="75"/>
      <c r="B830" s="75"/>
      <c r="C830" s="75"/>
      <c r="D830" s="75"/>
      <c r="E830" s="75"/>
    </row>
    <row r="831" spans="1:5" ht="16.2" thickBot="1" x14ac:dyDescent="0.35">
      <c r="A831" s="75"/>
      <c r="B831" s="75"/>
      <c r="C831" s="75"/>
      <c r="D831" s="75"/>
      <c r="E831" s="75"/>
    </row>
    <row r="832" spans="1:5" ht="16.2" thickBot="1" x14ac:dyDescent="0.35">
      <c r="A832" s="75"/>
      <c r="B832" s="75"/>
      <c r="C832" s="75"/>
      <c r="D832" s="75"/>
      <c r="E832" s="75"/>
    </row>
    <row r="833" spans="1:5" ht="16.2" thickBot="1" x14ac:dyDescent="0.35">
      <c r="A833" s="75"/>
      <c r="B833" s="75"/>
      <c r="C833" s="75"/>
      <c r="D833" s="75"/>
      <c r="E833" s="75"/>
    </row>
    <row r="834" spans="1:5" ht="16.2" thickBot="1" x14ac:dyDescent="0.35">
      <c r="A834" s="75"/>
      <c r="B834" s="75"/>
      <c r="C834" s="75"/>
      <c r="D834" s="75"/>
      <c r="E834" s="75"/>
    </row>
    <row r="835" spans="1:5" ht="16.2" thickBot="1" x14ac:dyDescent="0.35">
      <c r="A835" s="75"/>
      <c r="B835" s="75"/>
      <c r="C835" s="75"/>
      <c r="D835" s="75"/>
      <c r="E835" s="75"/>
    </row>
    <row r="836" spans="1:5" ht="16.2" thickBot="1" x14ac:dyDescent="0.35">
      <c r="A836" s="75"/>
      <c r="B836" s="75"/>
      <c r="C836" s="75"/>
      <c r="D836" s="75"/>
      <c r="E836" s="75"/>
    </row>
    <row r="837" spans="1:5" ht="16.2" thickBot="1" x14ac:dyDescent="0.35">
      <c r="A837" s="75"/>
      <c r="B837" s="75"/>
      <c r="C837" s="75"/>
      <c r="D837" s="75"/>
      <c r="E837" s="75"/>
    </row>
    <row r="838" spans="1:5" ht="16.2" thickBot="1" x14ac:dyDescent="0.35">
      <c r="A838" s="75"/>
      <c r="B838" s="75"/>
      <c r="C838" s="75"/>
      <c r="D838" s="75"/>
      <c r="E838" s="75"/>
    </row>
    <row r="839" spans="1:5" ht="16.2" thickBot="1" x14ac:dyDescent="0.35">
      <c r="A839" s="75"/>
      <c r="B839" s="75"/>
      <c r="C839" s="75"/>
      <c r="D839" s="75"/>
      <c r="E839" s="75"/>
    </row>
    <row r="840" spans="1:5" ht="16.2" thickBot="1" x14ac:dyDescent="0.35">
      <c r="A840" s="75"/>
      <c r="B840" s="75"/>
      <c r="C840" s="75"/>
      <c r="D840" s="75"/>
      <c r="E840" s="75"/>
    </row>
    <row r="841" spans="1:5" ht="16.2" thickBot="1" x14ac:dyDescent="0.35">
      <c r="A841" s="75"/>
      <c r="B841" s="75"/>
      <c r="C841" s="75"/>
      <c r="D841" s="75"/>
      <c r="E841" s="75"/>
    </row>
    <row r="842" spans="1:5" ht="16.2" thickBot="1" x14ac:dyDescent="0.35">
      <c r="A842" s="75"/>
      <c r="B842" s="75"/>
      <c r="C842" s="75"/>
      <c r="D842" s="75"/>
      <c r="E842" s="75"/>
    </row>
    <row r="843" spans="1:5" ht="16.2" thickBot="1" x14ac:dyDescent="0.35">
      <c r="A843" s="75"/>
      <c r="B843" s="75"/>
      <c r="C843" s="75"/>
      <c r="D843" s="75"/>
      <c r="E843" s="75"/>
    </row>
    <row r="844" spans="1:5" ht="16.2" thickBot="1" x14ac:dyDescent="0.35">
      <c r="A844" s="75"/>
      <c r="B844" s="75"/>
      <c r="C844" s="75"/>
      <c r="D844" s="75"/>
      <c r="E844" s="75"/>
    </row>
    <row r="845" spans="1:5" ht="16.2" thickBot="1" x14ac:dyDescent="0.35">
      <c r="A845" s="75"/>
      <c r="B845" s="75"/>
      <c r="C845" s="75"/>
      <c r="D845" s="75"/>
      <c r="E845" s="75"/>
    </row>
    <row r="846" spans="1:5" ht="16.2" thickBot="1" x14ac:dyDescent="0.35">
      <c r="A846" s="75"/>
      <c r="B846" s="75"/>
      <c r="C846" s="75"/>
      <c r="D846" s="75"/>
      <c r="E846" s="75"/>
    </row>
    <row r="847" spans="1:5" ht="16.2" thickBot="1" x14ac:dyDescent="0.35">
      <c r="A847" s="75"/>
      <c r="B847" s="75"/>
      <c r="C847" s="75"/>
      <c r="D847" s="75"/>
      <c r="E847" s="75"/>
    </row>
    <row r="848" spans="1:5" ht="16.2" thickBot="1" x14ac:dyDescent="0.35">
      <c r="A848" s="75"/>
      <c r="B848" s="75"/>
      <c r="C848" s="75"/>
      <c r="D848" s="75"/>
      <c r="E848" s="75"/>
    </row>
    <row r="849" spans="1:5" ht="16.2" thickBot="1" x14ac:dyDescent="0.35">
      <c r="A849" s="75"/>
      <c r="B849" s="75"/>
      <c r="C849" s="75"/>
      <c r="D849" s="75"/>
      <c r="E849" s="75"/>
    </row>
    <row r="850" spans="1:5" ht="16.2" thickBot="1" x14ac:dyDescent="0.35">
      <c r="A850" s="75"/>
      <c r="B850" s="75"/>
      <c r="C850" s="75"/>
      <c r="D850" s="75"/>
      <c r="E850" s="75"/>
    </row>
    <row r="851" spans="1:5" ht="16.2" thickBot="1" x14ac:dyDescent="0.35">
      <c r="A851" s="75"/>
      <c r="B851" s="75"/>
      <c r="C851" s="75"/>
      <c r="D851" s="75"/>
      <c r="E851" s="75"/>
    </row>
    <row r="852" spans="1:5" ht="16.2" thickBot="1" x14ac:dyDescent="0.35">
      <c r="A852" s="75"/>
      <c r="B852" s="75"/>
      <c r="C852" s="75"/>
      <c r="D852" s="75"/>
      <c r="E852" s="75"/>
    </row>
    <row r="853" spans="1:5" ht="16.2" thickBot="1" x14ac:dyDescent="0.35">
      <c r="A853" s="75"/>
      <c r="B853" s="75"/>
      <c r="C853" s="75"/>
      <c r="D853" s="75"/>
      <c r="E853" s="75"/>
    </row>
    <row r="854" spans="1:5" ht="16.2" thickBot="1" x14ac:dyDescent="0.35">
      <c r="A854" s="75"/>
      <c r="B854" s="75"/>
      <c r="C854" s="75"/>
      <c r="D854" s="75"/>
      <c r="E854" s="75"/>
    </row>
    <row r="855" spans="1:5" ht="16.2" thickBot="1" x14ac:dyDescent="0.35">
      <c r="A855" s="75"/>
      <c r="B855" s="75"/>
      <c r="C855" s="75"/>
      <c r="D855" s="75"/>
      <c r="E855" s="75"/>
    </row>
    <row r="856" spans="1:5" ht="16.2" thickBot="1" x14ac:dyDescent="0.35">
      <c r="A856" s="75"/>
      <c r="B856" s="75"/>
      <c r="C856" s="75"/>
      <c r="D856" s="75"/>
      <c r="E856" s="75"/>
    </row>
    <row r="857" spans="1:5" ht="16.2" thickBot="1" x14ac:dyDescent="0.35">
      <c r="A857" s="75"/>
      <c r="B857" s="75"/>
      <c r="C857" s="75"/>
      <c r="D857" s="75"/>
      <c r="E857" s="75"/>
    </row>
    <row r="858" spans="1:5" ht="16.2" thickBot="1" x14ac:dyDescent="0.35">
      <c r="A858" s="75"/>
      <c r="B858" s="75"/>
      <c r="C858" s="75"/>
      <c r="D858" s="75"/>
      <c r="E858" s="75"/>
    </row>
    <row r="859" spans="1:5" ht="16.2" thickBot="1" x14ac:dyDescent="0.35">
      <c r="A859" s="75"/>
      <c r="B859" s="75"/>
      <c r="C859" s="75"/>
      <c r="D859" s="75"/>
      <c r="E859" s="75"/>
    </row>
    <row r="860" spans="1:5" ht="16.2" thickBot="1" x14ac:dyDescent="0.35">
      <c r="A860" s="75"/>
      <c r="B860" s="75"/>
      <c r="C860" s="75"/>
      <c r="D860" s="75"/>
      <c r="E860" s="75"/>
    </row>
    <row r="861" spans="1:5" ht="16.2" thickBot="1" x14ac:dyDescent="0.35">
      <c r="A861" s="75"/>
      <c r="B861" s="75"/>
      <c r="C861" s="75"/>
      <c r="D861" s="75"/>
      <c r="E861" s="75"/>
    </row>
    <row r="862" spans="1:5" ht="16.2" thickBot="1" x14ac:dyDescent="0.35">
      <c r="A862" s="75"/>
      <c r="B862" s="75"/>
      <c r="C862" s="75"/>
      <c r="D862" s="75"/>
      <c r="E862" s="75"/>
    </row>
    <row r="863" spans="1:5" ht="16.2" thickBot="1" x14ac:dyDescent="0.35">
      <c r="A863" s="75"/>
      <c r="B863" s="75"/>
      <c r="C863" s="75"/>
      <c r="D863" s="75"/>
      <c r="E863" s="75"/>
    </row>
    <row r="864" spans="1:5" ht="16.2" thickBot="1" x14ac:dyDescent="0.35">
      <c r="A864" s="75"/>
      <c r="B864" s="75"/>
      <c r="C864" s="75"/>
      <c r="D864" s="75"/>
      <c r="E864" s="75"/>
    </row>
    <row r="865" spans="1:5" ht="16.2" thickBot="1" x14ac:dyDescent="0.35">
      <c r="A865" s="75"/>
      <c r="B865" s="75"/>
      <c r="C865" s="75"/>
      <c r="D865" s="75"/>
      <c r="E865" s="75"/>
    </row>
    <row r="866" spans="1:5" ht="16.2" thickBot="1" x14ac:dyDescent="0.35">
      <c r="A866" s="75"/>
      <c r="B866" s="75"/>
      <c r="C866" s="75"/>
      <c r="D866" s="75"/>
      <c r="E866" s="75"/>
    </row>
    <row r="867" spans="1:5" ht="16.2" thickBot="1" x14ac:dyDescent="0.35">
      <c r="A867" s="75"/>
      <c r="B867" s="75"/>
      <c r="C867" s="75"/>
      <c r="D867" s="75"/>
      <c r="E867" s="75"/>
    </row>
    <row r="868" spans="1:5" ht="16.2" thickBot="1" x14ac:dyDescent="0.35">
      <c r="A868" s="75"/>
      <c r="B868" s="75"/>
      <c r="C868" s="75"/>
      <c r="D868" s="75"/>
      <c r="E868" s="75"/>
    </row>
    <row r="869" spans="1:5" ht="16.2" thickBot="1" x14ac:dyDescent="0.35">
      <c r="A869" s="75"/>
      <c r="B869" s="75"/>
      <c r="C869" s="75"/>
      <c r="D869" s="75"/>
      <c r="E869" s="75"/>
    </row>
    <row r="870" spans="1:5" ht="16.2" thickBot="1" x14ac:dyDescent="0.35">
      <c r="A870" s="75"/>
      <c r="B870" s="75"/>
      <c r="C870" s="75"/>
      <c r="D870" s="75"/>
      <c r="E870" s="75"/>
    </row>
    <row r="871" spans="1:5" ht="16.2" thickBot="1" x14ac:dyDescent="0.35">
      <c r="A871" s="75"/>
      <c r="B871" s="75"/>
      <c r="C871" s="75"/>
      <c r="D871" s="75"/>
      <c r="E871" s="75"/>
    </row>
    <row r="872" spans="1:5" ht="16.2" thickBot="1" x14ac:dyDescent="0.35">
      <c r="A872" s="75"/>
      <c r="B872" s="75"/>
      <c r="C872" s="75"/>
      <c r="D872" s="75"/>
      <c r="E872" s="75"/>
    </row>
    <row r="873" spans="1:5" ht="16.2" thickBot="1" x14ac:dyDescent="0.35">
      <c r="A873" s="75"/>
      <c r="B873" s="75"/>
      <c r="C873" s="75"/>
      <c r="D873" s="75"/>
      <c r="E873" s="75"/>
    </row>
    <row r="874" spans="1:5" ht="16.2" thickBot="1" x14ac:dyDescent="0.35">
      <c r="A874" s="75"/>
      <c r="B874" s="75"/>
      <c r="C874" s="75"/>
      <c r="D874" s="75"/>
      <c r="E874" s="75"/>
    </row>
    <row r="875" spans="1:5" ht="16.2" thickBot="1" x14ac:dyDescent="0.35">
      <c r="A875" s="75"/>
      <c r="B875" s="75"/>
      <c r="C875" s="75"/>
      <c r="D875" s="75"/>
      <c r="E875" s="75"/>
    </row>
    <row r="876" spans="1:5" ht="16.2" thickBot="1" x14ac:dyDescent="0.35">
      <c r="A876" s="75"/>
      <c r="B876" s="75"/>
      <c r="C876" s="75"/>
      <c r="D876" s="75"/>
      <c r="E876" s="75"/>
    </row>
    <row r="877" spans="1:5" ht="16.2" thickBot="1" x14ac:dyDescent="0.35">
      <c r="A877" s="75"/>
      <c r="B877" s="75"/>
      <c r="C877" s="75"/>
      <c r="D877" s="75"/>
      <c r="E877" s="75"/>
    </row>
    <row r="878" spans="1:5" ht="16.2" thickBot="1" x14ac:dyDescent="0.35">
      <c r="A878" s="75"/>
      <c r="B878" s="75"/>
      <c r="C878" s="75"/>
      <c r="D878" s="75"/>
      <c r="E878" s="75"/>
    </row>
    <row r="879" spans="1:5" ht="16.2" thickBot="1" x14ac:dyDescent="0.35">
      <c r="A879" s="75"/>
      <c r="B879" s="75"/>
      <c r="C879" s="75"/>
      <c r="D879" s="75"/>
      <c r="E879" s="75"/>
    </row>
    <row r="880" spans="1:5" ht="16.2" thickBot="1" x14ac:dyDescent="0.35">
      <c r="A880" s="75"/>
      <c r="B880" s="75"/>
      <c r="C880" s="75"/>
      <c r="D880" s="75"/>
      <c r="E880" s="75"/>
    </row>
    <row r="881" spans="1:5" ht="16.2" thickBot="1" x14ac:dyDescent="0.35">
      <c r="A881" s="75"/>
      <c r="B881" s="75"/>
      <c r="C881" s="75"/>
      <c r="D881" s="75"/>
      <c r="E881" s="75"/>
    </row>
    <row r="882" spans="1:5" ht="16.2" thickBot="1" x14ac:dyDescent="0.35">
      <c r="A882" s="75"/>
      <c r="B882" s="75"/>
      <c r="C882" s="75"/>
      <c r="D882" s="75"/>
      <c r="E882" s="75"/>
    </row>
    <row r="883" spans="1:5" ht="16.2" thickBot="1" x14ac:dyDescent="0.35">
      <c r="A883" s="75"/>
      <c r="B883" s="75"/>
      <c r="C883" s="75"/>
      <c r="D883" s="75"/>
      <c r="E883" s="75"/>
    </row>
    <row r="884" spans="1:5" ht="16.2" thickBot="1" x14ac:dyDescent="0.35">
      <c r="A884" s="75"/>
      <c r="B884" s="75"/>
      <c r="C884" s="75"/>
      <c r="D884" s="75"/>
      <c r="E884" s="75"/>
    </row>
    <row r="885" spans="1:5" ht="16.2" thickBot="1" x14ac:dyDescent="0.35">
      <c r="A885" s="75"/>
      <c r="B885" s="75"/>
      <c r="C885" s="75"/>
      <c r="D885" s="75"/>
      <c r="E885" s="75"/>
    </row>
    <row r="886" spans="1:5" ht="16.2" thickBot="1" x14ac:dyDescent="0.35">
      <c r="A886" s="75"/>
      <c r="B886" s="75"/>
      <c r="C886" s="75"/>
      <c r="D886" s="75"/>
      <c r="E886" s="75"/>
    </row>
    <row r="887" spans="1:5" ht="16.2" thickBot="1" x14ac:dyDescent="0.35">
      <c r="A887" s="75"/>
      <c r="B887" s="75"/>
      <c r="C887" s="75"/>
      <c r="D887" s="75"/>
      <c r="E887" s="75"/>
    </row>
    <row r="888" spans="1:5" ht="16.2" thickBot="1" x14ac:dyDescent="0.35">
      <c r="A888" s="75"/>
      <c r="B888" s="75"/>
      <c r="C888" s="75"/>
      <c r="D888" s="75"/>
      <c r="E888" s="75"/>
    </row>
    <row r="889" spans="1:5" ht="16.2" thickBot="1" x14ac:dyDescent="0.35">
      <c r="A889" s="75"/>
      <c r="B889" s="75"/>
      <c r="C889" s="75"/>
      <c r="D889" s="75"/>
      <c r="E889" s="75"/>
    </row>
    <row r="890" spans="1:5" ht="16.2" thickBot="1" x14ac:dyDescent="0.35">
      <c r="A890" s="75"/>
      <c r="B890" s="75"/>
      <c r="C890" s="75"/>
      <c r="D890" s="75"/>
      <c r="E890" s="75"/>
    </row>
    <row r="891" spans="1:5" ht="16.2" thickBot="1" x14ac:dyDescent="0.35">
      <c r="A891" s="75"/>
      <c r="B891" s="75"/>
      <c r="C891" s="75"/>
      <c r="D891" s="75"/>
      <c r="E891" s="75"/>
    </row>
    <row r="892" spans="1:5" ht="16.2" thickBot="1" x14ac:dyDescent="0.35">
      <c r="A892" s="75"/>
      <c r="B892" s="75"/>
      <c r="C892" s="75"/>
      <c r="D892" s="75"/>
      <c r="E892" s="75"/>
    </row>
    <row r="893" spans="1:5" ht="16.2" thickBot="1" x14ac:dyDescent="0.35">
      <c r="A893" s="75"/>
      <c r="B893" s="75"/>
      <c r="C893" s="75"/>
      <c r="D893" s="75"/>
      <c r="E893" s="75"/>
    </row>
    <row r="894" spans="1:5" ht="16.2" thickBot="1" x14ac:dyDescent="0.35">
      <c r="A894" s="75"/>
      <c r="B894" s="75"/>
      <c r="C894" s="75"/>
      <c r="D894" s="75"/>
      <c r="E894" s="75"/>
    </row>
    <row r="895" spans="1:5" ht="16.2" thickBot="1" x14ac:dyDescent="0.35">
      <c r="A895" s="75"/>
      <c r="B895" s="75"/>
      <c r="C895" s="75"/>
      <c r="D895" s="75"/>
      <c r="E895" s="75"/>
    </row>
    <row r="896" spans="1:5" ht="16.2" thickBot="1" x14ac:dyDescent="0.35">
      <c r="A896" s="75"/>
      <c r="B896" s="75"/>
      <c r="C896" s="75"/>
      <c r="D896" s="75"/>
      <c r="E896" s="75"/>
    </row>
    <row r="897" spans="1:5" ht="16.2" thickBot="1" x14ac:dyDescent="0.35">
      <c r="A897" s="75"/>
      <c r="B897" s="75"/>
      <c r="C897" s="75"/>
      <c r="D897" s="75"/>
      <c r="E897" s="75"/>
    </row>
    <row r="898" spans="1:5" ht="16.2" thickBot="1" x14ac:dyDescent="0.35">
      <c r="A898" s="75"/>
      <c r="B898" s="75"/>
      <c r="C898" s="75"/>
      <c r="D898" s="75"/>
      <c r="E898" s="75"/>
    </row>
    <row r="899" spans="1:5" ht="16.2" thickBot="1" x14ac:dyDescent="0.35">
      <c r="A899" s="75"/>
      <c r="B899" s="75"/>
      <c r="C899" s="75"/>
      <c r="D899" s="75"/>
      <c r="E899" s="75"/>
    </row>
    <row r="900" spans="1:5" ht="16.2" thickBot="1" x14ac:dyDescent="0.35">
      <c r="A900" s="75"/>
      <c r="B900" s="75"/>
      <c r="C900" s="75"/>
      <c r="D900" s="75"/>
      <c r="E900" s="75"/>
    </row>
    <row r="901" spans="1:5" ht="16.2" thickBot="1" x14ac:dyDescent="0.35">
      <c r="A901" s="75"/>
      <c r="B901" s="75"/>
      <c r="C901" s="75"/>
      <c r="D901" s="75"/>
      <c r="E901" s="75"/>
    </row>
    <row r="902" spans="1:5" ht="16.2" thickBot="1" x14ac:dyDescent="0.35">
      <c r="A902" s="75"/>
      <c r="B902" s="75"/>
      <c r="C902" s="75"/>
      <c r="D902" s="75"/>
      <c r="E902" s="75"/>
    </row>
    <row r="903" spans="1:5" ht="16.2" thickBot="1" x14ac:dyDescent="0.35">
      <c r="A903" s="75"/>
      <c r="B903" s="75"/>
      <c r="C903" s="75"/>
      <c r="D903" s="75"/>
      <c r="E903" s="75"/>
    </row>
    <row r="904" spans="1:5" ht="16.2" thickBot="1" x14ac:dyDescent="0.35">
      <c r="A904" s="75"/>
      <c r="B904" s="75"/>
      <c r="C904" s="75"/>
      <c r="D904" s="75"/>
      <c r="E904" s="75"/>
    </row>
    <row r="905" spans="1:5" ht="16.2" thickBot="1" x14ac:dyDescent="0.35">
      <c r="A905" s="75"/>
      <c r="B905" s="75"/>
      <c r="C905" s="75"/>
      <c r="D905" s="75"/>
      <c r="E905" s="75"/>
    </row>
    <row r="906" spans="1:5" ht="16.2" thickBot="1" x14ac:dyDescent="0.35">
      <c r="A906" s="75"/>
      <c r="B906" s="75"/>
      <c r="C906" s="75"/>
      <c r="D906" s="75"/>
      <c r="E906" s="75"/>
    </row>
    <row r="907" spans="1:5" ht="16.2" thickBot="1" x14ac:dyDescent="0.35">
      <c r="A907" s="75"/>
      <c r="B907" s="75"/>
      <c r="C907" s="75"/>
      <c r="D907" s="75"/>
      <c r="E907" s="75"/>
    </row>
    <row r="908" spans="1:5" ht="16.2" thickBot="1" x14ac:dyDescent="0.35">
      <c r="A908" s="75"/>
      <c r="B908" s="75"/>
      <c r="C908" s="75"/>
      <c r="D908" s="75"/>
      <c r="E908" s="75"/>
    </row>
    <row r="909" spans="1:5" ht="16.2" thickBot="1" x14ac:dyDescent="0.35">
      <c r="A909" s="75"/>
      <c r="B909" s="75"/>
      <c r="C909" s="75"/>
      <c r="D909" s="75"/>
      <c r="E909" s="75"/>
    </row>
    <row r="910" spans="1:5" ht="16.2" thickBot="1" x14ac:dyDescent="0.35">
      <c r="A910" s="75"/>
      <c r="B910" s="75"/>
      <c r="C910" s="75"/>
      <c r="D910" s="75"/>
      <c r="E910" s="75"/>
    </row>
    <row r="911" spans="1:5" ht="16.2" thickBot="1" x14ac:dyDescent="0.35">
      <c r="A911" s="75"/>
      <c r="B911" s="75"/>
      <c r="C911" s="75"/>
      <c r="D911" s="75"/>
      <c r="E911" s="75"/>
    </row>
    <row r="912" spans="1:5" ht="16.2" thickBot="1" x14ac:dyDescent="0.35">
      <c r="A912" s="75"/>
      <c r="B912" s="75"/>
      <c r="C912" s="75"/>
      <c r="D912" s="75"/>
      <c r="E912" s="75"/>
    </row>
    <row r="913" spans="1:5" ht="16.2" thickBot="1" x14ac:dyDescent="0.35">
      <c r="A913" s="75"/>
      <c r="B913" s="75"/>
      <c r="C913" s="75"/>
      <c r="D913" s="75"/>
      <c r="E913" s="75"/>
    </row>
    <row r="914" spans="1:5" ht="16.2" thickBot="1" x14ac:dyDescent="0.35">
      <c r="A914" s="75"/>
      <c r="B914" s="75"/>
      <c r="C914" s="75"/>
      <c r="D914" s="75"/>
      <c r="E914" s="75"/>
    </row>
    <row r="915" spans="1:5" ht="16.2" thickBot="1" x14ac:dyDescent="0.35">
      <c r="A915" s="75"/>
      <c r="B915" s="75"/>
      <c r="C915" s="75"/>
      <c r="D915" s="75"/>
      <c r="E915" s="75"/>
    </row>
    <row r="916" spans="1:5" ht="16.2" thickBot="1" x14ac:dyDescent="0.35">
      <c r="A916" s="75"/>
      <c r="B916" s="75"/>
      <c r="C916" s="75"/>
      <c r="D916" s="75"/>
      <c r="E916" s="75"/>
    </row>
    <row r="917" spans="1:5" ht="16.2" thickBot="1" x14ac:dyDescent="0.35">
      <c r="A917" s="75"/>
      <c r="B917" s="75"/>
      <c r="C917" s="75"/>
      <c r="D917" s="75"/>
      <c r="E917" s="75"/>
    </row>
    <row r="918" spans="1:5" ht="16.2" thickBot="1" x14ac:dyDescent="0.35">
      <c r="A918" s="75"/>
      <c r="B918" s="75"/>
      <c r="C918" s="75"/>
      <c r="D918" s="75"/>
      <c r="E918" s="75"/>
    </row>
    <row r="919" spans="1:5" ht="16.2" thickBot="1" x14ac:dyDescent="0.35">
      <c r="A919" s="75"/>
      <c r="B919" s="75"/>
      <c r="C919" s="75"/>
      <c r="D919" s="75"/>
      <c r="E919" s="75"/>
    </row>
    <row r="920" spans="1:5" ht="16.2" thickBot="1" x14ac:dyDescent="0.35">
      <c r="A920" s="75"/>
      <c r="B920" s="75"/>
      <c r="C920" s="75"/>
      <c r="D920" s="75"/>
      <c r="E920" s="75"/>
    </row>
    <row r="921" spans="1:5" ht="16.2" thickBot="1" x14ac:dyDescent="0.35">
      <c r="A921" s="75"/>
      <c r="B921" s="75"/>
      <c r="C921" s="75"/>
      <c r="D921" s="75"/>
      <c r="E921" s="75"/>
    </row>
    <row r="922" spans="1:5" ht="16.2" thickBot="1" x14ac:dyDescent="0.35">
      <c r="A922" s="75"/>
      <c r="B922" s="75"/>
      <c r="C922" s="75"/>
      <c r="D922" s="75"/>
      <c r="E922" s="75"/>
    </row>
    <row r="923" spans="1:5" ht="16.2" thickBot="1" x14ac:dyDescent="0.35">
      <c r="A923" s="75"/>
      <c r="B923" s="75"/>
      <c r="C923" s="75"/>
      <c r="D923" s="75"/>
      <c r="E923" s="75"/>
    </row>
    <row r="924" spans="1:5" ht="16.2" thickBot="1" x14ac:dyDescent="0.35">
      <c r="A924" s="75"/>
      <c r="B924" s="75"/>
      <c r="C924" s="75"/>
      <c r="D924" s="75"/>
      <c r="E924" s="75"/>
    </row>
    <row r="925" spans="1:5" ht="16.2" thickBot="1" x14ac:dyDescent="0.35">
      <c r="A925" s="75"/>
      <c r="B925" s="75"/>
      <c r="C925" s="75"/>
      <c r="D925" s="75"/>
      <c r="E925" s="75"/>
    </row>
    <row r="926" spans="1:5" ht="16.2" thickBot="1" x14ac:dyDescent="0.35">
      <c r="A926" s="75"/>
      <c r="B926" s="75"/>
      <c r="C926" s="75"/>
      <c r="D926" s="75"/>
      <c r="E926" s="75"/>
    </row>
    <row r="927" spans="1:5" ht="16.2" thickBot="1" x14ac:dyDescent="0.35">
      <c r="A927" s="75"/>
      <c r="B927" s="75"/>
      <c r="C927" s="75"/>
      <c r="D927" s="75"/>
      <c r="E927" s="75"/>
    </row>
    <row r="928" spans="1:5" ht="16.2" thickBot="1" x14ac:dyDescent="0.35">
      <c r="A928" s="75"/>
      <c r="B928" s="75"/>
      <c r="C928" s="75"/>
      <c r="D928" s="75"/>
      <c r="E928" s="75"/>
    </row>
    <row r="929" spans="1:5" ht="16.2" thickBot="1" x14ac:dyDescent="0.35">
      <c r="A929" s="75"/>
      <c r="B929" s="75"/>
      <c r="C929" s="75"/>
      <c r="D929" s="75"/>
      <c r="E929" s="75"/>
    </row>
    <row r="930" spans="1:5" ht="16.2" thickBot="1" x14ac:dyDescent="0.35">
      <c r="A930" s="75"/>
      <c r="B930" s="75"/>
      <c r="C930" s="75"/>
      <c r="D930" s="75"/>
      <c r="E930" s="75"/>
    </row>
    <row r="931" spans="1:5" ht="16.2" thickBot="1" x14ac:dyDescent="0.35">
      <c r="A931" s="75"/>
      <c r="B931" s="75"/>
      <c r="C931" s="75"/>
      <c r="D931" s="75"/>
      <c r="E931" s="75"/>
    </row>
    <row r="932" spans="1:5" ht="16.2" thickBot="1" x14ac:dyDescent="0.35">
      <c r="A932" s="75"/>
      <c r="B932" s="75"/>
      <c r="C932" s="75"/>
      <c r="D932" s="75"/>
      <c r="E932" s="75"/>
    </row>
    <row r="933" spans="1:5" ht="16.2" thickBot="1" x14ac:dyDescent="0.35">
      <c r="A933" s="75"/>
      <c r="B933" s="75"/>
      <c r="C933" s="75"/>
      <c r="D933" s="75"/>
      <c r="E933" s="75"/>
    </row>
    <row r="934" spans="1:5" ht="16.2" thickBot="1" x14ac:dyDescent="0.35">
      <c r="A934" s="75"/>
      <c r="B934" s="75"/>
      <c r="C934" s="75"/>
      <c r="D934" s="75"/>
      <c r="E934" s="75"/>
    </row>
    <row r="935" spans="1:5" ht="16.2" thickBot="1" x14ac:dyDescent="0.35">
      <c r="A935" s="75"/>
      <c r="B935" s="75"/>
      <c r="C935" s="75"/>
      <c r="D935" s="75"/>
      <c r="E935" s="75"/>
    </row>
    <row r="936" spans="1:5" ht="16.2" thickBot="1" x14ac:dyDescent="0.35">
      <c r="A936" s="75"/>
      <c r="B936" s="75"/>
      <c r="C936" s="75"/>
      <c r="D936" s="75"/>
      <c r="E936" s="75"/>
    </row>
    <row r="937" spans="1:5" ht="16.2" thickBot="1" x14ac:dyDescent="0.35">
      <c r="A937" s="75"/>
      <c r="B937" s="75"/>
      <c r="C937" s="75"/>
      <c r="D937" s="75"/>
      <c r="E937" s="75"/>
    </row>
    <row r="938" spans="1:5" ht="16.2" thickBot="1" x14ac:dyDescent="0.35">
      <c r="A938" s="75"/>
      <c r="B938" s="75"/>
      <c r="C938" s="75"/>
      <c r="D938" s="75"/>
      <c r="E938" s="75"/>
    </row>
    <row r="939" spans="1:5" ht="16.2" thickBot="1" x14ac:dyDescent="0.35">
      <c r="A939" s="75"/>
      <c r="B939" s="75"/>
      <c r="C939" s="75"/>
      <c r="D939" s="75"/>
      <c r="E939" s="75"/>
    </row>
    <row r="940" spans="1:5" ht="16.2" thickBot="1" x14ac:dyDescent="0.35">
      <c r="A940" s="75"/>
      <c r="B940" s="75"/>
      <c r="C940" s="75"/>
      <c r="D940" s="75"/>
      <c r="E940" s="75"/>
    </row>
    <row r="941" spans="1:5" ht="16.2" thickBot="1" x14ac:dyDescent="0.35">
      <c r="A941" s="75"/>
      <c r="B941" s="75"/>
      <c r="C941" s="75"/>
      <c r="D941" s="75"/>
      <c r="E941" s="75"/>
    </row>
    <row r="942" spans="1:5" ht="16.2" thickBot="1" x14ac:dyDescent="0.35">
      <c r="A942" s="75"/>
      <c r="B942" s="75"/>
      <c r="C942" s="75"/>
      <c r="D942" s="75"/>
      <c r="E942" s="75"/>
    </row>
    <row r="943" spans="1:5" ht="16.2" thickBot="1" x14ac:dyDescent="0.35">
      <c r="A943" s="75"/>
      <c r="B943" s="75"/>
      <c r="C943" s="75"/>
      <c r="D943" s="75"/>
      <c r="E943" s="75"/>
    </row>
    <row r="944" spans="1:5" ht="16.2" thickBot="1" x14ac:dyDescent="0.35">
      <c r="A944" s="75"/>
      <c r="B944" s="75"/>
      <c r="C944" s="75"/>
      <c r="D944" s="75"/>
      <c r="E944" s="75"/>
    </row>
    <row r="945" spans="1:5" ht="16.2" thickBot="1" x14ac:dyDescent="0.35">
      <c r="A945" s="75"/>
      <c r="B945" s="75"/>
      <c r="C945" s="75"/>
      <c r="D945" s="75"/>
      <c r="E945" s="75"/>
    </row>
    <row r="946" spans="1:5" ht="16.2" thickBot="1" x14ac:dyDescent="0.35">
      <c r="A946" s="75"/>
      <c r="B946" s="75"/>
      <c r="C946" s="75"/>
      <c r="D946" s="75"/>
      <c r="E946" s="75"/>
    </row>
    <row r="947" spans="1:5" ht="16.2" thickBot="1" x14ac:dyDescent="0.35">
      <c r="A947" s="75"/>
      <c r="B947" s="75"/>
      <c r="C947" s="75"/>
      <c r="D947" s="75"/>
      <c r="E947" s="75"/>
    </row>
    <row r="948" spans="1:5" ht="16.2" thickBot="1" x14ac:dyDescent="0.35">
      <c r="A948" s="75"/>
      <c r="B948" s="75"/>
      <c r="C948" s="75"/>
      <c r="D948" s="75"/>
      <c r="E948" s="75"/>
    </row>
    <row r="949" spans="1:5" ht="16.2" thickBot="1" x14ac:dyDescent="0.35">
      <c r="A949" s="75"/>
      <c r="B949" s="75"/>
      <c r="C949" s="75"/>
      <c r="D949" s="75"/>
      <c r="E949" s="75"/>
    </row>
    <row r="950" spans="1:5" ht="16.2" thickBot="1" x14ac:dyDescent="0.35">
      <c r="A950" s="75"/>
      <c r="B950" s="75"/>
      <c r="C950" s="75"/>
      <c r="D950" s="75"/>
      <c r="E950" s="75"/>
    </row>
    <row r="951" spans="1:5" ht="16.2" thickBot="1" x14ac:dyDescent="0.35">
      <c r="A951" s="75"/>
      <c r="B951" s="75"/>
      <c r="C951" s="75"/>
      <c r="D951" s="75"/>
      <c r="E951" s="75"/>
    </row>
    <row r="952" spans="1:5" ht="16.2" thickBot="1" x14ac:dyDescent="0.35">
      <c r="A952" s="75"/>
      <c r="B952" s="75"/>
      <c r="C952" s="75"/>
      <c r="D952" s="75"/>
      <c r="E952" s="75"/>
    </row>
    <row r="953" spans="1:5" ht="16.2" thickBot="1" x14ac:dyDescent="0.35">
      <c r="A953" s="75"/>
      <c r="B953" s="75"/>
      <c r="C953" s="75"/>
      <c r="D953" s="75"/>
      <c r="E953" s="75"/>
    </row>
    <row r="954" spans="1:5" ht="16.2" thickBot="1" x14ac:dyDescent="0.35">
      <c r="A954" s="75"/>
      <c r="B954" s="75"/>
      <c r="C954" s="75"/>
      <c r="D954" s="75"/>
      <c r="E954" s="75"/>
    </row>
    <row r="955" spans="1:5" ht="16.2" thickBot="1" x14ac:dyDescent="0.35">
      <c r="A955" s="75"/>
      <c r="B955" s="75"/>
      <c r="C955" s="75"/>
      <c r="D955" s="75"/>
      <c r="E955" s="75"/>
    </row>
    <row r="956" spans="1:5" ht="16.2" thickBot="1" x14ac:dyDescent="0.35">
      <c r="A956" s="75"/>
      <c r="B956" s="75"/>
      <c r="C956" s="75"/>
      <c r="D956" s="75"/>
      <c r="E956" s="75"/>
    </row>
    <row r="957" spans="1:5" ht="16.2" thickBot="1" x14ac:dyDescent="0.35">
      <c r="A957" s="75"/>
      <c r="B957" s="75"/>
      <c r="C957" s="75"/>
      <c r="D957" s="75"/>
      <c r="E957" s="75"/>
    </row>
    <row r="958" spans="1:5" ht="16.2" thickBot="1" x14ac:dyDescent="0.35">
      <c r="A958" s="75"/>
      <c r="B958" s="75"/>
      <c r="C958" s="75"/>
      <c r="D958" s="75"/>
      <c r="E958" s="75"/>
    </row>
    <row r="959" spans="1:5" ht="16.2" thickBot="1" x14ac:dyDescent="0.35">
      <c r="A959" s="75"/>
      <c r="B959" s="75"/>
      <c r="C959" s="75"/>
      <c r="D959" s="75"/>
      <c r="E959" s="75"/>
    </row>
    <row r="960" spans="1:5" ht="16.2" thickBot="1" x14ac:dyDescent="0.35">
      <c r="A960" s="75"/>
      <c r="B960" s="75"/>
      <c r="C960" s="75"/>
      <c r="D960" s="75"/>
      <c r="E960" s="75"/>
    </row>
    <row r="961" spans="1:5" ht="16.2" thickBot="1" x14ac:dyDescent="0.35">
      <c r="A961" s="75"/>
      <c r="B961" s="75"/>
      <c r="C961" s="75"/>
      <c r="D961" s="75"/>
      <c r="E961" s="75"/>
    </row>
    <row r="962" spans="1:5" ht="16.2" thickBot="1" x14ac:dyDescent="0.35">
      <c r="A962" s="75"/>
      <c r="B962" s="75"/>
      <c r="C962" s="75"/>
      <c r="D962" s="75"/>
      <c r="E962" s="75"/>
    </row>
    <row r="963" spans="1:5" ht="16.2" thickBot="1" x14ac:dyDescent="0.35">
      <c r="A963" s="75"/>
      <c r="B963" s="75"/>
      <c r="C963" s="75"/>
      <c r="D963" s="75"/>
      <c r="E963" s="75"/>
    </row>
    <row r="964" spans="1:5" ht="16.2" thickBot="1" x14ac:dyDescent="0.35">
      <c r="A964" s="75"/>
      <c r="B964" s="75"/>
      <c r="C964" s="75"/>
      <c r="D964" s="75"/>
      <c r="E964" s="75"/>
    </row>
    <row r="965" spans="1:5" ht="16.2" thickBot="1" x14ac:dyDescent="0.35">
      <c r="A965" s="75"/>
      <c r="B965" s="75"/>
      <c r="C965" s="75"/>
      <c r="D965" s="75"/>
      <c r="E965" s="75"/>
    </row>
    <row r="966" spans="1:5" ht="16.2" thickBot="1" x14ac:dyDescent="0.35">
      <c r="A966" s="75"/>
      <c r="B966" s="75"/>
      <c r="C966" s="75"/>
      <c r="D966" s="75"/>
      <c r="E966" s="75"/>
    </row>
    <row r="967" spans="1:5" ht="16.2" thickBot="1" x14ac:dyDescent="0.35">
      <c r="A967" s="75"/>
      <c r="B967" s="75"/>
      <c r="C967" s="75"/>
      <c r="D967" s="75"/>
      <c r="E967" s="75"/>
    </row>
    <row r="968" spans="1:5" ht="16.2" thickBot="1" x14ac:dyDescent="0.35">
      <c r="A968" s="75"/>
      <c r="B968" s="75"/>
      <c r="C968" s="75"/>
      <c r="D968" s="75"/>
      <c r="E968" s="75"/>
    </row>
    <row r="969" spans="1:5" ht="16.2" thickBot="1" x14ac:dyDescent="0.35">
      <c r="A969" s="75"/>
      <c r="B969" s="75"/>
      <c r="C969" s="75"/>
      <c r="D969" s="75"/>
      <c r="E969" s="75"/>
    </row>
    <row r="970" spans="1:5" ht="16.2" thickBot="1" x14ac:dyDescent="0.35">
      <c r="A970" s="75"/>
      <c r="B970" s="75"/>
      <c r="C970" s="75"/>
      <c r="D970" s="75"/>
      <c r="E970" s="75"/>
    </row>
    <row r="971" spans="1:5" ht="16.2" thickBot="1" x14ac:dyDescent="0.35">
      <c r="A971" s="75"/>
      <c r="B971" s="75"/>
      <c r="C971" s="75"/>
      <c r="D971" s="75"/>
      <c r="E971" s="75"/>
    </row>
    <row r="972" spans="1:5" ht="16.2" thickBot="1" x14ac:dyDescent="0.35">
      <c r="A972" s="75"/>
      <c r="B972" s="75"/>
      <c r="C972" s="75"/>
      <c r="D972" s="75"/>
      <c r="E972" s="75"/>
    </row>
    <row r="973" spans="1:5" ht="16.2" thickBot="1" x14ac:dyDescent="0.35">
      <c r="A973" s="75"/>
      <c r="B973" s="75"/>
      <c r="C973" s="75"/>
      <c r="D973" s="75"/>
      <c r="E973" s="75"/>
    </row>
    <row r="974" spans="1:5" ht="16.2" thickBot="1" x14ac:dyDescent="0.35">
      <c r="A974" s="75"/>
      <c r="B974" s="75"/>
      <c r="C974" s="75"/>
      <c r="D974" s="75"/>
      <c r="E974" s="75"/>
    </row>
    <row r="975" spans="1:5" ht="16.2" thickBot="1" x14ac:dyDescent="0.35">
      <c r="A975" s="75"/>
      <c r="B975" s="75"/>
      <c r="C975" s="75"/>
      <c r="D975" s="75"/>
      <c r="E975" s="75"/>
    </row>
    <row r="976" spans="1:5" ht="16.2" thickBot="1" x14ac:dyDescent="0.35">
      <c r="A976" s="75"/>
      <c r="B976" s="75"/>
      <c r="C976" s="75"/>
      <c r="D976" s="75"/>
      <c r="E976" s="75"/>
    </row>
    <row r="977" spans="1:5" ht="16.2" thickBot="1" x14ac:dyDescent="0.35">
      <c r="A977" s="75"/>
      <c r="B977" s="75"/>
      <c r="C977" s="75"/>
      <c r="D977" s="75"/>
      <c r="E977" s="75"/>
    </row>
    <row r="978" spans="1:5" ht="16.2" thickBot="1" x14ac:dyDescent="0.35">
      <c r="A978" s="75"/>
      <c r="B978" s="75"/>
      <c r="C978" s="75"/>
      <c r="D978" s="75"/>
      <c r="E978" s="75"/>
    </row>
    <row r="979" spans="1:5" ht="16.2" thickBot="1" x14ac:dyDescent="0.35">
      <c r="A979" s="75"/>
      <c r="B979" s="75"/>
      <c r="C979" s="75"/>
      <c r="D979" s="75"/>
      <c r="E979" s="75"/>
    </row>
    <row r="980" spans="1:5" ht="16.2" thickBot="1" x14ac:dyDescent="0.35">
      <c r="A980" s="75"/>
      <c r="B980" s="75"/>
      <c r="C980" s="75"/>
      <c r="D980" s="75"/>
      <c r="E980" s="75"/>
    </row>
    <row r="981" spans="1:5" ht="16.2" thickBot="1" x14ac:dyDescent="0.35">
      <c r="A981" s="75"/>
      <c r="B981" s="75"/>
      <c r="C981" s="75"/>
      <c r="D981" s="75"/>
      <c r="E981" s="75"/>
    </row>
    <row r="982" spans="1:5" ht="16.2" thickBot="1" x14ac:dyDescent="0.35">
      <c r="A982" s="75"/>
      <c r="B982" s="75"/>
      <c r="C982" s="75"/>
      <c r="D982" s="75"/>
      <c r="E982" s="75"/>
    </row>
    <row r="983" spans="1:5" ht="16.2" thickBot="1" x14ac:dyDescent="0.35">
      <c r="A983" s="75"/>
      <c r="B983" s="75"/>
      <c r="C983" s="75"/>
      <c r="D983" s="75"/>
      <c r="E983" s="75"/>
    </row>
    <row r="984" spans="1:5" ht="16.2" thickBot="1" x14ac:dyDescent="0.35">
      <c r="A984" s="75"/>
      <c r="B984" s="75"/>
      <c r="C984" s="75"/>
      <c r="D984" s="75"/>
      <c r="E984" s="75"/>
    </row>
    <row r="985" spans="1:5" ht="16.2" thickBot="1" x14ac:dyDescent="0.35">
      <c r="A985" s="75"/>
      <c r="B985" s="75"/>
      <c r="C985" s="75"/>
      <c r="D985" s="75"/>
      <c r="E985" s="75"/>
    </row>
    <row r="986" spans="1:5" ht="16.2" thickBot="1" x14ac:dyDescent="0.35">
      <c r="A986" s="75"/>
      <c r="B986" s="75"/>
      <c r="C986" s="75"/>
      <c r="D986" s="75"/>
      <c r="E986" s="75"/>
    </row>
    <row r="987" spans="1:5" ht="16.2" thickBot="1" x14ac:dyDescent="0.35">
      <c r="A987" s="75"/>
      <c r="B987" s="75"/>
      <c r="C987" s="75"/>
      <c r="D987" s="75"/>
      <c r="E987" s="75"/>
    </row>
    <row r="988" spans="1:5" ht="16.2" thickBot="1" x14ac:dyDescent="0.35">
      <c r="A988" s="75"/>
      <c r="B988" s="75"/>
      <c r="C988" s="75"/>
      <c r="D988" s="75"/>
      <c r="E988" s="75"/>
    </row>
    <row r="989" spans="1:5" ht="16.2" thickBot="1" x14ac:dyDescent="0.35">
      <c r="A989" s="75"/>
      <c r="B989" s="75"/>
      <c r="C989" s="75"/>
      <c r="D989" s="75"/>
      <c r="E989" s="75"/>
    </row>
    <row r="990" spans="1:5" ht="16.2" thickBot="1" x14ac:dyDescent="0.35">
      <c r="A990" s="75"/>
      <c r="B990" s="75"/>
      <c r="C990" s="75"/>
      <c r="D990" s="75"/>
      <c r="E990" s="75"/>
    </row>
    <row r="991" spans="1:5" ht="16.2" thickBot="1" x14ac:dyDescent="0.35">
      <c r="A991" s="75"/>
      <c r="B991" s="75"/>
      <c r="C991" s="75"/>
      <c r="D991" s="75"/>
      <c r="E991" s="75"/>
    </row>
    <row r="992" spans="1:5" ht="16.2" thickBot="1" x14ac:dyDescent="0.35">
      <c r="A992" s="75"/>
      <c r="B992" s="75"/>
      <c r="C992" s="75"/>
      <c r="D992" s="75"/>
      <c r="E992" s="75"/>
    </row>
    <row r="993" spans="1:5" ht="16.2" thickBot="1" x14ac:dyDescent="0.35">
      <c r="A993" s="75"/>
      <c r="B993" s="75"/>
      <c r="C993" s="75"/>
      <c r="D993" s="75"/>
      <c r="E993" s="75"/>
    </row>
    <row r="994" spans="1:5" ht="16.2" thickBot="1" x14ac:dyDescent="0.35">
      <c r="A994" s="75"/>
      <c r="B994" s="75"/>
      <c r="C994" s="75"/>
      <c r="D994" s="75"/>
      <c r="E994" s="75"/>
    </row>
    <row r="995" spans="1:5" ht="16.2" thickBot="1" x14ac:dyDescent="0.35">
      <c r="A995" s="75"/>
      <c r="B995" s="75"/>
      <c r="C995" s="75"/>
      <c r="D995" s="75"/>
      <c r="E995" s="75"/>
    </row>
    <row r="996" spans="1:5" ht="16.2" thickBot="1" x14ac:dyDescent="0.35">
      <c r="A996" s="75"/>
      <c r="B996" s="75"/>
      <c r="C996" s="75"/>
      <c r="D996" s="75"/>
      <c r="E996" s="75"/>
    </row>
    <row r="997" spans="1:5" ht="16.2" thickBot="1" x14ac:dyDescent="0.35">
      <c r="A997" s="75"/>
      <c r="B997" s="75"/>
      <c r="C997" s="75"/>
      <c r="D997" s="75"/>
      <c r="E997" s="75"/>
    </row>
    <row r="998" spans="1:5" ht="16.2" thickBot="1" x14ac:dyDescent="0.35">
      <c r="A998" s="75"/>
      <c r="B998" s="75"/>
      <c r="C998" s="75"/>
      <c r="D998" s="75"/>
      <c r="E998" s="75"/>
    </row>
    <row r="999" spans="1:5" ht="16.2" thickBot="1" x14ac:dyDescent="0.35">
      <c r="A999" s="75"/>
      <c r="B999" s="75"/>
      <c r="C999" s="75"/>
      <c r="D999" s="75"/>
      <c r="E999" s="75"/>
    </row>
    <row r="1000" spans="1:5" ht="16.2" thickBot="1" x14ac:dyDescent="0.35">
      <c r="A1000" s="75"/>
      <c r="B1000" s="75"/>
      <c r="C1000" s="75"/>
      <c r="D1000" s="75"/>
      <c r="E1000" s="7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1"/>
  <sheetViews>
    <sheetView workbookViewId="0">
      <pane ySplit="1" topLeftCell="A2" activePane="bottomLeft" state="frozen"/>
      <selection pane="bottomLeft" activeCell="D4" sqref="D4"/>
    </sheetView>
  </sheetViews>
  <sheetFormatPr defaultColWidth="8.69921875" defaultRowHeight="15.6" x14ac:dyDescent="0.3"/>
  <cols>
    <col min="1" max="1" width="9.5" customWidth="1"/>
    <col min="2" max="2" width="15.09765625" bestFit="1" customWidth="1"/>
    <col min="3" max="3" width="14.69921875" customWidth="1"/>
    <col min="4" max="5" width="9.5" customWidth="1"/>
    <col min="6" max="6" width="14.69921875" customWidth="1"/>
  </cols>
  <sheetData>
    <row r="1" spans="1:27" ht="16.2" thickBot="1" x14ac:dyDescent="0.35">
      <c r="A1" s="102" t="s">
        <v>47</v>
      </c>
      <c r="B1" s="102" t="s">
        <v>48</v>
      </c>
      <c r="C1" s="102" t="s">
        <v>0</v>
      </c>
      <c r="D1" s="102" t="s">
        <v>184</v>
      </c>
      <c r="E1" s="102" t="s">
        <v>185</v>
      </c>
      <c r="F1" s="103" t="s">
        <v>186</v>
      </c>
      <c r="G1" s="95"/>
      <c r="H1" s="75"/>
      <c r="I1" s="75"/>
      <c r="J1" s="75"/>
      <c r="K1" s="75"/>
      <c r="L1" s="75"/>
      <c r="M1" s="75"/>
      <c r="N1" s="75"/>
      <c r="O1" s="75"/>
      <c r="P1" s="75"/>
      <c r="Q1" s="75"/>
      <c r="R1" s="75"/>
      <c r="S1" s="75"/>
      <c r="T1" s="75"/>
      <c r="U1" s="75"/>
      <c r="V1" s="75"/>
      <c r="W1" s="75"/>
      <c r="X1" s="75"/>
      <c r="Y1" s="75"/>
      <c r="Z1" s="75"/>
      <c r="AA1" s="75"/>
    </row>
    <row r="2" spans="1:27" ht="16.2" thickBot="1" x14ac:dyDescent="0.35">
      <c r="A2" s="100" t="s">
        <v>168</v>
      </c>
      <c r="B2" s="100" t="s">
        <v>172</v>
      </c>
      <c r="C2" s="100" t="s">
        <v>187</v>
      </c>
      <c r="D2" s="101">
        <v>66.66</v>
      </c>
      <c r="E2" s="100" t="s">
        <v>5</v>
      </c>
      <c r="F2" s="101">
        <v>1.1000000000000001</v>
      </c>
      <c r="G2" s="95"/>
      <c r="H2" s="75"/>
      <c r="I2" s="75"/>
      <c r="J2" s="75"/>
      <c r="K2" s="75"/>
      <c r="L2" s="75"/>
      <c r="M2" s="75"/>
      <c r="N2" s="75"/>
      <c r="O2" s="75"/>
      <c r="P2" s="75"/>
      <c r="Q2" s="75"/>
      <c r="R2" s="75"/>
      <c r="S2" s="75"/>
      <c r="T2" s="75"/>
      <c r="U2" s="75"/>
      <c r="V2" s="75"/>
      <c r="W2" s="75"/>
      <c r="X2" s="75"/>
      <c r="Y2" s="75"/>
      <c r="Z2" s="75"/>
      <c r="AA2" s="75"/>
    </row>
    <row r="3" spans="1:27" ht="16.2" thickBot="1" x14ac:dyDescent="0.35">
      <c r="A3" s="97" t="s">
        <v>168</v>
      </c>
      <c r="B3" s="97" t="s">
        <v>188</v>
      </c>
      <c r="C3" s="97" t="s">
        <v>197</v>
      </c>
      <c r="D3" s="98">
        <v>343</v>
      </c>
      <c r="E3" s="99" t="s">
        <v>189</v>
      </c>
      <c r="F3" s="98">
        <v>1.27</v>
      </c>
      <c r="G3" s="95"/>
      <c r="H3" s="75"/>
      <c r="I3" s="75"/>
      <c r="J3" s="75"/>
      <c r="K3" s="75"/>
      <c r="L3" s="75"/>
      <c r="M3" s="75"/>
      <c r="N3" s="75"/>
      <c r="O3" s="75"/>
      <c r="P3" s="75"/>
      <c r="Q3" s="75"/>
      <c r="R3" s="75"/>
      <c r="S3" s="75"/>
      <c r="T3" s="75"/>
      <c r="U3" s="75"/>
      <c r="V3" s="75"/>
      <c r="W3" s="75"/>
      <c r="X3" s="75"/>
      <c r="Y3" s="75"/>
      <c r="Z3" s="75"/>
      <c r="AA3" s="75"/>
    </row>
    <row r="4" spans="1:27" ht="16.2" thickBot="1" x14ac:dyDescent="0.35">
      <c r="A4" s="97" t="s">
        <v>169</v>
      </c>
      <c r="B4" s="97" t="s">
        <v>174</v>
      </c>
      <c r="C4" s="97" t="s">
        <v>190</v>
      </c>
      <c r="D4" s="98">
        <v>149</v>
      </c>
      <c r="E4" s="97" t="s">
        <v>191</v>
      </c>
      <c r="F4" s="98">
        <v>1.18</v>
      </c>
      <c r="G4" s="95"/>
      <c r="H4" s="75"/>
      <c r="I4" s="75"/>
      <c r="J4" s="75"/>
      <c r="K4" s="75"/>
      <c r="L4" s="75"/>
      <c r="M4" s="75"/>
      <c r="N4" s="75"/>
      <c r="O4" s="75"/>
      <c r="P4" s="75"/>
      <c r="Q4" s="75"/>
      <c r="R4" s="75"/>
      <c r="S4" s="75"/>
      <c r="T4" s="75"/>
      <c r="U4" s="75"/>
      <c r="V4" s="75"/>
      <c r="W4" s="75"/>
      <c r="X4" s="75"/>
      <c r="Y4" s="75"/>
      <c r="Z4" s="75"/>
      <c r="AA4" s="75"/>
    </row>
    <row r="5" spans="1:27" ht="27.6" thickBot="1" x14ac:dyDescent="0.35">
      <c r="A5" s="97" t="s">
        <v>169</v>
      </c>
      <c r="B5" s="97" t="s">
        <v>174</v>
      </c>
      <c r="C5" s="97" t="s">
        <v>192</v>
      </c>
      <c r="D5" s="98">
        <v>149</v>
      </c>
      <c r="E5" s="97" t="s">
        <v>191</v>
      </c>
      <c r="F5" s="98">
        <v>1.18</v>
      </c>
      <c r="G5" s="95"/>
      <c r="H5" s="75"/>
      <c r="I5" s="75"/>
      <c r="J5" s="75"/>
      <c r="K5" s="75"/>
      <c r="L5" s="75"/>
      <c r="M5" s="75"/>
      <c r="N5" s="75"/>
      <c r="O5" s="75"/>
      <c r="P5" s="75"/>
      <c r="Q5" s="75"/>
      <c r="R5" s="75"/>
      <c r="S5" s="75"/>
      <c r="T5" s="75"/>
      <c r="U5" s="75"/>
      <c r="V5" s="75"/>
      <c r="W5" s="75"/>
      <c r="X5" s="75"/>
      <c r="Y5" s="75"/>
      <c r="Z5" s="75"/>
      <c r="AA5" s="75"/>
    </row>
    <row r="6" spans="1:27" ht="16.2" thickBot="1" x14ac:dyDescent="0.35">
      <c r="A6" s="97" t="s">
        <v>169</v>
      </c>
      <c r="B6" s="97" t="s">
        <v>193</v>
      </c>
      <c r="C6" s="97" t="s">
        <v>205</v>
      </c>
      <c r="D6" s="98">
        <v>2800</v>
      </c>
      <c r="E6" s="97" t="s">
        <v>194</v>
      </c>
      <c r="F6" s="98">
        <v>1.18</v>
      </c>
      <c r="G6" s="95"/>
      <c r="H6" s="75"/>
      <c r="I6" s="75"/>
      <c r="J6" s="75"/>
      <c r="K6" s="75"/>
      <c r="L6" s="75"/>
      <c r="M6" s="75"/>
      <c r="N6" s="75"/>
      <c r="O6" s="75"/>
      <c r="P6" s="75"/>
      <c r="Q6" s="75"/>
      <c r="R6" s="75"/>
      <c r="S6" s="75"/>
      <c r="T6" s="75"/>
      <c r="U6" s="75"/>
      <c r="V6" s="75"/>
      <c r="W6" s="75"/>
      <c r="X6" s="75"/>
      <c r="Y6" s="75"/>
      <c r="Z6" s="75"/>
      <c r="AA6" s="75"/>
    </row>
    <row r="7" spans="1:27" ht="16.2" thickBot="1" x14ac:dyDescent="0.35">
      <c r="A7" s="97" t="s">
        <v>169</v>
      </c>
      <c r="B7" s="97" t="s">
        <v>174</v>
      </c>
      <c r="C7" s="97" t="s">
        <v>204</v>
      </c>
      <c r="D7" s="98">
        <v>299</v>
      </c>
      <c r="E7" s="97" t="s">
        <v>191</v>
      </c>
      <c r="F7" s="98">
        <v>1.18</v>
      </c>
      <c r="G7" s="95"/>
      <c r="H7" s="75"/>
      <c r="I7" s="75"/>
      <c r="J7" s="75"/>
      <c r="K7" s="75"/>
      <c r="L7" s="75"/>
      <c r="M7" s="75"/>
      <c r="N7" s="75"/>
      <c r="O7" s="75"/>
      <c r="P7" s="75"/>
      <c r="Q7" s="75"/>
      <c r="R7" s="75"/>
      <c r="S7" s="75"/>
      <c r="T7" s="75"/>
      <c r="U7" s="75"/>
      <c r="V7" s="75"/>
      <c r="W7" s="75"/>
      <c r="X7" s="75"/>
      <c r="Y7" s="75"/>
      <c r="Z7" s="75"/>
      <c r="AA7" s="75"/>
    </row>
    <row r="8" spans="1:27" ht="16.2" thickBot="1" x14ac:dyDescent="0.35">
      <c r="A8" s="97" t="s">
        <v>170</v>
      </c>
      <c r="B8" s="97" t="s">
        <v>176</v>
      </c>
      <c r="C8" s="97" t="s">
        <v>198</v>
      </c>
      <c r="D8" s="98">
        <v>67.5</v>
      </c>
      <c r="E8" s="97" t="s">
        <v>5</v>
      </c>
      <c r="F8" s="98">
        <v>0.93</v>
      </c>
      <c r="G8" s="95"/>
      <c r="H8" s="75"/>
      <c r="I8" s="75"/>
      <c r="J8" s="75"/>
      <c r="K8" s="75"/>
      <c r="L8" s="75"/>
      <c r="M8" s="75"/>
      <c r="N8" s="75"/>
      <c r="O8" s="75"/>
      <c r="P8" s="75"/>
      <c r="Q8" s="75"/>
      <c r="R8" s="75"/>
      <c r="S8" s="75"/>
      <c r="T8" s="75"/>
      <c r="U8" s="75"/>
      <c r="V8" s="75"/>
      <c r="W8" s="75"/>
      <c r="X8" s="75"/>
      <c r="Y8" s="75"/>
      <c r="Z8" s="75"/>
      <c r="AA8" s="75"/>
    </row>
    <row r="9" spans="1:27" ht="16.2" thickBot="1" x14ac:dyDescent="0.35">
      <c r="A9" s="97" t="s">
        <v>170</v>
      </c>
      <c r="B9" s="97" t="s">
        <v>176</v>
      </c>
      <c r="C9" s="97" t="s">
        <v>199</v>
      </c>
      <c r="D9" s="98">
        <v>60</v>
      </c>
      <c r="E9" s="97" t="s">
        <v>5</v>
      </c>
      <c r="F9" s="98">
        <v>1.01</v>
      </c>
      <c r="G9" s="95"/>
      <c r="H9" s="75"/>
      <c r="I9" s="75"/>
      <c r="J9" s="75"/>
      <c r="K9" s="75"/>
      <c r="L9" s="75"/>
      <c r="M9" s="75"/>
      <c r="N9" s="75"/>
      <c r="O9" s="75"/>
      <c r="P9" s="75"/>
      <c r="Q9" s="75"/>
      <c r="R9" s="75"/>
      <c r="S9" s="75"/>
      <c r="T9" s="75"/>
      <c r="U9" s="75"/>
      <c r="V9" s="75"/>
      <c r="W9" s="75"/>
      <c r="X9" s="75"/>
      <c r="Y9" s="75"/>
      <c r="Z9" s="75"/>
      <c r="AA9" s="75"/>
    </row>
    <row r="10" spans="1:27" ht="16.2" thickBot="1" x14ac:dyDescent="0.35">
      <c r="A10" s="97" t="s">
        <v>170</v>
      </c>
      <c r="B10" s="97" t="s">
        <v>176</v>
      </c>
      <c r="C10" s="97" t="s">
        <v>200</v>
      </c>
      <c r="D10" s="98">
        <v>50</v>
      </c>
      <c r="E10" s="97" t="s">
        <v>5</v>
      </c>
      <c r="F10" s="98">
        <v>1.36</v>
      </c>
      <c r="G10" s="95"/>
      <c r="H10" s="75"/>
      <c r="I10" s="75"/>
      <c r="J10" s="75"/>
      <c r="K10" s="75"/>
      <c r="L10" s="75"/>
      <c r="M10" s="75"/>
      <c r="N10" s="75"/>
      <c r="O10" s="75"/>
      <c r="P10" s="75"/>
      <c r="Q10" s="75"/>
      <c r="R10" s="75"/>
      <c r="S10" s="75"/>
      <c r="T10" s="75"/>
      <c r="U10" s="75"/>
      <c r="V10" s="75"/>
      <c r="W10" s="75"/>
      <c r="X10" s="75"/>
      <c r="Y10" s="75"/>
      <c r="Z10" s="75"/>
      <c r="AA10" s="75"/>
    </row>
    <row r="11" spans="1:27" ht="16.2" thickBot="1" x14ac:dyDescent="0.35">
      <c r="A11" s="97" t="s">
        <v>171</v>
      </c>
      <c r="B11" s="97" t="s">
        <v>195</v>
      </c>
      <c r="C11" s="97" t="s">
        <v>201</v>
      </c>
      <c r="D11" s="98">
        <v>400</v>
      </c>
      <c r="E11" s="97" t="s">
        <v>5</v>
      </c>
      <c r="F11" s="98">
        <v>4.43</v>
      </c>
      <c r="G11" s="95"/>
      <c r="H11" s="75"/>
      <c r="I11" s="75"/>
      <c r="J11" s="75"/>
      <c r="K11" s="75"/>
      <c r="L11" s="75"/>
      <c r="M11" s="75"/>
      <c r="N11" s="75"/>
      <c r="O11" s="75"/>
      <c r="P11" s="75"/>
      <c r="Q11" s="75"/>
      <c r="R11" s="75"/>
      <c r="S11" s="75"/>
      <c r="T11" s="75"/>
      <c r="U11" s="75"/>
      <c r="V11" s="75"/>
      <c r="W11" s="75"/>
      <c r="X11" s="75"/>
      <c r="Y11" s="75"/>
      <c r="Z11" s="75"/>
      <c r="AA11" s="75"/>
    </row>
    <row r="12" spans="1:27" ht="16.2" thickBot="1" x14ac:dyDescent="0.35">
      <c r="A12" s="97" t="s">
        <v>171</v>
      </c>
      <c r="B12" s="97" t="s">
        <v>195</v>
      </c>
      <c r="C12" s="97" t="s">
        <v>196</v>
      </c>
      <c r="D12" s="98">
        <v>30</v>
      </c>
      <c r="E12" s="97" t="s">
        <v>5</v>
      </c>
      <c r="F12" s="98">
        <v>8</v>
      </c>
      <c r="G12" s="95"/>
      <c r="H12" s="75"/>
      <c r="I12" s="75"/>
      <c r="J12" s="75"/>
      <c r="K12" s="75"/>
      <c r="L12" s="75"/>
      <c r="M12" s="75"/>
      <c r="N12" s="75"/>
      <c r="O12" s="75"/>
      <c r="P12" s="75"/>
      <c r="Q12" s="75"/>
      <c r="R12" s="75"/>
      <c r="S12" s="75"/>
      <c r="T12" s="75"/>
      <c r="U12" s="75"/>
      <c r="V12" s="75"/>
      <c r="W12" s="75"/>
      <c r="X12" s="75"/>
      <c r="Y12" s="75"/>
      <c r="Z12" s="75"/>
      <c r="AA12" s="75"/>
    </row>
    <row r="13" spans="1:27" ht="16.2" thickBot="1" x14ac:dyDescent="0.35">
      <c r="A13" s="96"/>
      <c r="B13" s="96"/>
      <c r="C13" s="96"/>
      <c r="D13" s="96"/>
      <c r="E13" s="96"/>
      <c r="F13" s="96"/>
      <c r="G13" s="75"/>
      <c r="H13" s="75"/>
      <c r="I13" s="75"/>
      <c r="J13" s="75"/>
      <c r="K13" s="75"/>
      <c r="L13" s="75"/>
      <c r="M13" s="75"/>
      <c r="N13" s="75"/>
      <c r="O13" s="75"/>
      <c r="P13" s="75"/>
      <c r="Q13" s="75"/>
      <c r="R13" s="75"/>
      <c r="S13" s="75"/>
      <c r="T13" s="75"/>
      <c r="U13" s="75"/>
      <c r="V13" s="75"/>
      <c r="W13" s="75"/>
      <c r="X13" s="75"/>
      <c r="Y13" s="75"/>
      <c r="Z13" s="75"/>
      <c r="AA13" s="75"/>
    </row>
    <row r="14" spans="1:27" ht="27.6" thickBot="1" x14ac:dyDescent="0.35">
      <c r="A14" s="75" t="s">
        <v>208</v>
      </c>
      <c r="B14" s="75" t="s">
        <v>212</v>
      </c>
      <c r="C14" s="75" t="s">
        <v>213</v>
      </c>
      <c r="D14" s="75">
        <v>250</v>
      </c>
      <c r="E14" s="97" t="s">
        <v>5</v>
      </c>
      <c r="F14" s="75">
        <v>1.07</v>
      </c>
      <c r="G14" s="75"/>
      <c r="H14" s="75"/>
      <c r="I14" s="75"/>
      <c r="J14" s="75"/>
      <c r="K14" s="75"/>
      <c r="L14" s="75"/>
      <c r="M14" s="75"/>
      <c r="N14" s="75"/>
      <c r="O14" s="75"/>
      <c r="P14" s="75"/>
      <c r="Q14" s="75"/>
      <c r="R14" s="75"/>
      <c r="S14" s="75"/>
      <c r="T14" s="75"/>
      <c r="U14" s="75"/>
      <c r="V14" s="75"/>
      <c r="W14" s="75"/>
      <c r="X14" s="75"/>
      <c r="Y14" s="75"/>
      <c r="Z14" s="75"/>
      <c r="AA14" s="75"/>
    </row>
    <row r="15" spans="1:27" ht="16.2" thickBot="1" x14ac:dyDescent="0.35">
      <c r="A15" s="75"/>
      <c r="B15" s="75"/>
      <c r="C15" s="75"/>
      <c r="D15" s="75"/>
      <c r="E15" s="75"/>
      <c r="F15" s="75"/>
      <c r="G15" s="75"/>
      <c r="H15" s="75"/>
      <c r="I15" s="75"/>
      <c r="J15" s="75"/>
      <c r="K15" s="75"/>
      <c r="L15" s="75"/>
      <c r="M15" s="75"/>
      <c r="N15" s="75"/>
      <c r="O15" s="75"/>
      <c r="P15" s="75"/>
      <c r="Q15" s="75"/>
      <c r="R15" s="75"/>
      <c r="S15" s="75"/>
      <c r="T15" s="75"/>
      <c r="U15" s="75"/>
      <c r="V15" s="75"/>
      <c r="W15" s="75"/>
      <c r="X15" s="75"/>
      <c r="Y15" s="75"/>
      <c r="Z15" s="75"/>
      <c r="AA15" s="75"/>
    </row>
    <row r="16" spans="1:27" ht="16.2" thickBot="1" x14ac:dyDescent="0.35">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row>
    <row r="17" spans="1:27" ht="16.2" thickBot="1" x14ac:dyDescent="0.35">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row>
    <row r="18" spans="1:27" ht="16.2" thickBot="1" x14ac:dyDescent="0.35">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row>
    <row r="19" spans="1:27" ht="16.2" thickBot="1" x14ac:dyDescent="0.35">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row>
    <row r="20" spans="1:27" ht="16.2" thickBot="1" x14ac:dyDescent="0.35">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c r="AA20" s="75"/>
    </row>
    <row r="21" spans="1:27" ht="16.2" thickBot="1" x14ac:dyDescent="0.35">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row>
    <row r="22" spans="1:27" ht="16.2" thickBot="1" x14ac:dyDescent="0.35">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row>
    <row r="23" spans="1:27" ht="16.2" thickBot="1" x14ac:dyDescent="0.35">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row>
    <row r="24" spans="1:27" ht="16.2" thickBot="1" x14ac:dyDescent="0.35">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row>
    <row r="25" spans="1:27" ht="16.2" thickBot="1" x14ac:dyDescent="0.35">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row>
    <row r="26" spans="1:27" ht="16.2" thickBot="1" x14ac:dyDescent="0.35">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row>
    <row r="27" spans="1:27" ht="16.2" thickBot="1" x14ac:dyDescent="0.35">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row>
    <row r="28" spans="1:27" ht="16.2" thickBot="1" x14ac:dyDescent="0.35">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row>
    <row r="29" spans="1:27" ht="16.2" thickBot="1" x14ac:dyDescent="0.35">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row>
    <row r="30" spans="1:27" ht="16.2" thickBot="1" x14ac:dyDescent="0.35">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row>
    <row r="31" spans="1:27" ht="16.2" thickBot="1" x14ac:dyDescent="0.35">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row>
    <row r="32" spans="1:27" ht="16.2" thickBot="1" x14ac:dyDescent="0.35">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row>
    <row r="33" spans="1:27" ht="16.2" thickBot="1" x14ac:dyDescent="0.35">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row>
    <row r="34" spans="1:27" ht="16.2" thickBot="1" x14ac:dyDescent="0.35">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row>
    <row r="35" spans="1:27" ht="16.2" thickBot="1" x14ac:dyDescent="0.35">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row>
    <row r="36" spans="1:27" ht="16.2" thickBot="1" x14ac:dyDescent="0.35">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row>
    <row r="37" spans="1:27" ht="16.2" thickBot="1" x14ac:dyDescent="0.35">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row>
    <row r="38" spans="1:27" ht="16.2" thickBot="1" x14ac:dyDescent="0.35">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row>
    <row r="39" spans="1:27" ht="16.2" thickBot="1" x14ac:dyDescent="0.35">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row>
    <row r="40" spans="1:27" ht="16.2" thickBot="1" x14ac:dyDescent="0.35">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row>
    <row r="41" spans="1:27" ht="16.2" thickBot="1" x14ac:dyDescent="0.35">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row>
    <row r="42" spans="1:27" ht="16.2" thickBot="1" x14ac:dyDescent="0.35">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row>
    <row r="43" spans="1:27" ht="16.2" thickBot="1" x14ac:dyDescent="0.35">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row>
    <row r="44" spans="1:27" ht="16.2" thickBot="1" x14ac:dyDescent="0.35">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row>
    <row r="45" spans="1:27" ht="16.2" thickBot="1" x14ac:dyDescent="0.35">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c r="AA45" s="75"/>
    </row>
    <row r="46" spans="1:27" ht="16.2" thickBot="1" x14ac:dyDescent="0.35">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row>
    <row r="47" spans="1:27" ht="16.2" thickBot="1" x14ac:dyDescent="0.35">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row>
    <row r="48" spans="1:27" ht="16.2" thickBot="1" x14ac:dyDescent="0.35">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row>
    <row r="49" spans="1:27" ht="16.2" thickBot="1" x14ac:dyDescent="0.35">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row>
    <row r="50" spans="1:27" ht="16.2" thickBot="1" x14ac:dyDescent="0.35">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c r="AA50" s="75"/>
    </row>
    <row r="51" spans="1:27" ht="16.2" thickBot="1" x14ac:dyDescent="0.35">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row>
    <row r="52" spans="1:27" ht="16.2" thickBot="1" x14ac:dyDescent="0.35">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row>
    <row r="53" spans="1:27" ht="16.2" thickBot="1" x14ac:dyDescent="0.35">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row>
    <row r="54" spans="1:27" ht="16.2" thickBot="1" x14ac:dyDescent="0.35">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row>
    <row r="55" spans="1:27" ht="16.2" thickBot="1" x14ac:dyDescent="0.3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row>
    <row r="56" spans="1:27" ht="16.2" thickBot="1" x14ac:dyDescent="0.35">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row>
    <row r="57" spans="1:27" ht="16.2" thickBot="1" x14ac:dyDescent="0.35">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row>
    <row r="58" spans="1:27" ht="16.2" thickBot="1" x14ac:dyDescent="0.35">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row>
    <row r="59" spans="1:27" ht="16.2" thickBot="1" x14ac:dyDescent="0.35">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row>
    <row r="60" spans="1:27" ht="16.2" thickBot="1" x14ac:dyDescent="0.35">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row>
    <row r="61" spans="1:27" ht="16.2" thickBot="1" x14ac:dyDescent="0.35">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row>
    <row r="62" spans="1:27" ht="16.2" thickBot="1" x14ac:dyDescent="0.35">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row>
    <row r="63" spans="1:27" ht="16.2" thickBot="1" x14ac:dyDescent="0.35">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row>
    <row r="64" spans="1:27" ht="16.2" thickBot="1" x14ac:dyDescent="0.35">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row>
    <row r="65" spans="1:27" ht="16.2" thickBot="1" x14ac:dyDescent="0.3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row>
    <row r="66" spans="1:27" ht="16.2" thickBot="1" x14ac:dyDescent="0.35">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row>
    <row r="67" spans="1:27" ht="16.2" thickBot="1" x14ac:dyDescent="0.35">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row>
    <row r="68" spans="1:27" ht="16.2" thickBot="1" x14ac:dyDescent="0.35">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row>
    <row r="69" spans="1:27" ht="16.2" thickBot="1" x14ac:dyDescent="0.35">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row>
    <row r="70" spans="1:27" ht="16.2" thickBot="1" x14ac:dyDescent="0.35">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row>
    <row r="71" spans="1:27" ht="16.2" thickBot="1" x14ac:dyDescent="0.35">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row>
    <row r="72" spans="1:27" ht="16.2" thickBot="1" x14ac:dyDescent="0.35">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row>
    <row r="73" spans="1:27" ht="16.2" thickBot="1" x14ac:dyDescent="0.35">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row>
    <row r="74" spans="1:27" ht="16.2" thickBot="1" x14ac:dyDescent="0.35">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row>
    <row r="75" spans="1:27" ht="16.2" thickBot="1" x14ac:dyDescent="0.3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row>
    <row r="76" spans="1:27" ht="16.2" thickBot="1" x14ac:dyDescent="0.35">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row>
    <row r="77" spans="1:27" ht="16.2" thickBot="1" x14ac:dyDescent="0.35">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row>
    <row r="78" spans="1:27" ht="16.2" thickBot="1" x14ac:dyDescent="0.35">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row>
    <row r="79" spans="1:27" ht="16.2" thickBot="1" x14ac:dyDescent="0.35">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row>
    <row r="80" spans="1:27" ht="16.2" thickBot="1" x14ac:dyDescent="0.35">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row>
    <row r="81" spans="1:27" ht="16.2" thickBot="1" x14ac:dyDescent="0.35">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row>
    <row r="82" spans="1:27" ht="16.2" thickBot="1" x14ac:dyDescent="0.35">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row>
    <row r="83" spans="1:27" ht="16.2" thickBot="1" x14ac:dyDescent="0.35">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row>
    <row r="84" spans="1:27" ht="16.2" thickBot="1" x14ac:dyDescent="0.35">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row>
    <row r="85" spans="1:27" ht="16.2" thickBot="1" x14ac:dyDescent="0.3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row>
    <row r="86" spans="1:27" ht="16.2" thickBot="1" x14ac:dyDescent="0.35">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row>
    <row r="87" spans="1:27" ht="16.2" thickBot="1" x14ac:dyDescent="0.35">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row>
    <row r="88" spans="1:27" ht="16.2" thickBot="1" x14ac:dyDescent="0.35">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row>
    <row r="89" spans="1:27" ht="16.2" thickBot="1" x14ac:dyDescent="0.35">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row>
    <row r="90" spans="1:27" ht="16.2" thickBot="1" x14ac:dyDescent="0.35">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row>
    <row r="91" spans="1:27" ht="16.2" thickBot="1" x14ac:dyDescent="0.35">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row>
    <row r="92" spans="1:27" ht="16.2" thickBot="1" x14ac:dyDescent="0.35">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row>
    <row r="93" spans="1:27" ht="16.2" thickBot="1" x14ac:dyDescent="0.35">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row>
    <row r="94" spans="1:27" ht="16.2" thickBot="1" x14ac:dyDescent="0.35">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row>
    <row r="95" spans="1:27" ht="16.2" thickBot="1" x14ac:dyDescent="0.3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row>
    <row r="96" spans="1:27" ht="16.2" thickBot="1" x14ac:dyDescent="0.35">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row>
    <row r="97" spans="1:27" ht="16.2" thickBot="1" x14ac:dyDescent="0.35">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row>
    <row r="98" spans="1:27" ht="16.2" thickBot="1" x14ac:dyDescent="0.35">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row>
    <row r="99" spans="1:27" ht="16.2" thickBot="1" x14ac:dyDescent="0.35">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row>
    <row r="100" spans="1:27" ht="16.2" thickBot="1" x14ac:dyDescent="0.35">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row>
    <row r="101" spans="1:27" ht="16.2" thickBot="1" x14ac:dyDescent="0.35">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row>
    <row r="102" spans="1:27" ht="16.2" thickBot="1" x14ac:dyDescent="0.35">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row>
    <row r="103" spans="1:27" ht="16.2" thickBot="1" x14ac:dyDescent="0.35">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row>
    <row r="104" spans="1:27" ht="16.2" thickBot="1" x14ac:dyDescent="0.35">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row>
    <row r="105" spans="1:27" ht="16.2" thickBot="1" x14ac:dyDescent="0.3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row>
    <row r="106" spans="1:27" ht="16.2" thickBot="1" x14ac:dyDescent="0.35">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row>
    <row r="107" spans="1:27" ht="16.2" thickBot="1" x14ac:dyDescent="0.35">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row>
    <row r="108" spans="1:27" ht="16.2" thickBot="1" x14ac:dyDescent="0.35">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row>
    <row r="109" spans="1:27" ht="16.2" thickBot="1" x14ac:dyDescent="0.35">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row>
    <row r="110" spans="1:27" ht="16.2" thickBot="1" x14ac:dyDescent="0.35">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row>
    <row r="111" spans="1:27" ht="16.2" thickBot="1" x14ac:dyDescent="0.35">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row>
    <row r="112" spans="1:27" ht="16.2" thickBot="1" x14ac:dyDescent="0.35">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row>
    <row r="113" spans="1:27" ht="16.2" thickBot="1" x14ac:dyDescent="0.35">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row>
    <row r="114" spans="1:27" ht="16.2" thickBot="1" x14ac:dyDescent="0.35">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row>
    <row r="115" spans="1:27" ht="16.2" thickBot="1" x14ac:dyDescent="0.3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row>
    <row r="116" spans="1:27" ht="16.2" thickBot="1" x14ac:dyDescent="0.35">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row>
    <row r="117" spans="1:27" ht="16.2" thickBot="1" x14ac:dyDescent="0.35">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row>
    <row r="118" spans="1:27" ht="16.2" thickBot="1" x14ac:dyDescent="0.35">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row>
    <row r="119" spans="1:27" ht="16.2" thickBot="1" x14ac:dyDescent="0.35">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row>
    <row r="120" spans="1:27" ht="16.2" thickBot="1" x14ac:dyDescent="0.35">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row>
    <row r="121" spans="1:27" ht="16.2" thickBot="1" x14ac:dyDescent="0.35">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row>
    <row r="122" spans="1:27" ht="16.2" thickBot="1" x14ac:dyDescent="0.35">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row>
    <row r="123" spans="1:27" ht="16.2" thickBot="1" x14ac:dyDescent="0.35">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row>
    <row r="124" spans="1:27" ht="16.2" thickBot="1" x14ac:dyDescent="0.35">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row>
    <row r="125" spans="1:27" ht="16.2" thickBot="1" x14ac:dyDescent="0.3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row>
    <row r="126" spans="1:27" ht="16.2" thickBot="1" x14ac:dyDescent="0.35">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row>
    <row r="127" spans="1:27" ht="16.2" thickBot="1" x14ac:dyDescent="0.35">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row>
    <row r="128" spans="1:27" ht="16.2" thickBot="1" x14ac:dyDescent="0.35">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row>
    <row r="129" spans="1:27" ht="16.2" thickBot="1" x14ac:dyDescent="0.35">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row>
    <row r="130" spans="1:27" ht="16.2" thickBot="1" x14ac:dyDescent="0.35">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row>
    <row r="131" spans="1:27" ht="16.2" thickBot="1" x14ac:dyDescent="0.35">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row>
    <row r="132" spans="1:27" ht="16.2" thickBot="1" x14ac:dyDescent="0.35">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row>
    <row r="133" spans="1:27" ht="16.2" thickBot="1" x14ac:dyDescent="0.35">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row>
    <row r="134" spans="1:27" ht="16.2" thickBot="1" x14ac:dyDescent="0.35">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row>
    <row r="135" spans="1:27" ht="16.2" thickBot="1" x14ac:dyDescent="0.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row>
    <row r="136" spans="1:27" ht="16.2" thickBot="1" x14ac:dyDescent="0.35">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row>
    <row r="137" spans="1:27" ht="16.2" thickBot="1" x14ac:dyDescent="0.35">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row>
    <row r="138" spans="1:27" ht="16.2" thickBot="1" x14ac:dyDescent="0.35">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row>
    <row r="139" spans="1:27" ht="16.2" thickBot="1" x14ac:dyDescent="0.35">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row>
    <row r="140" spans="1:27" ht="16.2" thickBot="1" x14ac:dyDescent="0.35">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row>
    <row r="141" spans="1:27" ht="16.2" thickBot="1" x14ac:dyDescent="0.35">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row>
    <row r="142" spans="1:27" ht="16.2" thickBot="1" x14ac:dyDescent="0.35">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row>
    <row r="143" spans="1:27" ht="16.2" thickBot="1" x14ac:dyDescent="0.35">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row>
    <row r="144" spans="1:27" ht="16.2" thickBot="1" x14ac:dyDescent="0.35">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row>
    <row r="145" spans="1:27" ht="16.2" thickBot="1" x14ac:dyDescent="0.3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row>
    <row r="146" spans="1:27" ht="16.2" thickBot="1" x14ac:dyDescent="0.35">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row>
    <row r="147" spans="1:27" ht="16.2" thickBot="1" x14ac:dyDescent="0.35">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row>
    <row r="148" spans="1:27" ht="16.2" thickBot="1" x14ac:dyDescent="0.35">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row>
    <row r="149" spans="1:27" ht="16.2" thickBot="1" x14ac:dyDescent="0.35">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row>
    <row r="150" spans="1:27" ht="16.2" thickBot="1" x14ac:dyDescent="0.35">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row>
    <row r="151" spans="1:27" ht="16.2" thickBot="1" x14ac:dyDescent="0.35">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row>
    <row r="152" spans="1:27" ht="16.2" thickBot="1" x14ac:dyDescent="0.35">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row>
    <row r="153" spans="1:27" ht="16.2" thickBot="1" x14ac:dyDescent="0.35">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row>
    <row r="154" spans="1:27" ht="16.2" thickBot="1" x14ac:dyDescent="0.35">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row>
    <row r="155" spans="1:27" ht="16.2" thickBot="1" x14ac:dyDescent="0.3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row>
    <row r="156" spans="1:27" ht="16.2" thickBot="1" x14ac:dyDescent="0.35">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row>
    <row r="157" spans="1:27" ht="16.2" thickBot="1" x14ac:dyDescent="0.35">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row>
    <row r="158" spans="1:27" ht="16.2" thickBot="1" x14ac:dyDescent="0.35">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row>
    <row r="159" spans="1:27" ht="16.2" thickBot="1" x14ac:dyDescent="0.35">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row>
    <row r="160" spans="1:27" ht="16.2" thickBot="1" x14ac:dyDescent="0.35">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row>
    <row r="161" spans="1:27" ht="16.2" thickBot="1" x14ac:dyDescent="0.35">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row>
    <row r="162" spans="1:27" ht="16.2" thickBot="1" x14ac:dyDescent="0.35">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row>
    <row r="163" spans="1:27" ht="16.2" thickBot="1" x14ac:dyDescent="0.35">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row>
    <row r="164" spans="1:27" ht="16.2" thickBot="1" x14ac:dyDescent="0.35">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row>
    <row r="165" spans="1:27" ht="16.2" thickBot="1" x14ac:dyDescent="0.3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row>
    <row r="166" spans="1:27" ht="16.2" thickBot="1" x14ac:dyDescent="0.35">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row>
    <row r="167" spans="1:27" ht="16.2" thickBot="1" x14ac:dyDescent="0.35">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row>
    <row r="168" spans="1:27" ht="16.2" thickBot="1" x14ac:dyDescent="0.35">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row>
    <row r="169" spans="1:27" ht="16.2" thickBot="1" x14ac:dyDescent="0.35">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row>
    <row r="170" spans="1:27" ht="16.2" thickBot="1" x14ac:dyDescent="0.35">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row>
    <row r="171" spans="1:27" ht="16.2" thickBot="1" x14ac:dyDescent="0.35">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row>
    <row r="172" spans="1:27" ht="16.2" thickBot="1" x14ac:dyDescent="0.35">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row>
    <row r="173" spans="1:27" ht="16.2" thickBot="1" x14ac:dyDescent="0.35">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row>
    <row r="174" spans="1:27" ht="16.2" thickBot="1" x14ac:dyDescent="0.35">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row>
    <row r="175" spans="1:27" ht="16.2" thickBot="1" x14ac:dyDescent="0.3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row>
    <row r="176" spans="1:27" ht="16.2" thickBot="1" x14ac:dyDescent="0.35">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row>
    <row r="177" spans="1:27" ht="16.2" thickBot="1" x14ac:dyDescent="0.35">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row>
    <row r="178" spans="1:27" ht="16.2" thickBot="1" x14ac:dyDescent="0.35">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row>
    <row r="179" spans="1:27" ht="16.2" thickBot="1" x14ac:dyDescent="0.35">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row>
    <row r="180" spans="1:27" ht="16.2" thickBot="1" x14ac:dyDescent="0.35">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row>
    <row r="181" spans="1:27" ht="16.2" thickBot="1" x14ac:dyDescent="0.35">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row>
    <row r="182" spans="1:27" ht="16.2" thickBot="1" x14ac:dyDescent="0.35">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row>
    <row r="183" spans="1:27" ht="16.2" thickBot="1" x14ac:dyDescent="0.35">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row>
    <row r="184" spans="1:27" ht="16.2" thickBot="1" x14ac:dyDescent="0.35">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row>
    <row r="185" spans="1:27" ht="16.2" thickBot="1" x14ac:dyDescent="0.3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row>
    <row r="186" spans="1:27" ht="16.2" thickBot="1" x14ac:dyDescent="0.35">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row>
    <row r="187" spans="1:27" ht="16.2" thickBot="1" x14ac:dyDescent="0.35">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row>
    <row r="188" spans="1:27" ht="16.2" thickBot="1" x14ac:dyDescent="0.35">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row>
    <row r="189" spans="1:27" ht="16.2" thickBot="1" x14ac:dyDescent="0.35">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row>
    <row r="190" spans="1:27" ht="16.2" thickBot="1" x14ac:dyDescent="0.35">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row>
    <row r="191" spans="1:27" ht="16.2" thickBot="1" x14ac:dyDescent="0.35">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row>
    <row r="192" spans="1:27" ht="16.2" thickBot="1" x14ac:dyDescent="0.35">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row>
    <row r="193" spans="1:27" ht="16.2" thickBot="1" x14ac:dyDescent="0.35">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row>
    <row r="194" spans="1:27" ht="16.2" thickBot="1" x14ac:dyDescent="0.35">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row>
    <row r="195" spans="1:27" ht="16.2" thickBot="1" x14ac:dyDescent="0.3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row>
    <row r="196" spans="1:27" ht="16.2" thickBot="1" x14ac:dyDescent="0.35">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row>
    <row r="197" spans="1:27" ht="16.2" thickBot="1" x14ac:dyDescent="0.35">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row>
    <row r="198" spans="1:27" ht="16.2" thickBot="1" x14ac:dyDescent="0.35">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row>
    <row r="199" spans="1:27" ht="16.2" thickBot="1" x14ac:dyDescent="0.35">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row>
    <row r="200" spans="1:27" ht="16.2" thickBot="1" x14ac:dyDescent="0.35">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row>
    <row r="201" spans="1:27" ht="16.2" thickBot="1" x14ac:dyDescent="0.35">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row>
    <row r="202" spans="1:27" ht="16.2" thickBot="1" x14ac:dyDescent="0.35">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row>
    <row r="203" spans="1:27" ht="16.2" thickBot="1" x14ac:dyDescent="0.35">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row>
    <row r="204" spans="1:27" ht="16.2" thickBot="1" x14ac:dyDescent="0.35">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row>
    <row r="205" spans="1:27" ht="16.2" thickBot="1" x14ac:dyDescent="0.3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row>
    <row r="206" spans="1:27" ht="16.2" thickBot="1" x14ac:dyDescent="0.35">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row>
    <row r="207" spans="1:27" ht="16.2" thickBot="1" x14ac:dyDescent="0.35">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row>
    <row r="208" spans="1:27" ht="16.2" thickBot="1" x14ac:dyDescent="0.35">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row>
    <row r="209" spans="1:27" ht="16.2" thickBot="1" x14ac:dyDescent="0.35">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row>
    <row r="210" spans="1:27" ht="16.2" thickBot="1" x14ac:dyDescent="0.35">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row>
    <row r="211" spans="1:27" ht="16.2" thickBot="1" x14ac:dyDescent="0.35">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row>
    <row r="212" spans="1:27" ht="16.2" thickBot="1" x14ac:dyDescent="0.35">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row>
    <row r="213" spans="1:27" ht="16.2" thickBot="1" x14ac:dyDescent="0.35">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row>
    <row r="214" spans="1:27" ht="16.2" thickBot="1" x14ac:dyDescent="0.35">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row>
    <row r="215" spans="1:27" ht="16.2" thickBot="1" x14ac:dyDescent="0.3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row>
    <row r="216" spans="1:27" ht="16.2" thickBot="1" x14ac:dyDescent="0.35">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row>
    <row r="217" spans="1:27" ht="16.2" thickBot="1" x14ac:dyDescent="0.35">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row>
    <row r="218" spans="1:27" ht="16.2" thickBot="1" x14ac:dyDescent="0.35">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row>
    <row r="219" spans="1:27" ht="16.2" thickBot="1" x14ac:dyDescent="0.35">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row>
    <row r="220" spans="1:27" ht="16.2" thickBot="1" x14ac:dyDescent="0.35">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row>
    <row r="221" spans="1:27" ht="16.2" thickBot="1" x14ac:dyDescent="0.35">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row>
    <row r="222" spans="1:27" ht="16.2" thickBot="1" x14ac:dyDescent="0.35">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row>
    <row r="223" spans="1:27" ht="16.2" thickBot="1" x14ac:dyDescent="0.35">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row>
    <row r="224" spans="1:27" ht="16.2" thickBot="1" x14ac:dyDescent="0.35">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row>
    <row r="225" spans="1:27" ht="16.2" thickBot="1" x14ac:dyDescent="0.3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row>
    <row r="226" spans="1:27" ht="16.2" thickBot="1" x14ac:dyDescent="0.35">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row>
    <row r="227" spans="1:27" ht="16.2" thickBot="1" x14ac:dyDescent="0.35">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row>
    <row r="228" spans="1:27" ht="16.2" thickBot="1" x14ac:dyDescent="0.35">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row>
    <row r="229" spans="1:27" ht="16.2" thickBot="1" x14ac:dyDescent="0.35">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row>
    <row r="230" spans="1:27" ht="16.2" thickBot="1" x14ac:dyDescent="0.35">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row>
    <row r="231" spans="1:27" ht="16.2" thickBot="1" x14ac:dyDescent="0.35">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row>
    <row r="232" spans="1:27" ht="16.2" thickBot="1" x14ac:dyDescent="0.35">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row>
    <row r="233" spans="1:27" ht="16.2" thickBot="1" x14ac:dyDescent="0.35">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row>
    <row r="234" spans="1:27" ht="16.2" thickBot="1" x14ac:dyDescent="0.35">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row>
    <row r="235" spans="1:27" ht="16.2" thickBot="1" x14ac:dyDescent="0.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row>
    <row r="236" spans="1:27" ht="16.2" thickBot="1" x14ac:dyDescent="0.35">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row>
    <row r="237" spans="1:27" ht="16.2" thickBot="1" x14ac:dyDescent="0.35">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row>
    <row r="238" spans="1:27" ht="16.2" thickBot="1" x14ac:dyDescent="0.35">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row>
    <row r="239" spans="1:27" ht="16.2" thickBot="1" x14ac:dyDescent="0.35">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row>
    <row r="240" spans="1:27" ht="16.2" thickBot="1" x14ac:dyDescent="0.35">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row>
    <row r="241" spans="1:27" ht="16.2" thickBot="1" x14ac:dyDescent="0.35">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row>
    <row r="242" spans="1:27" ht="16.2" thickBot="1" x14ac:dyDescent="0.35">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row>
    <row r="243" spans="1:27" ht="16.2" thickBot="1" x14ac:dyDescent="0.35">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row>
    <row r="244" spans="1:27" ht="16.2" thickBot="1" x14ac:dyDescent="0.35">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row>
    <row r="245" spans="1:27" ht="16.2" thickBot="1" x14ac:dyDescent="0.3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row>
    <row r="246" spans="1:27" ht="16.2" thickBot="1" x14ac:dyDescent="0.35">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row>
    <row r="247" spans="1:27" ht="16.2" thickBot="1" x14ac:dyDescent="0.35">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row>
    <row r="248" spans="1:27" ht="16.2" thickBot="1" x14ac:dyDescent="0.35">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row>
    <row r="249" spans="1:27" ht="16.2" thickBot="1" x14ac:dyDescent="0.35">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row>
    <row r="250" spans="1:27" ht="16.2" thickBot="1" x14ac:dyDescent="0.35">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row>
    <row r="251" spans="1:27" ht="16.2" thickBot="1" x14ac:dyDescent="0.35">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row>
    <row r="252" spans="1:27" ht="16.2" thickBot="1" x14ac:dyDescent="0.35">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row>
    <row r="253" spans="1:27" ht="16.2" thickBot="1" x14ac:dyDescent="0.35">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row>
    <row r="254" spans="1:27" ht="16.2" thickBot="1" x14ac:dyDescent="0.35">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row>
    <row r="255" spans="1:27" ht="16.2" thickBot="1" x14ac:dyDescent="0.3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row>
    <row r="256" spans="1:27" ht="16.2" thickBot="1" x14ac:dyDescent="0.35">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row>
    <row r="257" spans="1:27" ht="16.2" thickBot="1" x14ac:dyDescent="0.35">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row>
    <row r="258" spans="1:27" ht="16.2" thickBot="1" x14ac:dyDescent="0.35">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row>
    <row r="259" spans="1:27" ht="16.2" thickBot="1" x14ac:dyDescent="0.35">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row>
    <row r="260" spans="1:27" ht="16.2" thickBot="1" x14ac:dyDescent="0.35">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row>
    <row r="261" spans="1:27" ht="16.2" thickBot="1" x14ac:dyDescent="0.35">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row>
    <row r="262" spans="1:27" ht="16.2" thickBot="1" x14ac:dyDescent="0.35">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row>
    <row r="263" spans="1:27" ht="16.2" thickBot="1" x14ac:dyDescent="0.35">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row>
    <row r="264" spans="1:27" ht="16.2" thickBot="1" x14ac:dyDescent="0.35">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row>
    <row r="265" spans="1:27" ht="16.2" thickBot="1" x14ac:dyDescent="0.3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row>
    <row r="266" spans="1:27" ht="16.2" thickBot="1" x14ac:dyDescent="0.35">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row>
    <row r="267" spans="1:27" ht="16.2" thickBot="1" x14ac:dyDescent="0.35">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row>
    <row r="268" spans="1:27" ht="16.2" thickBot="1" x14ac:dyDescent="0.35">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row>
    <row r="269" spans="1:27" ht="16.2" thickBot="1" x14ac:dyDescent="0.35">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row>
    <row r="270" spans="1:27" ht="16.2" thickBot="1" x14ac:dyDescent="0.35">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row>
    <row r="271" spans="1:27" ht="16.2" thickBot="1" x14ac:dyDescent="0.35">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row>
    <row r="272" spans="1:27" ht="16.2" thickBot="1" x14ac:dyDescent="0.35">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row>
    <row r="273" spans="1:27" ht="16.2" thickBot="1" x14ac:dyDescent="0.35">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row>
    <row r="274" spans="1:27" ht="16.2" thickBot="1" x14ac:dyDescent="0.35">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row>
    <row r="275" spans="1:27" ht="16.2" thickBot="1" x14ac:dyDescent="0.3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row>
    <row r="276" spans="1:27" ht="16.2" thickBot="1" x14ac:dyDescent="0.35">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row>
    <row r="277" spans="1:27" ht="16.2" thickBot="1" x14ac:dyDescent="0.35">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row>
    <row r="278" spans="1:27" ht="16.2" thickBot="1" x14ac:dyDescent="0.35">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row>
    <row r="279" spans="1:27" ht="16.2" thickBot="1" x14ac:dyDescent="0.35">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row>
    <row r="280" spans="1:27" ht="16.2" thickBot="1" x14ac:dyDescent="0.35">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row>
    <row r="281" spans="1:27" ht="16.2" thickBot="1" x14ac:dyDescent="0.35">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row>
    <row r="282" spans="1:27" ht="16.2" thickBot="1" x14ac:dyDescent="0.35">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row>
    <row r="283" spans="1:27" ht="16.2" thickBot="1" x14ac:dyDescent="0.35">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row>
    <row r="284" spans="1:27" ht="16.2" thickBot="1" x14ac:dyDescent="0.35">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row>
    <row r="285" spans="1:27" ht="16.2" thickBot="1" x14ac:dyDescent="0.3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row>
    <row r="286" spans="1:27" ht="16.2" thickBot="1" x14ac:dyDescent="0.35">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row>
    <row r="287" spans="1:27" ht="16.2" thickBot="1" x14ac:dyDescent="0.35">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row>
    <row r="288" spans="1:27" ht="16.2" thickBot="1" x14ac:dyDescent="0.35">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row>
    <row r="289" spans="1:27" ht="16.2" thickBot="1" x14ac:dyDescent="0.35">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row>
    <row r="290" spans="1:27" ht="16.2" thickBot="1" x14ac:dyDescent="0.35">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row>
    <row r="291" spans="1:27" ht="16.2" thickBot="1" x14ac:dyDescent="0.35">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row>
    <row r="292" spans="1:27" ht="16.2" thickBot="1" x14ac:dyDescent="0.35">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row>
    <row r="293" spans="1:27" ht="16.2" thickBot="1" x14ac:dyDescent="0.35">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row>
    <row r="294" spans="1:27" ht="16.2" thickBot="1" x14ac:dyDescent="0.35">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row>
    <row r="295" spans="1:27" ht="16.2" thickBot="1" x14ac:dyDescent="0.3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row>
    <row r="296" spans="1:27" ht="16.2" thickBot="1" x14ac:dyDescent="0.35">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row>
    <row r="297" spans="1:27" ht="16.2" thickBot="1" x14ac:dyDescent="0.35">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row>
    <row r="298" spans="1:27" ht="16.2" thickBot="1" x14ac:dyDescent="0.35">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row>
    <row r="299" spans="1:27" ht="16.2" thickBot="1" x14ac:dyDescent="0.35">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row>
    <row r="300" spans="1:27" ht="16.2" thickBot="1" x14ac:dyDescent="0.35">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row>
    <row r="301" spans="1:27" ht="16.2" thickBot="1" x14ac:dyDescent="0.35">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row>
    <row r="302" spans="1:27" ht="16.2" thickBot="1" x14ac:dyDescent="0.35">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row>
    <row r="303" spans="1:27" ht="16.2" thickBot="1" x14ac:dyDescent="0.35">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row>
    <row r="304" spans="1:27" ht="16.2" thickBot="1" x14ac:dyDescent="0.35">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row>
    <row r="305" spans="1:27" ht="16.2" thickBot="1" x14ac:dyDescent="0.3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row>
    <row r="306" spans="1:27" ht="16.2" thickBot="1" x14ac:dyDescent="0.35">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row>
    <row r="307" spans="1:27" ht="16.2" thickBot="1" x14ac:dyDescent="0.35">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row>
    <row r="308" spans="1:27" ht="16.2" thickBot="1" x14ac:dyDescent="0.35">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row>
    <row r="309" spans="1:27" ht="16.2" thickBot="1" x14ac:dyDescent="0.35">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row>
    <row r="310" spans="1:27" ht="16.2" thickBot="1" x14ac:dyDescent="0.35">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row>
    <row r="311" spans="1:27" ht="16.2" thickBot="1" x14ac:dyDescent="0.35">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row>
    <row r="312" spans="1:27" ht="16.2" thickBot="1" x14ac:dyDescent="0.35">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row>
    <row r="313" spans="1:27" ht="16.2" thickBot="1" x14ac:dyDescent="0.35">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row>
    <row r="314" spans="1:27" ht="16.2" thickBot="1" x14ac:dyDescent="0.35">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row>
    <row r="315" spans="1:27" ht="16.2" thickBot="1" x14ac:dyDescent="0.3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row>
    <row r="316" spans="1:27" ht="16.2" thickBot="1" x14ac:dyDescent="0.35">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row>
    <row r="317" spans="1:27" ht="16.2" thickBot="1" x14ac:dyDescent="0.35">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row>
    <row r="318" spans="1:27" ht="16.2" thickBot="1" x14ac:dyDescent="0.35">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row>
    <row r="319" spans="1:27" ht="16.2" thickBot="1" x14ac:dyDescent="0.35">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row>
    <row r="320" spans="1:27" ht="16.2" thickBot="1" x14ac:dyDescent="0.35">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row>
    <row r="321" spans="1:27" ht="16.2" thickBot="1" x14ac:dyDescent="0.35">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row>
    <row r="322" spans="1:27" ht="16.2" thickBot="1" x14ac:dyDescent="0.35">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row>
    <row r="323" spans="1:27" ht="16.2" thickBot="1" x14ac:dyDescent="0.35">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row>
    <row r="324" spans="1:27" ht="16.2" thickBot="1" x14ac:dyDescent="0.35">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row>
    <row r="325" spans="1:27" ht="16.2" thickBot="1" x14ac:dyDescent="0.3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row>
    <row r="326" spans="1:27" ht="16.2" thickBot="1" x14ac:dyDescent="0.35">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row>
    <row r="327" spans="1:27" ht="16.2" thickBot="1" x14ac:dyDescent="0.35">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row>
    <row r="328" spans="1:27" ht="16.2" thickBot="1" x14ac:dyDescent="0.35">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row>
    <row r="329" spans="1:27" ht="16.2" thickBot="1" x14ac:dyDescent="0.35">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row>
    <row r="330" spans="1:27" ht="16.2" thickBot="1" x14ac:dyDescent="0.35">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row>
    <row r="331" spans="1:27" ht="16.2" thickBot="1" x14ac:dyDescent="0.35">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row>
    <row r="332" spans="1:27" ht="16.2" thickBot="1" x14ac:dyDescent="0.35">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row>
    <row r="333" spans="1:27" ht="16.2" thickBot="1" x14ac:dyDescent="0.35">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row>
    <row r="334" spans="1:27" ht="16.2" thickBot="1" x14ac:dyDescent="0.35">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row>
    <row r="335" spans="1:27" ht="16.2" thickBot="1" x14ac:dyDescent="0.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row>
    <row r="336" spans="1:27" ht="16.2" thickBot="1" x14ac:dyDescent="0.35">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row>
    <row r="337" spans="1:27" ht="16.2" thickBot="1" x14ac:dyDescent="0.35">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row>
    <row r="338" spans="1:27" ht="16.2" thickBot="1" x14ac:dyDescent="0.35">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row>
    <row r="339" spans="1:27" ht="16.2" thickBot="1" x14ac:dyDescent="0.35">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row>
    <row r="340" spans="1:27" ht="16.2" thickBot="1" x14ac:dyDescent="0.35">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row>
    <row r="341" spans="1:27" ht="16.2" thickBot="1" x14ac:dyDescent="0.35">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row>
    <row r="342" spans="1:27" ht="16.2" thickBot="1" x14ac:dyDescent="0.35">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row>
    <row r="343" spans="1:27" ht="16.2" thickBot="1" x14ac:dyDescent="0.35">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row>
    <row r="344" spans="1:27" ht="16.2" thickBot="1" x14ac:dyDescent="0.35">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row>
    <row r="345" spans="1:27" ht="16.2" thickBot="1" x14ac:dyDescent="0.3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row>
    <row r="346" spans="1:27" ht="16.2" thickBot="1" x14ac:dyDescent="0.35">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row>
    <row r="347" spans="1:27" ht="16.2" thickBot="1" x14ac:dyDescent="0.35">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row>
    <row r="348" spans="1:27" ht="16.2" thickBot="1" x14ac:dyDescent="0.35">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row>
    <row r="349" spans="1:27" ht="16.2" thickBot="1" x14ac:dyDescent="0.35">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row>
    <row r="350" spans="1:27" ht="16.2" thickBot="1" x14ac:dyDescent="0.35">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row>
    <row r="351" spans="1:27" ht="16.2" thickBot="1" x14ac:dyDescent="0.35">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row>
    <row r="352" spans="1:27" ht="16.2" thickBot="1" x14ac:dyDescent="0.35">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row>
    <row r="353" spans="1:27" ht="16.2" thickBot="1" x14ac:dyDescent="0.35">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row>
    <row r="354" spans="1:27" ht="16.2" thickBot="1" x14ac:dyDescent="0.35">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row>
    <row r="355" spans="1:27" ht="16.2" thickBot="1" x14ac:dyDescent="0.3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row>
    <row r="356" spans="1:27" ht="16.2" thickBot="1" x14ac:dyDescent="0.35">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row>
    <row r="357" spans="1:27" ht="16.2" thickBot="1" x14ac:dyDescent="0.35">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row>
    <row r="358" spans="1:27" ht="16.2" thickBot="1" x14ac:dyDescent="0.35">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row>
    <row r="359" spans="1:27" ht="16.2" thickBot="1" x14ac:dyDescent="0.35">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row>
    <row r="360" spans="1:27" ht="16.2" thickBot="1" x14ac:dyDescent="0.35">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row>
    <row r="361" spans="1:27" ht="16.2" thickBot="1" x14ac:dyDescent="0.35">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row>
    <row r="362" spans="1:27" ht="16.2" thickBot="1" x14ac:dyDescent="0.35">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row>
    <row r="363" spans="1:27" ht="16.2" thickBot="1" x14ac:dyDescent="0.35">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row>
    <row r="364" spans="1:27" ht="16.2" thickBot="1" x14ac:dyDescent="0.35">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row>
    <row r="365" spans="1:27" ht="16.2" thickBot="1" x14ac:dyDescent="0.3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row>
    <row r="366" spans="1:27" ht="16.2" thickBot="1" x14ac:dyDescent="0.35">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row>
    <row r="367" spans="1:27" ht="16.2" thickBot="1" x14ac:dyDescent="0.35">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row>
    <row r="368" spans="1:27" ht="16.2" thickBot="1" x14ac:dyDescent="0.35">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row>
    <row r="369" spans="1:27" ht="16.2" thickBot="1" x14ac:dyDescent="0.35">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row>
    <row r="370" spans="1:27" ht="16.2" thickBot="1" x14ac:dyDescent="0.35">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row>
    <row r="371" spans="1:27" ht="16.2" thickBot="1" x14ac:dyDescent="0.35">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row>
    <row r="372" spans="1:27" ht="16.2" thickBot="1" x14ac:dyDescent="0.35">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row>
    <row r="373" spans="1:27" ht="16.2" thickBot="1" x14ac:dyDescent="0.35">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row>
    <row r="374" spans="1:27" ht="16.2" thickBot="1" x14ac:dyDescent="0.35">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row>
    <row r="375" spans="1:27" ht="16.2" thickBot="1" x14ac:dyDescent="0.3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row>
    <row r="376" spans="1:27" ht="16.2" thickBot="1" x14ac:dyDescent="0.35">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row>
    <row r="377" spans="1:27" ht="16.2" thickBot="1" x14ac:dyDescent="0.35">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row>
    <row r="378" spans="1:27" ht="16.2" thickBot="1" x14ac:dyDescent="0.35">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row>
    <row r="379" spans="1:27" ht="16.2" thickBot="1" x14ac:dyDescent="0.35">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row>
    <row r="380" spans="1:27" ht="16.2" thickBot="1" x14ac:dyDescent="0.35">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row>
    <row r="381" spans="1:27" ht="16.2" thickBot="1" x14ac:dyDescent="0.35">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row>
    <row r="382" spans="1:27" ht="16.2" thickBot="1" x14ac:dyDescent="0.35">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row>
    <row r="383" spans="1:27" ht="16.2" thickBot="1" x14ac:dyDescent="0.35">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row>
    <row r="384" spans="1:27" ht="16.2" thickBot="1" x14ac:dyDescent="0.35">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row>
    <row r="385" spans="1:27" ht="16.2" thickBot="1" x14ac:dyDescent="0.3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row>
    <row r="386" spans="1:27" ht="16.2" thickBot="1" x14ac:dyDescent="0.35">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row>
    <row r="387" spans="1:27" ht="16.2" thickBot="1" x14ac:dyDescent="0.35">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row>
    <row r="388" spans="1:27" ht="16.2" thickBot="1" x14ac:dyDescent="0.35">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row>
    <row r="389" spans="1:27" ht="16.2" thickBot="1" x14ac:dyDescent="0.35">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row>
    <row r="390" spans="1:27" ht="16.2" thickBot="1" x14ac:dyDescent="0.35">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row>
    <row r="391" spans="1:27" ht="16.2" thickBot="1" x14ac:dyDescent="0.35">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row>
    <row r="392" spans="1:27" ht="16.2" thickBot="1" x14ac:dyDescent="0.35">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row>
    <row r="393" spans="1:27" ht="16.2" thickBot="1" x14ac:dyDescent="0.35">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row>
    <row r="394" spans="1:27" ht="16.2" thickBot="1" x14ac:dyDescent="0.35">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row>
    <row r="395" spans="1:27" ht="16.2" thickBot="1" x14ac:dyDescent="0.3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row>
    <row r="396" spans="1:27" ht="16.2" thickBot="1" x14ac:dyDescent="0.35">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row>
    <row r="397" spans="1:27" ht="16.2" thickBot="1" x14ac:dyDescent="0.35">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row>
    <row r="398" spans="1:27" ht="16.2" thickBot="1" x14ac:dyDescent="0.35">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row>
    <row r="399" spans="1:27" ht="16.2" thickBot="1" x14ac:dyDescent="0.35">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row>
    <row r="400" spans="1:27" ht="16.2" thickBot="1" x14ac:dyDescent="0.35">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row>
    <row r="401" spans="1:27" ht="16.2" thickBot="1" x14ac:dyDescent="0.35">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row>
    <row r="402" spans="1:27" ht="16.2" thickBot="1" x14ac:dyDescent="0.35">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row>
    <row r="403" spans="1:27" ht="16.2" thickBot="1" x14ac:dyDescent="0.35">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row>
    <row r="404" spans="1:27" ht="16.2" thickBot="1" x14ac:dyDescent="0.35">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row>
    <row r="405" spans="1:27" ht="16.2" thickBot="1" x14ac:dyDescent="0.3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row>
    <row r="406" spans="1:27" ht="16.2" thickBot="1" x14ac:dyDescent="0.35">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row>
    <row r="407" spans="1:27" ht="16.2" thickBot="1" x14ac:dyDescent="0.35">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row>
    <row r="408" spans="1:27" ht="16.2" thickBot="1" x14ac:dyDescent="0.35">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row>
    <row r="409" spans="1:27" ht="16.2" thickBot="1" x14ac:dyDescent="0.35">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row>
    <row r="410" spans="1:27" ht="16.2" thickBot="1" x14ac:dyDescent="0.35">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row>
    <row r="411" spans="1:27" ht="16.2" thickBot="1" x14ac:dyDescent="0.35">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row>
    <row r="412" spans="1:27" ht="16.2" thickBot="1" x14ac:dyDescent="0.35">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row>
    <row r="413" spans="1:27" ht="16.2" thickBot="1" x14ac:dyDescent="0.35">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row>
    <row r="414" spans="1:27" ht="16.2" thickBot="1" x14ac:dyDescent="0.35">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row>
    <row r="415" spans="1:27" ht="16.2" thickBot="1" x14ac:dyDescent="0.3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row>
    <row r="416" spans="1:27" ht="16.2" thickBot="1" x14ac:dyDescent="0.35">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row>
    <row r="417" spans="1:27" ht="16.2" thickBot="1" x14ac:dyDescent="0.35">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row>
    <row r="418" spans="1:27" ht="16.2" thickBot="1" x14ac:dyDescent="0.35">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row>
    <row r="419" spans="1:27" ht="16.2" thickBot="1" x14ac:dyDescent="0.35">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row>
    <row r="420" spans="1:27" ht="16.2" thickBot="1" x14ac:dyDescent="0.35">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row>
    <row r="421" spans="1:27" ht="16.2" thickBot="1" x14ac:dyDescent="0.35">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row>
    <row r="422" spans="1:27" ht="16.2" thickBot="1" x14ac:dyDescent="0.35">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row>
    <row r="423" spans="1:27" ht="16.2" thickBot="1" x14ac:dyDescent="0.35">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row>
    <row r="424" spans="1:27" ht="16.2" thickBot="1" x14ac:dyDescent="0.35">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row>
    <row r="425" spans="1:27" ht="16.2" thickBot="1" x14ac:dyDescent="0.3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row>
    <row r="426" spans="1:27" ht="16.2" thickBot="1" x14ac:dyDescent="0.35">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row>
    <row r="427" spans="1:27" ht="16.2" thickBot="1" x14ac:dyDescent="0.35">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row>
    <row r="428" spans="1:27" ht="16.2" thickBot="1" x14ac:dyDescent="0.35">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row>
    <row r="429" spans="1:27" ht="16.2" thickBot="1" x14ac:dyDescent="0.35">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row>
    <row r="430" spans="1:27" ht="16.2" thickBot="1" x14ac:dyDescent="0.35">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row>
    <row r="431" spans="1:27" ht="16.2" thickBot="1" x14ac:dyDescent="0.35">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row>
    <row r="432" spans="1:27" ht="16.2" thickBot="1" x14ac:dyDescent="0.35">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row>
    <row r="433" spans="1:27" ht="16.2" thickBot="1" x14ac:dyDescent="0.35">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row>
    <row r="434" spans="1:27" ht="16.2" thickBot="1" x14ac:dyDescent="0.35">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row>
    <row r="435" spans="1:27" ht="16.2" thickBot="1" x14ac:dyDescent="0.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row>
    <row r="436" spans="1:27" ht="16.2" thickBot="1" x14ac:dyDescent="0.35">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row>
    <row r="437" spans="1:27" ht="16.2" thickBot="1" x14ac:dyDescent="0.35">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row>
    <row r="438" spans="1:27" ht="16.2" thickBot="1" x14ac:dyDescent="0.35">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row>
    <row r="439" spans="1:27" ht="16.2" thickBot="1" x14ac:dyDescent="0.35">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row>
    <row r="440" spans="1:27" ht="16.2" thickBot="1" x14ac:dyDescent="0.35">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row>
    <row r="441" spans="1:27" ht="16.2" thickBot="1" x14ac:dyDescent="0.35">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row>
    <row r="442" spans="1:27" ht="16.2" thickBot="1" x14ac:dyDescent="0.35">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row>
    <row r="443" spans="1:27" ht="16.2" thickBot="1" x14ac:dyDescent="0.35">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row>
    <row r="444" spans="1:27" ht="16.2" thickBot="1" x14ac:dyDescent="0.35">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row>
    <row r="445" spans="1:27" ht="16.2" thickBot="1" x14ac:dyDescent="0.3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row>
    <row r="446" spans="1:27" ht="16.2" thickBot="1" x14ac:dyDescent="0.35">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row>
    <row r="447" spans="1:27" ht="16.2" thickBot="1" x14ac:dyDescent="0.35">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row>
    <row r="448" spans="1:27" ht="16.2" thickBot="1" x14ac:dyDescent="0.35">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row>
    <row r="449" spans="1:27" ht="16.2" thickBot="1" x14ac:dyDescent="0.35">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row>
    <row r="450" spans="1:27" ht="16.2" thickBot="1" x14ac:dyDescent="0.35">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row>
    <row r="451" spans="1:27" ht="16.2" thickBot="1" x14ac:dyDescent="0.35">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row>
    <row r="452" spans="1:27" ht="16.2" thickBot="1" x14ac:dyDescent="0.35">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row>
    <row r="453" spans="1:27" ht="16.2" thickBot="1" x14ac:dyDescent="0.35">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row>
    <row r="454" spans="1:27" ht="16.2" thickBot="1" x14ac:dyDescent="0.35">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row>
    <row r="455" spans="1:27" ht="16.2" thickBot="1" x14ac:dyDescent="0.3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row>
    <row r="456" spans="1:27" ht="16.2" thickBot="1" x14ac:dyDescent="0.35">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row>
    <row r="457" spans="1:27" ht="16.2" thickBot="1" x14ac:dyDescent="0.35">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row>
    <row r="458" spans="1:27" ht="16.2" thickBot="1" x14ac:dyDescent="0.35">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row>
    <row r="459" spans="1:27" ht="16.2" thickBot="1" x14ac:dyDescent="0.35">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row>
    <row r="460" spans="1:27" ht="16.2" thickBot="1" x14ac:dyDescent="0.35">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row>
    <row r="461" spans="1:27" ht="16.2" thickBot="1" x14ac:dyDescent="0.35">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row>
    <row r="462" spans="1:27" ht="16.2" thickBot="1" x14ac:dyDescent="0.35">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row>
    <row r="463" spans="1:27" ht="16.2" thickBot="1" x14ac:dyDescent="0.35">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row>
    <row r="464" spans="1:27" ht="16.2" thickBot="1" x14ac:dyDescent="0.35">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row>
    <row r="465" spans="1:27" ht="16.2" thickBot="1" x14ac:dyDescent="0.3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row>
    <row r="466" spans="1:27" ht="16.2" thickBot="1" x14ac:dyDescent="0.35">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row>
    <row r="467" spans="1:27" ht="16.2" thickBot="1" x14ac:dyDescent="0.35">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row>
    <row r="468" spans="1:27" ht="16.2" thickBot="1" x14ac:dyDescent="0.35">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row>
    <row r="469" spans="1:27" ht="16.2" thickBot="1" x14ac:dyDescent="0.35">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row>
    <row r="470" spans="1:27" ht="16.2" thickBot="1" x14ac:dyDescent="0.35">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row>
    <row r="471" spans="1:27" ht="16.2" thickBot="1" x14ac:dyDescent="0.35">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row>
    <row r="472" spans="1:27" ht="16.2" thickBot="1" x14ac:dyDescent="0.35">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row>
    <row r="473" spans="1:27" ht="16.2" thickBot="1" x14ac:dyDescent="0.35">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row>
    <row r="474" spans="1:27" ht="16.2" thickBot="1" x14ac:dyDescent="0.35">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row>
    <row r="475" spans="1:27" ht="16.2" thickBot="1" x14ac:dyDescent="0.3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row>
    <row r="476" spans="1:27" ht="16.2" thickBot="1" x14ac:dyDescent="0.35">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row>
    <row r="477" spans="1:27" ht="16.2" thickBot="1" x14ac:dyDescent="0.35">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row>
    <row r="478" spans="1:27" ht="16.2" thickBot="1" x14ac:dyDescent="0.35">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row>
    <row r="479" spans="1:27" ht="16.2" thickBot="1" x14ac:dyDescent="0.35">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row>
    <row r="480" spans="1:27" ht="16.2" thickBot="1" x14ac:dyDescent="0.35">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row>
    <row r="481" spans="1:27" ht="16.2" thickBot="1" x14ac:dyDescent="0.35">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row>
    <row r="482" spans="1:27" ht="16.2" thickBot="1" x14ac:dyDescent="0.35">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row>
    <row r="483" spans="1:27" ht="16.2" thickBot="1" x14ac:dyDescent="0.35">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row>
    <row r="484" spans="1:27" ht="16.2" thickBot="1" x14ac:dyDescent="0.35">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row>
    <row r="485" spans="1:27" ht="16.2" thickBot="1" x14ac:dyDescent="0.3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row>
    <row r="486" spans="1:27" ht="16.2" thickBot="1" x14ac:dyDescent="0.35">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row>
    <row r="487" spans="1:27" ht="16.2" thickBot="1" x14ac:dyDescent="0.35">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row>
    <row r="488" spans="1:27" ht="16.2" thickBot="1" x14ac:dyDescent="0.35">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row>
    <row r="489" spans="1:27" ht="16.2" thickBot="1" x14ac:dyDescent="0.35">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row>
    <row r="490" spans="1:27" ht="16.2" thickBot="1" x14ac:dyDescent="0.35">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row>
    <row r="491" spans="1:27" ht="16.2" thickBot="1" x14ac:dyDescent="0.35">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row>
    <row r="492" spans="1:27" ht="16.2" thickBot="1" x14ac:dyDescent="0.35">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row>
    <row r="493" spans="1:27" ht="16.2" thickBot="1" x14ac:dyDescent="0.35">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row>
    <row r="494" spans="1:27" ht="16.2" thickBot="1" x14ac:dyDescent="0.35">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row>
    <row r="495" spans="1:27" ht="16.2" thickBot="1" x14ac:dyDescent="0.3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row>
    <row r="496" spans="1:27" ht="16.2" thickBot="1" x14ac:dyDescent="0.35">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row>
    <row r="497" spans="1:27" ht="16.2" thickBot="1" x14ac:dyDescent="0.35">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row>
    <row r="498" spans="1:27" ht="16.2" thickBot="1" x14ac:dyDescent="0.35">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row>
    <row r="499" spans="1:27" ht="16.2" thickBot="1" x14ac:dyDescent="0.35">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row>
    <row r="500" spans="1:27" ht="16.2" thickBot="1" x14ac:dyDescent="0.35">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row>
    <row r="501" spans="1:27" ht="16.2" thickBot="1" x14ac:dyDescent="0.35">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row>
    <row r="502" spans="1:27" ht="16.2" thickBot="1" x14ac:dyDescent="0.35">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row>
    <row r="503" spans="1:27" ht="16.2" thickBot="1" x14ac:dyDescent="0.35">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row>
    <row r="504" spans="1:27" ht="16.2" thickBot="1" x14ac:dyDescent="0.35">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row>
    <row r="505" spans="1:27" ht="16.2" thickBot="1" x14ac:dyDescent="0.3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row>
    <row r="506" spans="1:27" ht="16.2" thickBot="1" x14ac:dyDescent="0.35">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row>
    <row r="507" spans="1:27" ht="16.2" thickBot="1" x14ac:dyDescent="0.35">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row>
    <row r="508" spans="1:27" ht="16.2" thickBot="1" x14ac:dyDescent="0.35">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row>
    <row r="509" spans="1:27" ht="16.2" thickBot="1" x14ac:dyDescent="0.35">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row>
    <row r="510" spans="1:27" ht="16.2" thickBot="1" x14ac:dyDescent="0.35">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row>
    <row r="511" spans="1:27" ht="16.2" thickBot="1" x14ac:dyDescent="0.35">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row>
    <row r="512" spans="1:27" ht="16.2" thickBot="1" x14ac:dyDescent="0.35">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row>
    <row r="513" spans="1:27" ht="16.2" thickBot="1" x14ac:dyDescent="0.35">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row>
    <row r="514" spans="1:27" ht="16.2" thickBot="1" x14ac:dyDescent="0.35">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row>
    <row r="515" spans="1:27" ht="16.2" thickBot="1" x14ac:dyDescent="0.3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row>
    <row r="516" spans="1:27" ht="16.2" thickBot="1" x14ac:dyDescent="0.35">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row>
    <row r="517" spans="1:27" ht="16.2" thickBot="1" x14ac:dyDescent="0.35">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row>
    <row r="518" spans="1:27" ht="16.2" thickBot="1" x14ac:dyDescent="0.35">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row>
    <row r="519" spans="1:27" ht="16.2" thickBot="1" x14ac:dyDescent="0.35">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row>
    <row r="520" spans="1:27" ht="16.2" thickBot="1" x14ac:dyDescent="0.35">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row>
    <row r="521" spans="1:27" ht="16.2" thickBot="1" x14ac:dyDescent="0.35">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row>
    <row r="522" spans="1:27" ht="16.2" thickBot="1" x14ac:dyDescent="0.35">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row>
    <row r="523" spans="1:27" ht="16.2" thickBot="1" x14ac:dyDescent="0.35">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row>
    <row r="524" spans="1:27" ht="16.2" thickBot="1" x14ac:dyDescent="0.35">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row>
    <row r="525" spans="1:27" ht="16.2" thickBot="1" x14ac:dyDescent="0.3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row>
    <row r="526" spans="1:27" ht="16.2" thickBot="1" x14ac:dyDescent="0.35">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row>
    <row r="527" spans="1:27" ht="16.2" thickBot="1" x14ac:dyDescent="0.35">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row>
    <row r="528" spans="1:27" ht="16.2" thickBot="1" x14ac:dyDescent="0.35">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row>
    <row r="529" spans="1:27" ht="16.2" thickBot="1" x14ac:dyDescent="0.35">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row>
    <row r="530" spans="1:27" ht="16.2" thickBot="1" x14ac:dyDescent="0.35">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row>
    <row r="531" spans="1:27" ht="16.2" thickBot="1" x14ac:dyDescent="0.35">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row>
    <row r="532" spans="1:27" ht="16.2" thickBot="1" x14ac:dyDescent="0.35">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row>
    <row r="533" spans="1:27" ht="16.2" thickBot="1" x14ac:dyDescent="0.35">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row>
    <row r="534" spans="1:27" ht="16.2" thickBot="1" x14ac:dyDescent="0.35">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row>
    <row r="535" spans="1:27" ht="16.2" thickBot="1" x14ac:dyDescent="0.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row>
    <row r="536" spans="1:27" ht="16.2" thickBot="1" x14ac:dyDescent="0.35">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row>
    <row r="537" spans="1:27" ht="16.2" thickBot="1" x14ac:dyDescent="0.35">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row>
    <row r="538" spans="1:27" ht="16.2" thickBot="1" x14ac:dyDescent="0.35">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row>
    <row r="539" spans="1:27" ht="16.2" thickBot="1" x14ac:dyDescent="0.35">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row>
    <row r="540" spans="1:27" ht="16.2" thickBot="1" x14ac:dyDescent="0.35">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row>
    <row r="541" spans="1:27" ht="16.2" thickBot="1" x14ac:dyDescent="0.35">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row>
    <row r="542" spans="1:27" ht="16.2" thickBot="1" x14ac:dyDescent="0.35">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row>
    <row r="543" spans="1:27" ht="16.2" thickBot="1" x14ac:dyDescent="0.35">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row>
    <row r="544" spans="1:27" ht="16.2" thickBot="1" x14ac:dyDescent="0.35">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row>
    <row r="545" spans="1:27" ht="16.2" thickBot="1" x14ac:dyDescent="0.3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row>
    <row r="546" spans="1:27" ht="16.2" thickBot="1" x14ac:dyDescent="0.35">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row>
    <row r="547" spans="1:27" ht="16.2" thickBot="1" x14ac:dyDescent="0.35">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row>
    <row r="548" spans="1:27" ht="16.2" thickBot="1" x14ac:dyDescent="0.35">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row>
    <row r="549" spans="1:27" ht="16.2" thickBot="1" x14ac:dyDescent="0.35">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row>
    <row r="550" spans="1:27" ht="16.2" thickBot="1" x14ac:dyDescent="0.35">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row>
    <row r="551" spans="1:27" ht="16.2" thickBot="1" x14ac:dyDescent="0.35">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row>
    <row r="552" spans="1:27" ht="16.2" thickBot="1" x14ac:dyDescent="0.35">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row>
    <row r="553" spans="1:27" ht="16.2" thickBot="1" x14ac:dyDescent="0.35">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row>
    <row r="554" spans="1:27" ht="16.2" thickBot="1" x14ac:dyDescent="0.35">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row>
    <row r="555" spans="1:27" ht="16.2" thickBot="1" x14ac:dyDescent="0.3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row>
    <row r="556" spans="1:27" ht="16.2" thickBot="1" x14ac:dyDescent="0.35">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row>
    <row r="557" spans="1:27" ht="16.2" thickBot="1" x14ac:dyDescent="0.35">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row>
    <row r="558" spans="1:27" ht="16.2" thickBot="1" x14ac:dyDescent="0.35">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row>
    <row r="559" spans="1:27" ht="16.2" thickBot="1" x14ac:dyDescent="0.35">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row>
    <row r="560" spans="1:27" ht="16.2" thickBot="1" x14ac:dyDescent="0.35">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row>
    <row r="561" spans="1:27" ht="16.2" thickBot="1" x14ac:dyDescent="0.35">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row>
    <row r="562" spans="1:27" ht="16.2" thickBot="1" x14ac:dyDescent="0.35">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row>
    <row r="563" spans="1:27" ht="16.2" thickBot="1" x14ac:dyDescent="0.35">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row>
    <row r="564" spans="1:27" ht="16.2" thickBot="1" x14ac:dyDescent="0.35">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row>
    <row r="565" spans="1:27" ht="16.2" thickBot="1" x14ac:dyDescent="0.3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row>
    <row r="566" spans="1:27" ht="16.2" thickBot="1" x14ac:dyDescent="0.35">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row>
    <row r="567" spans="1:27" ht="16.2" thickBot="1" x14ac:dyDescent="0.35">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row>
    <row r="568" spans="1:27" ht="16.2" thickBot="1" x14ac:dyDescent="0.35">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row>
    <row r="569" spans="1:27" ht="16.2" thickBot="1" x14ac:dyDescent="0.35">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row>
    <row r="570" spans="1:27" ht="16.2" thickBot="1" x14ac:dyDescent="0.35">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row>
    <row r="571" spans="1:27" ht="16.2" thickBot="1" x14ac:dyDescent="0.35">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row>
    <row r="572" spans="1:27" ht="16.2" thickBot="1" x14ac:dyDescent="0.35">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row>
    <row r="573" spans="1:27" ht="16.2" thickBot="1" x14ac:dyDescent="0.35">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row>
    <row r="574" spans="1:27" ht="16.2" thickBot="1" x14ac:dyDescent="0.35">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row>
    <row r="575" spans="1:27" ht="16.2" thickBot="1" x14ac:dyDescent="0.3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row>
    <row r="576" spans="1:27" ht="16.2" thickBot="1" x14ac:dyDescent="0.35">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row>
    <row r="577" spans="1:27" ht="16.2" thickBot="1" x14ac:dyDescent="0.35">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row>
    <row r="578" spans="1:27" ht="16.2" thickBot="1" x14ac:dyDescent="0.35">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row>
    <row r="579" spans="1:27" ht="16.2" thickBot="1" x14ac:dyDescent="0.35">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row>
    <row r="580" spans="1:27" ht="16.2" thickBot="1" x14ac:dyDescent="0.35">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row>
    <row r="581" spans="1:27" ht="16.2" thickBot="1" x14ac:dyDescent="0.35">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row>
    <row r="582" spans="1:27" ht="16.2" thickBot="1" x14ac:dyDescent="0.35">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row>
    <row r="583" spans="1:27" ht="16.2" thickBot="1" x14ac:dyDescent="0.35">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row>
    <row r="584" spans="1:27" ht="16.2" thickBot="1" x14ac:dyDescent="0.35">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row>
    <row r="585" spans="1:27" ht="16.2" thickBot="1" x14ac:dyDescent="0.3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row>
    <row r="586" spans="1:27" ht="16.2" thickBot="1" x14ac:dyDescent="0.35">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row>
    <row r="587" spans="1:27" ht="16.2" thickBot="1" x14ac:dyDescent="0.35">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row>
    <row r="588" spans="1:27" ht="16.2" thickBot="1" x14ac:dyDescent="0.35">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row>
    <row r="589" spans="1:27" ht="16.2" thickBot="1" x14ac:dyDescent="0.35">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row>
    <row r="590" spans="1:27" ht="16.2" thickBot="1" x14ac:dyDescent="0.35">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row>
    <row r="591" spans="1:27" ht="16.2" thickBot="1" x14ac:dyDescent="0.35">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row>
    <row r="592" spans="1:27" ht="16.2" thickBot="1" x14ac:dyDescent="0.35">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row>
    <row r="593" spans="1:27" ht="16.2" thickBot="1" x14ac:dyDescent="0.35">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row>
    <row r="594" spans="1:27" ht="16.2" thickBot="1" x14ac:dyDescent="0.35">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row>
    <row r="595" spans="1:27" ht="16.2" thickBot="1" x14ac:dyDescent="0.3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row>
    <row r="596" spans="1:27" ht="16.2" thickBot="1" x14ac:dyDescent="0.35">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row>
    <row r="597" spans="1:27" ht="16.2" thickBot="1" x14ac:dyDescent="0.35">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row>
    <row r="598" spans="1:27" ht="16.2" thickBot="1" x14ac:dyDescent="0.35">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row>
    <row r="599" spans="1:27" ht="16.2" thickBot="1" x14ac:dyDescent="0.35">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row>
    <row r="600" spans="1:27" ht="16.2" thickBot="1" x14ac:dyDescent="0.35">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row>
    <row r="601" spans="1:27" ht="16.2" thickBot="1" x14ac:dyDescent="0.35">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row>
    <row r="602" spans="1:27" ht="16.2" thickBot="1" x14ac:dyDescent="0.35">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row>
    <row r="603" spans="1:27" ht="16.2" thickBot="1" x14ac:dyDescent="0.35">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row>
    <row r="604" spans="1:27" ht="16.2" thickBot="1" x14ac:dyDescent="0.35">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row>
    <row r="605" spans="1:27" ht="16.2" thickBot="1" x14ac:dyDescent="0.3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row>
    <row r="606" spans="1:27" ht="16.2" thickBot="1" x14ac:dyDescent="0.35">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row>
    <row r="607" spans="1:27" ht="16.2" thickBot="1" x14ac:dyDescent="0.35">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row>
    <row r="608" spans="1:27" ht="16.2" thickBot="1" x14ac:dyDescent="0.35">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row>
    <row r="609" spans="1:27" ht="16.2" thickBot="1" x14ac:dyDescent="0.35">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row>
    <row r="610" spans="1:27" ht="16.2" thickBot="1" x14ac:dyDescent="0.35">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row>
    <row r="611" spans="1:27" ht="16.2" thickBot="1" x14ac:dyDescent="0.35">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row>
    <row r="612" spans="1:27" ht="16.2" thickBot="1" x14ac:dyDescent="0.35">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row>
    <row r="613" spans="1:27" ht="16.2" thickBot="1" x14ac:dyDescent="0.35">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row>
    <row r="614" spans="1:27" ht="16.2" thickBot="1" x14ac:dyDescent="0.35">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row>
    <row r="615" spans="1:27" ht="16.2" thickBot="1" x14ac:dyDescent="0.3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row>
    <row r="616" spans="1:27" ht="16.2" thickBot="1" x14ac:dyDescent="0.35">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row>
    <row r="617" spans="1:27" ht="16.2" thickBot="1" x14ac:dyDescent="0.35">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row>
    <row r="618" spans="1:27" ht="16.2" thickBot="1" x14ac:dyDescent="0.35">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row>
    <row r="619" spans="1:27" ht="16.2" thickBot="1" x14ac:dyDescent="0.35">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row>
    <row r="620" spans="1:27" ht="16.2" thickBot="1" x14ac:dyDescent="0.35">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row>
    <row r="621" spans="1:27" ht="16.2" thickBot="1" x14ac:dyDescent="0.35">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row>
    <row r="622" spans="1:27" ht="16.2" thickBot="1" x14ac:dyDescent="0.35">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row>
    <row r="623" spans="1:27" ht="16.2" thickBot="1" x14ac:dyDescent="0.35">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row>
    <row r="624" spans="1:27" ht="16.2" thickBot="1" x14ac:dyDescent="0.35">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row>
    <row r="625" spans="1:27" ht="16.2" thickBot="1" x14ac:dyDescent="0.3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row>
    <row r="626" spans="1:27" ht="16.2" thickBot="1" x14ac:dyDescent="0.35">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row>
    <row r="627" spans="1:27" ht="16.2" thickBot="1" x14ac:dyDescent="0.35">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row>
    <row r="628" spans="1:27" ht="16.2" thickBot="1" x14ac:dyDescent="0.35">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row>
    <row r="629" spans="1:27" ht="16.2" thickBot="1" x14ac:dyDescent="0.35">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row>
    <row r="630" spans="1:27" ht="16.2" thickBot="1" x14ac:dyDescent="0.35">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row>
    <row r="631" spans="1:27" ht="16.2" thickBot="1" x14ac:dyDescent="0.35">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row>
    <row r="632" spans="1:27" ht="16.2" thickBot="1" x14ac:dyDescent="0.35">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row>
    <row r="633" spans="1:27" ht="16.2" thickBot="1" x14ac:dyDescent="0.35">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row>
    <row r="634" spans="1:27" ht="16.2" thickBot="1" x14ac:dyDescent="0.35">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row>
    <row r="635" spans="1:27" ht="16.2" thickBot="1" x14ac:dyDescent="0.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row>
    <row r="636" spans="1:27" ht="16.2" thickBot="1" x14ac:dyDescent="0.35">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row>
    <row r="637" spans="1:27" ht="16.2" thickBot="1" x14ac:dyDescent="0.35">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row>
    <row r="638" spans="1:27" ht="16.2" thickBot="1" x14ac:dyDescent="0.35">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row>
    <row r="639" spans="1:27" ht="16.2" thickBot="1" x14ac:dyDescent="0.35">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row>
    <row r="640" spans="1:27" ht="16.2" thickBot="1" x14ac:dyDescent="0.35">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row>
    <row r="641" spans="1:27" ht="16.2" thickBot="1" x14ac:dyDescent="0.35">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row>
    <row r="642" spans="1:27" ht="16.2" thickBot="1" x14ac:dyDescent="0.35">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row>
    <row r="643" spans="1:27" ht="16.2" thickBot="1" x14ac:dyDescent="0.35">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row>
    <row r="644" spans="1:27" ht="16.2" thickBot="1" x14ac:dyDescent="0.35">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row>
    <row r="645" spans="1:27" ht="16.2" thickBot="1" x14ac:dyDescent="0.3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row>
    <row r="646" spans="1:27" ht="16.2" thickBot="1" x14ac:dyDescent="0.35">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row>
    <row r="647" spans="1:27" ht="16.2" thickBot="1" x14ac:dyDescent="0.35">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row>
    <row r="648" spans="1:27" ht="16.2" thickBot="1" x14ac:dyDescent="0.35">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row>
    <row r="649" spans="1:27" ht="16.2" thickBot="1" x14ac:dyDescent="0.35">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row>
    <row r="650" spans="1:27" ht="16.2" thickBot="1" x14ac:dyDescent="0.35">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row>
    <row r="651" spans="1:27" ht="16.2" thickBot="1" x14ac:dyDescent="0.35">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row>
    <row r="652" spans="1:27" ht="16.2" thickBot="1" x14ac:dyDescent="0.35">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row>
    <row r="653" spans="1:27" ht="16.2" thickBot="1" x14ac:dyDescent="0.35">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row>
    <row r="654" spans="1:27" ht="16.2" thickBot="1" x14ac:dyDescent="0.35">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row>
    <row r="655" spans="1:27" ht="16.2" thickBot="1" x14ac:dyDescent="0.3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row>
    <row r="656" spans="1:27" ht="16.2" thickBot="1" x14ac:dyDescent="0.35">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row>
    <row r="657" spans="1:27" ht="16.2" thickBot="1" x14ac:dyDescent="0.35">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row>
    <row r="658" spans="1:27" ht="16.2" thickBot="1" x14ac:dyDescent="0.35">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row>
    <row r="659" spans="1:27" ht="16.2" thickBot="1" x14ac:dyDescent="0.35">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row>
    <row r="660" spans="1:27" ht="16.2" thickBot="1" x14ac:dyDescent="0.35">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row>
    <row r="661" spans="1:27" ht="16.2" thickBot="1" x14ac:dyDescent="0.35">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row>
    <row r="662" spans="1:27" ht="16.2" thickBot="1" x14ac:dyDescent="0.35">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row>
    <row r="663" spans="1:27" ht="16.2" thickBot="1" x14ac:dyDescent="0.35">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row>
    <row r="664" spans="1:27" ht="16.2" thickBot="1" x14ac:dyDescent="0.35">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row>
    <row r="665" spans="1:27" ht="16.2" thickBot="1" x14ac:dyDescent="0.3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row>
    <row r="666" spans="1:27" ht="16.2" thickBot="1" x14ac:dyDescent="0.35">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row>
    <row r="667" spans="1:27" ht="16.2" thickBot="1" x14ac:dyDescent="0.35">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row>
    <row r="668" spans="1:27" ht="16.2" thickBot="1" x14ac:dyDescent="0.35">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row>
    <row r="669" spans="1:27" ht="16.2" thickBot="1" x14ac:dyDescent="0.35">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row>
    <row r="670" spans="1:27" ht="16.2" thickBot="1" x14ac:dyDescent="0.35">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row>
    <row r="671" spans="1:27" ht="16.2" thickBot="1" x14ac:dyDescent="0.35">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row>
    <row r="672" spans="1:27" ht="16.2" thickBot="1" x14ac:dyDescent="0.35">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row>
    <row r="673" spans="1:27" ht="16.2" thickBot="1" x14ac:dyDescent="0.35">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row>
    <row r="674" spans="1:27" ht="16.2" thickBot="1" x14ac:dyDescent="0.35">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row>
    <row r="675" spans="1:27" ht="16.2" thickBot="1" x14ac:dyDescent="0.3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row>
    <row r="676" spans="1:27" ht="16.2" thickBot="1" x14ac:dyDescent="0.35">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row>
    <row r="677" spans="1:27" ht="16.2" thickBot="1" x14ac:dyDescent="0.35">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row>
    <row r="678" spans="1:27" ht="16.2" thickBot="1" x14ac:dyDescent="0.35">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row>
    <row r="679" spans="1:27" ht="16.2" thickBot="1" x14ac:dyDescent="0.35">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row>
    <row r="680" spans="1:27" ht="16.2" thickBot="1" x14ac:dyDescent="0.35">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row>
    <row r="681" spans="1:27" ht="16.2" thickBot="1" x14ac:dyDescent="0.35">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row>
    <row r="682" spans="1:27" ht="16.2" thickBot="1" x14ac:dyDescent="0.35">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row>
    <row r="683" spans="1:27" ht="16.2" thickBot="1" x14ac:dyDescent="0.35">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row>
    <row r="684" spans="1:27" ht="16.2" thickBot="1" x14ac:dyDescent="0.35">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row>
    <row r="685" spans="1:27" ht="16.2" thickBot="1" x14ac:dyDescent="0.3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row>
    <row r="686" spans="1:27" ht="16.2" thickBot="1" x14ac:dyDescent="0.35">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row>
    <row r="687" spans="1:27" ht="16.2" thickBot="1" x14ac:dyDescent="0.35">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row>
    <row r="688" spans="1:27" ht="16.2" thickBot="1" x14ac:dyDescent="0.35">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row>
    <row r="689" spans="1:27" ht="16.2" thickBot="1" x14ac:dyDescent="0.35">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row>
    <row r="690" spans="1:27" ht="16.2" thickBot="1" x14ac:dyDescent="0.35">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row>
    <row r="691" spans="1:27" ht="16.2" thickBot="1" x14ac:dyDescent="0.35">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row>
    <row r="692" spans="1:27" ht="16.2" thickBot="1" x14ac:dyDescent="0.35">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row>
    <row r="693" spans="1:27" ht="16.2" thickBot="1" x14ac:dyDescent="0.35">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row>
    <row r="694" spans="1:27" ht="16.2" thickBot="1" x14ac:dyDescent="0.35">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row>
    <row r="695" spans="1:27" ht="16.2" thickBot="1" x14ac:dyDescent="0.3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row>
    <row r="696" spans="1:27" ht="16.2" thickBot="1" x14ac:dyDescent="0.35">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row>
    <row r="697" spans="1:27" ht="16.2" thickBot="1" x14ac:dyDescent="0.35">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row>
    <row r="698" spans="1:27" ht="16.2" thickBot="1" x14ac:dyDescent="0.35">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row>
    <row r="699" spans="1:27" ht="16.2" thickBot="1" x14ac:dyDescent="0.35">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row>
    <row r="700" spans="1:27" ht="16.2" thickBot="1" x14ac:dyDescent="0.35">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row>
    <row r="701" spans="1:27" ht="16.2" thickBot="1" x14ac:dyDescent="0.35">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row>
    <row r="702" spans="1:27" ht="16.2" thickBot="1" x14ac:dyDescent="0.35">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row>
    <row r="703" spans="1:27" ht="16.2" thickBot="1" x14ac:dyDescent="0.35">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row>
    <row r="704" spans="1:27" ht="16.2" thickBot="1" x14ac:dyDescent="0.35">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row>
    <row r="705" spans="1:27" ht="16.2" thickBot="1" x14ac:dyDescent="0.3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row>
    <row r="706" spans="1:27" ht="16.2" thickBot="1" x14ac:dyDescent="0.35">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row>
    <row r="707" spans="1:27" ht="16.2" thickBot="1" x14ac:dyDescent="0.35">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row>
    <row r="708" spans="1:27" ht="16.2" thickBot="1" x14ac:dyDescent="0.35">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row>
    <row r="709" spans="1:27" ht="16.2" thickBot="1" x14ac:dyDescent="0.35">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row>
    <row r="710" spans="1:27" ht="16.2" thickBot="1" x14ac:dyDescent="0.35">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row>
    <row r="711" spans="1:27" ht="16.2" thickBot="1" x14ac:dyDescent="0.35">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row>
    <row r="712" spans="1:27" ht="16.2" thickBot="1" x14ac:dyDescent="0.35">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row>
    <row r="713" spans="1:27" ht="16.2" thickBot="1" x14ac:dyDescent="0.35">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row>
    <row r="714" spans="1:27" ht="16.2" thickBot="1" x14ac:dyDescent="0.35">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row>
    <row r="715" spans="1:27" ht="16.2" thickBot="1" x14ac:dyDescent="0.3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row>
    <row r="716" spans="1:27" ht="16.2" thickBot="1" x14ac:dyDescent="0.35">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row>
    <row r="717" spans="1:27" ht="16.2" thickBot="1" x14ac:dyDescent="0.35">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row>
    <row r="718" spans="1:27" ht="16.2" thickBot="1" x14ac:dyDescent="0.35">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row>
    <row r="719" spans="1:27" ht="16.2" thickBot="1" x14ac:dyDescent="0.35">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row>
    <row r="720" spans="1:27" ht="16.2" thickBot="1" x14ac:dyDescent="0.35">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row>
    <row r="721" spans="1:27" ht="16.2" thickBot="1" x14ac:dyDescent="0.35">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row>
    <row r="722" spans="1:27" ht="16.2" thickBot="1" x14ac:dyDescent="0.35">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row>
    <row r="723" spans="1:27" ht="16.2" thickBot="1" x14ac:dyDescent="0.35">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row>
    <row r="724" spans="1:27" ht="16.2" thickBot="1" x14ac:dyDescent="0.35">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row>
    <row r="725" spans="1:27" ht="16.2" thickBot="1" x14ac:dyDescent="0.3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row>
    <row r="726" spans="1:27" ht="16.2" thickBot="1" x14ac:dyDescent="0.35">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row>
    <row r="727" spans="1:27" ht="16.2" thickBot="1" x14ac:dyDescent="0.35">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row>
    <row r="728" spans="1:27" ht="16.2" thickBot="1" x14ac:dyDescent="0.35">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row>
    <row r="729" spans="1:27" ht="16.2" thickBot="1" x14ac:dyDescent="0.35">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row>
    <row r="730" spans="1:27" ht="16.2" thickBot="1" x14ac:dyDescent="0.35">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row>
    <row r="731" spans="1:27" ht="16.2" thickBot="1" x14ac:dyDescent="0.35">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row>
    <row r="732" spans="1:27" ht="16.2" thickBot="1" x14ac:dyDescent="0.35">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row>
    <row r="733" spans="1:27" ht="16.2" thickBot="1" x14ac:dyDescent="0.35">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row>
    <row r="734" spans="1:27" ht="16.2" thickBot="1" x14ac:dyDescent="0.35">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row>
    <row r="735" spans="1:27" ht="16.2" thickBot="1" x14ac:dyDescent="0.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row>
    <row r="736" spans="1:27" ht="16.2" thickBot="1" x14ac:dyDescent="0.35">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row>
    <row r="737" spans="1:27" ht="16.2" thickBot="1" x14ac:dyDescent="0.35">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row>
    <row r="738" spans="1:27" ht="16.2" thickBot="1" x14ac:dyDescent="0.35">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row>
    <row r="739" spans="1:27" ht="16.2" thickBot="1" x14ac:dyDescent="0.35">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row>
    <row r="740" spans="1:27" ht="16.2" thickBot="1" x14ac:dyDescent="0.35">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row>
    <row r="741" spans="1:27" ht="16.2" thickBot="1" x14ac:dyDescent="0.35">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row>
    <row r="742" spans="1:27" ht="16.2" thickBot="1" x14ac:dyDescent="0.35">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row>
    <row r="743" spans="1:27" ht="16.2" thickBot="1" x14ac:dyDescent="0.35">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row>
    <row r="744" spans="1:27" ht="16.2" thickBot="1" x14ac:dyDescent="0.35">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row>
    <row r="745" spans="1:27" ht="16.2" thickBot="1" x14ac:dyDescent="0.3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row>
    <row r="746" spans="1:27" ht="16.2" thickBot="1" x14ac:dyDescent="0.35">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row>
    <row r="747" spans="1:27" ht="16.2" thickBot="1" x14ac:dyDescent="0.35">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row>
    <row r="748" spans="1:27" ht="16.2" thickBot="1" x14ac:dyDescent="0.35">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row>
    <row r="749" spans="1:27" ht="16.2" thickBot="1" x14ac:dyDescent="0.35">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row>
    <row r="750" spans="1:27" ht="16.2" thickBot="1" x14ac:dyDescent="0.35">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row>
    <row r="751" spans="1:27" ht="16.2" thickBot="1" x14ac:dyDescent="0.35">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row>
    <row r="752" spans="1:27" ht="16.2" thickBot="1" x14ac:dyDescent="0.35">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row>
    <row r="753" spans="1:27" ht="16.2" thickBot="1" x14ac:dyDescent="0.35">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row>
    <row r="754" spans="1:27" ht="16.2" thickBot="1" x14ac:dyDescent="0.35">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row>
    <row r="755" spans="1:27" ht="16.2" thickBot="1" x14ac:dyDescent="0.3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row>
    <row r="756" spans="1:27" ht="16.2" thickBot="1" x14ac:dyDescent="0.35">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row>
    <row r="757" spans="1:27" ht="16.2" thickBot="1" x14ac:dyDescent="0.35">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row>
    <row r="758" spans="1:27" ht="16.2" thickBot="1" x14ac:dyDescent="0.35">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row>
    <row r="759" spans="1:27" ht="16.2" thickBot="1" x14ac:dyDescent="0.35">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row>
    <row r="760" spans="1:27" ht="16.2" thickBot="1" x14ac:dyDescent="0.35">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row>
    <row r="761" spans="1:27" ht="16.2" thickBot="1" x14ac:dyDescent="0.35">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row>
    <row r="762" spans="1:27" ht="16.2" thickBot="1" x14ac:dyDescent="0.35">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row>
    <row r="763" spans="1:27" ht="16.2" thickBot="1" x14ac:dyDescent="0.35">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row>
    <row r="764" spans="1:27" ht="16.2" thickBot="1" x14ac:dyDescent="0.35">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row>
    <row r="765" spans="1:27" ht="16.2" thickBot="1" x14ac:dyDescent="0.3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row>
    <row r="766" spans="1:27" ht="16.2" thickBot="1" x14ac:dyDescent="0.35">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row>
    <row r="767" spans="1:27" ht="16.2" thickBot="1" x14ac:dyDescent="0.35">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row>
    <row r="768" spans="1:27" ht="16.2" thickBot="1" x14ac:dyDescent="0.35">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row>
    <row r="769" spans="1:27" ht="16.2" thickBot="1" x14ac:dyDescent="0.35">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row>
    <row r="770" spans="1:27" ht="16.2" thickBot="1" x14ac:dyDescent="0.35">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row>
    <row r="771" spans="1:27" ht="16.2" thickBot="1" x14ac:dyDescent="0.35">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row>
    <row r="772" spans="1:27" ht="16.2" thickBot="1" x14ac:dyDescent="0.35">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row>
    <row r="773" spans="1:27" ht="16.2" thickBot="1" x14ac:dyDescent="0.35">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row>
    <row r="774" spans="1:27" ht="16.2" thickBot="1" x14ac:dyDescent="0.35">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row>
    <row r="775" spans="1:27" ht="16.2" thickBot="1" x14ac:dyDescent="0.3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row>
    <row r="776" spans="1:27" ht="16.2" thickBot="1" x14ac:dyDescent="0.35">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row>
    <row r="777" spans="1:27" ht="16.2" thickBot="1" x14ac:dyDescent="0.35">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row>
    <row r="778" spans="1:27" ht="16.2" thickBot="1" x14ac:dyDescent="0.35">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row>
    <row r="779" spans="1:27" ht="16.2" thickBot="1" x14ac:dyDescent="0.35">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row>
    <row r="780" spans="1:27" ht="16.2" thickBot="1" x14ac:dyDescent="0.35">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row>
    <row r="781" spans="1:27" ht="16.2" thickBot="1" x14ac:dyDescent="0.35">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row>
    <row r="782" spans="1:27" ht="16.2" thickBot="1" x14ac:dyDescent="0.35">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row>
    <row r="783" spans="1:27" ht="16.2" thickBot="1" x14ac:dyDescent="0.35">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row>
    <row r="784" spans="1:27" ht="16.2" thickBot="1" x14ac:dyDescent="0.35">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row>
    <row r="785" spans="1:27" ht="16.2" thickBot="1" x14ac:dyDescent="0.3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row>
    <row r="786" spans="1:27" ht="16.2" thickBot="1" x14ac:dyDescent="0.35">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row>
    <row r="787" spans="1:27" ht="16.2" thickBot="1" x14ac:dyDescent="0.35">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row>
    <row r="788" spans="1:27" ht="16.2" thickBot="1" x14ac:dyDescent="0.35">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row>
    <row r="789" spans="1:27" ht="16.2" thickBot="1" x14ac:dyDescent="0.35">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row>
    <row r="790" spans="1:27" ht="16.2" thickBot="1" x14ac:dyDescent="0.35">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row>
    <row r="791" spans="1:27" ht="16.2" thickBot="1" x14ac:dyDescent="0.35">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row>
    <row r="792" spans="1:27" ht="16.2" thickBot="1" x14ac:dyDescent="0.35">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row>
    <row r="793" spans="1:27" ht="16.2" thickBot="1" x14ac:dyDescent="0.35">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row>
    <row r="794" spans="1:27" ht="16.2" thickBot="1" x14ac:dyDescent="0.35">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row>
    <row r="795" spans="1:27" ht="16.2" thickBot="1" x14ac:dyDescent="0.3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row>
    <row r="796" spans="1:27" ht="16.2" thickBot="1" x14ac:dyDescent="0.35">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row>
    <row r="797" spans="1:27" ht="16.2" thickBot="1" x14ac:dyDescent="0.35">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row>
    <row r="798" spans="1:27" ht="16.2" thickBot="1" x14ac:dyDescent="0.35">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row>
    <row r="799" spans="1:27" ht="16.2" thickBot="1" x14ac:dyDescent="0.35">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row>
    <row r="800" spans="1:27" ht="16.2" thickBot="1" x14ac:dyDescent="0.35">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row>
    <row r="801" spans="1:27" ht="16.2" thickBot="1" x14ac:dyDescent="0.35">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row>
    <row r="802" spans="1:27" ht="16.2" thickBot="1" x14ac:dyDescent="0.35">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row>
    <row r="803" spans="1:27" ht="16.2" thickBot="1" x14ac:dyDescent="0.35">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row>
    <row r="804" spans="1:27" ht="16.2" thickBot="1" x14ac:dyDescent="0.35">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row>
    <row r="805" spans="1:27" ht="16.2" thickBot="1" x14ac:dyDescent="0.3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row>
    <row r="806" spans="1:27" ht="16.2" thickBot="1" x14ac:dyDescent="0.35">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row>
    <row r="807" spans="1:27" ht="16.2" thickBot="1" x14ac:dyDescent="0.35">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row>
    <row r="808" spans="1:27" ht="16.2" thickBot="1" x14ac:dyDescent="0.35">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row>
    <row r="809" spans="1:27" ht="16.2" thickBot="1" x14ac:dyDescent="0.35">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row>
    <row r="810" spans="1:27" ht="16.2" thickBot="1" x14ac:dyDescent="0.35">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row>
    <row r="811" spans="1:27" ht="16.2" thickBot="1" x14ac:dyDescent="0.35">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row>
    <row r="812" spans="1:27" ht="16.2" thickBot="1" x14ac:dyDescent="0.35">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row>
    <row r="813" spans="1:27" ht="16.2" thickBot="1" x14ac:dyDescent="0.35">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row>
    <row r="814" spans="1:27" ht="16.2" thickBot="1" x14ac:dyDescent="0.35">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row>
    <row r="815" spans="1:27" ht="16.2" thickBot="1" x14ac:dyDescent="0.3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row>
    <row r="816" spans="1:27" ht="16.2" thickBot="1" x14ac:dyDescent="0.35">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row>
    <row r="817" spans="1:27" ht="16.2" thickBot="1" x14ac:dyDescent="0.35">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row>
    <row r="818" spans="1:27" ht="16.2" thickBot="1" x14ac:dyDescent="0.35">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row>
    <row r="819" spans="1:27" ht="16.2" thickBot="1" x14ac:dyDescent="0.35">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row>
    <row r="820" spans="1:27" ht="16.2" thickBot="1" x14ac:dyDescent="0.35">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row>
    <row r="821" spans="1:27" ht="16.2" thickBot="1" x14ac:dyDescent="0.35">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row>
    <row r="822" spans="1:27" ht="16.2" thickBot="1" x14ac:dyDescent="0.35">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row>
    <row r="823" spans="1:27" ht="16.2" thickBot="1" x14ac:dyDescent="0.35">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row>
    <row r="824" spans="1:27" ht="16.2" thickBot="1" x14ac:dyDescent="0.35">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row>
    <row r="825" spans="1:27" ht="16.2" thickBot="1" x14ac:dyDescent="0.3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row>
    <row r="826" spans="1:27" ht="16.2" thickBot="1" x14ac:dyDescent="0.35">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row>
    <row r="827" spans="1:27" ht="16.2" thickBot="1" x14ac:dyDescent="0.35">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row>
    <row r="828" spans="1:27" ht="16.2" thickBot="1" x14ac:dyDescent="0.35">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row>
    <row r="829" spans="1:27" ht="16.2" thickBot="1" x14ac:dyDescent="0.35">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row>
    <row r="830" spans="1:27" ht="16.2" thickBot="1" x14ac:dyDescent="0.35">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row>
    <row r="831" spans="1:27" ht="16.2" thickBot="1" x14ac:dyDescent="0.35">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row>
    <row r="832" spans="1:27" ht="16.2" thickBot="1" x14ac:dyDescent="0.35">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row>
    <row r="833" spans="1:27" ht="16.2" thickBot="1" x14ac:dyDescent="0.35">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row>
    <row r="834" spans="1:27" ht="16.2" thickBot="1" x14ac:dyDescent="0.35">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row>
    <row r="835" spans="1:27" ht="16.2" thickBot="1" x14ac:dyDescent="0.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row>
    <row r="836" spans="1:27" ht="16.2" thickBot="1" x14ac:dyDescent="0.35">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row>
    <row r="837" spans="1:27" ht="16.2" thickBot="1" x14ac:dyDescent="0.35">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row>
    <row r="838" spans="1:27" ht="16.2" thickBot="1" x14ac:dyDescent="0.35">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row>
    <row r="839" spans="1:27" ht="16.2" thickBot="1" x14ac:dyDescent="0.35">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row>
    <row r="840" spans="1:27" ht="16.2" thickBot="1" x14ac:dyDescent="0.35">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row>
    <row r="841" spans="1:27" ht="16.2" thickBot="1" x14ac:dyDescent="0.35">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row>
    <row r="842" spans="1:27" ht="16.2" thickBot="1" x14ac:dyDescent="0.35">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row>
    <row r="843" spans="1:27" ht="16.2" thickBot="1" x14ac:dyDescent="0.35">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row>
    <row r="844" spans="1:27" ht="16.2" thickBot="1" x14ac:dyDescent="0.35">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row>
    <row r="845" spans="1:27" ht="16.2" thickBot="1" x14ac:dyDescent="0.3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row>
    <row r="846" spans="1:27" ht="16.2" thickBot="1" x14ac:dyDescent="0.35">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row>
    <row r="847" spans="1:27" ht="16.2" thickBot="1" x14ac:dyDescent="0.35">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row>
    <row r="848" spans="1:27" ht="16.2" thickBot="1" x14ac:dyDescent="0.35">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row>
    <row r="849" spans="1:27" ht="16.2" thickBot="1" x14ac:dyDescent="0.35">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row>
    <row r="850" spans="1:27" ht="16.2" thickBot="1" x14ac:dyDescent="0.35">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row>
    <row r="851" spans="1:27" ht="16.2" thickBot="1" x14ac:dyDescent="0.35">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row>
    <row r="852" spans="1:27" ht="16.2" thickBot="1" x14ac:dyDescent="0.35">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row>
    <row r="853" spans="1:27" ht="16.2" thickBot="1" x14ac:dyDescent="0.35">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row>
    <row r="854" spans="1:27" ht="16.2" thickBot="1" x14ac:dyDescent="0.35">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row>
    <row r="855" spans="1:27" ht="16.2" thickBot="1" x14ac:dyDescent="0.3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row>
    <row r="856" spans="1:27" ht="16.2" thickBot="1" x14ac:dyDescent="0.35">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row>
    <row r="857" spans="1:27" ht="16.2" thickBot="1" x14ac:dyDescent="0.35">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row>
    <row r="858" spans="1:27" ht="16.2" thickBot="1" x14ac:dyDescent="0.35">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row>
    <row r="859" spans="1:27" ht="16.2" thickBot="1" x14ac:dyDescent="0.35">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row>
    <row r="860" spans="1:27" ht="16.2" thickBot="1" x14ac:dyDescent="0.35">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row>
    <row r="861" spans="1:27" ht="16.2" thickBot="1" x14ac:dyDescent="0.35">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row>
    <row r="862" spans="1:27" ht="16.2" thickBot="1" x14ac:dyDescent="0.35">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row>
    <row r="863" spans="1:27" ht="16.2" thickBot="1" x14ac:dyDescent="0.35">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row>
    <row r="864" spans="1:27" ht="16.2" thickBot="1" x14ac:dyDescent="0.35">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row>
    <row r="865" spans="1:27" ht="16.2" thickBot="1" x14ac:dyDescent="0.3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row>
    <row r="866" spans="1:27" ht="16.2" thickBot="1" x14ac:dyDescent="0.35">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row>
    <row r="867" spans="1:27" ht="16.2" thickBot="1" x14ac:dyDescent="0.35">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row>
    <row r="868" spans="1:27" ht="16.2" thickBot="1" x14ac:dyDescent="0.35">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row>
    <row r="869" spans="1:27" ht="16.2" thickBot="1" x14ac:dyDescent="0.35">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row>
    <row r="870" spans="1:27" ht="16.2" thickBot="1" x14ac:dyDescent="0.35">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row>
    <row r="871" spans="1:27" ht="16.2" thickBot="1" x14ac:dyDescent="0.35">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row>
    <row r="872" spans="1:27" ht="16.2" thickBot="1" x14ac:dyDescent="0.35">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row>
    <row r="873" spans="1:27" ht="16.2" thickBot="1" x14ac:dyDescent="0.35">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row>
    <row r="874" spans="1:27" ht="16.2" thickBot="1" x14ac:dyDescent="0.35">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row>
    <row r="875" spans="1:27" ht="16.2" thickBot="1" x14ac:dyDescent="0.3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row>
    <row r="876" spans="1:27" ht="16.2" thickBot="1" x14ac:dyDescent="0.35">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row>
    <row r="877" spans="1:27" ht="16.2" thickBot="1" x14ac:dyDescent="0.35">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row>
    <row r="878" spans="1:27" ht="16.2" thickBot="1" x14ac:dyDescent="0.35">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row>
    <row r="879" spans="1:27" ht="16.2" thickBot="1" x14ac:dyDescent="0.35">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row>
    <row r="880" spans="1:27" ht="16.2" thickBot="1" x14ac:dyDescent="0.35">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row>
    <row r="881" spans="1:27" ht="16.2" thickBot="1" x14ac:dyDescent="0.35">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row>
    <row r="882" spans="1:27" ht="16.2" thickBot="1" x14ac:dyDescent="0.35">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row>
    <row r="883" spans="1:27" ht="16.2" thickBot="1" x14ac:dyDescent="0.35">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row>
    <row r="884" spans="1:27" ht="16.2" thickBot="1" x14ac:dyDescent="0.35">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row>
    <row r="885" spans="1:27" ht="16.2" thickBot="1" x14ac:dyDescent="0.3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row>
    <row r="886" spans="1:27" ht="16.2" thickBot="1" x14ac:dyDescent="0.35">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row>
    <row r="887" spans="1:27" ht="16.2" thickBot="1" x14ac:dyDescent="0.35">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row>
    <row r="888" spans="1:27" ht="16.2" thickBot="1" x14ac:dyDescent="0.35">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row>
    <row r="889" spans="1:27" ht="16.2" thickBot="1" x14ac:dyDescent="0.35">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row>
    <row r="890" spans="1:27" ht="16.2" thickBot="1" x14ac:dyDescent="0.35">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row>
    <row r="891" spans="1:27" ht="16.2" thickBot="1" x14ac:dyDescent="0.35">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row>
    <row r="892" spans="1:27" ht="16.2" thickBot="1" x14ac:dyDescent="0.35">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row>
    <row r="893" spans="1:27" ht="16.2" thickBot="1" x14ac:dyDescent="0.35">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row>
    <row r="894" spans="1:27" ht="16.2" thickBot="1" x14ac:dyDescent="0.35">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row>
    <row r="895" spans="1:27" ht="16.2" thickBot="1" x14ac:dyDescent="0.3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row>
    <row r="896" spans="1:27" ht="16.2" thickBot="1" x14ac:dyDescent="0.35">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row>
    <row r="897" spans="1:27" ht="16.2" thickBot="1" x14ac:dyDescent="0.35">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row>
    <row r="898" spans="1:27" ht="16.2" thickBot="1" x14ac:dyDescent="0.35">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row>
    <row r="899" spans="1:27" ht="16.2" thickBot="1" x14ac:dyDescent="0.35">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row>
    <row r="900" spans="1:27" ht="16.2" thickBot="1" x14ac:dyDescent="0.35">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row>
    <row r="901" spans="1:27" ht="16.2" thickBot="1" x14ac:dyDescent="0.35">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row>
    <row r="902" spans="1:27" ht="16.2" thickBot="1" x14ac:dyDescent="0.35">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row>
    <row r="903" spans="1:27" ht="16.2" thickBot="1" x14ac:dyDescent="0.35">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row>
    <row r="904" spans="1:27" ht="16.2" thickBot="1" x14ac:dyDescent="0.35">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row>
    <row r="905" spans="1:27" ht="16.2" thickBot="1" x14ac:dyDescent="0.3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row>
    <row r="906" spans="1:27" ht="16.2" thickBot="1" x14ac:dyDescent="0.35">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row>
    <row r="907" spans="1:27" ht="16.2" thickBot="1" x14ac:dyDescent="0.35">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row>
    <row r="908" spans="1:27" ht="16.2" thickBot="1" x14ac:dyDescent="0.35">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row>
    <row r="909" spans="1:27" ht="16.2" thickBot="1" x14ac:dyDescent="0.35">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row>
    <row r="910" spans="1:27" ht="16.2" thickBot="1" x14ac:dyDescent="0.35">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row>
    <row r="911" spans="1:27" ht="16.2" thickBot="1" x14ac:dyDescent="0.35">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row>
    <row r="912" spans="1:27" ht="16.2" thickBot="1" x14ac:dyDescent="0.35">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row>
    <row r="913" spans="1:27" ht="16.2" thickBot="1" x14ac:dyDescent="0.35">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row>
    <row r="914" spans="1:27" ht="16.2" thickBot="1" x14ac:dyDescent="0.35">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row>
    <row r="915" spans="1:27" ht="16.2" thickBot="1" x14ac:dyDescent="0.3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row>
    <row r="916" spans="1:27" ht="16.2" thickBot="1" x14ac:dyDescent="0.35">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row>
    <row r="917" spans="1:27" ht="16.2" thickBot="1" x14ac:dyDescent="0.35">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row>
    <row r="918" spans="1:27" ht="16.2" thickBot="1" x14ac:dyDescent="0.35">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row>
    <row r="919" spans="1:27" ht="16.2" thickBot="1" x14ac:dyDescent="0.35">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row>
    <row r="920" spans="1:27" ht="16.2" thickBot="1" x14ac:dyDescent="0.35">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row>
    <row r="921" spans="1:27" ht="16.2" thickBot="1" x14ac:dyDescent="0.35">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row>
    <row r="922" spans="1:27" ht="16.2" thickBot="1" x14ac:dyDescent="0.35">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row>
    <row r="923" spans="1:27" ht="16.2" thickBot="1" x14ac:dyDescent="0.35">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row>
    <row r="924" spans="1:27" ht="16.2" thickBot="1" x14ac:dyDescent="0.35">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row>
    <row r="925" spans="1:27" ht="16.2" thickBot="1" x14ac:dyDescent="0.3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row>
    <row r="926" spans="1:27" ht="16.2" thickBot="1" x14ac:dyDescent="0.35">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row>
    <row r="927" spans="1:27" ht="16.2" thickBot="1" x14ac:dyDescent="0.35">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row>
    <row r="928" spans="1:27" ht="16.2" thickBot="1" x14ac:dyDescent="0.35">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row>
    <row r="929" spans="1:27" ht="16.2" thickBot="1" x14ac:dyDescent="0.35">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row>
    <row r="930" spans="1:27" ht="16.2" thickBot="1" x14ac:dyDescent="0.35">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row>
    <row r="931" spans="1:27" ht="16.2" thickBot="1" x14ac:dyDescent="0.35">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row>
    <row r="932" spans="1:27" ht="16.2" thickBot="1" x14ac:dyDescent="0.35">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row>
    <row r="933" spans="1:27" ht="16.2" thickBot="1" x14ac:dyDescent="0.35">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row>
    <row r="934" spans="1:27" ht="16.2" thickBot="1" x14ac:dyDescent="0.35">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row>
    <row r="935" spans="1:27" ht="16.2" thickBot="1" x14ac:dyDescent="0.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row>
    <row r="936" spans="1:27" ht="16.2" thickBot="1" x14ac:dyDescent="0.35">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row>
    <row r="937" spans="1:27" ht="16.2" thickBot="1" x14ac:dyDescent="0.35">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row>
    <row r="938" spans="1:27" ht="16.2" thickBot="1" x14ac:dyDescent="0.35">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row>
    <row r="939" spans="1:27" ht="16.2" thickBot="1" x14ac:dyDescent="0.35">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row>
    <row r="940" spans="1:27" ht="16.2" thickBot="1" x14ac:dyDescent="0.35">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row>
    <row r="941" spans="1:27" ht="16.2" thickBot="1" x14ac:dyDescent="0.35">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row>
    <row r="942" spans="1:27" ht="16.2" thickBot="1" x14ac:dyDescent="0.35">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row>
    <row r="943" spans="1:27" ht="16.2" thickBot="1" x14ac:dyDescent="0.35">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row>
    <row r="944" spans="1:27" ht="16.2" thickBot="1" x14ac:dyDescent="0.35">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row>
    <row r="945" spans="1:27" ht="16.2" thickBot="1" x14ac:dyDescent="0.3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row>
    <row r="946" spans="1:27" ht="16.2" thickBot="1" x14ac:dyDescent="0.35">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row>
    <row r="947" spans="1:27" ht="16.2" thickBot="1" x14ac:dyDescent="0.35">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row>
    <row r="948" spans="1:27" ht="16.2" thickBot="1" x14ac:dyDescent="0.35">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row>
    <row r="949" spans="1:27" ht="16.2" thickBot="1" x14ac:dyDescent="0.35">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row>
    <row r="950" spans="1:27" ht="16.2" thickBot="1" x14ac:dyDescent="0.35">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row>
    <row r="951" spans="1:27" ht="16.2" thickBot="1" x14ac:dyDescent="0.35">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row>
    <row r="952" spans="1:27" ht="16.2" thickBot="1" x14ac:dyDescent="0.35">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row>
    <row r="953" spans="1:27" ht="16.2" thickBot="1" x14ac:dyDescent="0.35">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row>
    <row r="954" spans="1:27" ht="16.2" thickBot="1" x14ac:dyDescent="0.35">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row>
    <row r="955" spans="1:27" ht="16.2" thickBot="1" x14ac:dyDescent="0.3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row>
    <row r="956" spans="1:27" ht="16.2" thickBot="1" x14ac:dyDescent="0.35">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row>
    <row r="957" spans="1:27" ht="16.2" thickBot="1" x14ac:dyDescent="0.35">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row>
    <row r="958" spans="1:27" ht="16.2" thickBot="1" x14ac:dyDescent="0.35">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row>
    <row r="959" spans="1:27" ht="16.2" thickBot="1" x14ac:dyDescent="0.35">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row>
    <row r="960" spans="1:27" ht="16.2" thickBot="1" x14ac:dyDescent="0.35">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row>
    <row r="961" spans="1:27" ht="16.2" thickBot="1" x14ac:dyDescent="0.35">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row>
    <row r="962" spans="1:27" ht="16.2" thickBot="1" x14ac:dyDescent="0.35">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row>
    <row r="963" spans="1:27" ht="16.2" thickBot="1" x14ac:dyDescent="0.35">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row>
    <row r="964" spans="1:27" ht="16.2" thickBot="1" x14ac:dyDescent="0.35">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row>
    <row r="965" spans="1:27" ht="16.2" thickBot="1" x14ac:dyDescent="0.3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row>
    <row r="966" spans="1:27" ht="16.2" thickBot="1" x14ac:dyDescent="0.35">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row>
    <row r="967" spans="1:27" ht="16.2" thickBot="1" x14ac:dyDescent="0.35">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row>
    <row r="968" spans="1:27" ht="16.2" thickBot="1" x14ac:dyDescent="0.35">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row>
    <row r="969" spans="1:27" ht="16.2" thickBot="1" x14ac:dyDescent="0.35">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row>
    <row r="970" spans="1:27" ht="16.2" thickBot="1" x14ac:dyDescent="0.35">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row>
    <row r="971" spans="1:27" ht="16.2" thickBot="1" x14ac:dyDescent="0.35">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row>
    <row r="972" spans="1:27" ht="16.2" thickBot="1" x14ac:dyDescent="0.35">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row>
    <row r="973" spans="1:27" ht="16.2" thickBot="1" x14ac:dyDescent="0.35">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row>
    <row r="974" spans="1:27" ht="16.2" thickBot="1" x14ac:dyDescent="0.35">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row>
    <row r="975" spans="1:27" ht="16.2" thickBot="1" x14ac:dyDescent="0.3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row>
    <row r="976" spans="1:27" ht="16.2" thickBot="1" x14ac:dyDescent="0.35">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row>
    <row r="977" spans="1:27" ht="16.2" thickBot="1" x14ac:dyDescent="0.35">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row>
    <row r="978" spans="1:27" ht="16.2" thickBot="1" x14ac:dyDescent="0.35">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row>
    <row r="979" spans="1:27" ht="16.2" thickBot="1" x14ac:dyDescent="0.35">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row>
    <row r="980" spans="1:27" ht="16.2" thickBot="1" x14ac:dyDescent="0.35">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row>
    <row r="981" spans="1:27" ht="16.2" thickBot="1" x14ac:dyDescent="0.35">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row>
    <row r="982" spans="1:27" ht="16.2" thickBot="1" x14ac:dyDescent="0.35">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row>
    <row r="983" spans="1:27" ht="16.2" thickBot="1" x14ac:dyDescent="0.35">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row>
    <row r="984" spans="1:27" ht="16.2" thickBot="1" x14ac:dyDescent="0.35">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row>
    <row r="985" spans="1:27" ht="16.2" thickBot="1" x14ac:dyDescent="0.3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row>
    <row r="986" spans="1:27" ht="16.2" thickBot="1" x14ac:dyDescent="0.35">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row>
    <row r="987" spans="1:27" ht="16.2" thickBot="1" x14ac:dyDescent="0.35">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row>
    <row r="988" spans="1:27" ht="16.2" thickBot="1" x14ac:dyDescent="0.35">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row>
    <row r="989" spans="1:27" ht="16.2" thickBot="1" x14ac:dyDescent="0.35">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row>
    <row r="990" spans="1:27" ht="16.2" thickBot="1" x14ac:dyDescent="0.35">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row>
    <row r="991" spans="1:27" ht="16.2" thickBot="1" x14ac:dyDescent="0.35">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row>
    <row r="992" spans="1:27" ht="16.2" thickBot="1" x14ac:dyDescent="0.35">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row>
    <row r="993" spans="1:27" ht="16.2" thickBot="1" x14ac:dyDescent="0.35">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row>
    <row r="994" spans="1:27" ht="16.2" thickBot="1" x14ac:dyDescent="0.35">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row>
    <row r="995" spans="1:27" ht="16.2" thickBot="1" x14ac:dyDescent="0.3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row>
    <row r="996" spans="1:27" ht="16.2" thickBot="1" x14ac:dyDescent="0.35">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row>
    <row r="997" spans="1:27" ht="16.2" thickBot="1" x14ac:dyDescent="0.35">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row>
    <row r="998" spans="1:27" ht="16.2" thickBot="1" x14ac:dyDescent="0.35">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row>
    <row r="999" spans="1:27" ht="16.2" thickBot="1" x14ac:dyDescent="0.35">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row>
    <row r="1000" spans="1:27" ht="16.2" thickBot="1" x14ac:dyDescent="0.35">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row>
    <row r="1001" spans="1:27" ht="16.2" thickBot="1" x14ac:dyDescent="0.35">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c r="AA1001" s="7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topLeftCell="A5" workbookViewId="0">
      <selection activeCell="E52" sqref="E52"/>
    </sheetView>
  </sheetViews>
  <sheetFormatPr defaultColWidth="8.69921875" defaultRowHeight="15.6" x14ac:dyDescent="0.3"/>
  <cols>
    <col min="1" max="1" width="11.19921875" bestFit="1" customWidth="1"/>
    <col min="2" max="2" width="44.69921875" bestFit="1" customWidth="1"/>
    <col min="3" max="3" width="6.19921875" bestFit="1" customWidth="1"/>
    <col min="4" max="4" width="59" style="80" customWidth="1"/>
  </cols>
  <sheetData>
    <row r="1" spans="1:27" ht="32.700000000000003" customHeight="1" thickBot="1" x14ac:dyDescent="0.35">
      <c r="A1" s="104" t="s">
        <v>122</v>
      </c>
      <c r="B1" s="104" t="s">
        <v>123</v>
      </c>
      <c r="C1" s="104" t="s">
        <v>6</v>
      </c>
      <c r="D1" s="68" t="s">
        <v>124</v>
      </c>
      <c r="E1" s="105"/>
      <c r="F1" s="105"/>
      <c r="G1" s="105"/>
      <c r="H1" s="105"/>
      <c r="I1" s="105"/>
      <c r="J1" s="105"/>
      <c r="K1" s="105"/>
      <c r="L1" s="105"/>
      <c r="M1" s="105"/>
      <c r="N1" s="105"/>
      <c r="O1" s="105"/>
      <c r="P1" s="105"/>
      <c r="Q1" s="105"/>
      <c r="R1" s="105"/>
      <c r="S1" s="105"/>
      <c r="T1" s="105"/>
      <c r="U1" s="105"/>
      <c r="V1" s="105"/>
      <c r="W1" s="105"/>
      <c r="X1" s="105"/>
      <c r="Y1" s="105"/>
      <c r="Z1" s="105"/>
      <c r="AA1" s="105"/>
    </row>
    <row r="2" spans="1:27" ht="53.4" thickBot="1" x14ac:dyDescent="0.35">
      <c r="A2" s="106" t="s">
        <v>0</v>
      </c>
      <c r="B2" s="107" t="s">
        <v>27</v>
      </c>
      <c r="C2" s="108" t="s">
        <v>5</v>
      </c>
      <c r="D2" s="69" t="s">
        <v>125</v>
      </c>
      <c r="E2" s="105"/>
      <c r="F2" s="105"/>
      <c r="G2" s="105"/>
      <c r="H2" s="105"/>
      <c r="I2" s="105"/>
      <c r="J2" s="105"/>
      <c r="K2" s="105"/>
      <c r="L2" s="105"/>
      <c r="M2" s="105"/>
      <c r="N2" s="105"/>
      <c r="O2" s="105"/>
      <c r="P2" s="105"/>
      <c r="Q2" s="105"/>
      <c r="R2" s="105"/>
      <c r="S2" s="105"/>
      <c r="T2" s="105"/>
      <c r="U2" s="105"/>
      <c r="V2" s="105"/>
      <c r="W2" s="105"/>
      <c r="X2" s="105"/>
      <c r="Y2" s="105"/>
      <c r="Z2" s="105"/>
      <c r="AA2" s="105"/>
    </row>
    <row r="3" spans="1:27" ht="16.2" thickBot="1" x14ac:dyDescent="0.35">
      <c r="A3" s="109"/>
      <c r="B3" s="107" t="s">
        <v>26</v>
      </c>
      <c r="C3" s="108" t="s">
        <v>7</v>
      </c>
      <c r="D3" s="69" t="s">
        <v>126</v>
      </c>
      <c r="E3" s="105"/>
      <c r="F3" s="105"/>
      <c r="G3" s="105"/>
      <c r="H3" s="105"/>
      <c r="I3" s="105"/>
      <c r="J3" s="105"/>
      <c r="K3" s="105"/>
      <c r="L3" s="105"/>
      <c r="M3" s="105"/>
      <c r="N3" s="105"/>
      <c r="O3" s="105"/>
      <c r="P3" s="105"/>
      <c r="Q3" s="105"/>
      <c r="R3" s="105"/>
      <c r="S3" s="105"/>
      <c r="T3" s="105"/>
      <c r="U3" s="105"/>
      <c r="V3" s="105"/>
      <c r="W3" s="105"/>
      <c r="X3" s="105"/>
      <c r="Y3" s="105"/>
      <c r="Z3" s="105"/>
      <c r="AA3" s="105"/>
    </row>
    <row r="4" spans="1:27" ht="16.2" thickBot="1" x14ac:dyDescent="0.35">
      <c r="A4" s="110"/>
      <c r="B4" s="111"/>
      <c r="C4" s="111"/>
      <c r="D4" s="69"/>
      <c r="E4" s="105"/>
      <c r="F4" s="105"/>
      <c r="G4" s="105"/>
      <c r="H4" s="105"/>
      <c r="I4" s="105"/>
      <c r="J4" s="105"/>
      <c r="K4" s="105"/>
      <c r="L4" s="105"/>
      <c r="M4" s="105"/>
      <c r="N4" s="105"/>
      <c r="O4" s="105"/>
      <c r="P4" s="105"/>
      <c r="Q4" s="105"/>
      <c r="R4" s="105"/>
      <c r="S4" s="105"/>
      <c r="T4" s="105"/>
      <c r="U4" s="105"/>
      <c r="V4" s="105"/>
      <c r="W4" s="105"/>
      <c r="X4" s="105"/>
      <c r="Y4" s="105"/>
      <c r="Z4" s="105"/>
      <c r="AA4" s="105"/>
    </row>
    <row r="5" spans="1:27" ht="27" thickBot="1" x14ac:dyDescent="0.35">
      <c r="A5" s="106" t="s">
        <v>40</v>
      </c>
      <c r="B5" s="107" t="s">
        <v>41</v>
      </c>
      <c r="C5" s="108" t="s">
        <v>16</v>
      </c>
      <c r="D5" s="69" t="s">
        <v>202</v>
      </c>
      <c r="E5" s="105"/>
      <c r="F5" s="105"/>
      <c r="G5" s="105"/>
      <c r="H5" s="105"/>
      <c r="I5" s="105"/>
      <c r="J5" s="105"/>
      <c r="K5" s="105"/>
      <c r="L5" s="105"/>
      <c r="M5" s="105"/>
      <c r="N5" s="105"/>
      <c r="O5" s="105"/>
      <c r="P5" s="105"/>
      <c r="Q5" s="105"/>
      <c r="R5" s="105"/>
      <c r="S5" s="105"/>
      <c r="T5" s="105"/>
      <c r="U5" s="105"/>
      <c r="V5" s="105"/>
      <c r="W5" s="105"/>
      <c r="X5" s="105"/>
      <c r="Y5" s="105"/>
      <c r="Z5" s="105"/>
      <c r="AA5" s="105"/>
    </row>
    <row r="6" spans="1:27" ht="16.2" thickBot="1" x14ac:dyDescent="0.35">
      <c r="A6" s="109"/>
      <c r="B6" s="112" t="s">
        <v>37</v>
      </c>
      <c r="C6" s="108" t="s">
        <v>64</v>
      </c>
      <c r="D6" s="69" t="s">
        <v>203</v>
      </c>
      <c r="E6" s="105"/>
      <c r="F6" s="105"/>
      <c r="G6" s="105"/>
      <c r="H6" s="105"/>
      <c r="I6" s="105"/>
      <c r="J6" s="105"/>
      <c r="K6" s="105"/>
      <c r="L6" s="105"/>
      <c r="M6" s="105"/>
      <c r="N6" s="105"/>
      <c r="O6" s="105"/>
      <c r="P6" s="105"/>
      <c r="Q6" s="105"/>
      <c r="R6" s="105"/>
      <c r="S6" s="105"/>
      <c r="T6" s="105"/>
      <c r="U6" s="105"/>
      <c r="V6" s="105"/>
      <c r="W6" s="105"/>
      <c r="X6" s="105"/>
      <c r="Y6" s="105"/>
      <c r="Z6" s="105"/>
      <c r="AA6" s="105"/>
    </row>
    <row r="7" spans="1:27" ht="40.200000000000003" thickBot="1" x14ac:dyDescent="0.35">
      <c r="A7" s="109"/>
      <c r="B7" s="107" t="s">
        <v>42</v>
      </c>
      <c r="C7" s="108" t="s">
        <v>45</v>
      </c>
      <c r="D7" s="69" t="s">
        <v>127</v>
      </c>
      <c r="E7" s="105"/>
      <c r="F7" s="105"/>
      <c r="G7" s="105"/>
      <c r="H7" s="105"/>
      <c r="I7" s="105"/>
      <c r="J7" s="105"/>
      <c r="K7" s="105"/>
      <c r="L7" s="105"/>
      <c r="M7" s="105"/>
      <c r="N7" s="105"/>
      <c r="O7" s="105"/>
      <c r="P7" s="105"/>
      <c r="Q7" s="105"/>
      <c r="R7" s="105"/>
      <c r="S7" s="105"/>
      <c r="T7" s="105"/>
      <c r="U7" s="105"/>
      <c r="V7" s="105"/>
      <c r="W7" s="105"/>
      <c r="X7" s="105"/>
      <c r="Y7" s="105"/>
      <c r="Z7" s="105"/>
      <c r="AA7" s="105"/>
    </row>
    <row r="8" spans="1:27" ht="27" thickBot="1" x14ac:dyDescent="0.35">
      <c r="A8" s="109"/>
      <c r="B8" s="107" t="s">
        <v>43</v>
      </c>
      <c r="C8" s="108" t="s">
        <v>46</v>
      </c>
      <c r="D8" s="69" t="s">
        <v>128</v>
      </c>
      <c r="E8" s="105"/>
      <c r="F8" s="105"/>
      <c r="G8" s="105"/>
      <c r="H8" s="105"/>
      <c r="I8" s="105"/>
      <c r="J8" s="105"/>
      <c r="K8" s="105"/>
      <c r="L8" s="105"/>
      <c r="M8" s="105"/>
      <c r="N8" s="105"/>
      <c r="O8" s="105"/>
      <c r="P8" s="105"/>
      <c r="Q8" s="105"/>
      <c r="R8" s="105"/>
      <c r="S8" s="105"/>
      <c r="T8" s="105"/>
      <c r="U8" s="105"/>
      <c r="V8" s="105"/>
      <c r="W8" s="105"/>
      <c r="X8" s="105"/>
      <c r="Y8" s="105"/>
      <c r="Z8" s="105"/>
      <c r="AA8" s="105"/>
    </row>
    <row r="9" spans="1:27" ht="27" thickBot="1" x14ac:dyDescent="0.35">
      <c r="A9" s="109"/>
      <c r="B9" s="112" t="s">
        <v>129</v>
      </c>
      <c r="C9" s="108" t="s">
        <v>68</v>
      </c>
      <c r="D9" s="69" t="s">
        <v>130</v>
      </c>
      <c r="E9" s="105"/>
      <c r="F9" s="105"/>
      <c r="G9" s="105"/>
      <c r="H9" s="105"/>
      <c r="I9" s="105"/>
      <c r="J9" s="105"/>
      <c r="K9" s="105"/>
      <c r="L9" s="105"/>
      <c r="M9" s="105"/>
      <c r="N9" s="105"/>
      <c r="O9" s="105"/>
      <c r="P9" s="105"/>
      <c r="Q9" s="105"/>
      <c r="R9" s="105"/>
      <c r="S9" s="105"/>
      <c r="T9" s="105"/>
      <c r="U9" s="105"/>
      <c r="V9" s="105"/>
      <c r="W9" s="105"/>
      <c r="X9" s="105"/>
      <c r="Y9" s="105"/>
      <c r="Z9" s="105"/>
      <c r="AA9" s="105"/>
    </row>
    <row r="10" spans="1:27" ht="16.2" thickBot="1" x14ac:dyDescent="0.35">
      <c r="A10" s="109"/>
      <c r="B10" s="113"/>
      <c r="C10" s="114"/>
      <c r="D10" s="69"/>
      <c r="E10" s="105"/>
      <c r="F10" s="105"/>
      <c r="G10" s="105"/>
      <c r="H10" s="105"/>
      <c r="I10" s="105"/>
      <c r="J10" s="105"/>
      <c r="K10" s="105"/>
      <c r="L10" s="105"/>
      <c r="M10" s="105"/>
      <c r="N10" s="105"/>
      <c r="O10" s="105"/>
      <c r="P10" s="105"/>
      <c r="Q10" s="105"/>
      <c r="R10" s="105"/>
      <c r="S10" s="105"/>
      <c r="T10" s="105"/>
      <c r="U10" s="105"/>
      <c r="V10" s="105"/>
      <c r="W10" s="105"/>
      <c r="X10" s="105"/>
      <c r="Y10" s="105"/>
      <c r="Z10" s="105"/>
      <c r="AA10" s="105"/>
    </row>
    <row r="11" spans="1:27" ht="40.200000000000003" thickBot="1" x14ac:dyDescent="0.35">
      <c r="A11" s="109"/>
      <c r="B11" s="107" t="s">
        <v>44</v>
      </c>
      <c r="C11" s="108" t="s">
        <v>4</v>
      </c>
      <c r="D11" s="69" t="s">
        <v>131</v>
      </c>
      <c r="E11" s="105"/>
      <c r="F11" s="105"/>
      <c r="G11" s="105"/>
      <c r="H11" s="105"/>
      <c r="I11" s="105"/>
      <c r="J11" s="105"/>
      <c r="K11" s="105"/>
      <c r="L11" s="105"/>
      <c r="M11" s="105"/>
      <c r="N11" s="105"/>
      <c r="O11" s="105"/>
      <c r="P11" s="105"/>
      <c r="Q11" s="105"/>
      <c r="R11" s="105"/>
      <c r="S11" s="105"/>
      <c r="T11" s="105"/>
      <c r="U11" s="105"/>
      <c r="V11" s="105"/>
      <c r="W11" s="105"/>
      <c r="X11" s="105"/>
      <c r="Y11" s="105"/>
      <c r="Z11" s="105"/>
      <c r="AA11" s="105"/>
    </row>
    <row r="12" spans="1:27" ht="16.2" thickBot="1" x14ac:dyDescent="0.35">
      <c r="A12" s="109"/>
      <c r="B12" s="112" t="s">
        <v>65</v>
      </c>
      <c r="C12" s="108" t="s">
        <v>16</v>
      </c>
      <c r="D12" s="69" t="s">
        <v>132</v>
      </c>
      <c r="E12" s="105"/>
      <c r="F12" s="105"/>
      <c r="G12" s="105"/>
      <c r="H12" s="105"/>
      <c r="I12" s="105"/>
      <c r="J12" s="105"/>
      <c r="K12" s="105"/>
      <c r="L12" s="105"/>
      <c r="M12" s="105"/>
      <c r="N12" s="105"/>
      <c r="O12" s="105"/>
      <c r="P12" s="105"/>
      <c r="Q12" s="105"/>
      <c r="R12" s="105"/>
      <c r="S12" s="105"/>
      <c r="T12" s="105"/>
      <c r="U12" s="105"/>
      <c r="V12" s="105"/>
      <c r="W12" s="105"/>
      <c r="X12" s="105"/>
      <c r="Y12" s="105"/>
      <c r="Z12" s="105"/>
      <c r="AA12" s="105"/>
    </row>
    <row r="13" spans="1:27" ht="16.2" thickBot="1" x14ac:dyDescent="0.35">
      <c r="A13" s="109"/>
      <c r="B13" s="113"/>
      <c r="C13" s="114"/>
      <c r="D13" s="69"/>
      <c r="E13" s="105"/>
      <c r="F13" s="105"/>
      <c r="G13" s="105"/>
      <c r="H13" s="105"/>
      <c r="I13" s="105"/>
      <c r="J13" s="105"/>
      <c r="K13" s="105"/>
      <c r="L13" s="105"/>
      <c r="M13" s="105"/>
      <c r="N13" s="105"/>
      <c r="O13" s="105"/>
      <c r="P13" s="105"/>
      <c r="Q13" s="105"/>
      <c r="R13" s="105"/>
      <c r="S13" s="105"/>
      <c r="T13" s="105"/>
      <c r="U13" s="105"/>
      <c r="V13" s="105"/>
      <c r="W13" s="105"/>
      <c r="X13" s="105"/>
      <c r="Y13" s="105"/>
      <c r="Z13" s="105"/>
      <c r="AA13" s="105"/>
    </row>
    <row r="14" spans="1:27" ht="16.2" thickBot="1" x14ac:dyDescent="0.35">
      <c r="A14" s="110"/>
      <c r="B14" s="111"/>
      <c r="C14" s="115"/>
      <c r="D14" s="69"/>
      <c r="E14" s="105"/>
      <c r="F14" s="105"/>
      <c r="G14" s="105"/>
      <c r="H14" s="105"/>
      <c r="I14" s="105"/>
      <c r="J14" s="105"/>
      <c r="K14" s="105"/>
      <c r="L14" s="105"/>
      <c r="M14" s="105"/>
      <c r="N14" s="105"/>
      <c r="O14" s="105"/>
      <c r="P14" s="105"/>
      <c r="Q14" s="105"/>
      <c r="R14" s="105"/>
      <c r="S14" s="105"/>
      <c r="T14" s="105"/>
      <c r="U14" s="105"/>
      <c r="V14" s="105"/>
      <c r="W14" s="105"/>
      <c r="X14" s="105"/>
      <c r="Y14" s="105"/>
      <c r="Z14" s="105"/>
      <c r="AA14" s="105"/>
    </row>
    <row r="15" spans="1:27" ht="16.2" thickBot="1" x14ac:dyDescent="0.35">
      <c r="A15" s="106" t="s">
        <v>48</v>
      </c>
      <c r="B15" s="107" t="s">
        <v>33</v>
      </c>
      <c r="C15" s="108" t="s">
        <v>3</v>
      </c>
      <c r="D15" s="69" t="s">
        <v>133</v>
      </c>
      <c r="E15" s="105"/>
      <c r="F15" s="105"/>
      <c r="G15" s="105"/>
      <c r="H15" s="105"/>
      <c r="I15" s="105"/>
      <c r="J15" s="105"/>
      <c r="K15" s="105"/>
      <c r="L15" s="105"/>
      <c r="M15" s="105"/>
      <c r="N15" s="105"/>
      <c r="O15" s="105"/>
      <c r="P15" s="105"/>
      <c r="Q15" s="105"/>
      <c r="R15" s="105"/>
      <c r="S15" s="105"/>
      <c r="T15" s="105"/>
      <c r="U15" s="105"/>
      <c r="V15" s="105"/>
      <c r="W15" s="105"/>
      <c r="X15" s="105"/>
      <c r="Y15" s="105"/>
      <c r="Z15" s="105"/>
      <c r="AA15" s="105"/>
    </row>
    <row r="16" spans="1:27" ht="53.4" thickBot="1" x14ac:dyDescent="0.35">
      <c r="A16" s="109"/>
      <c r="B16" s="107" t="s">
        <v>19</v>
      </c>
      <c r="C16" s="108" t="s">
        <v>11</v>
      </c>
      <c r="D16" s="69" t="s">
        <v>134</v>
      </c>
      <c r="E16" s="105"/>
      <c r="F16" s="105"/>
      <c r="G16" s="105"/>
      <c r="H16" s="105"/>
      <c r="I16" s="105"/>
      <c r="J16" s="105"/>
      <c r="K16" s="105"/>
      <c r="L16" s="105"/>
      <c r="M16" s="105"/>
      <c r="N16" s="105"/>
      <c r="O16" s="105"/>
      <c r="P16" s="105"/>
      <c r="Q16" s="105"/>
      <c r="R16" s="105"/>
      <c r="S16" s="105"/>
      <c r="T16" s="105"/>
      <c r="U16" s="105"/>
      <c r="V16" s="105"/>
      <c r="W16" s="105"/>
      <c r="X16" s="105"/>
      <c r="Y16" s="105"/>
      <c r="Z16" s="105"/>
      <c r="AA16" s="105"/>
    </row>
    <row r="17" spans="1:27" ht="40.200000000000003" thickBot="1" x14ac:dyDescent="0.35">
      <c r="A17" s="109"/>
      <c r="B17" s="107" t="s">
        <v>49</v>
      </c>
      <c r="C17" s="108" t="s">
        <v>4</v>
      </c>
      <c r="D17" s="69" t="s">
        <v>135</v>
      </c>
      <c r="E17" s="105"/>
      <c r="F17" s="105"/>
      <c r="G17" s="105"/>
      <c r="H17" s="105"/>
      <c r="I17" s="105"/>
      <c r="J17" s="105"/>
      <c r="K17" s="105"/>
      <c r="L17" s="105"/>
      <c r="M17" s="105"/>
      <c r="N17" s="105"/>
      <c r="O17" s="105"/>
      <c r="P17" s="105"/>
      <c r="Q17" s="105"/>
      <c r="R17" s="105"/>
      <c r="S17" s="105"/>
      <c r="T17" s="105"/>
      <c r="U17" s="105"/>
      <c r="V17" s="105"/>
      <c r="W17" s="105"/>
      <c r="X17" s="105"/>
      <c r="Y17" s="105"/>
      <c r="Z17" s="105"/>
      <c r="AA17" s="105"/>
    </row>
    <row r="18" spans="1:27" ht="27.6" thickBot="1" x14ac:dyDescent="0.35">
      <c r="A18" s="109"/>
      <c r="B18" s="107" t="s">
        <v>51</v>
      </c>
      <c r="C18" s="108" t="s">
        <v>4</v>
      </c>
      <c r="D18" s="74" t="s">
        <v>136</v>
      </c>
      <c r="E18" s="105"/>
      <c r="F18" s="105"/>
      <c r="G18" s="105"/>
      <c r="H18" s="105"/>
      <c r="I18" s="105"/>
      <c r="J18" s="105"/>
      <c r="K18" s="105"/>
      <c r="L18" s="105"/>
      <c r="M18" s="105"/>
      <c r="N18" s="105"/>
      <c r="O18" s="105"/>
      <c r="P18" s="105"/>
      <c r="Q18" s="105"/>
      <c r="R18" s="105"/>
      <c r="S18" s="105"/>
      <c r="T18" s="105"/>
      <c r="U18" s="105"/>
      <c r="V18" s="105"/>
      <c r="W18" s="105"/>
      <c r="X18" s="105"/>
      <c r="Y18" s="105"/>
      <c r="Z18" s="105"/>
      <c r="AA18" s="105"/>
    </row>
    <row r="19" spans="1:27" ht="27" thickBot="1" x14ac:dyDescent="0.35">
      <c r="A19" s="109"/>
      <c r="B19" s="107" t="s">
        <v>50</v>
      </c>
      <c r="C19" s="108" t="s">
        <v>4</v>
      </c>
      <c r="D19" s="69" t="s">
        <v>137</v>
      </c>
      <c r="E19" s="105"/>
      <c r="F19" s="105"/>
      <c r="G19" s="105"/>
      <c r="H19" s="105"/>
      <c r="I19" s="105"/>
      <c r="J19" s="105"/>
      <c r="K19" s="105"/>
      <c r="L19" s="105"/>
      <c r="M19" s="105"/>
      <c r="N19" s="105"/>
      <c r="O19" s="105"/>
      <c r="P19" s="105"/>
      <c r="Q19" s="105"/>
      <c r="R19" s="105"/>
      <c r="S19" s="105"/>
      <c r="T19" s="105"/>
      <c r="U19" s="105"/>
      <c r="V19" s="105"/>
      <c r="W19" s="105"/>
      <c r="X19" s="105"/>
      <c r="Y19" s="105"/>
      <c r="Z19" s="105"/>
      <c r="AA19" s="105"/>
    </row>
    <row r="20" spans="1:27" ht="16.2" thickBot="1" x14ac:dyDescent="0.35">
      <c r="A20" s="109"/>
      <c r="B20" s="113"/>
      <c r="C20" s="114"/>
      <c r="D20" s="69"/>
      <c r="E20" s="105"/>
      <c r="F20" s="105"/>
      <c r="G20" s="105"/>
      <c r="H20" s="105"/>
      <c r="I20" s="105"/>
      <c r="J20" s="105"/>
      <c r="K20" s="105"/>
      <c r="L20" s="105"/>
      <c r="M20" s="105"/>
      <c r="N20" s="105"/>
      <c r="O20" s="105"/>
      <c r="P20" s="105"/>
      <c r="Q20" s="105"/>
      <c r="R20" s="105"/>
      <c r="S20" s="105"/>
      <c r="T20" s="105"/>
      <c r="U20" s="105"/>
      <c r="V20" s="105"/>
      <c r="W20" s="105"/>
      <c r="X20" s="105"/>
      <c r="Y20" s="105"/>
      <c r="Z20" s="105"/>
      <c r="AA20" s="105"/>
    </row>
    <row r="21" spans="1:27" ht="16.2" thickBot="1" x14ac:dyDescent="0.35">
      <c r="A21" s="109"/>
      <c r="B21" s="107" t="s">
        <v>66</v>
      </c>
      <c r="C21" s="108" t="s">
        <v>46</v>
      </c>
      <c r="D21" s="69" t="s">
        <v>138</v>
      </c>
      <c r="E21" s="105"/>
      <c r="F21" s="105"/>
      <c r="G21" s="105"/>
      <c r="H21" s="105"/>
      <c r="I21" s="105"/>
      <c r="J21" s="105"/>
      <c r="K21" s="105"/>
      <c r="L21" s="105"/>
      <c r="M21" s="105"/>
      <c r="N21" s="105"/>
      <c r="O21" s="105"/>
      <c r="P21" s="105"/>
      <c r="Q21" s="105"/>
      <c r="R21" s="105"/>
      <c r="S21" s="105"/>
      <c r="T21" s="105"/>
      <c r="U21" s="105"/>
      <c r="V21" s="105"/>
      <c r="W21" s="105"/>
      <c r="X21" s="105"/>
      <c r="Y21" s="105"/>
      <c r="Z21" s="105"/>
      <c r="AA21" s="105"/>
    </row>
    <row r="22" spans="1:27" ht="16.2" thickBot="1" x14ac:dyDescent="0.35">
      <c r="A22" s="109"/>
      <c r="B22" s="107" t="s">
        <v>67</v>
      </c>
      <c r="C22" s="108" t="s">
        <v>45</v>
      </c>
      <c r="D22" s="69" t="s">
        <v>139</v>
      </c>
      <c r="E22" s="105"/>
      <c r="F22" s="105"/>
      <c r="G22" s="105"/>
      <c r="H22" s="105"/>
      <c r="I22" s="105"/>
      <c r="J22" s="105"/>
      <c r="K22" s="105"/>
      <c r="L22" s="105"/>
      <c r="M22" s="105"/>
      <c r="N22" s="105"/>
      <c r="O22" s="105"/>
      <c r="P22" s="105"/>
      <c r="Q22" s="105"/>
      <c r="R22" s="105"/>
      <c r="S22" s="105"/>
      <c r="T22" s="105"/>
      <c r="U22" s="105"/>
      <c r="V22" s="105"/>
      <c r="W22" s="105"/>
      <c r="X22" s="105"/>
      <c r="Y22" s="105"/>
      <c r="Z22" s="105"/>
      <c r="AA22" s="105"/>
    </row>
    <row r="23" spans="1:27" ht="16.2" thickBot="1" x14ac:dyDescent="0.35">
      <c r="A23" s="109"/>
      <c r="B23" s="112" t="s">
        <v>52</v>
      </c>
      <c r="C23" s="108" t="s">
        <v>17</v>
      </c>
      <c r="D23" s="69" t="s">
        <v>140</v>
      </c>
      <c r="E23" s="105"/>
      <c r="F23" s="105"/>
      <c r="G23" s="105"/>
      <c r="H23" s="105"/>
      <c r="I23" s="105"/>
      <c r="J23" s="105"/>
      <c r="K23" s="105"/>
      <c r="L23" s="105"/>
      <c r="M23" s="105"/>
      <c r="N23" s="105"/>
      <c r="O23" s="105"/>
      <c r="P23" s="105"/>
      <c r="Q23" s="105"/>
      <c r="R23" s="105"/>
      <c r="S23" s="105"/>
      <c r="T23" s="105"/>
      <c r="U23" s="105"/>
      <c r="V23" s="105"/>
      <c r="W23" s="105"/>
      <c r="X23" s="105"/>
      <c r="Y23" s="105"/>
      <c r="Z23" s="105"/>
      <c r="AA23" s="105"/>
    </row>
    <row r="24" spans="1:27" ht="16.2" thickBot="1" x14ac:dyDescent="0.35">
      <c r="A24" s="109"/>
      <c r="B24" s="107" t="s">
        <v>53</v>
      </c>
      <c r="C24" s="108" t="s">
        <v>54</v>
      </c>
      <c r="D24" s="69" t="s">
        <v>141</v>
      </c>
      <c r="E24" s="105"/>
      <c r="F24" s="105"/>
      <c r="G24" s="105"/>
      <c r="H24" s="105"/>
      <c r="I24" s="105"/>
      <c r="J24" s="105"/>
      <c r="K24" s="105"/>
      <c r="L24" s="105"/>
      <c r="M24" s="105"/>
      <c r="N24" s="105"/>
      <c r="O24" s="105"/>
      <c r="P24" s="105"/>
      <c r="Q24" s="105"/>
      <c r="R24" s="105"/>
      <c r="S24" s="105"/>
      <c r="T24" s="105"/>
      <c r="U24" s="105"/>
      <c r="V24" s="105"/>
      <c r="W24" s="105"/>
      <c r="X24" s="105"/>
      <c r="Y24" s="105"/>
      <c r="Z24" s="105"/>
      <c r="AA24" s="105"/>
    </row>
    <row r="25" spans="1:27" ht="40.200000000000003" thickBot="1" x14ac:dyDescent="0.35">
      <c r="A25" s="109"/>
      <c r="B25" s="107" t="s">
        <v>81</v>
      </c>
      <c r="C25" s="108" t="s">
        <v>4</v>
      </c>
      <c r="D25" s="69" t="s">
        <v>142</v>
      </c>
      <c r="E25" s="105"/>
      <c r="F25" s="105"/>
      <c r="G25" s="105"/>
      <c r="H25" s="105"/>
      <c r="I25" s="105"/>
      <c r="J25" s="105"/>
      <c r="K25" s="105"/>
      <c r="L25" s="105"/>
      <c r="M25" s="105"/>
      <c r="N25" s="105"/>
      <c r="O25" s="105"/>
      <c r="P25" s="105"/>
      <c r="Q25" s="105"/>
      <c r="R25" s="105"/>
      <c r="S25" s="105"/>
      <c r="T25" s="105"/>
      <c r="U25" s="105"/>
      <c r="V25" s="105"/>
      <c r="W25" s="105"/>
      <c r="X25" s="105"/>
      <c r="Y25" s="105"/>
      <c r="Z25" s="105"/>
      <c r="AA25" s="105"/>
    </row>
    <row r="26" spans="1:27" ht="16.2" thickBot="1" x14ac:dyDescent="0.35">
      <c r="A26" s="109"/>
      <c r="B26" s="113"/>
      <c r="C26" s="114"/>
      <c r="D26" s="69"/>
      <c r="E26" s="105"/>
      <c r="F26" s="105"/>
      <c r="G26" s="105"/>
      <c r="H26" s="105"/>
      <c r="I26" s="105"/>
      <c r="J26" s="105"/>
      <c r="K26" s="105"/>
      <c r="L26" s="105"/>
      <c r="M26" s="105"/>
      <c r="N26" s="105"/>
      <c r="O26" s="105"/>
      <c r="P26" s="105"/>
      <c r="Q26" s="105"/>
      <c r="R26" s="105"/>
      <c r="S26" s="105"/>
      <c r="T26" s="105"/>
      <c r="U26" s="105"/>
      <c r="V26" s="105"/>
      <c r="W26" s="105"/>
      <c r="X26" s="105"/>
      <c r="Y26" s="105"/>
      <c r="Z26" s="105"/>
      <c r="AA26" s="105"/>
    </row>
    <row r="27" spans="1:27" ht="16.2" thickBot="1" x14ac:dyDescent="0.35">
      <c r="A27" s="110"/>
      <c r="B27" s="111"/>
      <c r="C27" s="115"/>
      <c r="D27" s="69"/>
      <c r="E27" s="105"/>
      <c r="F27" s="105"/>
      <c r="G27" s="105"/>
      <c r="H27" s="105"/>
      <c r="I27" s="105"/>
      <c r="J27" s="105"/>
      <c r="K27" s="105"/>
      <c r="L27" s="105"/>
      <c r="M27" s="105"/>
      <c r="N27" s="105"/>
      <c r="O27" s="105"/>
      <c r="P27" s="105"/>
      <c r="Q27" s="105"/>
      <c r="R27" s="105"/>
      <c r="S27" s="105"/>
      <c r="T27" s="105"/>
      <c r="U27" s="105"/>
      <c r="V27" s="105"/>
      <c r="W27" s="105"/>
      <c r="X27" s="105"/>
      <c r="Y27" s="105"/>
      <c r="Z27" s="105"/>
      <c r="AA27" s="105"/>
    </row>
    <row r="28" spans="1:27" ht="66.599999999999994" thickBot="1" x14ac:dyDescent="0.35">
      <c r="A28" s="106" t="s">
        <v>47</v>
      </c>
      <c r="B28" s="107" t="s">
        <v>55</v>
      </c>
      <c r="C28" s="108" t="s">
        <v>56</v>
      </c>
      <c r="D28" s="69" t="s">
        <v>143</v>
      </c>
      <c r="E28" s="105"/>
      <c r="F28" s="105"/>
      <c r="G28" s="105"/>
      <c r="H28" s="105"/>
      <c r="I28" s="105"/>
      <c r="J28" s="105"/>
      <c r="K28" s="105"/>
      <c r="L28" s="105"/>
      <c r="M28" s="105"/>
      <c r="N28" s="105"/>
      <c r="O28" s="105"/>
      <c r="P28" s="105"/>
      <c r="Q28" s="105"/>
      <c r="R28" s="105"/>
      <c r="S28" s="105"/>
      <c r="T28" s="105"/>
      <c r="U28" s="105"/>
      <c r="V28" s="105"/>
      <c r="W28" s="105"/>
      <c r="X28" s="105"/>
      <c r="Y28" s="105"/>
      <c r="Z28" s="105"/>
      <c r="AA28" s="105"/>
    </row>
    <row r="29" spans="1:27" ht="40.200000000000003" thickBot="1" x14ac:dyDescent="0.35">
      <c r="A29" s="109"/>
      <c r="B29" s="107" t="s">
        <v>57</v>
      </c>
      <c r="C29" s="108" t="s">
        <v>4</v>
      </c>
      <c r="D29" s="69" t="s">
        <v>144</v>
      </c>
      <c r="E29" s="105"/>
      <c r="F29" s="105"/>
      <c r="G29" s="105"/>
      <c r="H29" s="105"/>
      <c r="I29" s="105"/>
      <c r="J29" s="105"/>
      <c r="K29" s="105"/>
      <c r="L29" s="105"/>
      <c r="M29" s="105"/>
      <c r="N29" s="105"/>
      <c r="O29" s="105"/>
      <c r="P29" s="105"/>
      <c r="Q29" s="105"/>
      <c r="R29" s="105"/>
      <c r="S29" s="105"/>
      <c r="T29" s="105"/>
      <c r="U29" s="105"/>
      <c r="V29" s="105"/>
      <c r="W29" s="105"/>
      <c r="X29" s="105"/>
      <c r="Y29" s="105"/>
      <c r="Z29" s="105"/>
      <c r="AA29" s="105"/>
    </row>
    <row r="30" spans="1:27" ht="16.2" thickBot="1" x14ac:dyDescent="0.35">
      <c r="A30" s="109"/>
      <c r="B30" s="107" t="s">
        <v>59</v>
      </c>
      <c r="C30" s="108" t="s">
        <v>4</v>
      </c>
      <c r="D30" s="69" t="s">
        <v>145</v>
      </c>
      <c r="E30" s="105"/>
      <c r="F30" s="105"/>
      <c r="G30" s="105"/>
      <c r="H30" s="105"/>
      <c r="I30" s="105"/>
      <c r="J30" s="105"/>
      <c r="K30" s="105"/>
      <c r="L30" s="105"/>
      <c r="M30" s="105"/>
      <c r="N30" s="105"/>
      <c r="O30" s="105"/>
      <c r="P30" s="105"/>
      <c r="Q30" s="105"/>
      <c r="R30" s="105"/>
      <c r="S30" s="105"/>
      <c r="T30" s="105"/>
      <c r="U30" s="105"/>
      <c r="V30" s="105"/>
      <c r="W30" s="105"/>
      <c r="X30" s="105"/>
      <c r="Y30" s="105"/>
      <c r="Z30" s="105"/>
      <c r="AA30" s="105"/>
    </row>
    <row r="31" spans="1:27" ht="16.2" thickBot="1" x14ac:dyDescent="0.35">
      <c r="A31" s="109"/>
      <c r="B31" s="113"/>
      <c r="C31" s="114"/>
      <c r="D31" s="69"/>
      <c r="E31" s="105"/>
      <c r="F31" s="105"/>
      <c r="G31" s="105"/>
      <c r="H31" s="105"/>
      <c r="I31" s="105"/>
      <c r="J31" s="105"/>
      <c r="K31" s="105"/>
      <c r="L31" s="105"/>
      <c r="M31" s="105"/>
      <c r="N31" s="105"/>
      <c r="O31" s="105"/>
      <c r="P31" s="105"/>
      <c r="Q31" s="105"/>
      <c r="R31" s="105"/>
      <c r="S31" s="105"/>
      <c r="T31" s="105"/>
      <c r="U31" s="105"/>
      <c r="V31" s="105"/>
      <c r="W31" s="105"/>
      <c r="X31" s="105"/>
      <c r="Y31" s="105"/>
      <c r="Z31" s="105"/>
      <c r="AA31" s="105"/>
    </row>
    <row r="32" spans="1:27" ht="53.4" thickBot="1" x14ac:dyDescent="0.35">
      <c r="A32" s="109"/>
      <c r="B32" s="107" t="s">
        <v>60</v>
      </c>
      <c r="C32" s="108" t="s">
        <v>9</v>
      </c>
      <c r="D32" s="69" t="s">
        <v>146</v>
      </c>
      <c r="E32" s="105"/>
      <c r="F32" s="105"/>
      <c r="G32" s="105"/>
      <c r="H32" s="105"/>
      <c r="I32" s="105"/>
      <c r="J32" s="105"/>
      <c r="K32" s="105"/>
      <c r="L32" s="105"/>
      <c r="M32" s="105"/>
      <c r="N32" s="105"/>
      <c r="O32" s="105"/>
      <c r="P32" s="105"/>
      <c r="Q32" s="105"/>
      <c r="R32" s="105"/>
      <c r="S32" s="105"/>
      <c r="T32" s="105"/>
      <c r="U32" s="105"/>
      <c r="V32" s="105"/>
      <c r="W32" s="105"/>
      <c r="X32" s="105"/>
      <c r="Y32" s="105"/>
      <c r="Z32" s="105"/>
      <c r="AA32" s="105"/>
    </row>
    <row r="33" spans="1:27" ht="53.4" thickBot="1" x14ac:dyDescent="0.35">
      <c r="A33" s="109"/>
      <c r="B33" s="107" t="s">
        <v>61</v>
      </c>
      <c r="C33" s="108" t="s">
        <v>3</v>
      </c>
      <c r="D33" s="69" t="s">
        <v>147</v>
      </c>
      <c r="E33" s="105"/>
      <c r="F33" s="105"/>
      <c r="G33" s="105"/>
      <c r="H33" s="105"/>
      <c r="I33" s="105"/>
      <c r="J33" s="105"/>
      <c r="K33" s="105"/>
      <c r="L33" s="105"/>
      <c r="M33" s="105"/>
      <c r="N33" s="105"/>
      <c r="O33" s="105"/>
      <c r="P33" s="105"/>
      <c r="Q33" s="105"/>
      <c r="R33" s="105"/>
      <c r="S33" s="105"/>
      <c r="T33" s="105"/>
      <c r="U33" s="105"/>
      <c r="V33" s="105"/>
      <c r="W33" s="105"/>
      <c r="X33" s="105"/>
      <c r="Y33" s="105"/>
      <c r="Z33" s="105"/>
      <c r="AA33" s="105"/>
    </row>
    <row r="34" spans="1:27" ht="16.2" thickBot="1" x14ac:dyDescent="0.35">
      <c r="A34" s="109"/>
      <c r="B34" s="113"/>
      <c r="C34" s="114"/>
      <c r="D34" s="69"/>
      <c r="E34" s="105"/>
      <c r="F34" s="105"/>
      <c r="G34" s="105"/>
      <c r="H34" s="105"/>
      <c r="I34" s="105"/>
      <c r="J34" s="105"/>
      <c r="K34" s="105"/>
      <c r="L34" s="105"/>
      <c r="M34" s="105"/>
      <c r="N34" s="105"/>
      <c r="O34" s="105"/>
      <c r="P34" s="105"/>
      <c r="Q34" s="105"/>
      <c r="R34" s="105"/>
      <c r="S34" s="105"/>
      <c r="T34" s="105"/>
      <c r="U34" s="105"/>
      <c r="V34" s="105"/>
      <c r="W34" s="105"/>
      <c r="X34" s="105"/>
      <c r="Y34" s="105"/>
      <c r="Z34" s="105"/>
      <c r="AA34" s="105"/>
    </row>
    <row r="35" spans="1:27" ht="40.200000000000003" thickBot="1" x14ac:dyDescent="0.35">
      <c r="A35" s="109"/>
      <c r="B35" s="107" t="s">
        <v>92</v>
      </c>
      <c r="C35" s="108" t="s">
        <v>13</v>
      </c>
      <c r="D35" s="69" t="s">
        <v>148</v>
      </c>
      <c r="E35" s="105"/>
      <c r="F35" s="105"/>
      <c r="G35" s="105"/>
      <c r="H35" s="105"/>
      <c r="I35" s="105"/>
      <c r="J35" s="105"/>
      <c r="K35" s="105"/>
      <c r="L35" s="105"/>
      <c r="M35" s="105"/>
      <c r="N35" s="105"/>
      <c r="O35" s="105"/>
      <c r="P35" s="105"/>
      <c r="Q35" s="105"/>
      <c r="R35" s="105"/>
      <c r="S35" s="105"/>
      <c r="T35" s="105"/>
      <c r="U35" s="105"/>
      <c r="V35" s="105"/>
      <c r="W35" s="105"/>
      <c r="X35" s="105"/>
      <c r="Y35" s="105"/>
      <c r="Z35" s="105"/>
      <c r="AA35" s="105"/>
    </row>
    <row r="36" spans="1:27" ht="27" thickBot="1" x14ac:dyDescent="0.35">
      <c r="A36" s="109"/>
      <c r="B36" s="107" t="s">
        <v>93</v>
      </c>
      <c r="C36" s="108" t="s">
        <v>13</v>
      </c>
      <c r="D36" s="69" t="s">
        <v>149</v>
      </c>
      <c r="E36" s="105"/>
      <c r="F36" s="105"/>
      <c r="G36" s="105"/>
      <c r="H36" s="105"/>
      <c r="I36" s="105"/>
      <c r="J36" s="105"/>
      <c r="K36" s="105"/>
      <c r="L36" s="105"/>
      <c r="M36" s="105"/>
      <c r="N36" s="105"/>
      <c r="O36" s="105"/>
      <c r="P36" s="105"/>
      <c r="Q36" s="105"/>
      <c r="R36" s="105"/>
      <c r="S36" s="105"/>
      <c r="T36" s="105"/>
      <c r="U36" s="105"/>
      <c r="V36" s="105"/>
      <c r="W36" s="105"/>
      <c r="X36" s="105"/>
      <c r="Y36" s="105"/>
      <c r="Z36" s="105"/>
      <c r="AA36" s="105"/>
    </row>
    <row r="37" spans="1:27" ht="16.2" thickBot="1" x14ac:dyDescent="0.35">
      <c r="A37" s="109"/>
      <c r="B37" s="113"/>
      <c r="C37" s="114"/>
      <c r="D37" s="69"/>
      <c r="E37" s="105"/>
      <c r="F37" s="105"/>
      <c r="G37" s="105"/>
      <c r="H37" s="105"/>
      <c r="I37" s="105"/>
      <c r="J37" s="105"/>
      <c r="K37" s="105"/>
      <c r="L37" s="105"/>
      <c r="M37" s="105"/>
      <c r="N37" s="105"/>
      <c r="O37" s="105"/>
      <c r="P37" s="105"/>
      <c r="Q37" s="105"/>
      <c r="R37" s="105"/>
      <c r="S37" s="105"/>
      <c r="T37" s="105"/>
      <c r="U37" s="105"/>
      <c r="V37" s="105"/>
      <c r="W37" s="105"/>
      <c r="X37" s="105"/>
      <c r="Y37" s="105"/>
      <c r="Z37" s="105"/>
      <c r="AA37" s="105"/>
    </row>
    <row r="38" spans="1:27" ht="27" thickBot="1" x14ac:dyDescent="0.35">
      <c r="A38" s="109"/>
      <c r="B38" s="107" t="s">
        <v>62</v>
      </c>
      <c r="C38" s="108" t="s">
        <v>13</v>
      </c>
      <c r="D38" s="69" t="s">
        <v>150</v>
      </c>
      <c r="E38" s="105"/>
      <c r="F38" s="105"/>
      <c r="G38" s="105"/>
      <c r="H38" s="105"/>
      <c r="I38" s="105"/>
      <c r="J38" s="105"/>
      <c r="K38" s="105"/>
      <c r="L38" s="105"/>
      <c r="M38" s="105"/>
      <c r="N38" s="105"/>
      <c r="O38" s="105"/>
      <c r="P38" s="105"/>
      <c r="Q38" s="105"/>
      <c r="R38" s="105"/>
      <c r="S38" s="105"/>
      <c r="T38" s="105"/>
      <c r="U38" s="105"/>
      <c r="V38" s="105"/>
      <c r="W38" s="105"/>
      <c r="X38" s="105"/>
      <c r="Y38" s="105"/>
      <c r="Z38" s="105"/>
      <c r="AA38" s="105"/>
    </row>
    <row r="39" spans="1:27" ht="27" thickBot="1" x14ac:dyDescent="0.35">
      <c r="A39" s="109"/>
      <c r="B39" s="107" t="s">
        <v>63</v>
      </c>
      <c r="C39" s="108" t="s">
        <v>13</v>
      </c>
      <c r="D39" s="69" t="s">
        <v>151</v>
      </c>
      <c r="E39" s="105"/>
      <c r="F39" s="105"/>
      <c r="G39" s="105"/>
      <c r="H39" s="105"/>
      <c r="I39" s="105"/>
      <c r="J39" s="105"/>
      <c r="K39" s="105"/>
      <c r="L39" s="105"/>
      <c r="M39" s="105"/>
      <c r="N39" s="105"/>
      <c r="O39" s="105"/>
      <c r="P39" s="105"/>
      <c r="Q39" s="105"/>
      <c r="R39" s="105"/>
      <c r="S39" s="105"/>
      <c r="T39" s="105"/>
      <c r="U39" s="105"/>
      <c r="V39" s="105"/>
      <c r="W39" s="105"/>
      <c r="X39" s="105"/>
      <c r="Y39" s="105"/>
      <c r="Z39" s="105"/>
      <c r="AA39" s="105"/>
    </row>
    <row r="40" spans="1:27" ht="16.2" thickBot="1" x14ac:dyDescent="0.35">
      <c r="A40" s="109"/>
      <c r="B40" s="113"/>
      <c r="C40" s="114"/>
      <c r="D40" s="69"/>
      <c r="E40" s="105"/>
      <c r="F40" s="105"/>
      <c r="G40" s="105"/>
      <c r="H40" s="105"/>
      <c r="I40" s="105"/>
      <c r="J40" s="105"/>
      <c r="K40" s="105"/>
      <c r="L40" s="105"/>
      <c r="M40" s="105"/>
      <c r="N40" s="105"/>
      <c r="O40" s="105"/>
      <c r="P40" s="105"/>
      <c r="Q40" s="105"/>
      <c r="R40" s="105"/>
      <c r="S40" s="105"/>
      <c r="T40" s="105"/>
      <c r="U40" s="105"/>
      <c r="V40" s="105"/>
      <c r="W40" s="105"/>
      <c r="X40" s="105"/>
      <c r="Y40" s="105"/>
      <c r="Z40" s="105"/>
      <c r="AA40" s="105"/>
    </row>
    <row r="41" spans="1:27" ht="27" thickBot="1" x14ac:dyDescent="0.35">
      <c r="A41" s="109"/>
      <c r="B41" s="107" t="s">
        <v>120</v>
      </c>
      <c r="C41" s="108" t="s">
        <v>13</v>
      </c>
      <c r="D41" s="69" t="s">
        <v>152</v>
      </c>
      <c r="E41" s="105"/>
      <c r="F41" s="105"/>
      <c r="G41" s="105"/>
      <c r="H41" s="105"/>
      <c r="I41" s="105"/>
      <c r="J41" s="105"/>
      <c r="K41" s="105"/>
      <c r="L41" s="105"/>
      <c r="M41" s="105"/>
      <c r="N41" s="105"/>
      <c r="O41" s="105"/>
      <c r="P41" s="105"/>
      <c r="Q41" s="105"/>
      <c r="R41" s="105"/>
      <c r="S41" s="105"/>
      <c r="T41" s="105"/>
      <c r="U41" s="105"/>
      <c r="V41" s="105"/>
      <c r="W41" s="105"/>
      <c r="X41" s="105"/>
      <c r="Y41" s="105"/>
      <c r="Z41" s="105"/>
      <c r="AA41" s="105"/>
    </row>
    <row r="42" spans="1:27" ht="27" thickBot="1" x14ac:dyDescent="0.35">
      <c r="A42" s="109"/>
      <c r="B42" s="107" t="s">
        <v>121</v>
      </c>
      <c r="C42" s="108" t="s">
        <v>13</v>
      </c>
      <c r="D42" s="69" t="s">
        <v>153</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row>
    <row r="43" spans="1:27" ht="16.2" thickBot="1" x14ac:dyDescent="0.35">
      <c r="A43" s="109"/>
      <c r="B43" s="113"/>
      <c r="C43" s="114"/>
      <c r="D43" s="69"/>
      <c r="E43" s="105"/>
      <c r="F43" s="105"/>
      <c r="G43" s="105"/>
      <c r="H43" s="105"/>
      <c r="I43" s="105"/>
      <c r="J43" s="105"/>
      <c r="K43" s="105"/>
      <c r="L43" s="105"/>
      <c r="M43" s="105"/>
      <c r="N43" s="105"/>
      <c r="O43" s="105"/>
      <c r="P43" s="105"/>
      <c r="Q43" s="105"/>
      <c r="R43" s="105"/>
      <c r="S43" s="105"/>
      <c r="T43" s="105"/>
      <c r="U43" s="105"/>
      <c r="V43" s="105"/>
      <c r="W43" s="105"/>
      <c r="X43" s="105"/>
      <c r="Y43" s="105"/>
      <c r="Z43" s="105"/>
      <c r="AA43" s="105"/>
    </row>
    <row r="44" spans="1:27" ht="16.2" thickBot="1" x14ac:dyDescent="0.35">
      <c r="A44" s="111"/>
      <c r="B44" s="111"/>
      <c r="C44" s="115"/>
      <c r="D44" s="69"/>
      <c r="E44" s="105"/>
      <c r="F44" s="105"/>
      <c r="G44" s="105"/>
      <c r="H44" s="105"/>
      <c r="I44" s="105"/>
      <c r="J44" s="105"/>
      <c r="K44" s="105"/>
      <c r="L44" s="105"/>
      <c r="M44" s="105"/>
      <c r="N44" s="105"/>
      <c r="O44" s="105"/>
      <c r="P44" s="105"/>
      <c r="Q44" s="105"/>
      <c r="R44" s="105"/>
      <c r="S44" s="105"/>
      <c r="T44" s="105"/>
      <c r="U44" s="105"/>
      <c r="V44" s="105"/>
      <c r="W44" s="105"/>
      <c r="X44" s="105"/>
      <c r="Y44" s="105"/>
      <c r="Z44" s="105"/>
      <c r="AA44" s="105"/>
    </row>
    <row r="45" spans="1:27" ht="53.4" thickBot="1" x14ac:dyDescent="0.35">
      <c r="A45" s="106" t="s">
        <v>104</v>
      </c>
      <c r="B45" s="107" t="s">
        <v>154</v>
      </c>
      <c r="C45" s="108" t="s">
        <v>105</v>
      </c>
      <c r="D45" s="69" t="s">
        <v>155</v>
      </c>
      <c r="E45" s="105"/>
      <c r="F45" s="105"/>
      <c r="G45" s="105"/>
      <c r="H45" s="105"/>
      <c r="I45" s="105"/>
      <c r="J45" s="105"/>
      <c r="K45" s="105"/>
      <c r="L45" s="105"/>
      <c r="M45" s="105"/>
      <c r="N45" s="105"/>
      <c r="O45" s="105"/>
      <c r="P45" s="105"/>
      <c r="Q45" s="105"/>
      <c r="R45" s="105"/>
      <c r="S45" s="105"/>
      <c r="T45" s="105"/>
      <c r="U45" s="105"/>
      <c r="V45" s="105"/>
      <c r="W45" s="105"/>
      <c r="X45" s="105"/>
      <c r="Y45" s="105"/>
      <c r="Z45" s="105"/>
      <c r="AA45" s="105"/>
    </row>
    <row r="46" spans="1:27" ht="27" thickBot="1" x14ac:dyDescent="0.35">
      <c r="A46" s="109"/>
      <c r="B46" s="108" t="s">
        <v>156</v>
      </c>
      <c r="C46" s="108" t="s">
        <v>157</v>
      </c>
      <c r="D46" s="69" t="s">
        <v>158</v>
      </c>
      <c r="E46" s="105"/>
      <c r="F46" s="105"/>
      <c r="G46" s="105"/>
      <c r="H46" s="105"/>
      <c r="I46" s="105"/>
      <c r="J46" s="105"/>
      <c r="K46" s="105"/>
      <c r="L46" s="105"/>
      <c r="M46" s="105"/>
      <c r="N46" s="105"/>
      <c r="O46" s="105"/>
      <c r="P46" s="105"/>
      <c r="Q46" s="105"/>
      <c r="R46" s="105"/>
      <c r="S46" s="105"/>
      <c r="T46" s="105"/>
      <c r="U46" s="105"/>
      <c r="V46" s="105"/>
      <c r="W46" s="105"/>
      <c r="X46" s="105"/>
      <c r="Y46" s="105"/>
      <c r="Z46" s="105"/>
      <c r="AA46" s="105"/>
    </row>
    <row r="47" spans="1:27" ht="16.2" thickBot="1" x14ac:dyDescent="0.35">
      <c r="A47" s="109"/>
      <c r="B47" s="113"/>
      <c r="C47" s="114"/>
      <c r="D47" s="69"/>
      <c r="E47" s="105"/>
      <c r="F47" s="105"/>
      <c r="G47" s="105"/>
      <c r="H47" s="105"/>
      <c r="I47" s="105"/>
      <c r="J47" s="105"/>
      <c r="K47" s="105"/>
      <c r="L47" s="105"/>
      <c r="M47" s="105"/>
      <c r="N47" s="105"/>
      <c r="O47" s="105"/>
      <c r="P47" s="105"/>
      <c r="Q47" s="105"/>
      <c r="R47" s="105"/>
      <c r="S47" s="105"/>
      <c r="T47" s="105"/>
      <c r="U47" s="105"/>
      <c r="V47" s="105"/>
      <c r="W47" s="105"/>
      <c r="X47" s="105"/>
      <c r="Y47" s="105"/>
      <c r="Z47" s="105"/>
      <c r="AA47" s="105"/>
    </row>
    <row r="48" spans="1:27" ht="16.2" thickBot="1" x14ac:dyDescent="0.35">
      <c r="A48" s="110"/>
      <c r="B48" s="111"/>
      <c r="C48" s="115"/>
      <c r="D48" s="69"/>
      <c r="E48" s="105"/>
      <c r="F48" s="105"/>
      <c r="G48" s="105"/>
      <c r="H48" s="105"/>
      <c r="I48" s="105"/>
      <c r="J48" s="105"/>
      <c r="K48" s="105"/>
      <c r="L48" s="105"/>
      <c r="M48" s="105"/>
      <c r="N48" s="105"/>
      <c r="O48" s="105"/>
      <c r="P48" s="105"/>
      <c r="Q48" s="105"/>
      <c r="R48" s="105"/>
      <c r="S48" s="105"/>
      <c r="T48" s="105"/>
      <c r="U48" s="105"/>
      <c r="V48" s="105"/>
      <c r="W48" s="105"/>
      <c r="X48" s="105"/>
      <c r="Y48" s="105"/>
      <c r="Z48" s="105"/>
      <c r="AA48" s="105"/>
    </row>
    <row r="49" spans="1:27" ht="16.2" thickBot="1" x14ac:dyDescent="0.35">
      <c r="A49" s="106" t="s">
        <v>75</v>
      </c>
      <c r="B49" s="107" t="s">
        <v>70</v>
      </c>
      <c r="C49" s="108" t="s">
        <v>10</v>
      </c>
      <c r="D49" s="69" t="s">
        <v>159</v>
      </c>
      <c r="E49" s="105"/>
      <c r="F49" s="105"/>
      <c r="G49" s="105"/>
      <c r="H49" s="105"/>
      <c r="I49" s="105"/>
      <c r="J49" s="105"/>
      <c r="K49" s="105"/>
      <c r="L49" s="105"/>
      <c r="M49" s="105"/>
      <c r="N49" s="105"/>
      <c r="O49" s="105"/>
      <c r="P49" s="105"/>
      <c r="Q49" s="105"/>
      <c r="R49" s="105"/>
      <c r="S49" s="105"/>
      <c r="T49" s="105"/>
      <c r="U49" s="105"/>
      <c r="V49" s="105"/>
      <c r="W49" s="105"/>
      <c r="X49" s="105"/>
      <c r="Y49" s="105"/>
      <c r="Z49" s="105"/>
      <c r="AA49" s="105"/>
    </row>
    <row r="50" spans="1:27" ht="16.2" thickBot="1" x14ac:dyDescent="0.35">
      <c r="A50" s="109"/>
      <c r="B50" s="107" t="s">
        <v>34</v>
      </c>
      <c r="C50" s="108" t="s">
        <v>35</v>
      </c>
      <c r="D50" s="69" t="s">
        <v>160</v>
      </c>
      <c r="E50" s="105"/>
      <c r="F50" s="105"/>
      <c r="G50" s="105"/>
      <c r="H50" s="105"/>
      <c r="I50" s="105"/>
      <c r="J50" s="105"/>
      <c r="K50" s="105"/>
      <c r="L50" s="105"/>
      <c r="M50" s="105"/>
      <c r="N50" s="105"/>
      <c r="O50" s="105"/>
      <c r="P50" s="105"/>
      <c r="Q50" s="105"/>
      <c r="R50" s="105"/>
      <c r="S50" s="105"/>
      <c r="T50" s="105"/>
      <c r="U50" s="105"/>
      <c r="V50" s="105"/>
      <c r="W50" s="105"/>
      <c r="X50" s="105"/>
      <c r="Y50" s="105"/>
      <c r="Z50" s="105"/>
      <c r="AA50" s="105"/>
    </row>
    <row r="51" spans="1:27" ht="16.2" thickBot="1" x14ac:dyDescent="0.35">
      <c r="A51" s="109"/>
      <c r="B51" s="113"/>
      <c r="C51" s="114"/>
      <c r="D51" s="69"/>
      <c r="E51" s="105"/>
      <c r="F51" s="105"/>
      <c r="G51" s="105"/>
      <c r="H51" s="105"/>
      <c r="I51" s="105"/>
      <c r="J51" s="105"/>
      <c r="K51" s="105"/>
      <c r="L51" s="105"/>
      <c r="M51" s="105"/>
      <c r="N51" s="105"/>
      <c r="O51" s="105"/>
      <c r="P51" s="105"/>
      <c r="Q51" s="105"/>
      <c r="R51" s="105"/>
      <c r="S51" s="105"/>
      <c r="T51" s="105"/>
      <c r="U51" s="105"/>
      <c r="V51" s="105"/>
      <c r="W51" s="105"/>
      <c r="X51" s="105"/>
      <c r="Y51" s="105"/>
      <c r="Z51" s="105"/>
      <c r="AA51" s="105"/>
    </row>
    <row r="52" spans="1:27" ht="40.200000000000003" thickBot="1" x14ac:dyDescent="0.35">
      <c r="A52" s="109"/>
      <c r="B52" s="121" t="s">
        <v>218</v>
      </c>
      <c r="C52" s="114"/>
      <c r="D52" s="69" t="s">
        <v>161</v>
      </c>
      <c r="E52" s="105"/>
      <c r="F52" s="105"/>
      <c r="G52" s="105"/>
      <c r="H52" s="105"/>
      <c r="I52" s="105"/>
      <c r="J52" s="105"/>
      <c r="K52" s="105"/>
      <c r="L52" s="105"/>
      <c r="M52" s="105"/>
      <c r="N52" s="105"/>
      <c r="O52" s="105"/>
      <c r="P52" s="105"/>
      <c r="Q52" s="105"/>
      <c r="R52" s="105"/>
      <c r="S52" s="105"/>
      <c r="T52" s="105"/>
      <c r="U52" s="105"/>
      <c r="V52" s="105"/>
      <c r="W52" s="105"/>
      <c r="X52" s="105"/>
      <c r="Y52" s="105"/>
      <c r="Z52" s="105"/>
      <c r="AA52" s="105"/>
    </row>
    <row r="53" spans="1:27" ht="53.4" thickBot="1" x14ac:dyDescent="0.35">
      <c r="A53" s="109"/>
      <c r="B53" s="107" t="s">
        <v>39</v>
      </c>
      <c r="C53" s="114"/>
      <c r="D53" s="69" t="s">
        <v>162</v>
      </c>
      <c r="E53" s="105"/>
      <c r="F53" s="105"/>
      <c r="G53" s="105"/>
      <c r="H53" s="105"/>
      <c r="I53" s="105"/>
      <c r="J53" s="105"/>
      <c r="K53" s="105"/>
      <c r="L53" s="105"/>
      <c r="M53" s="105"/>
      <c r="N53" s="105"/>
      <c r="O53" s="105"/>
      <c r="P53" s="105"/>
      <c r="Q53" s="105"/>
      <c r="R53" s="105"/>
      <c r="S53" s="105"/>
      <c r="T53" s="105"/>
      <c r="U53" s="105"/>
      <c r="V53" s="105"/>
      <c r="W53" s="105"/>
      <c r="X53" s="105"/>
      <c r="Y53" s="105"/>
      <c r="Z53" s="105"/>
      <c r="AA53" s="105"/>
    </row>
    <row r="54" spans="1:27" ht="40.200000000000003" thickBot="1" x14ac:dyDescent="0.35">
      <c r="A54" s="109"/>
      <c r="B54" s="107" t="s">
        <v>103</v>
      </c>
      <c r="C54" s="114"/>
      <c r="D54" s="69" t="s">
        <v>163</v>
      </c>
      <c r="E54" s="105"/>
      <c r="F54" s="105"/>
      <c r="G54" s="105"/>
      <c r="H54" s="105"/>
      <c r="I54" s="105"/>
      <c r="J54" s="105"/>
      <c r="K54" s="105"/>
      <c r="L54" s="105"/>
      <c r="M54" s="105"/>
      <c r="N54" s="105"/>
      <c r="O54" s="105"/>
      <c r="P54" s="105"/>
      <c r="Q54" s="105"/>
      <c r="R54" s="105"/>
      <c r="S54" s="105"/>
      <c r="T54" s="105"/>
      <c r="U54" s="105"/>
      <c r="V54" s="105"/>
      <c r="W54" s="105"/>
      <c r="X54" s="105"/>
      <c r="Y54" s="105"/>
      <c r="Z54" s="105"/>
      <c r="AA54" s="105"/>
    </row>
    <row r="55" spans="1:27" ht="16.2" thickBot="1" x14ac:dyDescent="0.35">
      <c r="A55" s="109"/>
      <c r="B55" s="113"/>
      <c r="C55" s="114"/>
      <c r="D55" s="69"/>
      <c r="E55" s="105"/>
      <c r="F55" s="105"/>
      <c r="G55" s="105"/>
      <c r="H55" s="105"/>
      <c r="I55" s="105"/>
      <c r="J55" s="105"/>
      <c r="K55" s="105"/>
      <c r="L55" s="105"/>
      <c r="M55" s="105"/>
      <c r="N55" s="105"/>
      <c r="O55" s="105"/>
      <c r="P55" s="105"/>
      <c r="Q55" s="105"/>
      <c r="R55" s="105"/>
      <c r="S55" s="105"/>
      <c r="T55" s="105"/>
      <c r="U55" s="105"/>
      <c r="V55" s="105"/>
      <c r="W55" s="105"/>
      <c r="X55" s="105"/>
      <c r="Y55" s="105"/>
      <c r="Z55" s="105"/>
      <c r="AA55" s="105"/>
    </row>
    <row r="56" spans="1:27" ht="16.2" thickBot="1" x14ac:dyDescent="0.35">
      <c r="A56" s="109"/>
      <c r="B56" s="107" t="s">
        <v>71</v>
      </c>
      <c r="C56" s="108" t="s">
        <v>9</v>
      </c>
      <c r="D56" s="69" t="s">
        <v>164</v>
      </c>
      <c r="E56" s="105"/>
      <c r="F56" s="105"/>
      <c r="G56" s="105"/>
      <c r="H56" s="105"/>
      <c r="I56" s="105"/>
      <c r="J56" s="105"/>
      <c r="K56" s="105"/>
      <c r="L56" s="105"/>
      <c r="M56" s="105"/>
      <c r="N56" s="105"/>
      <c r="O56" s="105"/>
      <c r="P56" s="105"/>
      <c r="Q56" s="105"/>
      <c r="R56" s="105"/>
      <c r="S56" s="105"/>
      <c r="T56" s="105"/>
      <c r="U56" s="105"/>
      <c r="V56" s="105"/>
      <c r="W56" s="105"/>
      <c r="X56" s="105"/>
      <c r="Y56" s="105"/>
      <c r="Z56" s="105"/>
      <c r="AA56" s="105"/>
    </row>
    <row r="57" spans="1:27" ht="16.2" thickBot="1" x14ac:dyDescent="0.35">
      <c r="A57" s="109"/>
      <c r="B57" s="107" t="s">
        <v>73</v>
      </c>
      <c r="C57" s="108" t="s">
        <v>9</v>
      </c>
      <c r="D57" s="69" t="s">
        <v>165</v>
      </c>
      <c r="E57" s="105"/>
      <c r="F57" s="105"/>
      <c r="G57" s="105"/>
      <c r="H57" s="105"/>
      <c r="I57" s="105"/>
      <c r="J57" s="105"/>
      <c r="K57" s="105"/>
      <c r="L57" s="105"/>
      <c r="M57" s="105"/>
      <c r="N57" s="105"/>
      <c r="O57" s="105"/>
      <c r="P57" s="105"/>
      <c r="Q57" s="105"/>
      <c r="R57" s="105"/>
      <c r="S57" s="105"/>
      <c r="T57" s="105"/>
      <c r="U57" s="105"/>
      <c r="V57" s="105"/>
      <c r="W57" s="105"/>
      <c r="X57" s="105"/>
      <c r="Y57" s="105"/>
      <c r="Z57" s="105"/>
      <c r="AA57" s="105"/>
    </row>
    <row r="58" spans="1:27" ht="16.2" thickBot="1" x14ac:dyDescent="0.35">
      <c r="A58" s="109"/>
      <c r="B58" s="107" t="s">
        <v>74</v>
      </c>
      <c r="C58" s="108" t="s">
        <v>9</v>
      </c>
      <c r="D58" s="69" t="s">
        <v>166</v>
      </c>
      <c r="E58" s="105"/>
      <c r="F58" s="105"/>
      <c r="G58" s="105"/>
      <c r="H58" s="105"/>
      <c r="I58" s="105"/>
      <c r="J58" s="105"/>
      <c r="K58" s="105"/>
      <c r="L58" s="105"/>
      <c r="M58" s="105"/>
      <c r="N58" s="105"/>
      <c r="O58" s="105"/>
      <c r="P58" s="105"/>
      <c r="Q58" s="105"/>
      <c r="R58" s="105"/>
      <c r="S58" s="105"/>
      <c r="T58" s="105"/>
      <c r="U58" s="105"/>
      <c r="V58" s="105"/>
      <c r="W58" s="105"/>
      <c r="X58" s="105"/>
      <c r="Y58" s="105"/>
      <c r="Z58" s="105"/>
      <c r="AA58" s="105"/>
    </row>
    <row r="59" spans="1:27" ht="16.2" thickBot="1" x14ac:dyDescent="0.35">
      <c r="A59" s="109"/>
      <c r="B59" s="113"/>
      <c r="C59" s="114"/>
      <c r="D59" s="69"/>
      <c r="E59" s="105"/>
      <c r="F59" s="105"/>
      <c r="G59" s="105"/>
      <c r="H59" s="105"/>
      <c r="I59" s="105"/>
      <c r="J59" s="105"/>
      <c r="K59" s="105"/>
      <c r="L59" s="105"/>
      <c r="M59" s="105"/>
      <c r="N59" s="105"/>
      <c r="O59" s="105"/>
      <c r="P59" s="105"/>
      <c r="Q59" s="105"/>
      <c r="R59" s="105"/>
      <c r="S59" s="105"/>
      <c r="T59" s="105"/>
      <c r="U59" s="105"/>
      <c r="V59" s="105"/>
      <c r="W59" s="105"/>
      <c r="X59" s="105"/>
      <c r="Y59" s="105"/>
      <c r="Z59" s="105"/>
      <c r="AA59" s="105"/>
    </row>
    <row r="60" spans="1:27" ht="16.2" thickBot="1" x14ac:dyDescent="0.35">
      <c r="A60" s="110"/>
      <c r="B60" s="111"/>
      <c r="C60" s="115"/>
      <c r="D60" s="69"/>
      <c r="E60" s="105"/>
      <c r="F60" s="105"/>
      <c r="G60" s="105"/>
      <c r="H60" s="105"/>
      <c r="I60" s="105"/>
      <c r="J60" s="105"/>
      <c r="K60" s="105"/>
      <c r="L60" s="105"/>
      <c r="M60" s="105"/>
      <c r="N60" s="105"/>
      <c r="O60" s="105"/>
      <c r="P60" s="105"/>
      <c r="Q60" s="105"/>
      <c r="R60" s="105"/>
      <c r="S60" s="105"/>
      <c r="T60" s="105"/>
      <c r="U60" s="105"/>
      <c r="V60" s="105"/>
      <c r="W60" s="105"/>
      <c r="X60" s="105"/>
      <c r="Y60" s="105"/>
      <c r="Z60" s="105"/>
      <c r="AA60" s="105"/>
    </row>
    <row r="61" spans="1:27" ht="16.2" thickBot="1" x14ac:dyDescent="0.35">
      <c r="A61" s="105"/>
      <c r="B61" s="105"/>
      <c r="C61" s="105"/>
      <c r="D61" s="69"/>
      <c r="E61" s="105"/>
      <c r="F61" s="105"/>
      <c r="G61" s="105"/>
      <c r="H61" s="105"/>
      <c r="I61" s="105"/>
      <c r="J61" s="105"/>
      <c r="K61" s="105"/>
      <c r="L61" s="105"/>
      <c r="M61" s="105"/>
      <c r="N61" s="105"/>
      <c r="O61" s="105"/>
      <c r="P61" s="105"/>
      <c r="Q61" s="105"/>
      <c r="R61" s="105"/>
      <c r="S61" s="105"/>
      <c r="T61" s="105"/>
      <c r="U61" s="105"/>
      <c r="V61" s="105"/>
      <c r="W61" s="105"/>
      <c r="X61" s="105"/>
      <c r="Y61" s="105"/>
      <c r="Z61" s="105"/>
      <c r="AA61" s="105"/>
    </row>
    <row r="62" spans="1:27" ht="16.2" thickBot="1" x14ac:dyDescent="0.35">
      <c r="A62" s="105"/>
      <c r="B62" s="105"/>
      <c r="C62" s="105"/>
      <c r="D62" s="69"/>
      <c r="E62" s="105"/>
      <c r="F62" s="105"/>
      <c r="G62" s="105"/>
      <c r="H62" s="105"/>
      <c r="I62" s="105"/>
      <c r="J62" s="105"/>
      <c r="K62" s="105"/>
      <c r="L62" s="105"/>
      <c r="M62" s="105"/>
      <c r="N62" s="105"/>
      <c r="O62" s="105"/>
      <c r="P62" s="105"/>
      <c r="Q62" s="105"/>
      <c r="R62" s="105"/>
      <c r="S62" s="105"/>
      <c r="T62" s="105"/>
      <c r="U62" s="105"/>
      <c r="V62" s="105"/>
      <c r="W62" s="105"/>
      <c r="X62" s="105"/>
      <c r="Y62" s="105"/>
      <c r="Z62" s="105"/>
      <c r="AA62" s="105"/>
    </row>
    <row r="63" spans="1:27" ht="16.2" thickBot="1" x14ac:dyDescent="0.35">
      <c r="A63" s="105"/>
      <c r="B63" s="105"/>
      <c r="C63" s="105"/>
      <c r="D63" s="69"/>
      <c r="E63" s="105"/>
      <c r="F63" s="105"/>
      <c r="G63" s="105"/>
      <c r="H63" s="105"/>
      <c r="I63" s="105"/>
      <c r="J63" s="105"/>
      <c r="K63" s="105"/>
      <c r="L63" s="105"/>
      <c r="M63" s="105"/>
      <c r="N63" s="105"/>
      <c r="O63" s="105"/>
      <c r="P63" s="105"/>
      <c r="Q63" s="105"/>
      <c r="R63" s="105"/>
      <c r="S63" s="105"/>
      <c r="T63" s="105"/>
      <c r="U63" s="105"/>
      <c r="V63" s="105"/>
      <c r="W63" s="105"/>
      <c r="X63" s="105"/>
      <c r="Y63" s="105"/>
      <c r="Z63" s="105"/>
      <c r="AA63" s="105"/>
    </row>
    <row r="64" spans="1:27" ht="16.2" thickBot="1" x14ac:dyDescent="0.35">
      <c r="A64" s="105"/>
      <c r="B64" s="105"/>
      <c r="C64" s="105"/>
      <c r="D64" s="69"/>
      <c r="E64" s="105"/>
      <c r="F64" s="105"/>
      <c r="G64" s="105"/>
      <c r="H64" s="105"/>
      <c r="I64" s="105"/>
      <c r="J64" s="105"/>
      <c r="K64" s="105"/>
      <c r="L64" s="105"/>
      <c r="M64" s="105"/>
      <c r="N64" s="105"/>
      <c r="O64" s="105"/>
      <c r="P64" s="105"/>
      <c r="Q64" s="105"/>
      <c r="R64" s="105"/>
      <c r="S64" s="105"/>
      <c r="T64" s="105"/>
      <c r="U64" s="105"/>
      <c r="V64" s="105"/>
      <c r="W64" s="105"/>
      <c r="X64" s="105"/>
      <c r="Y64" s="105"/>
      <c r="Z64" s="105"/>
      <c r="AA64" s="105"/>
    </row>
    <row r="65" spans="1:27" ht="16.2" thickBot="1" x14ac:dyDescent="0.35">
      <c r="A65" s="105"/>
      <c r="B65" s="105"/>
      <c r="C65" s="105"/>
      <c r="D65" s="69"/>
      <c r="E65" s="105"/>
      <c r="F65" s="105"/>
      <c r="G65" s="105"/>
      <c r="H65" s="105"/>
      <c r="I65" s="105"/>
      <c r="J65" s="105"/>
      <c r="K65" s="105"/>
      <c r="L65" s="105"/>
      <c r="M65" s="105"/>
      <c r="N65" s="105"/>
      <c r="O65" s="105"/>
      <c r="P65" s="105"/>
      <c r="Q65" s="105"/>
      <c r="R65" s="105"/>
      <c r="S65" s="105"/>
      <c r="T65" s="105"/>
      <c r="U65" s="105"/>
      <c r="V65" s="105"/>
      <c r="W65" s="105"/>
      <c r="X65" s="105"/>
      <c r="Y65" s="105"/>
      <c r="Z65" s="105"/>
      <c r="AA65" s="105"/>
    </row>
    <row r="66" spans="1:27" ht="16.2" thickBot="1" x14ac:dyDescent="0.35">
      <c r="A66" s="105"/>
      <c r="B66" s="105"/>
      <c r="C66" s="105"/>
      <c r="D66" s="69"/>
      <c r="E66" s="105"/>
      <c r="F66" s="105"/>
      <c r="G66" s="105"/>
      <c r="H66" s="105"/>
      <c r="I66" s="105"/>
      <c r="J66" s="105"/>
      <c r="K66" s="105"/>
      <c r="L66" s="105"/>
      <c r="M66" s="105"/>
      <c r="N66" s="105"/>
      <c r="O66" s="105"/>
      <c r="P66" s="105"/>
      <c r="Q66" s="105"/>
      <c r="R66" s="105"/>
      <c r="S66" s="105"/>
      <c r="T66" s="105"/>
      <c r="U66" s="105"/>
      <c r="V66" s="105"/>
      <c r="W66" s="105"/>
      <c r="X66" s="105"/>
      <c r="Y66" s="105"/>
      <c r="Z66" s="105"/>
      <c r="AA66" s="105"/>
    </row>
    <row r="67" spans="1:27" ht="16.2" thickBot="1" x14ac:dyDescent="0.35">
      <c r="A67" s="105"/>
      <c r="B67" s="105"/>
      <c r="C67" s="105"/>
      <c r="D67" s="69"/>
      <c r="E67" s="105"/>
      <c r="F67" s="105"/>
      <c r="G67" s="105"/>
      <c r="H67" s="105"/>
      <c r="I67" s="105"/>
      <c r="J67" s="105"/>
      <c r="K67" s="105"/>
      <c r="L67" s="105"/>
      <c r="M67" s="105"/>
      <c r="N67" s="105"/>
      <c r="O67" s="105"/>
      <c r="P67" s="105"/>
      <c r="Q67" s="105"/>
      <c r="R67" s="105"/>
      <c r="S67" s="105"/>
      <c r="T67" s="105"/>
      <c r="U67" s="105"/>
      <c r="V67" s="105"/>
      <c r="W67" s="105"/>
      <c r="X67" s="105"/>
      <c r="Y67" s="105"/>
      <c r="Z67" s="105"/>
      <c r="AA67" s="105"/>
    </row>
    <row r="68" spans="1:27" ht="16.2" thickBot="1" x14ac:dyDescent="0.35">
      <c r="A68" s="105"/>
      <c r="B68" s="105"/>
      <c r="C68" s="105"/>
      <c r="D68" s="69"/>
      <c r="E68" s="105"/>
      <c r="F68" s="105"/>
      <c r="G68" s="105"/>
      <c r="H68" s="105"/>
      <c r="I68" s="105"/>
      <c r="J68" s="105"/>
      <c r="K68" s="105"/>
      <c r="L68" s="105"/>
      <c r="M68" s="105"/>
      <c r="N68" s="105"/>
      <c r="O68" s="105"/>
      <c r="P68" s="105"/>
      <c r="Q68" s="105"/>
      <c r="R68" s="105"/>
      <c r="S68" s="105"/>
      <c r="T68" s="105"/>
      <c r="U68" s="105"/>
      <c r="V68" s="105"/>
      <c r="W68" s="105"/>
      <c r="X68" s="105"/>
      <c r="Y68" s="105"/>
      <c r="Z68" s="105"/>
      <c r="AA68" s="105"/>
    </row>
    <row r="69" spans="1:27" ht="16.2" thickBot="1" x14ac:dyDescent="0.35">
      <c r="A69" s="105"/>
      <c r="B69" s="105"/>
      <c r="C69" s="105"/>
      <c r="D69" s="69"/>
      <c r="E69" s="105"/>
      <c r="F69" s="105"/>
      <c r="G69" s="105"/>
      <c r="H69" s="105"/>
      <c r="I69" s="105"/>
      <c r="J69" s="105"/>
      <c r="K69" s="105"/>
      <c r="L69" s="105"/>
      <c r="M69" s="105"/>
      <c r="N69" s="105"/>
      <c r="O69" s="105"/>
      <c r="P69" s="105"/>
      <c r="Q69" s="105"/>
      <c r="R69" s="105"/>
      <c r="S69" s="105"/>
      <c r="T69" s="105"/>
      <c r="U69" s="105"/>
      <c r="V69" s="105"/>
      <c r="W69" s="105"/>
      <c r="X69" s="105"/>
      <c r="Y69" s="105"/>
      <c r="Z69" s="105"/>
      <c r="AA69" s="105"/>
    </row>
    <row r="70" spans="1:27" ht="16.2" thickBot="1" x14ac:dyDescent="0.35">
      <c r="A70" s="105"/>
      <c r="B70" s="105"/>
      <c r="C70" s="105"/>
      <c r="D70" s="69"/>
      <c r="E70" s="105"/>
      <c r="F70" s="105"/>
      <c r="G70" s="105"/>
      <c r="H70" s="105"/>
      <c r="I70" s="105"/>
      <c r="J70" s="105"/>
      <c r="K70" s="105"/>
      <c r="L70" s="105"/>
      <c r="M70" s="105"/>
      <c r="N70" s="105"/>
      <c r="O70" s="105"/>
      <c r="P70" s="105"/>
      <c r="Q70" s="105"/>
      <c r="R70" s="105"/>
      <c r="S70" s="105"/>
      <c r="T70" s="105"/>
      <c r="U70" s="105"/>
      <c r="V70" s="105"/>
      <c r="W70" s="105"/>
      <c r="X70" s="105"/>
      <c r="Y70" s="105"/>
      <c r="Z70" s="105"/>
      <c r="AA70" s="105"/>
    </row>
    <row r="71" spans="1:27" ht="16.2" thickBot="1" x14ac:dyDescent="0.35">
      <c r="A71" s="105"/>
      <c r="B71" s="105"/>
      <c r="C71" s="105"/>
      <c r="D71" s="69"/>
      <c r="E71" s="105"/>
      <c r="F71" s="105"/>
      <c r="G71" s="105"/>
      <c r="H71" s="105"/>
      <c r="I71" s="105"/>
      <c r="J71" s="105"/>
      <c r="K71" s="105"/>
      <c r="L71" s="105"/>
      <c r="M71" s="105"/>
      <c r="N71" s="105"/>
      <c r="O71" s="105"/>
      <c r="P71" s="105"/>
      <c r="Q71" s="105"/>
      <c r="R71" s="105"/>
      <c r="S71" s="105"/>
      <c r="T71" s="105"/>
      <c r="U71" s="105"/>
      <c r="V71" s="105"/>
      <c r="W71" s="105"/>
      <c r="X71" s="105"/>
      <c r="Y71" s="105"/>
      <c r="Z71" s="105"/>
      <c r="AA71" s="105"/>
    </row>
    <row r="72" spans="1:27" ht="16.2" thickBot="1" x14ac:dyDescent="0.35">
      <c r="A72" s="105"/>
      <c r="B72" s="105"/>
      <c r="C72" s="105"/>
      <c r="D72" s="69"/>
      <c r="E72" s="105"/>
      <c r="F72" s="105"/>
      <c r="G72" s="105"/>
      <c r="H72" s="105"/>
      <c r="I72" s="105"/>
      <c r="J72" s="105"/>
      <c r="K72" s="105"/>
      <c r="L72" s="105"/>
      <c r="M72" s="105"/>
      <c r="N72" s="105"/>
      <c r="O72" s="105"/>
      <c r="P72" s="105"/>
      <c r="Q72" s="105"/>
      <c r="R72" s="105"/>
      <c r="S72" s="105"/>
      <c r="T72" s="105"/>
      <c r="U72" s="105"/>
      <c r="V72" s="105"/>
      <c r="W72" s="105"/>
      <c r="X72" s="105"/>
      <c r="Y72" s="105"/>
      <c r="Z72" s="105"/>
      <c r="AA72" s="105"/>
    </row>
    <row r="73" spans="1:27" ht="16.2" thickBot="1" x14ac:dyDescent="0.35">
      <c r="A73" s="105"/>
      <c r="B73" s="105"/>
      <c r="C73" s="105"/>
      <c r="D73" s="69"/>
      <c r="E73" s="105"/>
      <c r="F73" s="105"/>
      <c r="G73" s="105"/>
      <c r="H73" s="105"/>
      <c r="I73" s="105"/>
      <c r="J73" s="105"/>
      <c r="K73" s="105"/>
      <c r="L73" s="105"/>
      <c r="M73" s="105"/>
      <c r="N73" s="105"/>
      <c r="O73" s="105"/>
      <c r="P73" s="105"/>
      <c r="Q73" s="105"/>
      <c r="R73" s="105"/>
      <c r="S73" s="105"/>
      <c r="T73" s="105"/>
      <c r="U73" s="105"/>
      <c r="V73" s="105"/>
      <c r="W73" s="105"/>
      <c r="X73" s="105"/>
      <c r="Y73" s="105"/>
      <c r="Z73" s="105"/>
      <c r="AA73" s="105"/>
    </row>
    <row r="74" spans="1:27" ht="16.2" thickBot="1" x14ac:dyDescent="0.35">
      <c r="A74" s="105"/>
      <c r="B74" s="105"/>
      <c r="C74" s="105"/>
      <c r="D74" s="69"/>
      <c r="E74" s="105"/>
      <c r="F74" s="105"/>
      <c r="G74" s="105"/>
      <c r="H74" s="105"/>
      <c r="I74" s="105"/>
      <c r="J74" s="105"/>
      <c r="K74" s="105"/>
      <c r="L74" s="105"/>
      <c r="M74" s="105"/>
      <c r="N74" s="105"/>
      <c r="O74" s="105"/>
      <c r="P74" s="105"/>
      <c r="Q74" s="105"/>
      <c r="R74" s="105"/>
      <c r="S74" s="105"/>
      <c r="T74" s="105"/>
      <c r="U74" s="105"/>
      <c r="V74" s="105"/>
      <c r="W74" s="105"/>
      <c r="X74" s="105"/>
      <c r="Y74" s="105"/>
      <c r="Z74" s="105"/>
      <c r="AA74" s="105"/>
    </row>
    <row r="75" spans="1:27" ht="16.2" thickBot="1" x14ac:dyDescent="0.35">
      <c r="A75" s="105"/>
      <c r="B75" s="105"/>
      <c r="C75" s="105"/>
      <c r="D75" s="69"/>
      <c r="E75" s="105"/>
      <c r="F75" s="105"/>
      <c r="G75" s="105"/>
      <c r="H75" s="105"/>
      <c r="I75" s="105"/>
      <c r="J75" s="105"/>
      <c r="K75" s="105"/>
      <c r="L75" s="105"/>
      <c r="M75" s="105"/>
      <c r="N75" s="105"/>
      <c r="O75" s="105"/>
      <c r="P75" s="105"/>
      <c r="Q75" s="105"/>
      <c r="R75" s="105"/>
      <c r="S75" s="105"/>
      <c r="T75" s="105"/>
      <c r="U75" s="105"/>
      <c r="V75" s="105"/>
      <c r="W75" s="105"/>
      <c r="X75" s="105"/>
      <c r="Y75" s="105"/>
      <c r="Z75" s="105"/>
      <c r="AA75" s="105"/>
    </row>
    <row r="76" spans="1:27" ht="16.2" thickBot="1" x14ac:dyDescent="0.35">
      <c r="A76" s="105"/>
      <c r="B76" s="105"/>
      <c r="C76" s="105"/>
      <c r="D76" s="69"/>
      <c r="E76" s="105"/>
      <c r="F76" s="105"/>
      <c r="G76" s="105"/>
      <c r="H76" s="105"/>
      <c r="I76" s="105"/>
      <c r="J76" s="105"/>
      <c r="K76" s="105"/>
      <c r="L76" s="105"/>
      <c r="M76" s="105"/>
      <c r="N76" s="105"/>
      <c r="O76" s="105"/>
      <c r="P76" s="105"/>
      <c r="Q76" s="105"/>
      <c r="R76" s="105"/>
      <c r="S76" s="105"/>
      <c r="T76" s="105"/>
      <c r="U76" s="105"/>
      <c r="V76" s="105"/>
      <c r="W76" s="105"/>
      <c r="X76" s="105"/>
      <c r="Y76" s="105"/>
      <c r="Z76" s="105"/>
      <c r="AA76" s="105"/>
    </row>
    <row r="77" spans="1:27" ht="16.2" thickBot="1" x14ac:dyDescent="0.35">
      <c r="A77" s="105"/>
      <c r="B77" s="105"/>
      <c r="C77" s="105"/>
      <c r="D77" s="69"/>
      <c r="E77" s="105"/>
      <c r="F77" s="105"/>
      <c r="G77" s="105"/>
      <c r="H77" s="105"/>
      <c r="I77" s="105"/>
      <c r="J77" s="105"/>
      <c r="K77" s="105"/>
      <c r="L77" s="105"/>
      <c r="M77" s="105"/>
      <c r="N77" s="105"/>
      <c r="O77" s="105"/>
      <c r="P77" s="105"/>
      <c r="Q77" s="105"/>
      <c r="R77" s="105"/>
      <c r="S77" s="105"/>
      <c r="T77" s="105"/>
      <c r="U77" s="105"/>
      <c r="V77" s="105"/>
      <c r="W77" s="105"/>
      <c r="X77" s="105"/>
      <c r="Y77" s="105"/>
      <c r="Z77" s="105"/>
      <c r="AA77" s="105"/>
    </row>
    <row r="78" spans="1:27" ht="16.2" thickBot="1" x14ac:dyDescent="0.35">
      <c r="A78" s="105"/>
      <c r="B78" s="105"/>
      <c r="C78" s="105"/>
      <c r="D78" s="69"/>
      <c r="E78" s="105"/>
      <c r="F78" s="105"/>
      <c r="G78" s="105"/>
      <c r="H78" s="105"/>
      <c r="I78" s="105"/>
      <c r="J78" s="105"/>
      <c r="K78" s="105"/>
      <c r="L78" s="105"/>
      <c r="M78" s="105"/>
      <c r="N78" s="105"/>
      <c r="O78" s="105"/>
      <c r="P78" s="105"/>
      <c r="Q78" s="105"/>
      <c r="R78" s="105"/>
      <c r="S78" s="105"/>
      <c r="T78" s="105"/>
      <c r="U78" s="105"/>
      <c r="V78" s="105"/>
      <c r="W78" s="105"/>
      <c r="X78" s="105"/>
      <c r="Y78" s="105"/>
      <c r="Z78" s="105"/>
      <c r="AA78" s="105"/>
    </row>
    <row r="79" spans="1:27" ht="16.2" thickBot="1" x14ac:dyDescent="0.35">
      <c r="A79" s="105"/>
      <c r="B79" s="105"/>
      <c r="C79" s="105"/>
      <c r="D79" s="69"/>
      <c r="E79" s="105"/>
      <c r="F79" s="105"/>
      <c r="G79" s="105"/>
      <c r="H79" s="105"/>
      <c r="I79" s="105"/>
      <c r="J79" s="105"/>
      <c r="K79" s="105"/>
      <c r="L79" s="105"/>
      <c r="M79" s="105"/>
      <c r="N79" s="105"/>
      <c r="O79" s="105"/>
      <c r="P79" s="105"/>
      <c r="Q79" s="105"/>
      <c r="R79" s="105"/>
      <c r="S79" s="105"/>
      <c r="T79" s="105"/>
      <c r="U79" s="105"/>
      <c r="V79" s="105"/>
      <c r="W79" s="105"/>
      <c r="X79" s="105"/>
      <c r="Y79" s="105"/>
      <c r="Z79" s="105"/>
      <c r="AA79" s="105"/>
    </row>
    <row r="80" spans="1:27" ht="16.2" thickBot="1" x14ac:dyDescent="0.35">
      <c r="A80" s="105"/>
      <c r="B80" s="105"/>
      <c r="C80" s="105"/>
      <c r="D80" s="69"/>
      <c r="E80" s="105"/>
      <c r="F80" s="105"/>
      <c r="G80" s="105"/>
      <c r="H80" s="105"/>
      <c r="I80" s="105"/>
      <c r="J80" s="105"/>
      <c r="K80" s="105"/>
      <c r="L80" s="105"/>
      <c r="M80" s="105"/>
      <c r="N80" s="105"/>
      <c r="O80" s="105"/>
      <c r="P80" s="105"/>
      <c r="Q80" s="105"/>
      <c r="R80" s="105"/>
      <c r="S80" s="105"/>
      <c r="T80" s="105"/>
      <c r="U80" s="105"/>
      <c r="V80" s="105"/>
      <c r="W80" s="105"/>
      <c r="X80" s="105"/>
      <c r="Y80" s="105"/>
      <c r="Z80" s="105"/>
      <c r="AA80" s="105"/>
    </row>
    <row r="81" spans="1:27" ht="16.2" thickBot="1" x14ac:dyDescent="0.35">
      <c r="A81" s="105"/>
      <c r="B81" s="105"/>
      <c r="C81" s="105"/>
      <c r="D81" s="69"/>
      <c r="E81" s="105"/>
      <c r="F81" s="105"/>
      <c r="G81" s="105"/>
      <c r="H81" s="105"/>
      <c r="I81" s="105"/>
      <c r="J81" s="105"/>
      <c r="K81" s="105"/>
      <c r="L81" s="105"/>
      <c r="M81" s="105"/>
      <c r="N81" s="105"/>
      <c r="O81" s="105"/>
      <c r="P81" s="105"/>
      <c r="Q81" s="105"/>
      <c r="R81" s="105"/>
      <c r="S81" s="105"/>
      <c r="T81" s="105"/>
      <c r="U81" s="105"/>
      <c r="V81" s="105"/>
      <c r="W81" s="105"/>
      <c r="X81" s="105"/>
      <c r="Y81" s="105"/>
      <c r="Z81" s="105"/>
      <c r="AA81" s="105"/>
    </row>
    <row r="82" spans="1:27" ht="16.2" thickBot="1" x14ac:dyDescent="0.35">
      <c r="A82" s="105"/>
      <c r="B82" s="105"/>
      <c r="C82" s="105"/>
      <c r="D82" s="69"/>
      <c r="E82" s="105"/>
      <c r="F82" s="105"/>
      <c r="G82" s="105"/>
      <c r="H82" s="105"/>
      <c r="I82" s="105"/>
      <c r="J82" s="105"/>
      <c r="K82" s="105"/>
      <c r="L82" s="105"/>
      <c r="M82" s="105"/>
      <c r="N82" s="105"/>
      <c r="O82" s="105"/>
      <c r="P82" s="105"/>
      <c r="Q82" s="105"/>
      <c r="R82" s="105"/>
      <c r="S82" s="105"/>
      <c r="T82" s="105"/>
      <c r="U82" s="105"/>
      <c r="V82" s="105"/>
      <c r="W82" s="105"/>
      <c r="X82" s="105"/>
      <c r="Y82" s="105"/>
      <c r="Z82" s="105"/>
      <c r="AA82" s="105"/>
    </row>
    <row r="83" spans="1:27" ht="16.2" thickBot="1" x14ac:dyDescent="0.35">
      <c r="A83" s="105"/>
      <c r="B83" s="105"/>
      <c r="C83" s="105"/>
      <c r="D83" s="69"/>
      <c r="E83" s="105"/>
      <c r="F83" s="105"/>
      <c r="G83" s="105"/>
      <c r="H83" s="105"/>
      <c r="I83" s="105"/>
      <c r="J83" s="105"/>
      <c r="K83" s="105"/>
      <c r="L83" s="105"/>
      <c r="M83" s="105"/>
      <c r="N83" s="105"/>
      <c r="O83" s="105"/>
      <c r="P83" s="105"/>
      <c r="Q83" s="105"/>
      <c r="R83" s="105"/>
      <c r="S83" s="105"/>
      <c r="T83" s="105"/>
      <c r="U83" s="105"/>
      <c r="V83" s="105"/>
      <c r="W83" s="105"/>
      <c r="X83" s="105"/>
      <c r="Y83" s="105"/>
      <c r="Z83" s="105"/>
      <c r="AA83" s="105"/>
    </row>
    <row r="84" spans="1:27" ht="16.2" thickBot="1" x14ac:dyDescent="0.35">
      <c r="A84" s="105"/>
      <c r="B84" s="105"/>
      <c r="C84" s="105"/>
      <c r="D84" s="69"/>
      <c r="E84" s="105"/>
      <c r="F84" s="105"/>
      <c r="G84" s="105"/>
      <c r="H84" s="105"/>
      <c r="I84" s="105"/>
      <c r="J84" s="105"/>
      <c r="K84" s="105"/>
      <c r="L84" s="105"/>
      <c r="M84" s="105"/>
      <c r="N84" s="105"/>
      <c r="O84" s="105"/>
      <c r="P84" s="105"/>
      <c r="Q84" s="105"/>
      <c r="R84" s="105"/>
      <c r="S84" s="105"/>
      <c r="T84" s="105"/>
      <c r="U84" s="105"/>
      <c r="V84" s="105"/>
      <c r="W84" s="105"/>
      <c r="X84" s="105"/>
      <c r="Y84" s="105"/>
      <c r="Z84" s="105"/>
      <c r="AA84" s="105"/>
    </row>
    <row r="85" spans="1:27" ht="16.2" thickBot="1" x14ac:dyDescent="0.35">
      <c r="A85" s="105"/>
      <c r="B85" s="105"/>
      <c r="C85" s="105"/>
      <c r="D85" s="69"/>
      <c r="E85" s="105"/>
      <c r="F85" s="105"/>
      <c r="G85" s="105"/>
      <c r="H85" s="105"/>
      <c r="I85" s="105"/>
      <c r="J85" s="105"/>
      <c r="K85" s="105"/>
      <c r="L85" s="105"/>
      <c r="M85" s="105"/>
      <c r="N85" s="105"/>
      <c r="O85" s="105"/>
      <c r="P85" s="105"/>
      <c r="Q85" s="105"/>
      <c r="R85" s="105"/>
      <c r="S85" s="105"/>
      <c r="T85" s="105"/>
      <c r="U85" s="105"/>
      <c r="V85" s="105"/>
      <c r="W85" s="105"/>
      <c r="X85" s="105"/>
      <c r="Y85" s="105"/>
      <c r="Z85" s="105"/>
      <c r="AA85" s="105"/>
    </row>
    <row r="86" spans="1:27" ht="16.2" thickBot="1" x14ac:dyDescent="0.35">
      <c r="A86" s="105"/>
      <c r="B86" s="105"/>
      <c r="C86" s="105"/>
      <c r="D86" s="69"/>
      <c r="E86" s="105"/>
      <c r="F86" s="105"/>
      <c r="G86" s="105"/>
      <c r="H86" s="105"/>
      <c r="I86" s="105"/>
      <c r="J86" s="105"/>
      <c r="K86" s="105"/>
      <c r="L86" s="105"/>
      <c r="M86" s="105"/>
      <c r="N86" s="105"/>
      <c r="O86" s="105"/>
      <c r="P86" s="105"/>
      <c r="Q86" s="105"/>
      <c r="R86" s="105"/>
      <c r="S86" s="105"/>
      <c r="T86" s="105"/>
      <c r="U86" s="105"/>
      <c r="V86" s="105"/>
      <c r="W86" s="105"/>
      <c r="X86" s="105"/>
      <c r="Y86" s="105"/>
      <c r="Z86" s="105"/>
      <c r="AA86" s="105"/>
    </row>
    <row r="87" spans="1:27" ht="16.2" thickBot="1" x14ac:dyDescent="0.35">
      <c r="A87" s="105"/>
      <c r="B87" s="105"/>
      <c r="C87" s="105"/>
      <c r="D87" s="69"/>
      <c r="E87" s="105"/>
      <c r="F87" s="105"/>
      <c r="G87" s="105"/>
      <c r="H87" s="105"/>
      <c r="I87" s="105"/>
      <c r="J87" s="105"/>
      <c r="K87" s="105"/>
      <c r="L87" s="105"/>
      <c r="M87" s="105"/>
      <c r="N87" s="105"/>
      <c r="O87" s="105"/>
      <c r="P87" s="105"/>
      <c r="Q87" s="105"/>
      <c r="R87" s="105"/>
      <c r="S87" s="105"/>
      <c r="T87" s="105"/>
      <c r="U87" s="105"/>
      <c r="V87" s="105"/>
      <c r="W87" s="105"/>
      <c r="X87" s="105"/>
      <c r="Y87" s="105"/>
      <c r="Z87" s="105"/>
      <c r="AA87" s="105"/>
    </row>
    <row r="88" spans="1:27" ht="16.2" thickBot="1" x14ac:dyDescent="0.35">
      <c r="A88" s="105"/>
      <c r="B88" s="105"/>
      <c r="C88" s="105"/>
      <c r="D88" s="69"/>
      <c r="E88" s="105"/>
      <c r="F88" s="105"/>
      <c r="G88" s="105"/>
      <c r="H88" s="105"/>
      <c r="I88" s="105"/>
      <c r="J88" s="105"/>
      <c r="K88" s="105"/>
      <c r="L88" s="105"/>
      <c r="M88" s="105"/>
      <c r="N88" s="105"/>
      <c r="O88" s="105"/>
      <c r="P88" s="105"/>
      <c r="Q88" s="105"/>
      <c r="R88" s="105"/>
      <c r="S88" s="105"/>
      <c r="T88" s="105"/>
      <c r="U88" s="105"/>
      <c r="V88" s="105"/>
      <c r="W88" s="105"/>
      <c r="X88" s="105"/>
      <c r="Y88" s="105"/>
      <c r="Z88" s="105"/>
      <c r="AA88" s="105"/>
    </row>
    <row r="89" spans="1:27" ht="16.2" thickBot="1" x14ac:dyDescent="0.35">
      <c r="A89" s="105"/>
      <c r="B89" s="105"/>
      <c r="C89" s="105"/>
      <c r="D89" s="69"/>
      <c r="E89" s="105"/>
      <c r="F89" s="105"/>
      <c r="G89" s="105"/>
      <c r="H89" s="105"/>
      <c r="I89" s="105"/>
      <c r="J89" s="105"/>
      <c r="K89" s="105"/>
      <c r="L89" s="105"/>
      <c r="M89" s="105"/>
      <c r="N89" s="105"/>
      <c r="O89" s="105"/>
      <c r="P89" s="105"/>
      <c r="Q89" s="105"/>
      <c r="R89" s="105"/>
      <c r="S89" s="105"/>
      <c r="T89" s="105"/>
      <c r="U89" s="105"/>
      <c r="V89" s="105"/>
      <c r="W89" s="105"/>
      <c r="X89" s="105"/>
      <c r="Y89" s="105"/>
      <c r="Z89" s="105"/>
      <c r="AA89" s="105"/>
    </row>
    <row r="90" spans="1:27" ht="16.2" thickBot="1" x14ac:dyDescent="0.35">
      <c r="A90" s="105"/>
      <c r="B90" s="105"/>
      <c r="C90" s="105"/>
      <c r="D90" s="69"/>
      <c r="E90" s="105"/>
      <c r="F90" s="105"/>
      <c r="G90" s="105"/>
      <c r="H90" s="105"/>
      <c r="I90" s="105"/>
      <c r="J90" s="105"/>
      <c r="K90" s="105"/>
      <c r="L90" s="105"/>
      <c r="M90" s="105"/>
      <c r="N90" s="105"/>
      <c r="O90" s="105"/>
      <c r="P90" s="105"/>
      <c r="Q90" s="105"/>
      <c r="R90" s="105"/>
      <c r="S90" s="105"/>
      <c r="T90" s="105"/>
      <c r="U90" s="105"/>
      <c r="V90" s="105"/>
      <c r="W90" s="105"/>
      <c r="X90" s="105"/>
      <c r="Y90" s="105"/>
      <c r="Z90" s="105"/>
      <c r="AA90" s="105"/>
    </row>
    <row r="91" spans="1:27" ht="16.2" thickBot="1" x14ac:dyDescent="0.35">
      <c r="A91" s="105"/>
      <c r="B91" s="105"/>
      <c r="C91" s="105"/>
      <c r="D91" s="69"/>
      <c r="E91" s="105"/>
      <c r="F91" s="105"/>
      <c r="G91" s="105"/>
      <c r="H91" s="105"/>
      <c r="I91" s="105"/>
      <c r="J91" s="105"/>
      <c r="K91" s="105"/>
      <c r="L91" s="105"/>
      <c r="M91" s="105"/>
      <c r="N91" s="105"/>
      <c r="O91" s="105"/>
      <c r="P91" s="105"/>
      <c r="Q91" s="105"/>
      <c r="R91" s="105"/>
      <c r="S91" s="105"/>
      <c r="T91" s="105"/>
      <c r="U91" s="105"/>
      <c r="V91" s="105"/>
      <c r="W91" s="105"/>
      <c r="X91" s="105"/>
      <c r="Y91" s="105"/>
      <c r="Z91" s="105"/>
      <c r="AA91" s="105"/>
    </row>
    <row r="92" spans="1:27" ht="16.2" thickBot="1" x14ac:dyDescent="0.35">
      <c r="A92" s="105"/>
      <c r="B92" s="105"/>
      <c r="C92" s="105"/>
      <c r="D92" s="69"/>
      <c r="E92" s="105"/>
      <c r="F92" s="105"/>
      <c r="G92" s="105"/>
      <c r="H92" s="105"/>
      <c r="I92" s="105"/>
      <c r="J92" s="105"/>
      <c r="K92" s="105"/>
      <c r="L92" s="105"/>
      <c r="M92" s="105"/>
      <c r="N92" s="105"/>
      <c r="O92" s="105"/>
      <c r="P92" s="105"/>
      <c r="Q92" s="105"/>
      <c r="R92" s="105"/>
      <c r="S92" s="105"/>
      <c r="T92" s="105"/>
      <c r="U92" s="105"/>
      <c r="V92" s="105"/>
      <c r="W92" s="105"/>
      <c r="X92" s="105"/>
      <c r="Y92" s="105"/>
      <c r="Z92" s="105"/>
      <c r="AA92" s="105"/>
    </row>
    <row r="93" spans="1:27" ht="16.2" thickBot="1" x14ac:dyDescent="0.35">
      <c r="A93" s="105"/>
      <c r="B93" s="105"/>
      <c r="C93" s="105"/>
      <c r="D93" s="69"/>
      <c r="E93" s="105"/>
      <c r="F93" s="105"/>
      <c r="G93" s="105"/>
      <c r="H93" s="105"/>
      <c r="I93" s="105"/>
      <c r="J93" s="105"/>
      <c r="K93" s="105"/>
      <c r="L93" s="105"/>
      <c r="M93" s="105"/>
      <c r="N93" s="105"/>
      <c r="O93" s="105"/>
      <c r="P93" s="105"/>
      <c r="Q93" s="105"/>
      <c r="R93" s="105"/>
      <c r="S93" s="105"/>
      <c r="T93" s="105"/>
      <c r="U93" s="105"/>
      <c r="V93" s="105"/>
      <c r="W93" s="105"/>
      <c r="X93" s="105"/>
      <c r="Y93" s="105"/>
      <c r="Z93" s="105"/>
      <c r="AA93" s="105"/>
    </row>
    <row r="94" spans="1:27" ht="16.2" thickBot="1" x14ac:dyDescent="0.35">
      <c r="A94" s="105"/>
      <c r="B94" s="105"/>
      <c r="C94" s="105"/>
      <c r="D94" s="69"/>
      <c r="E94" s="105"/>
      <c r="F94" s="105"/>
      <c r="G94" s="105"/>
      <c r="H94" s="105"/>
      <c r="I94" s="105"/>
      <c r="J94" s="105"/>
      <c r="K94" s="105"/>
      <c r="L94" s="105"/>
      <c r="M94" s="105"/>
      <c r="N94" s="105"/>
      <c r="O94" s="105"/>
      <c r="P94" s="105"/>
      <c r="Q94" s="105"/>
      <c r="R94" s="105"/>
      <c r="S94" s="105"/>
      <c r="T94" s="105"/>
      <c r="U94" s="105"/>
      <c r="V94" s="105"/>
      <c r="W94" s="105"/>
      <c r="X94" s="105"/>
      <c r="Y94" s="105"/>
      <c r="Z94" s="105"/>
      <c r="AA94" s="105"/>
    </row>
    <row r="95" spans="1:27" ht="16.2" thickBot="1" x14ac:dyDescent="0.35">
      <c r="A95" s="105"/>
      <c r="B95" s="105"/>
      <c r="C95" s="105"/>
      <c r="D95" s="69"/>
      <c r="E95" s="105"/>
      <c r="F95" s="105"/>
      <c r="G95" s="105"/>
      <c r="H95" s="105"/>
      <c r="I95" s="105"/>
      <c r="J95" s="105"/>
      <c r="K95" s="105"/>
      <c r="L95" s="105"/>
      <c r="M95" s="105"/>
      <c r="N95" s="105"/>
      <c r="O95" s="105"/>
      <c r="P95" s="105"/>
      <c r="Q95" s="105"/>
      <c r="R95" s="105"/>
      <c r="S95" s="105"/>
      <c r="T95" s="105"/>
      <c r="U95" s="105"/>
      <c r="V95" s="105"/>
      <c r="W95" s="105"/>
      <c r="X95" s="105"/>
      <c r="Y95" s="105"/>
      <c r="Z95" s="105"/>
      <c r="AA95" s="105"/>
    </row>
    <row r="96" spans="1:27" ht="16.2" thickBot="1" x14ac:dyDescent="0.35">
      <c r="A96" s="105"/>
      <c r="B96" s="105"/>
      <c r="C96" s="105"/>
      <c r="D96" s="69"/>
      <c r="E96" s="105"/>
      <c r="F96" s="105"/>
      <c r="G96" s="105"/>
      <c r="H96" s="105"/>
      <c r="I96" s="105"/>
      <c r="J96" s="105"/>
      <c r="K96" s="105"/>
      <c r="L96" s="105"/>
      <c r="M96" s="105"/>
      <c r="N96" s="105"/>
      <c r="O96" s="105"/>
      <c r="P96" s="105"/>
      <c r="Q96" s="105"/>
      <c r="R96" s="105"/>
      <c r="S96" s="105"/>
      <c r="T96" s="105"/>
      <c r="U96" s="105"/>
      <c r="V96" s="105"/>
      <c r="W96" s="105"/>
      <c r="X96" s="105"/>
      <c r="Y96" s="105"/>
      <c r="Z96" s="105"/>
      <c r="AA96" s="105"/>
    </row>
    <row r="97" spans="1:27" ht="16.2" thickBot="1" x14ac:dyDescent="0.35">
      <c r="A97" s="105"/>
      <c r="B97" s="105"/>
      <c r="C97" s="105"/>
      <c r="D97" s="69"/>
      <c r="E97" s="105"/>
      <c r="F97" s="105"/>
      <c r="G97" s="105"/>
      <c r="H97" s="105"/>
      <c r="I97" s="105"/>
      <c r="J97" s="105"/>
      <c r="K97" s="105"/>
      <c r="L97" s="105"/>
      <c r="M97" s="105"/>
      <c r="N97" s="105"/>
      <c r="O97" s="105"/>
      <c r="P97" s="105"/>
      <c r="Q97" s="105"/>
      <c r="R97" s="105"/>
      <c r="S97" s="105"/>
      <c r="T97" s="105"/>
      <c r="U97" s="105"/>
      <c r="V97" s="105"/>
      <c r="W97" s="105"/>
      <c r="X97" s="105"/>
      <c r="Y97" s="105"/>
      <c r="Z97" s="105"/>
      <c r="AA97" s="105"/>
    </row>
    <row r="98" spans="1:27" ht="16.2" thickBot="1" x14ac:dyDescent="0.35">
      <c r="A98" s="105"/>
      <c r="B98" s="105"/>
      <c r="C98" s="105"/>
      <c r="D98" s="69"/>
      <c r="E98" s="105"/>
      <c r="F98" s="105"/>
      <c r="G98" s="105"/>
      <c r="H98" s="105"/>
      <c r="I98" s="105"/>
      <c r="J98" s="105"/>
      <c r="K98" s="105"/>
      <c r="L98" s="105"/>
      <c r="M98" s="105"/>
      <c r="N98" s="105"/>
      <c r="O98" s="105"/>
      <c r="P98" s="105"/>
      <c r="Q98" s="105"/>
      <c r="R98" s="105"/>
      <c r="S98" s="105"/>
      <c r="T98" s="105"/>
      <c r="U98" s="105"/>
      <c r="V98" s="105"/>
      <c r="W98" s="105"/>
      <c r="X98" s="105"/>
      <c r="Y98" s="105"/>
      <c r="Z98" s="105"/>
      <c r="AA98" s="105"/>
    </row>
    <row r="99" spans="1:27" ht="16.2" thickBot="1" x14ac:dyDescent="0.35">
      <c r="A99" s="105"/>
      <c r="B99" s="105"/>
      <c r="C99" s="105"/>
      <c r="D99" s="69"/>
      <c r="E99" s="105"/>
      <c r="F99" s="105"/>
      <c r="G99" s="105"/>
      <c r="H99" s="105"/>
      <c r="I99" s="105"/>
      <c r="J99" s="105"/>
      <c r="K99" s="105"/>
      <c r="L99" s="105"/>
      <c r="M99" s="105"/>
      <c r="N99" s="105"/>
      <c r="O99" s="105"/>
      <c r="P99" s="105"/>
      <c r="Q99" s="105"/>
      <c r="R99" s="105"/>
      <c r="S99" s="105"/>
      <c r="T99" s="105"/>
      <c r="U99" s="105"/>
      <c r="V99" s="105"/>
      <c r="W99" s="105"/>
      <c r="X99" s="105"/>
      <c r="Y99" s="105"/>
      <c r="Z99" s="105"/>
      <c r="AA99" s="105"/>
    </row>
    <row r="100" spans="1:27" ht="16.2" thickBot="1" x14ac:dyDescent="0.35">
      <c r="A100" s="105"/>
      <c r="B100" s="105"/>
      <c r="C100" s="105"/>
      <c r="D100" s="69"/>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row>
    <row r="101" spans="1:27" ht="16.2" thickBot="1" x14ac:dyDescent="0.35">
      <c r="A101" s="105"/>
      <c r="B101" s="105"/>
      <c r="C101" s="105"/>
      <c r="D101" s="69"/>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row>
    <row r="102" spans="1:27" ht="16.2" thickBot="1" x14ac:dyDescent="0.35">
      <c r="A102" s="105"/>
      <c r="B102" s="105"/>
      <c r="C102" s="105"/>
      <c r="D102" s="69"/>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row>
    <row r="103" spans="1:27" ht="16.2" thickBot="1" x14ac:dyDescent="0.35">
      <c r="A103" s="105"/>
      <c r="B103" s="105"/>
      <c r="C103" s="105"/>
      <c r="D103" s="69"/>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row>
    <row r="104" spans="1:27" ht="16.2" thickBot="1" x14ac:dyDescent="0.35">
      <c r="A104" s="105"/>
      <c r="B104" s="105"/>
      <c r="C104" s="105"/>
      <c r="D104" s="69"/>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row>
    <row r="105" spans="1:27" ht="16.2" thickBot="1" x14ac:dyDescent="0.35">
      <c r="A105" s="105"/>
      <c r="B105" s="105"/>
      <c r="C105" s="105"/>
      <c r="D105" s="69"/>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row>
    <row r="106" spans="1:27" ht="16.2" thickBot="1" x14ac:dyDescent="0.35">
      <c r="A106" s="105"/>
      <c r="B106" s="105"/>
      <c r="C106" s="105"/>
      <c r="D106" s="69"/>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row>
    <row r="107" spans="1:27" ht="16.2" thickBot="1" x14ac:dyDescent="0.35">
      <c r="A107" s="105"/>
      <c r="B107" s="105"/>
      <c r="C107" s="105"/>
      <c r="D107" s="69"/>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row>
    <row r="108" spans="1:27" ht="16.2" thickBot="1" x14ac:dyDescent="0.35">
      <c r="A108" s="105"/>
      <c r="B108" s="105"/>
      <c r="C108" s="105"/>
      <c r="D108" s="69"/>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row>
    <row r="109" spans="1:27" ht="16.2" thickBot="1" x14ac:dyDescent="0.35">
      <c r="A109" s="105"/>
      <c r="B109" s="105"/>
      <c r="C109" s="105"/>
      <c r="D109" s="69"/>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row>
    <row r="110" spans="1:27" ht="16.2" thickBot="1" x14ac:dyDescent="0.35">
      <c r="A110" s="105"/>
      <c r="B110" s="105"/>
      <c r="C110" s="105"/>
      <c r="D110" s="69"/>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row>
    <row r="111" spans="1:27" ht="16.2" thickBot="1" x14ac:dyDescent="0.35">
      <c r="A111" s="105"/>
      <c r="B111" s="105"/>
      <c r="C111" s="105"/>
      <c r="D111" s="69"/>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row>
    <row r="112" spans="1:27" ht="16.2" thickBot="1" x14ac:dyDescent="0.35">
      <c r="A112" s="105"/>
      <c r="B112" s="105"/>
      <c r="C112" s="105"/>
      <c r="D112" s="69"/>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row>
    <row r="113" spans="1:27" ht="16.2" thickBot="1" x14ac:dyDescent="0.35">
      <c r="A113" s="105"/>
      <c r="B113" s="105"/>
      <c r="C113" s="105"/>
      <c r="D113" s="69"/>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row>
    <row r="114" spans="1:27" ht="16.2" thickBot="1" x14ac:dyDescent="0.35">
      <c r="A114" s="105"/>
      <c r="B114" s="105"/>
      <c r="C114" s="105"/>
      <c r="D114" s="69"/>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row>
    <row r="115" spans="1:27" ht="16.2" thickBot="1" x14ac:dyDescent="0.35">
      <c r="A115" s="105"/>
      <c r="B115" s="105"/>
      <c r="C115" s="105"/>
      <c r="D115" s="69"/>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row>
    <row r="116" spans="1:27" ht="16.2" thickBot="1" x14ac:dyDescent="0.35">
      <c r="A116" s="105"/>
      <c r="B116" s="105"/>
      <c r="C116" s="105"/>
      <c r="D116" s="69"/>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row>
    <row r="117" spans="1:27" ht="16.2" thickBot="1" x14ac:dyDescent="0.35">
      <c r="A117" s="105"/>
      <c r="B117" s="105"/>
      <c r="C117" s="105"/>
      <c r="D117" s="69"/>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row>
    <row r="118" spans="1:27" ht="16.2" thickBot="1" x14ac:dyDescent="0.35">
      <c r="A118" s="105"/>
      <c r="B118" s="105"/>
      <c r="C118" s="105"/>
      <c r="D118" s="69"/>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row>
    <row r="119" spans="1:27" ht="16.2" thickBot="1" x14ac:dyDescent="0.35">
      <c r="A119" s="105"/>
      <c r="B119" s="105"/>
      <c r="C119" s="105"/>
      <c r="D119" s="69"/>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row>
    <row r="120" spans="1:27" ht="16.2" thickBot="1" x14ac:dyDescent="0.35">
      <c r="A120" s="105"/>
      <c r="B120" s="105"/>
      <c r="C120" s="105"/>
      <c r="D120" s="69"/>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row>
    <row r="121" spans="1:27" ht="16.2" thickBot="1" x14ac:dyDescent="0.35">
      <c r="A121" s="105"/>
      <c r="B121" s="105"/>
      <c r="C121" s="105"/>
      <c r="D121" s="69"/>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row>
    <row r="122" spans="1:27" ht="16.2" thickBot="1" x14ac:dyDescent="0.35">
      <c r="A122" s="105"/>
      <c r="B122" s="105"/>
      <c r="C122" s="105"/>
      <c r="D122" s="69"/>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row>
    <row r="123" spans="1:27" ht="16.2" thickBot="1" x14ac:dyDescent="0.35">
      <c r="A123" s="105"/>
      <c r="B123" s="105"/>
      <c r="C123" s="105"/>
      <c r="D123" s="69"/>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row>
    <row r="124" spans="1:27" ht="16.2" thickBot="1" x14ac:dyDescent="0.35">
      <c r="A124" s="105"/>
      <c r="B124" s="105"/>
      <c r="C124" s="105"/>
      <c r="D124" s="69"/>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row>
    <row r="125" spans="1:27" ht="16.2" thickBot="1" x14ac:dyDescent="0.35">
      <c r="A125" s="105"/>
      <c r="B125" s="105"/>
      <c r="C125" s="105"/>
      <c r="D125" s="69"/>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row>
    <row r="126" spans="1:27" ht="16.2" thickBot="1" x14ac:dyDescent="0.35">
      <c r="A126" s="105"/>
      <c r="B126" s="105"/>
      <c r="C126" s="105"/>
      <c r="D126" s="69"/>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row>
    <row r="127" spans="1:27" ht="16.2" thickBot="1" x14ac:dyDescent="0.35">
      <c r="A127" s="105"/>
      <c r="B127" s="105"/>
      <c r="C127" s="105"/>
      <c r="D127" s="69"/>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row>
    <row r="128" spans="1:27" ht="16.2" thickBot="1" x14ac:dyDescent="0.35">
      <c r="A128" s="105"/>
      <c r="B128" s="105"/>
      <c r="C128" s="105"/>
      <c r="D128" s="69"/>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row>
    <row r="129" spans="1:27" ht="16.2" thickBot="1" x14ac:dyDescent="0.35">
      <c r="A129" s="105"/>
      <c r="B129" s="105"/>
      <c r="C129" s="105"/>
      <c r="D129" s="69"/>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row>
    <row r="130" spans="1:27" ht="16.2" thickBot="1" x14ac:dyDescent="0.35">
      <c r="A130" s="105"/>
      <c r="B130" s="105"/>
      <c r="C130" s="105"/>
      <c r="D130" s="69"/>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row>
    <row r="131" spans="1:27" ht="16.2" thickBot="1" x14ac:dyDescent="0.35">
      <c r="A131" s="105"/>
      <c r="B131" s="105"/>
      <c r="C131" s="105"/>
      <c r="D131" s="69"/>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row>
    <row r="132" spans="1:27" ht="16.2" thickBot="1" x14ac:dyDescent="0.35">
      <c r="A132" s="105"/>
      <c r="B132" s="105"/>
      <c r="C132" s="105"/>
      <c r="D132" s="69"/>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row>
    <row r="133" spans="1:27" ht="16.2" thickBot="1" x14ac:dyDescent="0.35">
      <c r="A133" s="105"/>
      <c r="B133" s="105"/>
      <c r="C133" s="105"/>
      <c r="D133" s="69"/>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row>
    <row r="134" spans="1:27" ht="16.2" thickBot="1" x14ac:dyDescent="0.35">
      <c r="A134" s="105"/>
      <c r="B134" s="105"/>
      <c r="C134" s="105"/>
      <c r="D134" s="69"/>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row>
    <row r="135" spans="1:27" ht="16.2" thickBot="1" x14ac:dyDescent="0.35">
      <c r="A135" s="105"/>
      <c r="B135" s="105"/>
      <c r="C135" s="105"/>
      <c r="D135" s="69"/>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row>
    <row r="136" spans="1:27" ht="16.2" thickBot="1" x14ac:dyDescent="0.35">
      <c r="A136" s="105"/>
      <c r="B136" s="105"/>
      <c r="C136" s="105"/>
      <c r="D136" s="69"/>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row>
    <row r="137" spans="1:27" ht="16.2" thickBot="1" x14ac:dyDescent="0.35">
      <c r="A137" s="105"/>
      <c r="B137" s="105"/>
      <c r="C137" s="105"/>
      <c r="D137" s="69"/>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row>
    <row r="138" spans="1:27" ht="16.2" thickBot="1" x14ac:dyDescent="0.35">
      <c r="A138" s="105"/>
      <c r="B138" s="105"/>
      <c r="C138" s="105"/>
      <c r="D138" s="69"/>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row>
    <row r="139" spans="1:27" ht="16.2" thickBot="1" x14ac:dyDescent="0.35">
      <c r="A139" s="105"/>
      <c r="B139" s="105"/>
      <c r="C139" s="105"/>
      <c r="D139" s="69"/>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row>
    <row r="140" spans="1:27" ht="16.2" thickBot="1" x14ac:dyDescent="0.35">
      <c r="A140" s="105"/>
      <c r="B140" s="105"/>
      <c r="C140" s="105"/>
      <c r="D140" s="69"/>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row>
    <row r="141" spans="1:27" ht="16.2" thickBot="1" x14ac:dyDescent="0.35">
      <c r="A141" s="105"/>
      <c r="B141" s="105"/>
      <c r="C141" s="105"/>
      <c r="D141" s="69"/>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row>
    <row r="142" spans="1:27" ht="16.2" thickBot="1" x14ac:dyDescent="0.35">
      <c r="A142" s="105"/>
      <c r="B142" s="105"/>
      <c r="C142" s="105"/>
      <c r="D142" s="69"/>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row>
    <row r="143" spans="1:27" ht="16.2" thickBot="1" x14ac:dyDescent="0.35">
      <c r="A143" s="105"/>
      <c r="B143" s="105"/>
      <c r="C143" s="105"/>
      <c r="D143" s="69"/>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row>
    <row r="144" spans="1:27" ht="16.2" thickBot="1" x14ac:dyDescent="0.35">
      <c r="A144" s="105"/>
      <c r="B144" s="105"/>
      <c r="C144" s="105"/>
      <c r="D144" s="69"/>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row>
    <row r="145" spans="1:27" ht="16.2" thickBot="1" x14ac:dyDescent="0.35">
      <c r="A145" s="105"/>
      <c r="B145" s="105"/>
      <c r="C145" s="105"/>
      <c r="D145" s="69"/>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row>
    <row r="146" spans="1:27" ht="16.2" thickBot="1" x14ac:dyDescent="0.35">
      <c r="A146" s="105"/>
      <c r="B146" s="105"/>
      <c r="C146" s="105"/>
      <c r="D146" s="69"/>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row>
    <row r="147" spans="1:27" ht="16.2" thickBot="1" x14ac:dyDescent="0.35">
      <c r="A147" s="105"/>
      <c r="B147" s="105"/>
      <c r="C147" s="105"/>
      <c r="D147" s="69"/>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row>
    <row r="148" spans="1:27" ht="16.2" thickBot="1" x14ac:dyDescent="0.35">
      <c r="A148" s="105"/>
      <c r="B148" s="105"/>
      <c r="C148" s="105"/>
      <c r="D148" s="69"/>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row>
    <row r="149" spans="1:27" ht="16.2" thickBot="1" x14ac:dyDescent="0.35">
      <c r="A149" s="105"/>
      <c r="B149" s="105"/>
      <c r="C149" s="105"/>
      <c r="D149" s="69"/>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row>
    <row r="150" spans="1:27" ht="16.2" thickBot="1" x14ac:dyDescent="0.35">
      <c r="A150" s="105"/>
      <c r="B150" s="105"/>
      <c r="C150" s="105"/>
      <c r="D150" s="69"/>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row>
    <row r="151" spans="1:27" ht="16.2" thickBot="1" x14ac:dyDescent="0.35">
      <c r="A151" s="105"/>
      <c r="B151" s="105"/>
      <c r="C151" s="105"/>
      <c r="D151" s="69"/>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row>
    <row r="152" spans="1:27" ht="16.2" thickBot="1" x14ac:dyDescent="0.35">
      <c r="A152" s="105"/>
      <c r="B152" s="105"/>
      <c r="C152" s="105"/>
      <c r="D152" s="69"/>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row>
    <row r="153" spans="1:27" ht="16.2" thickBot="1" x14ac:dyDescent="0.35">
      <c r="A153" s="105"/>
      <c r="B153" s="105"/>
      <c r="C153" s="105"/>
      <c r="D153" s="69"/>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row>
    <row r="154" spans="1:27" ht="16.2" thickBot="1" x14ac:dyDescent="0.35">
      <c r="A154" s="105"/>
      <c r="B154" s="105"/>
      <c r="C154" s="105"/>
      <c r="D154" s="69"/>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row>
    <row r="155" spans="1:27" ht="16.2" thickBot="1" x14ac:dyDescent="0.35">
      <c r="A155" s="105"/>
      <c r="B155" s="105"/>
      <c r="C155" s="105"/>
      <c r="D155" s="69"/>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row>
    <row r="156" spans="1:27" ht="16.2" thickBot="1" x14ac:dyDescent="0.35">
      <c r="A156" s="105"/>
      <c r="B156" s="105"/>
      <c r="C156" s="105"/>
      <c r="D156" s="69"/>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row>
    <row r="157" spans="1:27" ht="16.2" thickBot="1" x14ac:dyDescent="0.35">
      <c r="A157" s="105"/>
      <c r="B157" s="105"/>
      <c r="C157" s="105"/>
      <c r="D157" s="69"/>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row>
    <row r="158" spans="1:27" ht="16.2" thickBot="1" x14ac:dyDescent="0.35">
      <c r="A158" s="105"/>
      <c r="B158" s="105"/>
      <c r="C158" s="105"/>
      <c r="D158" s="69"/>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row>
    <row r="159" spans="1:27" ht="16.2" thickBot="1" x14ac:dyDescent="0.35">
      <c r="A159" s="105"/>
      <c r="B159" s="105"/>
      <c r="C159" s="105"/>
      <c r="D159" s="69"/>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row>
    <row r="160" spans="1:27" ht="16.2" thickBot="1" x14ac:dyDescent="0.35">
      <c r="A160" s="105"/>
      <c r="B160" s="105"/>
      <c r="C160" s="105"/>
      <c r="D160" s="69"/>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row>
    <row r="161" spans="1:27" ht="16.2" thickBot="1" x14ac:dyDescent="0.35">
      <c r="A161" s="105"/>
      <c r="B161" s="105"/>
      <c r="C161" s="105"/>
      <c r="D161" s="69"/>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row>
    <row r="162" spans="1:27" ht="16.2" thickBot="1" x14ac:dyDescent="0.35">
      <c r="A162" s="105"/>
      <c r="B162" s="105"/>
      <c r="C162" s="105"/>
      <c r="D162" s="69"/>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row>
    <row r="163" spans="1:27" ht="16.2" thickBot="1" x14ac:dyDescent="0.35">
      <c r="A163" s="105"/>
      <c r="B163" s="105"/>
      <c r="C163" s="105"/>
      <c r="D163" s="69"/>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row>
    <row r="164" spans="1:27" ht="16.2" thickBot="1" x14ac:dyDescent="0.35">
      <c r="A164" s="105"/>
      <c r="B164" s="105"/>
      <c r="C164" s="105"/>
      <c r="D164" s="69"/>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row>
    <row r="165" spans="1:27" ht="16.2" thickBot="1" x14ac:dyDescent="0.35">
      <c r="A165" s="105"/>
      <c r="B165" s="105"/>
      <c r="C165" s="105"/>
      <c r="D165" s="69"/>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row>
    <row r="166" spans="1:27" ht="16.2" thickBot="1" x14ac:dyDescent="0.35">
      <c r="A166" s="105"/>
      <c r="B166" s="105"/>
      <c r="C166" s="105"/>
      <c r="D166" s="69"/>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row>
    <row r="167" spans="1:27" ht="16.2" thickBot="1" x14ac:dyDescent="0.35">
      <c r="A167" s="105"/>
      <c r="B167" s="105"/>
      <c r="C167" s="105"/>
      <c r="D167" s="69"/>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row>
    <row r="168" spans="1:27" ht="16.2" thickBot="1" x14ac:dyDescent="0.35">
      <c r="A168" s="105"/>
      <c r="B168" s="105"/>
      <c r="C168" s="105"/>
      <c r="D168" s="69"/>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row>
    <row r="169" spans="1:27" ht="16.2" thickBot="1" x14ac:dyDescent="0.35">
      <c r="A169" s="105"/>
      <c r="B169" s="105"/>
      <c r="C169" s="105"/>
      <c r="D169" s="69"/>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row>
    <row r="170" spans="1:27" ht="16.2" thickBot="1" x14ac:dyDescent="0.35">
      <c r="A170" s="105"/>
      <c r="B170" s="105"/>
      <c r="C170" s="105"/>
      <c r="D170" s="69"/>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row>
    <row r="171" spans="1:27" ht="16.2" thickBot="1" x14ac:dyDescent="0.35">
      <c r="A171" s="105"/>
      <c r="B171" s="105"/>
      <c r="C171" s="105"/>
      <c r="D171" s="69"/>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row>
    <row r="172" spans="1:27" ht="16.2" thickBot="1" x14ac:dyDescent="0.35">
      <c r="A172" s="105"/>
      <c r="B172" s="105"/>
      <c r="C172" s="105"/>
      <c r="D172" s="69"/>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row>
    <row r="173" spans="1:27" ht="16.2" thickBot="1" x14ac:dyDescent="0.35">
      <c r="A173" s="105"/>
      <c r="B173" s="105"/>
      <c r="C173" s="105"/>
      <c r="D173" s="69"/>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row>
    <row r="174" spans="1:27" ht="16.2" thickBot="1" x14ac:dyDescent="0.35">
      <c r="A174" s="105"/>
      <c r="B174" s="105"/>
      <c r="C174" s="105"/>
      <c r="D174" s="69"/>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row>
    <row r="175" spans="1:27" ht="16.2" thickBot="1" x14ac:dyDescent="0.35">
      <c r="A175" s="105"/>
      <c r="B175" s="105"/>
      <c r="C175" s="105"/>
      <c r="D175" s="69"/>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row>
    <row r="176" spans="1:27" ht="16.2" thickBot="1" x14ac:dyDescent="0.35">
      <c r="A176" s="105"/>
      <c r="B176" s="105"/>
      <c r="C176" s="105"/>
      <c r="D176" s="69"/>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row>
    <row r="177" spans="1:27" ht="16.2" thickBot="1" x14ac:dyDescent="0.35">
      <c r="A177" s="105"/>
      <c r="B177" s="105"/>
      <c r="C177" s="105"/>
      <c r="D177" s="69"/>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row>
    <row r="178" spans="1:27" ht="16.2" thickBot="1" x14ac:dyDescent="0.35">
      <c r="A178" s="105"/>
      <c r="B178" s="105"/>
      <c r="C178" s="105"/>
      <c r="D178" s="69"/>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row>
    <row r="179" spans="1:27" ht="16.2" thickBot="1" x14ac:dyDescent="0.35">
      <c r="A179" s="105"/>
      <c r="B179" s="105"/>
      <c r="C179" s="105"/>
      <c r="D179" s="69"/>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row>
    <row r="180" spans="1:27" ht="16.2" thickBot="1" x14ac:dyDescent="0.35">
      <c r="A180" s="105"/>
      <c r="B180" s="105"/>
      <c r="C180" s="105"/>
      <c r="D180" s="69"/>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row>
    <row r="181" spans="1:27" ht="16.2" thickBot="1" x14ac:dyDescent="0.35">
      <c r="A181" s="105"/>
      <c r="B181" s="105"/>
      <c r="C181" s="105"/>
      <c r="D181" s="69"/>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row>
    <row r="182" spans="1:27" ht="16.2" thickBot="1" x14ac:dyDescent="0.35">
      <c r="A182" s="105"/>
      <c r="B182" s="105"/>
      <c r="C182" s="105"/>
      <c r="D182" s="69"/>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row>
    <row r="183" spans="1:27" ht="16.2" thickBot="1" x14ac:dyDescent="0.35">
      <c r="A183" s="105"/>
      <c r="B183" s="105"/>
      <c r="C183" s="105"/>
      <c r="D183" s="69"/>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row>
    <row r="184" spans="1:27" ht="16.2" thickBot="1" x14ac:dyDescent="0.35">
      <c r="A184" s="105"/>
      <c r="B184" s="105"/>
      <c r="C184" s="105"/>
      <c r="D184" s="69"/>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row>
    <row r="185" spans="1:27" ht="16.2" thickBot="1" x14ac:dyDescent="0.35">
      <c r="A185" s="105"/>
      <c r="B185" s="105"/>
      <c r="C185" s="105"/>
      <c r="D185" s="69"/>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row>
    <row r="186" spans="1:27" ht="16.2" thickBot="1" x14ac:dyDescent="0.35">
      <c r="A186" s="105"/>
      <c r="B186" s="105"/>
      <c r="C186" s="105"/>
      <c r="D186" s="69"/>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row>
    <row r="187" spans="1:27" ht="16.2" thickBot="1" x14ac:dyDescent="0.35">
      <c r="A187" s="105"/>
      <c r="B187" s="105"/>
      <c r="C187" s="105"/>
      <c r="D187" s="69"/>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row>
    <row r="188" spans="1:27" ht="16.2" thickBot="1" x14ac:dyDescent="0.35">
      <c r="A188" s="105"/>
      <c r="B188" s="105"/>
      <c r="C188" s="105"/>
      <c r="D188" s="69"/>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row>
    <row r="189" spans="1:27" ht="16.2" thickBot="1" x14ac:dyDescent="0.35">
      <c r="A189" s="105"/>
      <c r="B189" s="105"/>
      <c r="C189" s="105"/>
      <c r="D189" s="69"/>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row>
    <row r="190" spans="1:27" ht="16.2" thickBot="1" x14ac:dyDescent="0.35">
      <c r="A190" s="105"/>
      <c r="B190" s="105"/>
      <c r="C190" s="105"/>
      <c r="D190" s="69"/>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row>
    <row r="191" spans="1:27" ht="16.2" thickBot="1" x14ac:dyDescent="0.35">
      <c r="A191" s="105"/>
      <c r="B191" s="105"/>
      <c r="C191" s="105"/>
      <c r="D191" s="69"/>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row>
    <row r="192" spans="1:27" ht="16.2" thickBot="1" x14ac:dyDescent="0.35">
      <c r="A192" s="105"/>
      <c r="B192" s="105"/>
      <c r="C192" s="105"/>
      <c r="D192" s="69"/>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row>
    <row r="193" spans="1:27" ht="16.2" thickBot="1" x14ac:dyDescent="0.35">
      <c r="A193" s="105"/>
      <c r="B193" s="105"/>
      <c r="C193" s="105"/>
      <c r="D193" s="69"/>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row>
    <row r="194" spans="1:27" ht="16.2" thickBot="1" x14ac:dyDescent="0.35">
      <c r="A194" s="105"/>
      <c r="B194" s="105"/>
      <c r="C194" s="105"/>
      <c r="D194" s="69"/>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row>
    <row r="195" spans="1:27" ht="16.2" thickBot="1" x14ac:dyDescent="0.35">
      <c r="A195" s="105"/>
      <c r="B195" s="105"/>
      <c r="C195" s="105"/>
      <c r="D195" s="69"/>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row>
    <row r="196" spans="1:27" ht="16.2" thickBot="1" x14ac:dyDescent="0.35">
      <c r="A196" s="105"/>
      <c r="B196" s="105"/>
      <c r="C196" s="105"/>
      <c r="D196" s="69"/>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row>
    <row r="197" spans="1:27" ht="16.2" thickBot="1" x14ac:dyDescent="0.35">
      <c r="A197" s="105"/>
      <c r="B197" s="105"/>
      <c r="C197" s="105"/>
      <c r="D197" s="69"/>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row>
    <row r="198" spans="1:27" ht="16.2" thickBot="1" x14ac:dyDescent="0.35">
      <c r="A198" s="105"/>
      <c r="B198" s="105"/>
      <c r="C198" s="105"/>
      <c r="D198" s="69"/>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row>
    <row r="199" spans="1:27" ht="16.2" thickBot="1" x14ac:dyDescent="0.35">
      <c r="A199" s="105"/>
      <c r="B199" s="105"/>
      <c r="C199" s="105"/>
      <c r="D199" s="69"/>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row>
    <row r="200" spans="1:27" ht="16.2" thickBot="1" x14ac:dyDescent="0.35">
      <c r="A200" s="105"/>
      <c r="B200" s="105"/>
      <c r="C200" s="105"/>
      <c r="D200" s="69"/>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row>
    <row r="201" spans="1:27" ht="16.2" thickBot="1" x14ac:dyDescent="0.35">
      <c r="A201" s="105"/>
      <c r="B201" s="105"/>
      <c r="C201" s="105"/>
      <c r="D201" s="69"/>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row>
    <row r="202" spans="1:27" ht="16.2" thickBot="1" x14ac:dyDescent="0.35">
      <c r="A202" s="105"/>
      <c r="B202" s="105"/>
      <c r="C202" s="105"/>
      <c r="D202" s="69"/>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row>
    <row r="203" spans="1:27" ht="16.2" thickBot="1" x14ac:dyDescent="0.35">
      <c r="A203" s="105"/>
      <c r="B203" s="105"/>
      <c r="C203" s="105"/>
      <c r="D203" s="69"/>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row>
    <row r="204" spans="1:27" ht="16.2" thickBot="1" x14ac:dyDescent="0.35">
      <c r="A204" s="105"/>
      <c r="B204" s="105"/>
      <c r="C204" s="105"/>
      <c r="D204" s="69"/>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row>
    <row r="205" spans="1:27" ht="16.2" thickBot="1" x14ac:dyDescent="0.35">
      <c r="A205" s="105"/>
      <c r="B205" s="105"/>
      <c r="C205" s="105"/>
      <c r="D205" s="69"/>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row>
    <row r="206" spans="1:27" ht="16.2" thickBot="1" x14ac:dyDescent="0.35">
      <c r="A206" s="105"/>
      <c r="B206" s="105"/>
      <c r="C206" s="105"/>
      <c r="D206" s="69"/>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row>
    <row r="207" spans="1:27" ht="16.2" thickBot="1" x14ac:dyDescent="0.35">
      <c r="A207" s="105"/>
      <c r="B207" s="105"/>
      <c r="C207" s="105"/>
      <c r="D207" s="69"/>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row>
    <row r="208" spans="1:27" ht="16.2" thickBot="1" x14ac:dyDescent="0.35">
      <c r="A208" s="105"/>
      <c r="B208" s="105"/>
      <c r="C208" s="105"/>
      <c r="D208" s="69"/>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row>
    <row r="209" spans="1:27" ht="16.2" thickBot="1" x14ac:dyDescent="0.35">
      <c r="A209" s="105"/>
      <c r="B209" s="105"/>
      <c r="C209" s="105"/>
      <c r="D209" s="69"/>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row>
    <row r="210" spans="1:27" ht="16.2" thickBot="1" x14ac:dyDescent="0.35">
      <c r="A210" s="105"/>
      <c r="B210" s="105"/>
      <c r="C210" s="105"/>
      <c r="D210" s="69"/>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row>
    <row r="211" spans="1:27" ht="16.2" thickBot="1" x14ac:dyDescent="0.35">
      <c r="A211" s="105"/>
      <c r="B211" s="105"/>
      <c r="C211" s="105"/>
      <c r="D211" s="69"/>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row>
    <row r="212" spans="1:27" ht="16.2" thickBot="1" x14ac:dyDescent="0.35">
      <c r="A212" s="105"/>
      <c r="B212" s="105"/>
      <c r="C212" s="105"/>
      <c r="D212" s="69"/>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row>
    <row r="213" spans="1:27" ht="16.2" thickBot="1" x14ac:dyDescent="0.35">
      <c r="A213" s="105"/>
      <c r="B213" s="105"/>
      <c r="C213" s="105"/>
      <c r="D213" s="69"/>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row>
    <row r="214" spans="1:27" ht="16.2" thickBot="1" x14ac:dyDescent="0.35">
      <c r="A214" s="105"/>
      <c r="B214" s="105"/>
      <c r="C214" s="105"/>
      <c r="D214" s="69"/>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row>
    <row r="215" spans="1:27" ht="16.2" thickBot="1" x14ac:dyDescent="0.35">
      <c r="A215" s="105"/>
      <c r="B215" s="105"/>
      <c r="C215" s="105"/>
      <c r="D215" s="69"/>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row>
    <row r="216" spans="1:27" ht="16.2" thickBot="1" x14ac:dyDescent="0.35">
      <c r="A216" s="105"/>
      <c r="B216" s="105"/>
      <c r="C216" s="105"/>
      <c r="D216" s="69"/>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row>
    <row r="217" spans="1:27" ht="16.2" thickBot="1" x14ac:dyDescent="0.35">
      <c r="A217" s="105"/>
      <c r="B217" s="105"/>
      <c r="C217" s="105"/>
      <c r="D217" s="69"/>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row>
    <row r="218" spans="1:27" ht="16.2" thickBot="1" x14ac:dyDescent="0.35">
      <c r="A218" s="105"/>
      <c r="B218" s="105"/>
      <c r="C218" s="105"/>
      <c r="D218" s="69"/>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row>
    <row r="219" spans="1:27" ht="16.2" thickBot="1" x14ac:dyDescent="0.35">
      <c r="A219" s="105"/>
      <c r="B219" s="105"/>
      <c r="C219" s="105"/>
      <c r="D219" s="69"/>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row>
    <row r="220" spans="1:27" ht="16.2" thickBot="1" x14ac:dyDescent="0.35">
      <c r="A220" s="105"/>
      <c r="B220" s="105"/>
      <c r="C220" s="105"/>
      <c r="D220" s="69"/>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row>
    <row r="221" spans="1:27" ht="16.2" thickBot="1" x14ac:dyDescent="0.35">
      <c r="A221" s="105"/>
      <c r="B221" s="105"/>
      <c r="C221" s="105"/>
      <c r="D221" s="69"/>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row>
    <row r="222" spans="1:27" ht="16.2" thickBot="1" x14ac:dyDescent="0.35">
      <c r="A222" s="105"/>
      <c r="B222" s="105"/>
      <c r="C222" s="105"/>
      <c r="D222" s="69"/>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row>
    <row r="223" spans="1:27" ht="16.2" thickBot="1" x14ac:dyDescent="0.35">
      <c r="A223" s="105"/>
      <c r="B223" s="105"/>
      <c r="C223" s="105"/>
      <c r="D223" s="69"/>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row>
    <row r="224" spans="1:27" ht="16.2" thickBot="1" x14ac:dyDescent="0.35">
      <c r="A224" s="105"/>
      <c r="B224" s="105"/>
      <c r="C224" s="105"/>
      <c r="D224" s="69"/>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row>
    <row r="225" spans="1:27" ht="16.2" thickBot="1" x14ac:dyDescent="0.35">
      <c r="A225" s="105"/>
      <c r="B225" s="105"/>
      <c r="C225" s="105"/>
      <c r="D225" s="69"/>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row>
    <row r="226" spans="1:27" ht="16.2" thickBot="1" x14ac:dyDescent="0.35">
      <c r="A226" s="105"/>
      <c r="B226" s="105"/>
      <c r="C226" s="105"/>
      <c r="D226" s="69"/>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row>
    <row r="227" spans="1:27" ht="16.2" thickBot="1" x14ac:dyDescent="0.35">
      <c r="A227" s="105"/>
      <c r="B227" s="105"/>
      <c r="C227" s="105"/>
      <c r="D227" s="69"/>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row>
    <row r="228" spans="1:27" ht="16.2" thickBot="1" x14ac:dyDescent="0.35">
      <c r="A228" s="105"/>
      <c r="B228" s="105"/>
      <c r="C228" s="105"/>
      <c r="D228" s="69"/>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row>
    <row r="229" spans="1:27" ht="16.2" thickBot="1" x14ac:dyDescent="0.35">
      <c r="A229" s="105"/>
      <c r="B229" s="105"/>
      <c r="C229" s="105"/>
      <c r="D229" s="69"/>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row>
    <row r="230" spans="1:27" ht="16.2" thickBot="1" x14ac:dyDescent="0.35">
      <c r="A230" s="105"/>
      <c r="B230" s="105"/>
      <c r="C230" s="105"/>
      <c r="D230" s="69"/>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row>
    <row r="231" spans="1:27" ht="16.2" thickBot="1" x14ac:dyDescent="0.35">
      <c r="A231" s="105"/>
      <c r="B231" s="105"/>
      <c r="C231" s="105"/>
      <c r="D231" s="69"/>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row>
    <row r="232" spans="1:27" ht="16.2" thickBot="1" x14ac:dyDescent="0.35">
      <c r="A232" s="105"/>
      <c r="B232" s="105"/>
      <c r="C232" s="105"/>
      <c r="D232" s="69"/>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row>
    <row r="233" spans="1:27" ht="16.2" thickBot="1" x14ac:dyDescent="0.35">
      <c r="A233" s="105"/>
      <c r="B233" s="105"/>
      <c r="C233" s="105"/>
      <c r="D233" s="69"/>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row>
    <row r="234" spans="1:27" ht="16.2" thickBot="1" x14ac:dyDescent="0.35">
      <c r="A234" s="105"/>
      <c r="B234" s="105"/>
      <c r="C234" s="105"/>
      <c r="D234" s="69"/>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row>
    <row r="235" spans="1:27" ht="16.2" thickBot="1" x14ac:dyDescent="0.35">
      <c r="A235" s="105"/>
      <c r="B235" s="105"/>
      <c r="C235" s="105"/>
      <c r="D235" s="69"/>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row>
    <row r="236" spans="1:27" ht="16.2" thickBot="1" x14ac:dyDescent="0.35">
      <c r="A236" s="105"/>
      <c r="B236" s="105"/>
      <c r="C236" s="105"/>
      <c r="D236" s="69"/>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row>
    <row r="237" spans="1:27" ht="16.2" thickBot="1" x14ac:dyDescent="0.35">
      <c r="A237" s="105"/>
      <c r="B237" s="105"/>
      <c r="C237" s="105"/>
      <c r="D237" s="69"/>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row>
    <row r="238" spans="1:27" ht="16.2" thickBot="1" x14ac:dyDescent="0.35">
      <c r="A238" s="105"/>
      <c r="B238" s="105"/>
      <c r="C238" s="105"/>
      <c r="D238" s="69"/>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row>
    <row r="239" spans="1:27" ht="16.2" thickBot="1" x14ac:dyDescent="0.35">
      <c r="A239" s="105"/>
      <c r="B239" s="105"/>
      <c r="C239" s="105"/>
      <c r="D239" s="69"/>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row>
    <row r="240" spans="1:27" ht="16.2" thickBot="1" x14ac:dyDescent="0.35">
      <c r="A240" s="105"/>
      <c r="B240" s="105"/>
      <c r="C240" s="105"/>
      <c r="D240" s="69"/>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row>
    <row r="241" spans="1:27" ht="16.2" thickBot="1" x14ac:dyDescent="0.35">
      <c r="A241" s="105"/>
      <c r="B241" s="105"/>
      <c r="C241" s="105"/>
      <c r="D241" s="69"/>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row>
    <row r="242" spans="1:27" ht="16.2" thickBot="1" x14ac:dyDescent="0.35">
      <c r="A242" s="105"/>
      <c r="B242" s="105"/>
      <c r="C242" s="105"/>
      <c r="D242" s="69"/>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row>
    <row r="243" spans="1:27" ht="16.2" thickBot="1" x14ac:dyDescent="0.35">
      <c r="A243" s="105"/>
      <c r="B243" s="105"/>
      <c r="C243" s="105"/>
      <c r="D243" s="69"/>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row>
    <row r="244" spans="1:27" ht="16.2" thickBot="1" x14ac:dyDescent="0.35">
      <c r="A244" s="105"/>
      <c r="B244" s="105"/>
      <c r="C244" s="105"/>
      <c r="D244" s="69"/>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row>
    <row r="245" spans="1:27" ht="16.2" thickBot="1" x14ac:dyDescent="0.35">
      <c r="A245" s="105"/>
      <c r="B245" s="105"/>
      <c r="C245" s="105"/>
      <c r="D245" s="69"/>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row>
    <row r="246" spans="1:27" ht="16.2" thickBot="1" x14ac:dyDescent="0.35">
      <c r="A246" s="105"/>
      <c r="B246" s="105"/>
      <c r="C246" s="105"/>
      <c r="D246" s="69"/>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row>
    <row r="247" spans="1:27" ht="16.2" thickBot="1" x14ac:dyDescent="0.35">
      <c r="A247" s="105"/>
      <c r="B247" s="105"/>
      <c r="C247" s="105"/>
      <c r="D247" s="69"/>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row>
    <row r="248" spans="1:27" ht="16.2" thickBot="1" x14ac:dyDescent="0.35">
      <c r="A248" s="105"/>
      <c r="B248" s="105"/>
      <c r="C248" s="105"/>
      <c r="D248" s="69"/>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row>
    <row r="249" spans="1:27" ht="16.2" thickBot="1" x14ac:dyDescent="0.35">
      <c r="A249" s="105"/>
      <c r="B249" s="105"/>
      <c r="C249" s="105"/>
      <c r="D249" s="69"/>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row>
    <row r="250" spans="1:27" ht="16.2" thickBot="1" x14ac:dyDescent="0.35">
      <c r="A250" s="105"/>
      <c r="B250" s="105"/>
      <c r="C250" s="105"/>
      <c r="D250" s="69"/>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row>
    <row r="251" spans="1:27" ht="16.2" thickBot="1" x14ac:dyDescent="0.35">
      <c r="A251" s="105"/>
      <c r="B251" s="105"/>
      <c r="C251" s="105"/>
      <c r="D251" s="69"/>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row>
    <row r="252" spans="1:27" ht="16.2" thickBot="1" x14ac:dyDescent="0.35">
      <c r="A252" s="105"/>
      <c r="B252" s="105"/>
      <c r="C252" s="105"/>
      <c r="D252" s="69"/>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row>
    <row r="253" spans="1:27" ht="16.2" thickBot="1" x14ac:dyDescent="0.35">
      <c r="A253" s="105"/>
      <c r="B253" s="105"/>
      <c r="C253" s="105"/>
      <c r="D253" s="69"/>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row>
    <row r="254" spans="1:27" ht="16.2" thickBot="1" x14ac:dyDescent="0.35">
      <c r="A254" s="105"/>
      <c r="B254" s="105"/>
      <c r="C254" s="105"/>
      <c r="D254" s="69"/>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row>
    <row r="255" spans="1:27" ht="16.2" thickBot="1" x14ac:dyDescent="0.35">
      <c r="A255" s="105"/>
      <c r="B255" s="105"/>
      <c r="C255" s="105"/>
      <c r="D255" s="69"/>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row>
    <row r="256" spans="1:27" ht="16.2" thickBot="1" x14ac:dyDescent="0.35">
      <c r="A256" s="105"/>
      <c r="B256" s="105"/>
      <c r="C256" s="105"/>
      <c r="D256" s="69"/>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row>
    <row r="257" spans="1:27" ht="16.2" thickBot="1" x14ac:dyDescent="0.35">
      <c r="A257" s="105"/>
      <c r="B257" s="105"/>
      <c r="C257" s="105"/>
      <c r="D257" s="69"/>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row>
    <row r="258" spans="1:27" ht="16.2" thickBot="1" x14ac:dyDescent="0.35">
      <c r="A258" s="105"/>
      <c r="B258" s="105"/>
      <c r="C258" s="105"/>
      <c r="D258" s="69"/>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row>
    <row r="259" spans="1:27" ht="16.2" thickBot="1" x14ac:dyDescent="0.35">
      <c r="A259" s="105"/>
      <c r="B259" s="105"/>
      <c r="C259" s="105"/>
      <c r="D259" s="69"/>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row>
    <row r="260" spans="1:27" ht="16.2" thickBot="1" x14ac:dyDescent="0.35">
      <c r="A260" s="105"/>
      <c r="B260" s="105"/>
      <c r="C260" s="105"/>
      <c r="D260" s="69"/>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row>
    <row r="261" spans="1:27" ht="16.2" thickBot="1" x14ac:dyDescent="0.35">
      <c r="A261" s="105"/>
      <c r="B261" s="105"/>
      <c r="C261" s="105"/>
      <c r="D261" s="69"/>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row>
    <row r="262" spans="1:27" ht="16.2" thickBot="1" x14ac:dyDescent="0.35">
      <c r="A262" s="105"/>
      <c r="B262" s="105"/>
      <c r="C262" s="105"/>
      <c r="D262" s="69"/>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row>
    <row r="263" spans="1:27" ht="16.2" thickBot="1" x14ac:dyDescent="0.35">
      <c r="A263" s="105"/>
      <c r="B263" s="105"/>
      <c r="C263" s="105"/>
      <c r="D263" s="69"/>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row>
    <row r="264" spans="1:27" ht="16.2" thickBot="1" x14ac:dyDescent="0.35">
      <c r="A264" s="105"/>
      <c r="B264" s="105"/>
      <c r="C264" s="105"/>
      <c r="D264" s="69"/>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row>
    <row r="265" spans="1:27" ht="16.2" thickBot="1" x14ac:dyDescent="0.35">
      <c r="A265" s="105"/>
      <c r="B265" s="105"/>
      <c r="C265" s="105"/>
      <c r="D265" s="69"/>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row>
    <row r="266" spans="1:27" ht="16.2" thickBot="1" x14ac:dyDescent="0.35">
      <c r="A266" s="105"/>
      <c r="B266" s="105"/>
      <c r="C266" s="105"/>
      <c r="D266" s="69"/>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row>
    <row r="267" spans="1:27" ht="16.2" thickBot="1" x14ac:dyDescent="0.35">
      <c r="A267" s="105"/>
      <c r="B267" s="105"/>
      <c r="C267" s="105"/>
      <c r="D267" s="69"/>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row>
    <row r="268" spans="1:27" ht="16.2" thickBot="1" x14ac:dyDescent="0.35">
      <c r="A268" s="105"/>
      <c r="B268" s="105"/>
      <c r="C268" s="105"/>
      <c r="D268" s="69"/>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row>
    <row r="269" spans="1:27" ht="16.2" thickBot="1" x14ac:dyDescent="0.35">
      <c r="A269" s="105"/>
      <c r="B269" s="105"/>
      <c r="C269" s="105"/>
      <c r="D269" s="69"/>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row>
    <row r="270" spans="1:27" ht="16.2" thickBot="1" x14ac:dyDescent="0.35">
      <c r="A270" s="105"/>
      <c r="B270" s="105"/>
      <c r="C270" s="105"/>
      <c r="D270" s="69"/>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row>
    <row r="271" spans="1:27" ht="16.2" thickBot="1" x14ac:dyDescent="0.35">
      <c r="A271" s="105"/>
      <c r="B271" s="105"/>
      <c r="C271" s="105"/>
      <c r="D271" s="69"/>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row>
    <row r="272" spans="1:27" ht="16.2" thickBot="1" x14ac:dyDescent="0.35">
      <c r="A272" s="105"/>
      <c r="B272" s="105"/>
      <c r="C272" s="105"/>
      <c r="D272" s="69"/>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row>
    <row r="273" spans="1:27" ht="16.2" thickBot="1" x14ac:dyDescent="0.35">
      <c r="A273" s="105"/>
      <c r="B273" s="105"/>
      <c r="C273" s="105"/>
      <c r="D273" s="69"/>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row>
    <row r="274" spans="1:27" ht="16.2" thickBot="1" x14ac:dyDescent="0.35">
      <c r="A274" s="105"/>
      <c r="B274" s="105"/>
      <c r="C274" s="105"/>
      <c r="D274" s="69"/>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row>
    <row r="275" spans="1:27" ht="16.2" thickBot="1" x14ac:dyDescent="0.35">
      <c r="A275" s="105"/>
      <c r="B275" s="105"/>
      <c r="C275" s="105"/>
      <c r="D275" s="69"/>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row>
    <row r="276" spans="1:27" ht="16.2" thickBot="1" x14ac:dyDescent="0.35">
      <c r="A276" s="105"/>
      <c r="B276" s="105"/>
      <c r="C276" s="105"/>
      <c r="D276" s="69"/>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row>
    <row r="277" spans="1:27" ht="16.2" thickBot="1" x14ac:dyDescent="0.35">
      <c r="A277" s="105"/>
      <c r="B277" s="105"/>
      <c r="C277" s="105"/>
      <c r="D277" s="69"/>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row>
    <row r="278" spans="1:27" ht="16.2" thickBot="1" x14ac:dyDescent="0.35">
      <c r="A278" s="105"/>
      <c r="B278" s="105"/>
      <c r="C278" s="105"/>
      <c r="D278" s="69"/>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row>
    <row r="279" spans="1:27" ht="16.2" thickBot="1" x14ac:dyDescent="0.35">
      <c r="A279" s="105"/>
      <c r="B279" s="105"/>
      <c r="C279" s="105"/>
      <c r="D279" s="69"/>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row>
    <row r="280" spans="1:27" ht="16.2" thickBot="1" x14ac:dyDescent="0.35">
      <c r="A280" s="105"/>
      <c r="B280" s="105"/>
      <c r="C280" s="105"/>
      <c r="D280" s="69"/>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row>
    <row r="281" spans="1:27" ht="16.2" thickBot="1" x14ac:dyDescent="0.35">
      <c r="A281" s="105"/>
      <c r="B281" s="105"/>
      <c r="C281" s="105"/>
      <c r="D281" s="69"/>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row>
    <row r="282" spans="1:27" ht="16.2" thickBot="1" x14ac:dyDescent="0.35">
      <c r="A282" s="105"/>
      <c r="B282" s="105"/>
      <c r="C282" s="105"/>
      <c r="D282" s="69"/>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row>
    <row r="283" spans="1:27" ht="16.2" thickBot="1" x14ac:dyDescent="0.35">
      <c r="A283" s="105"/>
      <c r="B283" s="105"/>
      <c r="C283" s="105"/>
      <c r="D283" s="69"/>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row>
    <row r="284" spans="1:27" ht="16.2" thickBot="1" x14ac:dyDescent="0.35">
      <c r="A284" s="105"/>
      <c r="B284" s="105"/>
      <c r="C284" s="105"/>
      <c r="D284" s="69"/>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row>
    <row r="285" spans="1:27" ht="16.2" thickBot="1" x14ac:dyDescent="0.35">
      <c r="A285" s="105"/>
      <c r="B285" s="105"/>
      <c r="C285" s="105"/>
      <c r="D285" s="69"/>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row>
    <row r="286" spans="1:27" ht="16.2" thickBot="1" x14ac:dyDescent="0.35">
      <c r="A286" s="105"/>
      <c r="B286" s="105"/>
      <c r="C286" s="105"/>
      <c r="D286" s="69"/>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row>
    <row r="287" spans="1:27" ht="16.2" thickBot="1" x14ac:dyDescent="0.35">
      <c r="A287" s="105"/>
      <c r="B287" s="105"/>
      <c r="C287" s="105"/>
      <c r="D287" s="69"/>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row>
    <row r="288" spans="1:27" ht="16.2" thickBot="1" x14ac:dyDescent="0.35">
      <c r="A288" s="105"/>
      <c r="B288" s="105"/>
      <c r="C288" s="105"/>
      <c r="D288" s="69"/>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row>
    <row r="289" spans="1:27" ht="16.2" thickBot="1" x14ac:dyDescent="0.35">
      <c r="A289" s="105"/>
      <c r="B289" s="105"/>
      <c r="C289" s="105"/>
      <c r="D289" s="69"/>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row>
    <row r="290" spans="1:27" ht="16.2" thickBot="1" x14ac:dyDescent="0.35">
      <c r="A290" s="105"/>
      <c r="B290" s="105"/>
      <c r="C290" s="105"/>
      <c r="D290" s="69"/>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row>
    <row r="291" spans="1:27" ht="16.2" thickBot="1" x14ac:dyDescent="0.35">
      <c r="A291" s="105"/>
      <c r="B291" s="105"/>
      <c r="C291" s="105"/>
      <c r="D291" s="69"/>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row>
    <row r="292" spans="1:27" ht="16.2" thickBot="1" x14ac:dyDescent="0.35">
      <c r="A292" s="105"/>
      <c r="B292" s="105"/>
      <c r="C292" s="105"/>
      <c r="D292" s="69"/>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row>
    <row r="293" spans="1:27" ht="16.2" thickBot="1" x14ac:dyDescent="0.35">
      <c r="A293" s="105"/>
      <c r="B293" s="105"/>
      <c r="C293" s="105"/>
      <c r="D293" s="69"/>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row>
    <row r="294" spans="1:27" ht="16.2" thickBot="1" x14ac:dyDescent="0.35">
      <c r="A294" s="105"/>
      <c r="B294" s="105"/>
      <c r="C294" s="105"/>
      <c r="D294" s="69"/>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row>
    <row r="295" spans="1:27" ht="16.2" thickBot="1" x14ac:dyDescent="0.35">
      <c r="A295" s="105"/>
      <c r="B295" s="105"/>
      <c r="C295" s="105"/>
      <c r="D295" s="69"/>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row>
    <row r="296" spans="1:27" ht="16.2" thickBot="1" x14ac:dyDescent="0.35">
      <c r="A296" s="105"/>
      <c r="B296" s="105"/>
      <c r="C296" s="105"/>
      <c r="D296" s="69"/>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row>
    <row r="297" spans="1:27" ht="16.2" thickBot="1" x14ac:dyDescent="0.35">
      <c r="A297" s="105"/>
      <c r="B297" s="105"/>
      <c r="C297" s="105"/>
      <c r="D297" s="69"/>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row>
    <row r="298" spans="1:27" ht="16.2" thickBot="1" x14ac:dyDescent="0.35">
      <c r="A298" s="105"/>
      <c r="B298" s="105"/>
      <c r="C298" s="105"/>
      <c r="D298" s="69"/>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row>
    <row r="299" spans="1:27" ht="16.2" thickBot="1" x14ac:dyDescent="0.35">
      <c r="A299" s="105"/>
      <c r="B299" s="105"/>
      <c r="C299" s="105"/>
      <c r="D299" s="69"/>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row>
    <row r="300" spans="1:27" ht="16.2" thickBot="1" x14ac:dyDescent="0.35">
      <c r="A300" s="105"/>
      <c r="B300" s="105"/>
      <c r="C300" s="105"/>
      <c r="D300" s="69"/>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row>
    <row r="301" spans="1:27" ht="16.2" thickBot="1" x14ac:dyDescent="0.35">
      <c r="A301" s="105"/>
      <c r="B301" s="105"/>
      <c r="C301" s="105"/>
      <c r="D301" s="69"/>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row>
    <row r="302" spans="1:27" ht="16.2" thickBot="1" x14ac:dyDescent="0.35">
      <c r="A302" s="105"/>
      <c r="B302" s="105"/>
      <c r="C302" s="105"/>
      <c r="D302" s="69"/>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row>
    <row r="303" spans="1:27" ht="16.2" thickBot="1" x14ac:dyDescent="0.35">
      <c r="A303" s="105"/>
      <c r="B303" s="105"/>
      <c r="C303" s="105"/>
      <c r="D303" s="69"/>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row>
    <row r="304" spans="1:27" ht="16.2" thickBot="1" x14ac:dyDescent="0.35">
      <c r="A304" s="105"/>
      <c r="B304" s="105"/>
      <c r="C304" s="105"/>
      <c r="D304" s="69"/>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row>
    <row r="305" spans="1:27" ht="16.2" thickBot="1" x14ac:dyDescent="0.35">
      <c r="A305" s="105"/>
      <c r="B305" s="105"/>
      <c r="C305" s="105"/>
      <c r="D305" s="69"/>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row>
    <row r="306" spans="1:27" ht="16.2" thickBot="1" x14ac:dyDescent="0.35">
      <c r="A306" s="105"/>
      <c r="B306" s="105"/>
      <c r="C306" s="105"/>
      <c r="D306" s="69"/>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row>
    <row r="307" spans="1:27" ht="16.2" thickBot="1" x14ac:dyDescent="0.35">
      <c r="A307" s="105"/>
      <c r="B307" s="105"/>
      <c r="C307" s="105"/>
      <c r="D307" s="69"/>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row>
    <row r="308" spans="1:27" ht="16.2" thickBot="1" x14ac:dyDescent="0.35">
      <c r="A308" s="105"/>
      <c r="B308" s="105"/>
      <c r="C308" s="105"/>
      <c r="D308" s="69"/>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row>
    <row r="309" spans="1:27" ht="16.2" thickBot="1" x14ac:dyDescent="0.35">
      <c r="A309" s="105"/>
      <c r="B309" s="105"/>
      <c r="C309" s="105"/>
      <c r="D309" s="69"/>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row>
    <row r="310" spans="1:27" ht="16.2" thickBot="1" x14ac:dyDescent="0.35">
      <c r="A310" s="105"/>
      <c r="B310" s="105"/>
      <c r="C310" s="105"/>
      <c r="D310" s="69"/>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row>
    <row r="311" spans="1:27" ht="16.2" thickBot="1" x14ac:dyDescent="0.35">
      <c r="A311" s="105"/>
      <c r="B311" s="105"/>
      <c r="C311" s="105"/>
      <c r="D311" s="69"/>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row>
    <row r="312" spans="1:27" ht="16.2" thickBot="1" x14ac:dyDescent="0.35">
      <c r="A312" s="105"/>
      <c r="B312" s="105"/>
      <c r="C312" s="105"/>
      <c r="D312" s="69"/>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row>
    <row r="313" spans="1:27" ht="16.2" thickBot="1" x14ac:dyDescent="0.35">
      <c r="A313" s="105"/>
      <c r="B313" s="105"/>
      <c r="C313" s="105"/>
      <c r="D313" s="69"/>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row>
    <row r="314" spans="1:27" ht="16.2" thickBot="1" x14ac:dyDescent="0.35">
      <c r="A314" s="105"/>
      <c r="B314" s="105"/>
      <c r="C314" s="105"/>
      <c r="D314" s="69"/>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row>
    <row r="315" spans="1:27" ht="16.2" thickBot="1" x14ac:dyDescent="0.35">
      <c r="A315" s="105"/>
      <c r="B315" s="105"/>
      <c r="C315" s="105"/>
      <c r="D315" s="69"/>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row>
    <row r="316" spans="1:27" ht="16.2" thickBot="1" x14ac:dyDescent="0.35">
      <c r="A316" s="105"/>
      <c r="B316" s="105"/>
      <c r="C316" s="105"/>
      <c r="D316" s="69"/>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row>
    <row r="317" spans="1:27" ht="16.2" thickBot="1" x14ac:dyDescent="0.35">
      <c r="A317" s="105"/>
      <c r="B317" s="105"/>
      <c r="C317" s="105"/>
      <c r="D317" s="69"/>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row>
    <row r="318" spans="1:27" ht="16.2" thickBot="1" x14ac:dyDescent="0.35">
      <c r="A318" s="105"/>
      <c r="B318" s="105"/>
      <c r="C318" s="105"/>
      <c r="D318" s="69"/>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row>
    <row r="319" spans="1:27" ht="16.2" thickBot="1" x14ac:dyDescent="0.35">
      <c r="A319" s="105"/>
      <c r="B319" s="105"/>
      <c r="C319" s="105"/>
      <c r="D319" s="69"/>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row>
    <row r="320" spans="1:27" ht="16.2" thickBot="1" x14ac:dyDescent="0.35">
      <c r="A320" s="105"/>
      <c r="B320" s="105"/>
      <c r="C320" s="105"/>
      <c r="D320" s="69"/>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row>
    <row r="321" spans="1:27" ht="16.2" thickBot="1" x14ac:dyDescent="0.35">
      <c r="A321" s="105"/>
      <c r="B321" s="105"/>
      <c r="C321" s="105"/>
      <c r="D321" s="69"/>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row>
    <row r="322" spans="1:27" ht="16.2" thickBot="1" x14ac:dyDescent="0.35">
      <c r="A322" s="105"/>
      <c r="B322" s="105"/>
      <c r="C322" s="105"/>
      <c r="D322" s="69"/>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row>
    <row r="323" spans="1:27" ht="16.2" thickBot="1" x14ac:dyDescent="0.35">
      <c r="A323" s="105"/>
      <c r="B323" s="105"/>
      <c r="C323" s="105"/>
      <c r="D323" s="69"/>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row>
    <row r="324" spans="1:27" ht="16.2" thickBot="1" x14ac:dyDescent="0.35">
      <c r="A324" s="105"/>
      <c r="B324" s="105"/>
      <c r="C324" s="105"/>
      <c r="D324" s="69"/>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row>
    <row r="325" spans="1:27" ht="16.2" thickBot="1" x14ac:dyDescent="0.35">
      <c r="A325" s="105"/>
      <c r="B325" s="105"/>
      <c r="C325" s="105"/>
      <c r="D325" s="69"/>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row>
    <row r="326" spans="1:27" ht="16.2" thickBot="1" x14ac:dyDescent="0.35">
      <c r="A326" s="105"/>
      <c r="B326" s="105"/>
      <c r="C326" s="105"/>
      <c r="D326" s="69"/>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row>
    <row r="327" spans="1:27" ht="16.2" thickBot="1" x14ac:dyDescent="0.35">
      <c r="A327" s="105"/>
      <c r="B327" s="105"/>
      <c r="C327" s="105"/>
      <c r="D327" s="69"/>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row>
    <row r="328" spans="1:27" ht="16.2" thickBot="1" x14ac:dyDescent="0.35">
      <c r="A328" s="105"/>
      <c r="B328" s="105"/>
      <c r="C328" s="105"/>
      <c r="D328" s="69"/>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row>
    <row r="329" spans="1:27" ht="16.2" thickBot="1" x14ac:dyDescent="0.35">
      <c r="A329" s="105"/>
      <c r="B329" s="105"/>
      <c r="C329" s="105"/>
      <c r="D329" s="69"/>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row>
    <row r="330" spans="1:27" ht="16.2" thickBot="1" x14ac:dyDescent="0.35">
      <c r="A330" s="105"/>
      <c r="B330" s="105"/>
      <c r="C330" s="105"/>
      <c r="D330" s="69"/>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row>
    <row r="331" spans="1:27" ht="16.2" thickBot="1" x14ac:dyDescent="0.35">
      <c r="A331" s="105"/>
      <c r="B331" s="105"/>
      <c r="C331" s="105"/>
      <c r="D331" s="69"/>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row>
    <row r="332" spans="1:27" ht="16.2" thickBot="1" x14ac:dyDescent="0.35">
      <c r="A332" s="105"/>
      <c r="B332" s="105"/>
      <c r="C332" s="105"/>
      <c r="D332" s="69"/>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row>
    <row r="333" spans="1:27" ht="16.2" thickBot="1" x14ac:dyDescent="0.35">
      <c r="A333" s="105"/>
      <c r="B333" s="105"/>
      <c r="C333" s="105"/>
      <c r="D333" s="69"/>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row>
    <row r="334" spans="1:27" ht="16.2" thickBot="1" x14ac:dyDescent="0.35">
      <c r="A334" s="105"/>
      <c r="B334" s="105"/>
      <c r="C334" s="105"/>
      <c r="D334" s="69"/>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row>
    <row r="335" spans="1:27" ht="16.2" thickBot="1" x14ac:dyDescent="0.35">
      <c r="A335" s="105"/>
      <c r="B335" s="105"/>
      <c r="C335" s="105"/>
      <c r="D335" s="69"/>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row>
    <row r="336" spans="1:27" ht="16.2" thickBot="1" x14ac:dyDescent="0.35">
      <c r="A336" s="105"/>
      <c r="B336" s="105"/>
      <c r="C336" s="105"/>
      <c r="D336" s="69"/>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row>
    <row r="337" spans="1:27" ht="16.2" thickBot="1" x14ac:dyDescent="0.35">
      <c r="A337" s="105"/>
      <c r="B337" s="105"/>
      <c r="C337" s="105"/>
      <c r="D337" s="69"/>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row>
    <row r="338" spans="1:27" ht="16.2" thickBot="1" x14ac:dyDescent="0.35">
      <c r="A338" s="105"/>
      <c r="B338" s="105"/>
      <c r="C338" s="105"/>
      <c r="D338" s="69"/>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row>
    <row r="339" spans="1:27" ht="16.2" thickBot="1" x14ac:dyDescent="0.35">
      <c r="A339" s="105"/>
      <c r="B339" s="105"/>
      <c r="C339" s="105"/>
      <c r="D339" s="69"/>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row>
    <row r="340" spans="1:27" ht="16.2" thickBot="1" x14ac:dyDescent="0.35">
      <c r="A340" s="105"/>
      <c r="B340" s="105"/>
      <c r="C340" s="105"/>
      <c r="D340" s="69"/>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row>
    <row r="341" spans="1:27" ht="16.2" thickBot="1" x14ac:dyDescent="0.35">
      <c r="A341" s="105"/>
      <c r="B341" s="105"/>
      <c r="C341" s="105"/>
      <c r="D341" s="69"/>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row>
    <row r="342" spans="1:27" ht="16.2" thickBot="1" x14ac:dyDescent="0.35">
      <c r="A342" s="105"/>
      <c r="B342" s="105"/>
      <c r="C342" s="105"/>
      <c r="D342" s="69"/>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row>
    <row r="343" spans="1:27" ht="16.2" thickBot="1" x14ac:dyDescent="0.35">
      <c r="A343" s="105"/>
      <c r="B343" s="105"/>
      <c r="C343" s="105"/>
      <c r="D343" s="69"/>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row>
    <row r="344" spans="1:27" ht="16.2" thickBot="1" x14ac:dyDescent="0.35">
      <c r="A344" s="105"/>
      <c r="B344" s="105"/>
      <c r="C344" s="105"/>
      <c r="D344" s="69"/>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row>
    <row r="345" spans="1:27" ht="16.2" thickBot="1" x14ac:dyDescent="0.35">
      <c r="A345" s="105"/>
      <c r="B345" s="105"/>
      <c r="C345" s="105"/>
      <c r="D345" s="69"/>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row>
    <row r="346" spans="1:27" ht="16.2" thickBot="1" x14ac:dyDescent="0.35">
      <c r="A346" s="105"/>
      <c r="B346" s="105"/>
      <c r="C346" s="105"/>
      <c r="D346" s="69"/>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row>
    <row r="347" spans="1:27" ht="16.2" thickBot="1" x14ac:dyDescent="0.35">
      <c r="A347" s="105"/>
      <c r="B347" s="105"/>
      <c r="C347" s="105"/>
      <c r="D347" s="69"/>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row>
    <row r="348" spans="1:27" ht="16.2" thickBot="1" x14ac:dyDescent="0.35">
      <c r="A348" s="105"/>
      <c r="B348" s="105"/>
      <c r="C348" s="105"/>
      <c r="D348" s="69"/>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row>
    <row r="349" spans="1:27" ht="16.2" thickBot="1" x14ac:dyDescent="0.35">
      <c r="A349" s="105"/>
      <c r="B349" s="105"/>
      <c r="C349" s="105"/>
      <c r="D349" s="69"/>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row>
    <row r="350" spans="1:27" ht="16.2" thickBot="1" x14ac:dyDescent="0.35">
      <c r="A350" s="105"/>
      <c r="B350" s="105"/>
      <c r="C350" s="105"/>
      <c r="D350" s="69"/>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row>
    <row r="351" spans="1:27" ht="16.2" thickBot="1" x14ac:dyDescent="0.35">
      <c r="A351" s="105"/>
      <c r="B351" s="105"/>
      <c r="C351" s="105"/>
      <c r="D351" s="69"/>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row>
    <row r="352" spans="1:27" ht="16.2" thickBot="1" x14ac:dyDescent="0.35">
      <c r="A352" s="105"/>
      <c r="B352" s="105"/>
      <c r="C352" s="105"/>
      <c r="D352" s="69"/>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row>
    <row r="353" spans="1:27" ht="16.2" thickBot="1" x14ac:dyDescent="0.35">
      <c r="A353" s="105"/>
      <c r="B353" s="105"/>
      <c r="C353" s="105"/>
      <c r="D353" s="69"/>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row>
    <row r="354" spans="1:27" ht="16.2" thickBot="1" x14ac:dyDescent="0.35">
      <c r="A354" s="105"/>
      <c r="B354" s="105"/>
      <c r="C354" s="105"/>
      <c r="D354" s="69"/>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row>
    <row r="355" spans="1:27" ht="16.2" thickBot="1" x14ac:dyDescent="0.35">
      <c r="A355" s="105"/>
      <c r="B355" s="105"/>
      <c r="C355" s="105"/>
      <c r="D355" s="69"/>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row>
    <row r="356" spans="1:27" ht="16.2" thickBot="1" x14ac:dyDescent="0.35">
      <c r="A356" s="105"/>
      <c r="B356" s="105"/>
      <c r="C356" s="105"/>
      <c r="D356" s="69"/>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row>
    <row r="357" spans="1:27" ht="16.2" thickBot="1" x14ac:dyDescent="0.35">
      <c r="A357" s="105"/>
      <c r="B357" s="105"/>
      <c r="C357" s="105"/>
      <c r="D357" s="69"/>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row>
    <row r="358" spans="1:27" ht="16.2" thickBot="1" x14ac:dyDescent="0.35">
      <c r="A358" s="105"/>
      <c r="B358" s="105"/>
      <c r="C358" s="105"/>
      <c r="D358" s="69"/>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row>
    <row r="359" spans="1:27" ht="16.2" thickBot="1" x14ac:dyDescent="0.35">
      <c r="A359" s="105"/>
      <c r="B359" s="105"/>
      <c r="C359" s="105"/>
      <c r="D359" s="69"/>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row>
    <row r="360" spans="1:27" ht="16.2" thickBot="1" x14ac:dyDescent="0.35">
      <c r="A360" s="105"/>
      <c r="B360" s="105"/>
      <c r="C360" s="105"/>
      <c r="D360" s="69"/>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row>
    <row r="361" spans="1:27" ht="16.2" thickBot="1" x14ac:dyDescent="0.35">
      <c r="A361" s="105"/>
      <c r="B361" s="105"/>
      <c r="C361" s="105"/>
      <c r="D361" s="69"/>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row>
    <row r="362" spans="1:27" ht="16.2" thickBot="1" x14ac:dyDescent="0.35">
      <c r="A362" s="105"/>
      <c r="B362" s="105"/>
      <c r="C362" s="105"/>
      <c r="D362" s="69"/>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row>
    <row r="363" spans="1:27" ht="16.2" thickBot="1" x14ac:dyDescent="0.35">
      <c r="A363" s="105"/>
      <c r="B363" s="105"/>
      <c r="C363" s="105"/>
      <c r="D363" s="69"/>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row>
    <row r="364" spans="1:27" ht="16.2" thickBot="1" x14ac:dyDescent="0.35">
      <c r="A364" s="105"/>
      <c r="B364" s="105"/>
      <c r="C364" s="105"/>
      <c r="D364" s="69"/>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row>
    <row r="365" spans="1:27" ht="16.2" thickBot="1" x14ac:dyDescent="0.35">
      <c r="A365" s="105"/>
      <c r="B365" s="105"/>
      <c r="C365" s="105"/>
      <c r="D365" s="69"/>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row>
    <row r="366" spans="1:27" ht="16.2" thickBot="1" x14ac:dyDescent="0.35">
      <c r="A366" s="105"/>
      <c r="B366" s="105"/>
      <c r="C366" s="105"/>
      <c r="D366" s="69"/>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row>
    <row r="367" spans="1:27" ht="16.2" thickBot="1" x14ac:dyDescent="0.35">
      <c r="A367" s="105"/>
      <c r="B367" s="105"/>
      <c r="C367" s="105"/>
      <c r="D367" s="69"/>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row>
    <row r="368" spans="1:27" ht="16.2" thickBot="1" x14ac:dyDescent="0.35">
      <c r="A368" s="105"/>
      <c r="B368" s="105"/>
      <c r="C368" s="105"/>
      <c r="D368" s="69"/>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row>
    <row r="369" spans="1:27" ht="16.2" thickBot="1" x14ac:dyDescent="0.35">
      <c r="A369" s="105"/>
      <c r="B369" s="105"/>
      <c r="C369" s="105"/>
      <c r="D369" s="69"/>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row>
    <row r="370" spans="1:27" ht="16.2" thickBot="1" x14ac:dyDescent="0.35">
      <c r="A370" s="105"/>
      <c r="B370" s="105"/>
      <c r="C370" s="105"/>
      <c r="D370" s="69"/>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row>
    <row r="371" spans="1:27" ht="16.2" thickBot="1" x14ac:dyDescent="0.35">
      <c r="A371" s="105"/>
      <c r="B371" s="105"/>
      <c r="C371" s="105"/>
      <c r="D371" s="69"/>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row>
    <row r="372" spans="1:27" ht="16.2" thickBot="1" x14ac:dyDescent="0.35">
      <c r="A372" s="105"/>
      <c r="B372" s="105"/>
      <c r="C372" s="105"/>
      <c r="D372" s="69"/>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row>
    <row r="373" spans="1:27" ht="16.2" thickBot="1" x14ac:dyDescent="0.35">
      <c r="A373" s="105"/>
      <c r="B373" s="105"/>
      <c r="C373" s="105"/>
      <c r="D373" s="69"/>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row>
    <row r="374" spans="1:27" ht="16.2" thickBot="1" x14ac:dyDescent="0.35">
      <c r="A374" s="105"/>
      <c r="B374" s="105"/>
      <c r="C374" s="105"/>
      <c r="D374" s="69"/>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row>
    <row r="375" spans="1:27" ht="16.2" thickBot="1" x14ac:dyDescent="0.35">
      <c r="A375" s="105"/>
      <c r="B375" s="105"/>
      <c r="C375" s="105"/>
      <c r="D375" s="69"/>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row>
    <row r="376" spans="1:27" ht="16.2" thickBot="1" x14ac:dyDescent="0.35">
      <c r="A376" s="105"/>
      <c r="B376" s="105"/>
      <c r="C376" s="105"/>
      <c r="D376" s="69"/>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row>
    <row r="377" spans="1:27" ht="16.2" thickBot="1" x14ac:dyDescent="0.35">
      <c r="A377" s="105"/>
      <c r="B377" s="105"/>
      <c r="C377" s="105"/>
      <c r="D377" s="69"/>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row>
    <row r="378" spans="1:27" ht="16.2" thickBot="1" x14ac:dyDescent="0.35">
      <c r="A378" s="105"/>
      <c r="B378" s="105"/>
      <c r="C378" s="105"/>
      <c r="D378" s="69"/>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row>
    <row r="379" spans="1:27" ht="16.2" thickBot="1" x14ac:dyDescent="0.35">
      <c r="A379" s="105"/>
      <c r="B379" s="105"/>
      <c r="C379" s="105"/>
      <c r="D379" s="69"/>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row>
    <row r="380" spans="1:27" ht="16.2" thickBot="1" x14ac:dyDescent="0.35">
      <c r="A380" s="105"/>
      <c r="B380" s="105"/>
      <c r="C380" s="105"/>
      <c r="D380" s="69"/>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row>
    <row r="381" spans="1:27" ht="16.2" thickBot="1" x14ac:dyDescent="0.35">
      <c r="A381" s="105"/>
      <c r="B381" s="105"/>
      <c r="C381" s="105"/>
      <c r="D381" s="69"/>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row>
    <row r="382" spans="1:27" ht="16.2" thickBot="1" x14ac:dyDescent="0.35">
      <c r="A382" s="105"/>
      <c r="B382" s="105"/>
      <c r="C382" s="105"/>
      <c r="D382" s="69"/>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row>
    <row r="383" spans="1:27" ht="16.2" thickBot="1" x14ac:dyDescent="0.35">
      <c r="A383" s="105"/>
      <c r="B383" s="105"/>
      <c r="C383" s="105"/>
      <c r="D383" s="69"/>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row>
    <row r="384" spans="1:27" ht="16.2" thickBot="1" x14ac:dyDescent="0.35">
      <c r="A384" s="105"/>
      <c r="B384" s="105"/>
      <c r="C384" s="105"/>
      <c r="D384" s="69"/>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row>
    <row r="385" spans="1:27" ht="16.2" thickBot="1" x14ac:dyDescent="0.35">
      <c r="A385" s="105"/>
      <c r="B385" s="105"/>
      <c r="C385" s="105"/>
      <c r="D385" s="69"/>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row>
    <row r="386" spans="1:27" ht="16.2" thickBot="1" x14ac:dyDescent="0.35">
      <c r="A386" s="105"/>
      <c r="B386" s="105"/>
      <c r="C386" s="105"/>
      <c r="D386" s="69"/>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row>
    <row r="387" spans="1:27" ht="16.2" thickBot="1" x14ac:dyDescent="0.35">
      <c r="A387" s="105"/>
      <c r="B387" s="105"/>
      <c r="C387" s="105"/>
      <c r="D387" s="69"/>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row>
    <row r="388" spans="1:27" ht="16.2" thickBot="1" x14ac:dyDescent="0.35">
      <c r="A388" s="105"/>
      <c r="B388" s="105"/>
      <c r="C388" s="105"/>
      <c r="D388" s="69"/>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row>
    <row r="389" spans="1:27" ht="16.2" thickBot="1" x14ac:dyDescent="0.35">
      <c r="A389" s="105"/>
      <c r="B389" s="105"/>
      <c r="C389" s="105"/>
      <c r="D389" s="69"/>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row>
    <row r="390" spans="1:27" ht="16.2" thickBot="1" x14ac:dyDescent="0.35">
      <c r="A390" s="105"/>
      <c r="B390" s="105"/>
      <c r="C390" s="105"/>
      <c r="D390" s="69"/>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row>
    <row r="391" spans="1:27" ht="16.2" thickBot="1" x14ac:dyDescent="0.35">
      <c r="A391" s="105"/>
      <c r="B391" s="105"/>
      <c r="C391" s="105"/>
      <c r="D391" s="69"/>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row>
    <row r="392" spans="1:27" ht="16.2" thickBot="1" x14ac:dyDescent="0.35">
      <c r="A392" s="105"/>
      <c r="B392" s="105"/>
      <c r="C392" s="105"/>
      <c r="D392" s="69"/>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row>
    <row r="393" spans="1:27" ht="16.2" thickBot="1" x14ac:dyDescent="0.35">
      <c r="A393" s="105"/>
      <c r="B393" s="105"/>
      <c r="C393" s="105"/>
      <c r="D393" s="69"/>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row>
    <row r="394" spans="1:27" ht="16.2" thickBot="1" x14ac:dyDescent="0.35">
      <c r="A394" s="105"/>
      <c r="B394" s="105"/>
      <c r="C394" s="105"/>
      <c r="D394" s="69"/>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row>
    <row r="395" spans="1:27" ht="16.2" thickBot="1" x14ac:dyDescent="0.35">
      <c r="A395" s="105"/>
      <c r="B395" s="105"/>
      <c r="C395" s="105"/>
      <c r="D395" s="69"/>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row>
    <row r="396" spans="1:27" ht="16.2" thickBot="1" x14ac:dyDescent="0.35">
      <c r="A396" s="105"/>
      <c r="B396" s="105"/>
      <c r="C396" s="105"/>
      <c r="D396" s="69"/>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row>
    <row r="397" spans="1:27" ht="16.2" thickBot="1" x14ac:dyDescent="0.35">
      <c r="A397" s="105"/>
      <c r="B397" s="105"/>
      <c r="C397" s="105"/>
      <c r="D397" s="69"/>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row>
    <row r="398" spans="1:27" ht="16.2" thickBot="1" x14ac:dyDescent="0.35">
      <c r="A398" s="105"/>
      <c r="B398" s="105"/>
      <c r="C398" s="105"/>
      <c r="D398" s="69"/>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row>
    <row r="399" spans="1:27" ht="16.2" thickBot="1" x14ac:dyDescent="0.35">
      <c r="A399" s="105"/>
      <c r="B399" s="105"/>
      <c r="C399" s="105"/>
      <c r="D399" s="69"/>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row>
    <row r="400" spans="1:27" ht="16.2" thickBot="1" x14ac:dyDescent="0.35">
      <c r="A400" s="105"/>
      <c r="B400" s="105"/>
      <c r="C400" s="105"/>
      <c r="D400" s="69"/>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row>
    <row r="401" spans="1:27" ht="16.2" thickBot="1" x14ac:dyDescent="0.35">
      <c r="A401" s="105"/>
      <c r="B401" s="105"/>
      <c r="C401" s="105"/>
      <c r="D401" s="69"/>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row>
    <row r="402" spans="1:27" ht="16.2" thickBot="1" x14ac:dyDescent="0.35">
      <c r="A402" s="105"/>
      <c r="B402" s="105"/>
      <c r="C402" s="105"/>
      <c r="D402" s="69"/>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row>
    <row r="403" spans="1:27" ht="16.2" thickBot="1" x14ac:dyDescent="0.35">
      <c r="A403" s="105"/>
      <c r="B403" s="105"/>
      <c r="C403" s="105"/>
      <c r="D403" s="69"/>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row>
    <row r="404" spans="1:27" ht="16.2" thickBot="1" x14ac:dyDescent="0.35">
      <c r="A404" s="105"/>
      <c r="B404" s="105"/>
      <c r="C404" s="105"/>
      <c r="D404" s="69"/>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row>
    <row r="405" spans="1:27" ht="16.2" thickBot="1" x14ac:dyDescent="0.35">
      <c r="A405" s="105"/>
      <c r="B405" s="105"/>
      <c r="C405" s="105"/>
      <c r="D405" s="69"/>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row>
    <row r="406" spans="1:27" ht="16.2" thickBot="1" x14ac:dyDescent="0.35">
      <c r="A406" s="105"/>
      <c r="B406" s="105"/>
      <c r="C406" s="105"/>
      <c r="D406" s="69"/>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row>
    <row r="407" spans="1:27" ht="16.2" thickBot="1" x14ac:dyDescent="0.35">
      <c r="A407" s="105"/>
      <c r="B407" s="105"/>
      <c r="C407" s="105"/>
      <c r="D407" s="69"/>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row>
    <row r="408" spans="1:27" ht="16.2" thickBot="1" x14ac:dyDescent="0.35">
      <c r="A408" s="105"/>
      <c r="B408" s="105"/>
      <c r="C408" s="105"/>
      <c r="D408" s="69"/>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row>
    <row r="409" spans="1:27" ht="16.2" thickBot="1" x14ac:dyDescent="0.35">
      <c r="A409" s="105"/>
      <c r="B409" s="105"/>
      <c r="C409" s="105"/>
      <c r="D409" s="69"/>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row>
    <row r="410" spans="1:27" ht="16.2" thickBot="1" x14ac:dyDescent="0.35">
      <c r="A410" s="105"/>
      <c r="B410" s="105"/>
      <c r="C410" s="105"/>
      <c r="D410" s="69"/>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row>
    <row r="411" spans="1:27" ht="16.2" thickBot="1" x14ac:dyDescent="0.35">
      <c r="A411" s="105"/>
      <c r="B411" s="105"/>
      <c r="C411" s="105"/>
      <c r="D411" s="69"/>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row>
    <row r="412" spans="1:27" ht="16.2" thickBot="1" x14ac:dyDescent="0.35">
      <c r="A412" s="105"/>
      <c r="B412" s="105"/>
      <c r="C412" s="105"/>
      <c r="D412" s="69"/>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row>
    <row r="413" spans="1:27" ht="16.2" thickBot="1" x14ac:dyDescent="0.35">
      <c r="A413" s="105"/>
      <c r="B413" s="105"/>
      <c r="C413" s="105"/>
      <c r="D413" s="69"/>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row>
    <row r="414" spans="1:27" ht="16.2" thickBot="1" x14ac:dyDescent="0.35">
      <c r="A414" s="105"/>
      <c r="B414" s="105"/>
      <c r="C414" s="105"/>
      <c r="D414" s="69"/>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row>
    <row r="415" spans="1:27" ht="16.2" thickBot="1" x14ac:dyDescent="0.35">
      <c r="A415" s="105"/>
      <c r="B415" s="105"/>
      <c r="C415" s="105"/>
      <c r="D415" s="69"/>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row>
    <row r="416" spans="1:27" ht="16.2" thickBot="1" x14ac:dyDescent="0.35">
      <c r="A416" s="105"/>
      <c r="B416" s="105"/>
      <c r="C416" s="105"/>
      <c r="D416" s="69"/>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row>
    <row r="417" spans="1:27" ht="16.2" thickBot="1" x14ac:dyDescent="0.35">
      <c r="A417" s="105"/>
      <c r="B417" s="105"/>
      <c r="C417" s="105"/>
      <c r="D417" s="69"/>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row>
    <row r="418" spans="1:27" ht="16.2" thickBot="1" x14ac:dyDescent="0.35">
      <c r="A418" s="105"/>
      <c r="B418" s="105"/>
      <c r="C418" s="105"/>
      <c r="D418" s="69"/>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row>
    <row r="419" spans="1:27" ht="16.2" thickBot="1" x14ac:dyDescent="0.35">
      <c r="A419" s="105"/>
      <c r="B419" s="105"/>
      <c r="C419" s="105"/>
      <c r="D419" s="69"/>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row>
    <row r="420" spans="1:27" ht="16.2" thickBot="1" x14ac:dyDescent="0.35">
      <c r="A420" s="105"/>
      <c r="B420" s="105"/>
      <c r="C420" s="105"/>
      <c r="D420" s="69"/>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row>
    <row r="421" spans="1:27" ht="16.2" thickBot="1" x14ac:dyDescent="0.35">
      <c r="A421" s="105"/>
      <c r="B421" s="105"/>
      <c r="C421" s="105"/>
      <c r="D421" s="69"/>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row>
    <row r="422" spans="1:27" ht="16.2" thickBot="1" x14ac:dyDescent="0.35">
      <c r="A422" s="105"/>
      <c r="B422" s="105"/>
      <c r="C422" s="105"/>
      <c r="D422" s="69"/>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row>
    <row r="423" spans="1:27" ht="16.2" thickBot="1" x14ac:dyDescent="0.35">
      <c r="A423" s="105"/>
      <c r="B423" s="105"/>
      <c r="C423" s="105"/>
      <c r="D423" s="69"/>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row>
    <row r="424" spans="1:27" ht="16.2" thickBot="1" x14ac:dyDescent="0.35">
      <c r="A424" s="105"/>
      <c r="B424" s="105"/>
      <c r="C424" s="105"/>
      <c r="D424" s="69"/>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row>
    <row r="425" spans="1:27" ht="16.2" thickBot="1" x14ac:dyDescent="0.35">
      <c r="A425" s="105"/>
      <c r="B425" s="105"/>
      <c r="C425" s="105"/>
      <c r="D425" s="69"/>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row>
    <row r="426" spans="1:27" ht="16.2" thickBot="1" x14ac:dyDescent="0.35">
      <c r="A426" s="105"/>
      <c r="B426" s="105"/>
      <c r="C426" s="105"/>
      <c r="D426" s="69"/>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row>
    <row r="427" spans="1:27" ht="16.2" thickBot="1" x14ac:dyDescent="0.35">
      <c r="A427" s="105"/>
      <c r="B427" s="105"/>
      <c r="C427" s="105"/>
      <c r="D427" s="69"/>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row>
    <row r="428" spans="1:27" ht="16.2" thickBot="1" x14ac:dyDescent="0.35">
      <c r="A428" s="105"/>
      <c r="B428" s="105"/>
      <c r="C428" s="105"/>
      <c r="D428" s="69"/>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row>
    <row r="429" spans="1:27" ht="16.2" thickBot="1" x14ac:dyDescent="0.35">
      <c r="A429" s="105"/>
      <c r="B429" s="105"/>
      <c r="C429" s="105"/>
      <c r="D429" s="69"/>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row>
    <row r="430" spans="1:27" ht="16.2" thickBot="1" x14ac:dyDescent="0.35">
      <c r="A430" s="105"/>
      <c r="B430" s="105"/>
      <c r="C430" s="105"/>
      <c r="D430" s="69"/>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row>
    <row r="431" spans="1:27" ht="16.2" thickBot="1" x14ac:dyDescent="0.35">
      <c r="A431" s="105"/>
      <c r="B431" s="105"/>
      <c r="C431" s="105"/>
      <c r="D431" s="69"/>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row>
    <row r="432" spans="1:27" ht="16.2" thickBot="1" x14ac:dyDescent="0.35">
      <c r="A432" s="105"/>
      <c r="B432" s="105"/>
      <c r="C432" s="105"/>
      <c r="D432" s="69"/>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row>
    <row r="433" spans="1:27" ht="16.2" thickBot="1" x14ac:dyDescent="0.35">
      <c r="A433" s="105"/>
      <c r="B433" s="105"/>
      <c r="C433" s="105"/>
      <c r="D433" s="69"/>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row>
    <row r="434" spans="1:27" ht="16.2" thickBot="1" x14ac:dyDescent="0.35">
      <c r="A434" s="105"/>
      <c r="B434" s="105"/>
      <c r="C434" s="105"/>
      <c r="D434" s="69"/>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row>
    <row r="435" spans="1:27" ht="16.2" thickBot="1" x14ac:dyDescent="0.35">
      <c r="A435" s="105"/>
      <c r="B435" s="105"/>
      <c r="C435" s="105"/>
      <c r="D435" s="69"/>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row>
    <row r="436" spans="1:27" ht="16.2" thickBot="1" x14ac:dyDescent="0.35">
      <c r="A436" s="105"/>
      <c r="B436" s="105"/>
      <c r="C436" s="105"/>
      <c r="D436" s="69"/>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row>
    <row r="437" spans="1:27" ht="16.2" thickBot="1" x14ac:dyDescent="0.35">
      <c r="A437" s="105"/>
      <c r="B437" s="105"/>
      <c r="C437" s="105"/>
      <c r="D437" s="69"/>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row>
    <row r="438" spans="1:27" ht="16.2" thickBot="1" x14ac:dyDescent="0.35">
      <c r="A438" s="105"/>
      <c r="B438" s="105"/>
      <c r="C438" s="105"/>
      <c r="D438" s="69"/>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row>
    <row r="439" spans="1:27" ht="16.2" thickBot="1" x14ac:dyDescent="0.35">
      <c r="A439" s="105"/>
      <c r="B439" s="105"/>
      <c r="C439" s="105"/>
      <c r="D439" s="69"/>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row>
    <row r="440" spans="1:27" ht="16.2" thickBot="1" x14ac:dyDescent="0.35">
      <c r="A440" s="105"/>
      <c r="B440" s="105"/>
      <c r="C440" s="105"/>
      <c r="D440" s="69"/>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row>
    <row r="441" spans="1:27" ht="16.2" thickBot="1" x14ac:dyDescent="0.35">
      <c r="A441" s="105"/>
      <c r="B441" s="105"/>
      <c r="C441" s="105"/>
      <c r="D441" s="69"/>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row>
    <row r="442" spans="1:27" ht="16.2" thickBot="1" x14ac:dyDescent="0.35">
      <c r="A442" s="105"/>
      <c r="B442" s="105"/>
      <c r="C442" s="105"/>
      <c r="D442" s="69"/>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row>
    <row r="443" spans="1:27" ht="16.2" thickBot="1" x14ac:dyDescent="0.35">
      <c r="A443" s="105"/>
      <c r="B443" s="105"/>
      <c r="C443" s="105"/>
      <c r="D443" s="69"/>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row>
    <row r="444" spans="1:27" ht="16.2" thickBot="1" x14ac:dyDescent="0.35">
      <c r="A444" s="105"/>
      <c r="B444" s="105"/>
      <c r="C444" s="105"/>
      <c r="D444" s="69"/>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row>
    <row r="445" spans="1:27" ht="16.2" thickBot="1" x14ac:dyDescent="0.35">
      <c r="A445" s="105"/>
      <c r="B445" s="105"/>
      <c r="C445" s="105"/>
      <c r="D445" s="69"/>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row>
    <row r="446" spans="1:27" ht="16.2" thickBot="1" x14ac:dyDescent="0.35">
      <c r="A446" s="105"/>
      <c r="B446" s="105"/>
      <c r="C446" s="105"/>
      <c r="D446" s="69"/>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row>
    <row r="447" spans="1:27" ht="16.2" thickBot="1" x14ac:dyDescent="0.35">
      <c r="A447" s="105"/>
      <c r="B447" s="105"/>
      <c r="C447" s="105"/>
      <c r="D447" s="69"/>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row>
    <row r="448" spans="1:27" ht="16.2" thickBot="1" x14ac:dyDescent="0.35">
      <c r="A448" s="105"/>
      <c r="B448" s="105"/>
      <c r="C448" s="105"/>
      <c r="D448" s="69"/>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row>
    <row r="449" spans="1:27" ht="16.2" thickBot="1" x14ac:dyDescent="0.35">
      <c r="A449" s="105"/>
      <c r="B449" s="105"/>
      <c r="C449" s="105"/>
      <c r="D449" s="69"/>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row>
    <row r="450" spans="1:27" ht="16.2" thickBot="1" x14ac:dyDescent="0.35">
      <c r="A450" s="105"/>
      <c r="B450" s="105"/>
      <c r="C450" s="105"/>
      <c r="D450" s="69"/>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row>
    <row r="451" spans="1:27" ht="16.2" thickBot="1" x14ac:dyDescent="0.35">
      <c r="A451" s="105"/>
      <c r="B451" s="105"/>
      <c r="C451" s="105"/>
      <c r="D451" s="69"/>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row>
    <row r="452" spans="1:27" ht="16.2" thickBot="1" x14ac:dyDescent="0.35">
      <c r="A452" s="105"/>
      <c r="B452" s="105"/>
      <c r="C452" s="105"/>
      <c r="D452" s="69"/>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row>
    <row r="453" spans="1:27" ht="16.2" thickBot="1" x14ac:dyDescent="0.35">
      <c r="A453" s="105"/>
      <c r="B453" s="105"/>
      <c r="C453" s="105"/>
      <c r="D453" s="69"/>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row>
    <row r="454" spans="1:27" ht="16.2" thickBot="1" x14ac:dyDescent="0.35">
      <c r="A454" s="105"/>
      <c r="B454" s="105"/>
      <c r="C454" s="105"/>
      <c r="D454" s="69"/>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row>
    <row r="455" spans="1:27" ht="16.2" thickBot="1" x14ac:dyDescent="0.35">
      <c r="A455" s="105"/>
      <c r="B455" s="105"/>
      <c r="C455" s="105"/>
      <c r="D455" s="69"/>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row>
    <row r="456" spans="1:27" ht="16.2" thickBot="1" x14ac:dyDescent="0.35">
      <c r="A456" s="105"/>
      <c r="B456" s="105"/>
      <c r="C456" s="105"/>
      <c r="D456" s="69"/>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row>
    <row r="457" spans="1:27" ht="16.2" thickBot="1" x14ac:dyDescent="0.35">
      <c r="A457" s="105"/>
      <c r="B457" s="105"/>
      <c r="C457" s="105"/>
      <c r="D457" s="69"/>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row>
    <row r="458" spans="1:27" ht="16.2" thickBot="1" x14ac:dyDescent="0.35">
      <c r="A458" s="105"/>
      <c r="B458" s="105"/>
      <c r="C458" s="105"/>
      <c r="D458" s="69"/>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row>
    <row r="459" spans="1:27" ht="16.2" thickBot="1" x14ac:dyDescent="0.35">
      <c r="A459" s="105"/>
      <c r="B459" s="105"/>
      <c r="C459" s="105"/>
      <c r="D459" s="69"/>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row>
    <row r="460" spans="1:27" ht="16.2" thickBot="1" x14ac:dyDescent="0.35">
      <c r="A460" s="105"/>
      <c r="B460" s="105"/>
      <c r="C460" s="105"/>
      <c r="D460" s="69"/>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row>
    <row r="461" spans="1:27" ht="16.2" thickBot="1" x14ac:dyDescent="0.35">
      <c r="A461" s="105"/>
      <c r="B461" s="105"/>
      <c r="C461" s="105"/>
      <c r="D461" s="69"/>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row>
    <row r="462" spans="1:27" ht="16.2" thickBot="1" x14ac:dyDescent="0.35">
      <c r="A462" s="105"/>
      <c r="B462" s="105"/>
      <c r="C462" s="105"/>
      <c r="D462" s="69"/>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row>
    <row r="463" spans="1:27" ht="16.2" thickBot="1" x14ac:dyDescent="0.35">
      <c r="A463" s="105"/>
      <c r="B463" s="105"/>
      <c r="C463" s="105"/>
      <c r="D463" s="69"/>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row>
    <row r="464" spans="1:27" ht="16.2" thickBot="1" x14ac:dyDescent="0.35">
      <c r="A464" s="105"/>
      <c r="B464" s="105"/>
      <c r="C464" s="105"/>
      <c r="D464" s="69"/>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row>
    <row r="465" spans="1:27" ht="16.2" thickBot="1" x14ac:dyDescent="0.35">
      <c r="A465" s="105"/>
      <c r="B465" s="105"/>
      <c r="C465" s="105"/>
      <c r="D465" s="69"/>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row>
    <row r="466" spans="1:27" ht="16.2" thickBot="1" x14ac:dyDescent="0.35">
      <c r="A466" s="105"/>
      <c r="B466" s="105"/>
      <c r="C466" s="105"/>
      <c r="D466" s="69"/>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row>
    <row r="467" spans="1:27" ht="16.2" thickBot="1" x14ac:dyDescent="0.35">
      <c r="A467" s="105"/>
      <c r="B467" s="105"/>
      <c r="C467" s="105"/>
      <c r="D467" s="69"/>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row>
    <row r="468" spans="1:27" ht="16.2" thickBot="1" x14ac:dyDescent="0.35">
      <c r="A468" s="105"/>
      <c r="B468" s="105"/>
      <c r="C468" s="105"/>
      <c r="D468" s="69"/>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row>
    <row r="469" spans="1:27" ht="16.2" thickBot="1" x14ac:dyDescent="0.35">
      <c r="A469" s="105"/>
      <c r="B469" s="105"/>
      <c r="C469" s="105"/>
      <c r="D469" s="69"/>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row>
    <row r="470" spans="1:27" ht="16.2" thickBot="1" x14ac:dyDescent="0.35">
      <c r="A470" s="105"/>
      <c r="B470" s="105"/>
      <c r="C470" s="105"/>
      <c r="D470" s="69"/>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row>
    <row r="471" spans="1:27" ht="16.2" thickBot="1" x14ac:dyDescent="0.35">
      <c r="A471" s="105"/>
      <c r="B471" s="105"/>
      <c r="C471" s="105"/>
      <c r="D471" s="69"/>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row>
    <row r="472" spans="1:27" ht="16.2" thickBot="1" x14ac:dyDescent="0.35">
      <c r="A472" s="105"/>
      <c r="B472" s="105"/>
      <c r="C472" s="105"/>
      <c r="D472" s="69"/>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row>
    <row r="473" spans="1:27" ht="16.2" thickBot="1" x14ac:dyDescent="0.35">
      <c r="A473" s="105"/>
      <c r="B473" s="105"/>
      <c r="C473" s="105"/>
      <c r="D473" s="69"/>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row>
    <row r="474" spans="1:27" ht="16.2" thickBot="1" x14ac:dyDescent="0.35">
      <c r="A474" s="105"/>
      <c r="B474" s="105"/>
      <c r="C474" s="105"/>
      <c r="D474" s="69"/>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row>
    <row r="475" spans="1:27" ht="16.2" thickBot="1" x14ac:dyDescent="0.35">
      <c r="A475" s="105"/>
      <c r="B475" s="105"/>
      <c r="C475" s="105"/>
      <c r="D475" s="69"/>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row>
    <row r="476" spans="1:27" ht="16.2" thickBot="1" x14ac:dyDescent="0.35">
      <c r="A476" s="105"/>
      <c r="B476" s="105"/>
      <c r="C476" s="105"/>
      <c r="D476" s="69"/>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row>
    <row r="477" spans="1:27" ht="16.2" thickBot="1" x14ac:dyDescent="0.35">
      <c r="A477" s="105"/>
      <c r="B477" s="105"/>
      <c r="C477" s="105"/>
      <c r="D477" s="69"/>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row>
    <row r="478" spans="1:27" ht="16.2" thickBot="1" x14ac:dyDescent="0.35">
      <c r="A478" s="105"/>
      <c r="B478" s="105"/>
      <c r="C478" s="105"/>
      <c r="D478" s="69"/>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row>
    <row r="479" spans="1:27" ht="16.2" thickBot="1" x14ac:dyDescent="0.35">
      <c r="A479" s="105"/>
      <c r="B479" s="105"/>
      <c r="C479" s="105"/>
      <c r="D479" s="69"/>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row>
    <row r="480" spans="1:27" ht="16.2" thickBot="1" x14ac:dyDescent="0.35">
      <c r="A480" s="105"/>
      <c r="B480" s="105"/>
      <c r="C480" s="105"/>
      <c r="D480" s="69"/>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row>
    <row r="481" spans="1:27" ht="16.2" thickBot="1" x14ac:dyDescent="0.35">
      <c r="A481" s="105"/>
      <c r="B481" s="105"/>
      <c r="C481" s="105"/>
      <c r="D481" s="69"/>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row>
    <row r="482" spans="1:27" ht="16.2" thickBot="1" x14ac:dyDescent="0.35">
      <c r="A482" s="105"/>
      <c r="B482" s="105"/>
      <c r="C482" s="105"/>
      <c r="D482" s="69"/>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row>
    <row r="483" spans="1:27" ht="16.2" thickBot="1" x14ac:dyDescent="0.35">
      <c r="A483" s="105"/>
      <c r="B483" s="105"/>
      <c r="C483" s="105"/>
      <c r="D483" s="69"/>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row>
    <row r="484" spans="1:27" ht="16.2" thickBot="1" x14ac:dyDescent="0.35">
      <c r="A484" s="105"/>
      <c r="B484" s="105"/>
      <c r="C484" s="105"/>
      <c r="D484" s="69"/>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row>
    <row r="485" spans="1:27" ht="16.2" thickBot="1" x14ac:dyDescent="0.35">
      <c r="A485" s="105"/>
      <c r="B485" s="105"/>
      <c r="C485" s="105"/>
      <c r="D485" s="69"/>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row>
    <row r="486" spans="1:27" ht="16.2" thickBot="1" x14ac:dyDescent="0.35">
      <c r="A486" s="105"/>
      <c r="B486" s="105"/>
      <c r="C486" s="105"/>
      <c r="D486" s="69"/>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row>
    <row r="487" spans="1:27" ht="16.2" thickBot="1" x14ac:dyDescent="0.35">
      <c r="A487" s="105"/>
      <c r="B487" s="105"/>
      <c r="C487" s="105"/>
      <c r="D487" s="69"/>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row>
    <row r="488" spans="1:27" ht="16.2" thickBot="1" x14ac:dyDescent="0.35">
      <c r="A488" s="105"/>
      <c r="B488" s="105"/>
      <c r="C488" s="105"/>
      <c r="D488" s="69"/>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row>
    <row r="489" spans="1:27" ht="16.2" thickBot="1" x14ac:dyDescent="0.35">
      <c r="A489" s="105"/>
      <c r="B489" s="105"/>
      <c r="C489" s="105"/>
      <c r="D489" s="69"/>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row>
    <row r="490" spans="1:27" ht="16.2" thickBot="1" x14ac:dyDescent="0.35">
      <c r="A490" s="105"/>
      <c r="B490" s="105"/>
      <c r="C490" s="105"/>
      <c r="D490" s="69"/>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row>
    <row r="491" spans="1:27" ht="16.2" thickBot="1" x14ac:dyDescent="0.35">
      <c r="A491" s="105"/>
      <c r="B491" s="105"/>
      <c r="C491" s="105"/>
      <c r="D491" s="69"/>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row>
    <row r="492" spans="1:27" ht="16.2" thickBot="1" x14ac:dyDescent="0.35">
      <c r="A492" s="105"/>
      <c r="B492" s="105"/>
      <c r="C492" s="105"/>
      <c r="D492" s="69"/>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row>
    <row r="493" spans="1:27" ht="16.2" thickBot="1" x14ac:dyDescent="0.35">
      <c r="A493" s="105"/>
      <c r="B493" s="105"/>
      <c r="C493" s="105"/>
      <c r="D493" s="69"/>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row>
    <row r="494" spans="1:27" ht="16.2" thickBot="1" x14ac:dyDescent="0.35">
      <c r="A494" s="105"/>
      <c r="B494" s="105"/>
      <c r="C494" s="105"/>
      <c r="D494" s="69"/>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row>
    <row r="495" spans="1:27" ht="16.2" thickBot="1" x14ac:dyDescent="0.35">
      <c r="A495" s="105"/>
      <c r="B495" s="105"/>
      <c r="C495" s="105"/>
      <c r="D495" s="69"/>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row>
    <row r="496" spans="1:27" ht="16.2" thickBot="1" x14ac:dyDescent="0.35">
      <c r="A496" s="105"/>
      <c r="B496" s="105"/>
      <c r="C496" s="105"/>
      <c r="D496" s="69"/>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row>
    <row r="497" spans="1:27" ht="16.2" thickBot="1" x14ac:dyDescent="0.35">
      <c r="A497" s="105"/>
      <c r="B497" s="105"/>
      <c r="C497" s="105"/>
      <c r="D497" s="69"/>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row>
    <row r="498" spans="1:27" ht="16.2" thickBot="1" x14ac:dyDescent="0.35">
      <c r="A498" s="105"/>
      <c r="B498" s="105"/>
      <c r="C498" s="105"/>
      <c r="D498" s="69"/>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row>
    <row r="499" spans="1:27" ht="16.2" thickBot="1" x14ac:dyDescent="0.35">
      <c r="A499" s="105"/>
      <c r="B499" s="105"/>
      <c r="C499" s="105"/>
      <c r="D499" s="69"/>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row>
    <row r="500" spans="1:27" ht="16.2" thickBot="1" x14ac:dyDescent="0.35">
      <c r="A500" s="105"/>
      <c r="B500" s="105"/>
      <c r="C500" s="105"/>
      <c r="D500" s="69"/>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row>
    <row r="501" spans="1:27" ht="16.2" thickBot="1" x14ac:dyDescent="0.35">
      <c r="A501" s="105"/>
      <c r="B501" s="105"/>
      <c r="C501" s="105"/>
      <c r="D501" s="69"/>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row>
    <row r="502" spans="1:27" ht="16.2" thickBot="1" x14ac:dyDescent="0.35">
      <c r="A502" s="105"/>
      <c r="B502" s="105"/>
      <c r="C502" s="105"/>
      <c r="D502" s="69"/>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row>
    <row r="503" spans="1:27" ht="16.2" thickBot="1" x14ac:dyDescent="0.35">
      <c r="A503" s="105"/>
      <c r="B503" s="105"/>
      <c r="C503" s="105"/>
      <c r="D503" s="69"/>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row>
    <row r="504" spans="1:27" ht="16.2" thickBot="1" x14ac:dyDescent="0.35">
      <c r="A504" s="105"/>
      <c r="B504" s="105"/>
      <c r="C504" s="105"/>
      <c r="D504" s="69"/>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row>
    <row r="505" spans="1:27" ht="16.2" thickBot="1" x14ac:dyDescent="0.35">
      <c r="A505" s="105"/>
      <c r="B505" s="105"/>
      <c r="C505" s="105"/>
      <c r="D505" s="69"/>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row>
    <row r="506" spans="1:27" ht="16.2" thickBot="1" x14ac:dyDescent="0.35">
      <c r="A506" s="105"/>
      <c r="B506" s="105"/>
      <c r="C506" s="105"/>
      <c r="D506" s="69"/>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row>
    <row r="507" spans="1:27" ht="16.2" thickBot="1" x14ac:dyDescent="0.35">
      <c r="A507" s="105"/>
      <c r="B507" s="105"/>
      <c r="C507" s="105"/>
      <c r="D507" s="69"/>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row>
    <row r="508" spans="1:27" ht="16.2" thickBot="1" x14ac:dyDescent="0.35">
      <c r="A508" s="105"/>
      <c r="B508" s="105"/>
      <c r="C508" s="105"/>
      <c r="D508" s="69"/>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row>
    <row r="509" spans="1:27" ht="16.2" thickBot="1" x14ac:dyDescent="0.35">
      <c r="A509" s="105"/>
      <c r="B509" s="105"/>
      <c r="C509" s="105"/>
      <c r="D509" s="69"/>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row>
    <row r="510" spans="1:27" ht="16.2" thickBot="1" x14ac:dyDescent="0.35">
      <c r="A510" s="105"/>
      <c r="B510" s="105"/>
      <c r="C510" s="105"/>
      <c r="D510" s="69"/>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row>
    <row r="511" spans="1:27" ht="16.2" thickBot="1" x14ac:dyDescent="0.35">
      <c r="A511" s="105"/>
      <c r="B511" s="105"/>
      <c r="C511" s="105"/>
      <c r="D511" s="69"/>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row>
    <row r="512" spans="1:27" ht="16.2" thickBot="1" x14ac:dyDescent="0.35">
      <c r="A512" s="105"/>
      <c r="B512" s="105"/>
      <c r="C512" s="105"/>
      <c r="D512" s="69"/>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row>
    <row r="513" spans="1:27" ht="16.2" thickBot="1" x14ac:dyDescent="0.35">
      <c r="A513" s="105"/>
      <c r="B513" s="105"/>
      <c r="C513" s="105"/>
      <c r="D513" s="69"/>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row>
    <row r="514" spans="1:27" ht="16.2" thickBot="1" x14ac:dyDescent="0.35">
      <c r="A514" s="105"/>
      <c r="B514" s="105"/>
      <c r="C514" s="105"/>
      <c r="D514" s="69"/>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row>
    <row r="515" spans="1:27" ht="16.2" thickBot="1" x14ac:dyDescent="0.35">
      <c r="A515" s="105"/>
      <c r="B515" s="105"/>
      <c r="C515" s="105"/>
      <c r="D515" s="69"/>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row>
    <row r="516" spans="1:27" ht="16.2" thickBot="1" x14ac:dyDescent="0.35">
      <c r="A516" s="105"/>
      <c r="B516" s="105"/>
      <c r="C516" s="105"/>
      <c r="D516" s="69"/>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row>
    <row r="517" spans="1:27" ht="16.2" thickBot="1" x14ac:dyDescent="0.35">
      <c r="A517" s="105"/>
      <c r="B517" s="105"/>
      <c r="C517" s="105"/>
      <c r="D517" s="69"/>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row>
    <row r="518" spans="1:27" ht="16.2" thickBot="1" x14ac:dyDescent="0.35">
      <c r="A518" s="105"/>
      <c r="B518" s="105"/>
      <c r="C518" s="105"/>
      <c r="D518" s="69"/>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row>
    <row r="519" spans="1:27" ht="16.2" thickBot="1" x14ac:dyDescent="0.35">
      <c r="A519" s="105"/>
      <c r="B519" s="105"/>
      <c r="C519" s="105"/>
      <c r="D519" s="69"/>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row>
    <row r="520" spans="1:27" ht="16.2" thickBot="1" x14ac:dyDescent="0.35">
      <c r="A520" s="105"/>
      <c r="B520" s="105"/>
      <c r="C520" s="105"/>
      <c r="D520" s="69"/>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row>
    <row r="521" spans="1:27" ht="16.2" thickBot="1" x14ac:dyDescent="0.35">
      <c r="A521" s="105"/>
      <c r="B521" s="105"/>
      <c r="C521" s="105"/>
      <c r="D521" s="69"/>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row>
    <row r="522" spans="1:27" ht="16.2" thickBot="1" x14ac:dyDescent="0.35">
      <c r="A522" s="105"/>
      <c r="B522" s="105"/>
      <c r="C522" s="105"/>
      <c r="D522" s="69"/>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row>
    <row r="523" spans="1:27" ht="16.2" thickBot="1" x14ac:dyDescent="0.35">
      <c r="A523" s="105"/>
      <c r="B523" s="105"/>
      <c r="C523" s="105"/>
      <c r="D523" s="69"/>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row>
    <row r="524" spans="1:27" ht="16.2" thickBot="1" x14ac:dyDescent="0.35">
      <c r="A524" s="105"/>
      <c r="B524" s="105"/>
      <c r="C524" s="105"/>
      <c r="D524" s="69"/>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row>
    <row r="525" spans="1:27" ht="16.2" thickBot="1" x14ac:dyDescent="0.35">
      <c r="A525" s="105"/>
      <c r="B525" s="105"/>
      <c r="C525" s="105"/>
      <c r="D525" s="69"/>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row>
    <row r="526" spans="1:27" ht="16.2" thickBot="1" x14ac:dyDescent="0.35">
      <c r="A526" s="105"/>
      <c r="B526" s="105"/>
      <c r="C526" s="105"/>
      <c r="D526" s="69"/>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row>
    <row r="527" spans="1:27" ht="16.2" thickBot="1" x14ac:dyDescent="0.35">
      <c r="A527" s="105"/>
      <c r="B527" s="105"/>
      <c r="C527" s="105"/>
      <c r="D527" s="69"/>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row>
    <row r="528" spans="1:27" ht="16.2" thickBot="1" x14ac:dyDescent="0.35">
      <c r="A528" s="105"/>
      <c r="B528" s="105"/>
      <c r="C528" s="105"/>
      <c r="D528" s="69"/>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row>
    <row r="529" spans="1:27" ht="16.2" thickBot="1" x14ac:dyDescent="0.35">
      <c r="A529" s="105"/>
      <c r="B529" s="105"/>
      <c r="C529" s="105"/>
      <c r="D529" s="69"/>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row>
    <row r="530" spans="1:27" ht="16.2" thickBot="1" x14ac:dyDescent="0.35">
      <c r="A530" s="105"/>
      <c r="B530" s="105"/>
      <c r="C530" s="105"/>
      <c r="D530" s="69"/>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row>
    <row r="531" spans="1:27" ht="16.2" thickBot="1" x14ac:dyDescent="0.35">
      <c r="A531" s="105"/>
      <c r="B531" s="105"/>
      <c r="C531" s="105"/>
      <c r="D531" s="69"/>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row>
    <row r="532" spans="1:27" ht="16.2" thickBot="1" x14ac:dyDescent="0.35">
      <c r="A532" s="105"/>
      <c r="B532" s="105"/>
      <c r="C532" s="105"/>
      <c r="D532" s="69"/>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row>
    <row r="533" spans="1:27" ht="16.2" thickBot="1" x14ac:dyDescent="0.35">
      <c r="A533" s="105"/>
      <c r="B533" s="105"/>
      <c r="C533" s="105"/>
      <c r="D533" s="69"/>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row>
    <row r="534" spans="1:27" ht="16.2" thickBot="1" x14ac:dyDescent="0.35">
      <c r="A534" s="105"/>
      <c r="B534" s="105"/>
      <c r="C534" s="105"/>
      <c r="D534" s="69"/>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row>
    <row r="535" spans="1:27" ht="16.2" thickBot="1" x14ac:dyDescent="0.35">
      <c r="A535" s="105"/>
      <c r="B535" s="105"/>
      <c r="C535" s="105"/>
      <c r="D535" s="69"/>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row>
    <row r="536" spans="1:27" ht="16.2" thickBot="1" x14ac:dyDescent="0.35">
      <c r="A536" s="105"/>
      <c r="B536" s="105"/>
      <c r="C536" s="105"/>
      <c r="D536" s="69"/>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row>
    <row r="537" spans="1:27" ht="16.2" thickBot="1" x14ac:dyDescent="0.35">
      <c r="A537" s="105"/>
      <c r="B537" s="105"/>
      <c r="C537" s="105"/>
      <c r="D537" s="69"/>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row>
    <row r="538" spans="1:27" ht="16.2" thickBot="1" x14ac:dyDescent="0.35">
      <c r="A538" s="105"/>
      <c r="B538" s="105"/>
      <c r="C538" s="105"/>
      <c r="D538" s="69"/>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row>
    <row r="539" spans="1:27" ht="16.2" thickBot="1" x14ac:dyDescent="0.35">
      <c r="A539" s="105"/>
      <c r="B539" s="105"/>
      <c r="C539" s="105"/>
      <c r="D539" s="69"/>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row>
    <row r="540" spans="1:27" ht="16.2" thickBot="1" x14ac:dyDescent="0.35">
      <c r="A540" s="105"/>
      <c r="B540" s="105"/>
      <c r="C540" s="105"/>
      <c r="D540" s="69"/>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row>
    <row r="541" spans="1:27" ht="16.2" thickBot="1" x14ac:dyDescent="0.35">
      <c r="A541" s="105"/>
      <c r="B541" s="105"/>
      <c r="C541" s="105"/>
      <c r="D541" s="69"/>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row>
    <row r="542" spans="1:27" ht="16.2" thickBot="1" x14ac:dyDescent="0.35">
      <c r="A542" s="105"/>
      <c r="B542" s="105"/>
      <c r="C542" s="105"/>
      <c r="D542" s="69"/>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row>
    <row r="543" spans="1:27" ht="16.2" thickBot="1" x14ac:dyDescent="0.35">
      <c r="A543" s="105"/>
      <c r="B543" s="105"/>
      <c r="C543" s="105"/>
      <c r="D543" s="69"/>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row>
    <row r="544" spans="1:27" ht="16.2" thickBot="1" x14ac:dyDescent="0.35">
      <c r="A544" s="105"/>
      <c r="B544" s="105"/>
      <c r="C544" s="105"/>
      <c r="D544" s="69"/>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row>
    <row r="545" spans="1:27" ht="16.2" thickBot="1" x14ac:dyDescent="0.35">
      <c r="A545" s="105"/>
      <c r="B545" s="105"/>
      <c r="C545" s="105"/>
      <c r="D545" s="69"/>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row>
    <row r="546" spans="1:27" ht="16.2" thickBot="1" x14ac:dyDescent="0.35">
      <c r="A546" s="105"/>
      <c r="B546" s="105"/>
      <c r="C546" s="105"/>
      <c r="D546" s="69"/>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row>
    <row r="547" spans="1:27" ht="16.2" thickBot="1" x14ac:dyDescent="0.35">
      <c r="A547" s="105"/>
      <c r="B547" s="105"/>
      <c r="C547" s="105"/>
      <c r="D547" s="69"/>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row>
    <row r="548" spans="1:27" ht="16.2" thickBot="1" x14ac:dyDescent="0.35">
      <c r="A548" s="105"/>
      <c r="B548" s="105"/>
      <c r="C548" s="105"/>
      <c r="D548" s="69"/>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row>
    <row r="549" spans="1:27" ht="16.2" thickBot="1" x14ac:dyDescent="0.35">
      <c r="A549" s="105"/>
      <c r="B549" s="105"/>
      <c r="C549" s="105"/>
      <c r="D549" s="69"/>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row>
    <row r="550" spans="1:27" ht="16.2" thickBot="1" x14ac:dyDescent="0.35">
      <c r="A550" s="105"/>
      <c r="B550" s="105"/>
      <c r="C550" s="105"/>
      <c r="D550" s="69"/>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row>
    <row r="551" spans="1:27" ht="16.2" thickBot="1" x14ac:dyDescent="0.35">
      <c r="A551" s="105"/>
      <c r="B551" s="105"/>
      <c r="C551" s="105"/>
      <c r="D551" s="69"/>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row>
    <row r="552" spans="1:27" ht="16.2" thickBot="1" x14ac:dyDescent="0.35">
      <c r="A552" s="105"/>
      <c r="B552" s="105"/>
      <c r="C552" s="105"/>
      <c r="D552" s="69"/>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row>
    <row r="553" spans="1:27" ht="16.2" thickBot="1" x14ac:dyDescent="0.35">
      <c r="A553" s="105"/>
      <c r="B553" s="105"/>
      <c r="C553" s="105"/>
      <c r="D553" s="69"/>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row>
    <row r="554" spans="1:27" ht="16.2" thickBot="1" x14ac:dyDescent="0.35">
      <c r="A554" s="105"/>
      <c r="B554" s="105"/>
      <c r="C554" s="105"/>
      <c r="D554" s="69"/>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row>
    <row r="555" spans="1:27" ht="16.2" thickBot="1" x14ac:dyDescent="0.35">
      <c r="A555" s="105"/>
      <c r="B555" s="105"/>
      <c r="C555" s="105"/>
      <c r="D555" s="69"/>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row>
    <row r="556" spans="1:27" ht="16.2" thickBot="1" x14ac:dyDescent="0.35">
      <c r="A556" s="105"/>
      <c r="B556" s="105"/>
      <c r="C556" s="105"/>
      <c r="D556" s="69"/>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row>
    <row r="557" spans="1:27" ht="16.2" thickBot="1" x14ac:dyDescent="0.35">
      <c r="A557" s="105"/>
      <c r="B557" s="105"/>
      <c r="C557" s="105"/>
      <c r="D557" s="69"/>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row>
    <row r="558" spans="1:27" ht="16.2" thickBot="1" x14ac:dyDescent="0.35">
      <c r="A558" s="105"/>
      <c r="B558" s="105"/>
      <c r="C558" s="105"/>
      <c r="D558" s="69"/>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row>
    <row r="559" spans="1:27" ht="16.2" thickBot="1" x14ac:dyDescent="0.35">
      <c r="A559" s="105"/>
      <c r="B559" s="105"/>
      <c r="C559" s="105"/>
      <c r="D559" s="69"/>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row>
    <row r="560" spans="1:27" ht="16.2" thickBot="1" x14ac:dyDescent="0.35">
      <c r="A560" s="105"/>
      <c r="B560" s="105"/>
      <c r="C560" s="105"/>
      <c r="D560" s="69"/>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row>
    <row r="561" spans="1:27" ht="16.2" thickBot="1" x14ac:dyDescent="0.35">
      <c r="A561" s="105"/>
      <c r="B561" s="105"/>
      <c r="C561" s="105"/>
      <c r="D561" s="69"/>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row>
    <row r="562" spans="1:27" ht="16.2" thickBot="1" x14ac:dyDescent="0.35">
      <c r="A562" s="105"/>
      <c r="B562" s="105"/>
      <c r="C562" s="105"/>
      <c r="D562" s="69"/>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row>
    <row r="563" spans="1:27" ht="16.2" thickBot="1" x14ac:dyDescent="0.35">
      <c r="A563" s="105"/>
      <c r="B563" s="105"/>
      <c r="C563" s="105"/>
      <c r="D563" s="69"/>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row>
    <row r="564" spans="1:27" ht="16.2" thickBot="1" x14ac:dyDescent="0.35">
      <c r="A564" s="105"/>
      <c r="B564" s="105"/>
      <c r="C564" s="105"/>
      <c r="D564" s="69"/>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row>
    <row r="565" spans="1:27" ht="16.2" thickBot="1" x14ac:dyDescent="0.35">
      <c r="A565" s="105"/>
      <c r="B565" s="105"/>
      <c r="C565" s="105"/>
      <c r="D565" s="69"/>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row>
    <row r="566" spans="1:27" ht="16.2" thickBot="1" x14ac:dyDescent="0.35">
      <c r="A566" s="105"/>
      <c r="B566" s="105"/>
      <c r="C566" s="105"/>
      <c r="D566" s="69"/>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row>
    <row r="567" spans="1:27" ht="16.2" thickBot="1" x14ac:dyDescent="0.35">
      <c r="A567" s="105"/>
      <c r="B567" s="105"/>
      <c r="C567" s="105"/>
      <c r="D567" s="69"/>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row>
    <row r="568" spans="1:27" ht="16.2" thickBot="1" x14ac:dyDescent="0.35">
      <c r="A568" s="105"/>
      <c r="B568" s="105"/>
      <c r="C568" s="105"/>
      <c r="D568" s="69"/>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row>
    <row r="569" spans="1:27" ht="16.2" thickBot="1" x14ac:dyDescent="0.35">
      <c r="A569" s="105"/>
      <c r="B569" s="105"/>
      <c r="C569" s="105"/>
      <c r="D569" s="69"/>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row>
    <row r="570" spans="1:27" ht="16.2" thickBot="1" x14ac:dyDescent="0.35">
      <c r="A570" s="105"/>
      <c r="B570" s="105"/>
      <c r="C570" s="105"/>
      <c r="D570" s="69"/>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row>
    <row r="571" spans="1:27" ht="16.2" thickBot="1" x14ac:dyDescent="0.35">
      <c r="A571" s="105"/>
      <c r="B571" s="105"/>
      <c r="C571" s="105"/>
      <c r="D571" s="69"/>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row>
    <row r="572" spans="1:27" ht="16.2" thickBot="1" x14ac:dyDescent="0.35">
      <c r="A572" s="105"/>
      <c r="B572" s="105"/>
      <c r="C572" s="105"/>
      <c r="D572" s="69"/>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row>
    <row r="573" spans="1:27" ht="16.2" thickBot="1" x14ac:dyDescent="0.35">
      <c r="A573" s="105"/>
      <c r="B573" s="105"/>
      <c r="C573" s="105"/>
      <c r="D573" s="69"/>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row>
    <row r="574" spans="1:27" ht="16.2" thickBot="1" x14ac:dyDescent="0.35">
      <c r="A574" s="105"/>
      <c r="B574" s="105"/>
      <c r="C574" s="105"/>
      <c r="D574" s="69"/>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row>
    <row r="575" spans="1:27" ht="16.2" thickBot="1" x14ac:dyDescent="0.35">
      <c r="A575" s="105"/>
      <c r="B575" s="105"/>
      <c r="C575" s="105"/>
      <c r="D575" s="69"/>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row>
    <row r="576" spans="1:27" ht="16.2" thickBot="1" x14ac:dyDescent="0.35">
      <c r="A576" s="105"/>
      <c r="B576" s="105"/>
      <c r="C576" s="105"/>
      <c r="D576" s="69"/>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row>
    <row r="577" spans="1:27" ht="16.2" thickBot="1" x14ac:dyDescent="0.35">
      <c r="A577" s="105"/>
      <c r="B577" s="105"/>
      <c r="C577" s="105"/>
      <c r="D577" s="69"/>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row>
    <row r="578" spans="1:27" ht="16.2" thickBot="1" x14ac:dyDescent="0.35">
      <c r="A578" s="105"/>
      <c r="B578" s="105"/>
      <c r="C578" s="105"/>
      <c r="D578" s="69"/>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row>
    <row r="579" spans="1:27" ht="16.2" thickBot="1" x14ac:dyDescent="0.35">
      <c r="A579" s="105"/>
      <c r="B579" s="105"/>
      <c r="C579" s="105"/>
      <c r="D579" s="69"/>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row>
    <row r="580" spans="1:27" ht="16.2" thickBot="1" x14ac:dyDescent="0.35">
      <c r="A580" s="105"/>
      <c r="B580" s="105"/>
      <c r="C580" s="105"/>
      <c r="D580" s="69"/>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row>
    <row r="581" spans="1:27" ht="16.2" thickBot="1" x14ac:dyDescent="0.35">
      <c r="A581" s="105"/>
      <c r="B581" s="105"/>
      <c r="C581" s="105"/>
      <c r="D581" s="69"/>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row>
    <row r="582" spans="1:27" ht="16.2" thickBot="1" x14ac:dyDescent="0.35">
      <c r="A582" s="105"/>
      <c r="B582" s="105"/>
      <c r="C582" s="105"/>
      <c r="D582" s="69"/>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row>
    <row r="583" spans="1:27" ht="16.2" thickBot="1" x14ac:dyDescent="0.35">
      <c r="A583" s="105"/>
      <c r="B583" s="105"/>
      <c r="C583" s="105"/>
      <c r="D583" s="69"/>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row>
    <row r="584" spans="1:27" ht="16.2" thickBot="1" x14ac:dyDescent="0.35">
      <c r="A584" s="105"/>
      <c r="B584" s="105"/>
      <c r="C584" s="105"/>
      <c r="D584" s="69"/>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row>
    <row r="585" spans="1:27" ht="16.2" thickBot="1" x14ac:dyDescent="0.35">
      <c r="A585" s="105"/>
      <c r="B585" s="105"/>
      <c r="C585" s="105"/>
      <c r="D585" s="69"/>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row>
    <row r="586" spans="1:27" ht="16.2" thickBot="1" x14ac:dyDescent="0.35">
      <c r="A586" s="105"/>
      <c r="B586" s="105"/>
      <c r="C586" s="105"/>
      <c r="D586" s="69"/>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row>
    <row r="587" spans="1:27" ht="16.2" thickBot="1" x14ac:dyDescent="0.35">
      <c r="A587" s="105"/>
      <c r="B587" s="105"/>
      <c r="C587" s="105"/>
      <c r="D587" s="69"/>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row>
    <row r="588" spans="1:27" ht="16.2" thickBot="1" x14ac:dyDescent="0.35">
      <c r="A588" s="105"/>
      <c r="B588" s="105"/>
      <c r="C588" s="105"/>
      <c r="D588" s="69"/>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row>
    <row r="589" spans="1:27" ht="16.2" thickBot="1" x14ac:dyDescent="0.35">
      <c r="A589" s="105"/>
      <c r="B589" s="105"/>
      <c r="C589" s="105"/>
      <c r="D589" s="69"/>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row>
    <row r="590" spans="1:27" ht="16.2" thickBot="1" x14ac:dyDescent="0.35">
      <c r="A590" s="105"/>
      <c r="B590" s="105"/>
      <c r="C590" s="105"/>
      <c r="D590" s="69"/>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row>
    <row r="591" spans="1:27" ht="16.2" thickBot="1" x14ac:dyDescent="0.35">
      <c r="A591" s="105"/>
      <c r="B591" s="105"/>
      <c r="C591" s="105"/>
      <c r="D591" s="69"/>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row>
    <row r="592" spans="1:27" ht="16.2" thickBot="1" x14ac:dyDescent="0.35">
      <c r="A592" s="105"/>
      <c r="B592" s="105"/>
      <c r="C592" s="105"/>
      <c r="D592" s="69"/>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row>
    <row r="593" spans="1:27" ht="16.2" thickBot="1" x14ac:dyDescent="0.35">
      <c r="A593" s="105"/>
      <c r="B593" s="105"/>
      <c r="C593" s="105"/>
      <c r="D593" s="69"/>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row>
    <row r="594" spans="1:27" ht="16.2" thickBot="1" x14ac:dyDescent="0.35">
      <c r="A594" s="105"/>
      <c r="B594" s="105"/>
      <c r="C594" s="105"/>
      <c r="D594" s="69"/>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row>
    <row r="595" spans="1:27" ht="16.2" thickBot="1" x14ac:dyDescent="0.35">
      <c r="A595" s="105"/>
      <c r="B595" s="105"/>
      <c r="C595" s="105"/>
      <c r="D595" s="69"/>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row>
    <row r="596" spans="1:27" ht="16.2" thickBot="1" x14ac:dyDescent="0.35">
      <c r="A596" s="105"/>
      <c r="B596" s="105"/>
      <c r="C596" s="105"/>
      <c r="D596" s="69"/>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row>
    <row r="597" spans="1:27" ht="16.2" thickBot="1" x14ac:dyDescent="0.35">
      <c r="A597" s="105"/>
      <c r="B597" s="105"/>
      <c r="C597" s="105"/>
      <c r="D597" s="69"/>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row>
    <row r="598" spans="1:27" ht="16.2" thickBot="1" x14ac:dyDescent="0.35">
      <c r="A598" s="105"/>
      <c r="B598" s="105"/>
      <c r="C598" s="105"/>
      <c r="D598" s="69"/>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row>
    <row r="599" spans="1:27" ht="16.2" thickBot="1" x14ac:dyDescent="0.35">
      <c r="A599" s="105"/>
      <c r="B599" s="105"/>
      <c r="C599" s="105"/>
      <c r="D599" s="69"/>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row>
    <row r="600" spans="1:27" ht="16.2" thickBot="1" x14ac:dyDescent="0.35">
      <c r="A600" s="105"/>
      <c r="B600" s="105"/>
      <c r="C600" s="105"/>
      <c r="D600" s="69"/>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row>
    <row r="601" spans="1:27" ht="16.2" thickBot="1" x14ac:dyDescent="0.35">
      <c r="A601" s="105"/>
      <c r="B601" s="105"/>
      <c r="C601" s="105"/>
      <c r="D601" s="69"/>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row>
    <row r="602" spans="1:27" ht="16.2" thickBot="1" x14ac:dyDescent="0.35">
      <c r="A602" s="105"/>
      <c r="B602" s="105"/>
      <c r="C602" s="105"/>
      <c r="D602" s="69"/>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row>
    <row r="603" spans="1:27" ht="16.2" thickBot="1" x14ac:dyDescent="0.35">
      <c r="A603" s="105"/>
      <c r="B603" s="105"/>
      <c r="C603" s="105"/>
      <c r="D603" s="69"/>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row>
    <row r="604" spans="1:27" ht="16.2" thickBot="1" x14ac:dyDescent="0.35">
      <c r="A604" s="105"/>
      <c r="B604" s="105"/>
      <c r="C604" s="105"/>
      <c r="D604" s="69"/>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row>
    <row r="605" spans="1:27" ht="16.2" thickBot="1" x14ac:dyDescent="0.35">
      <c r="A605" s="105"/>
      <c r="B605" s="105"/>
      <c r="C605" s="105"/>
      <c r="D605" s="69"/>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row>
    <row r="606" spans="1:27" ht="16.2" thickBot="1" x14ac:dyDescent="0.35">
      <c r="A606" s="105"/>
      <c r="B606" s="105"/>
      <c r="C606" s="105"/>
      <c r="D606" s="69"/>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row>
    <row r="607" spans="1:27" ht="16.2" thickBot="1" x14ac:dyDescent="0.35">
      <c r="A607" s="105"/>
      <c r="B607" s="105"/>
      <c r="C607" s="105"/>
      <c r="D607" s="69"/>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row>
    <row r="608" spans="1:27" ht="16.2" thickBot="1" x14ac:dyDescent="0.35">
      <c r="A608" s="105"/>
      <c r="B608" s="105"/>
      <c r="C608" s="105"/>
      <c r="D608" s="69"/>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row>
    <row r="609" spans="1:27" ht="16.2" thickBot="1" x14ac:dyDescent="0.35">
      <c r="A609" s="105"/>
      <c r="B609" s="105"/>
      <c r="C609" s="105"/>
      <c r="D609" s="69"/>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row>
    <row r="610" spans="1:27" ht="16.2" thickBot="1" x14ac:dyDescent="0.35">
      <c r="A610" s="105"/>
      <c r="B610" s="105"/>
      <c r="C610" s="105"/>
      <c r="D610" s="69"/>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row>
    <row r="611" spans="1:27" ht="16.2" thickBot="1" x14ac:dyDescent="0.35">
      <c r="A611" s="105"/>
      <c r="B611" s="105"/>
      <c r="C611" s="105"/>
      <c r="D611" s="69"/>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row>
    <row r="612" spans="1:27" ht="16.2" thickBot="1" x14ac:dyDescent="0.35">
      <c r="A612" s="105"/>
      <c r="B612" s="105"/>
      <c r="C612" s="105"/>
      <c r="D612" s="69"/>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row>
    <row r="613" spans="1:27" ht="16.2" thickBot="1" x14ac:dyDescent="0.35">
      <c r="A613" s="105"/>
      <c r="B613" s="105"/>
      <c r="C613" s="105"/>
      <c r="D613" s="69"/>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row>
    <row r="614" spans="1:27" ht="16.2" thickBot="1" x14ac:dyDescent="0.35">
      <c r="A614" s="105"/>
      <c r="B614" s="105"/>
      <c r="C614" s="105"/>
      <c r="D614" s="69"/>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row>
    <row r="615" spans="1:27" ht="16.2" thickBot="1" x14ac:dyDescent="0.35">
      <c r="A615" s="105"/>
      <c r="B615" s="105"/>
      <c r="C615" s="105"/>
      <c r="D615" s="69"/>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row>
    <row r="616" spans="1:27" ht="16.2" thickBot="1" x14ac:dyDescent="0.35">
      <c r="A616" s="105"/>
      <c r="B616" s="105"/>
      <c r="C616" s="105"/>
      <c r="D616" s="69"/>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row>
    <row r="617" spans="1:27" ht="16.2" thickBot="1" x14ac:dyDescent="0.35">
      <c r="A617" s="105"/>
      <c r="B617" s="105"/>
      <c r="C617" s="105"/>
      <c r="D617" s="69"/>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row>
    <row r="618" spans="1:27" ht="16.2" thickBot="1" x14ac:dyDescent="0.35">
      <c r="A618" s="105"/>
      <c r="B618" s="105"/>
      <c r="C618" s="105"/>
      <c r="D618" s="69"/>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row>
    <row r="619" spans="1:27" ht="16.2" thickBot="1" x14ac:dyDescent="0.35">
      <c r="A619" s="105"/>
      <c r="B619" s="105"/>
      <c r="C619" s="105"/>
      <c r="D619" s="69"/>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row>
    <row r="620" spans="1:27" ht="16.2" thickBot="1" x14ac:dyDescent="0.35">
      <c r="A620" s="105"/>
      <c r="B620" s="105"/>
      <c r="C620" s="105"/>
      <c r="D620" s="69"/>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row>
    <row r="621" spans="1:27" ht="16.2" thickBot="1" x14ac:dyDescent="0.35">
      <c r="A621" s="105"/>
      <c r="B621" s="105"/>
      <c r="C621" s="105"/>
      <c r="D621" s="69"/>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row>
    <row r="622" spans="1:27" ht="16.2" thickBot="1" x14ac:dyDescent="0.35">
      <c r="A622" s="105"/>
      <c r="B622" s="105"/>
      <c r="C622" s="105"/>
      <c r="D622" s="69"/>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row>
    <row r="623" spans="1:27" ht="16.2" thickBot="1" x14ac:dyDescent="0.35">
      <c r="A623" s="105"/>
      <c r="B623" s="105"/>
      <c r="C623" s="105"/>
      <c r="D623" s="69"/>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row>
    <row r="624" spans="1:27" ht="16.2" thickBot="1" x14ac:dyDescent="0.35">
      <c r="A624" s="105"/>
      <c r="B624" s="105"/>
      <c r="C624" s="105"/>
      <c r="D624" s="69"/>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row>
    <row r="625" spans="1:27" ht="16.2" thickBot="1" x14ac:dyDescent="0.35">
      <c r="A625" s="105"/>
      <c r="B625" s="105"/>
      <c r="C625" s="105"/>
      <c r="D625" s="69"/>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row>
    <row r="626" spans="1:27" ht="16.2" thickBot="1" x14ac:dyDescent="0.35">
      <c r="A626" s="105"/>
      <c r="B626" s="105"/>
      <c r="C626" s="105"/>
      <c r="D626" s="69"/>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row>
    <row r="627" spans="1:27" ht="16.2" thickBot="1" x14ac:dyDescent="0.35">
      <c r="A627" s="105"/>
      <c r="B627" s="105"/>
      <c r="C627" s="105"/>
      <c r="D627" s="69"/>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row>
    <row r="628" spans="1:27" ht="16.2" thickBot="1" x14ac:dyDescent="0.35">
      <c r="A628" s="105"/>
      <c r="B628" s="105"/>
      <c r="C628" s="105"/>
      <c r="D628" s="69"/>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row>
    <row r="629" spans="1:27" ht="16.2" thickBot="1" x14ac:dyDescent="0.35">
      <c r="A629" s="105"/>
      <c r="B629" s="105"/>
      <c r="C629" s="105"/>
      <c r="D629" s="69"/>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row>
    <row r="630" spans="1:27" ht="16.2" thickBot="1" x14ac:dyDescent="0.35">
      <c r="A630" s="105"/>
      <c r="B630" s="105"/>
      <c r="C630" s="105"/>
      <c r="D630" s="69"/>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row>
    <row r="631" spans="1:27" ht="16.2" thickBot="1" x14ac:dyDescent="0.35">
      <c r="A631" s="105"/>
      <c r="B631" s="105"/>
      <c r="C631" s="105"/>
      <c r="D631" s="69"/>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row>
    <row r="632" spans="1:27" ht="16.2" thickBot="1" x14ac:dyDescent="0.35">
      <c r="A632" s="105"/>
      <c r="B632" s="105"/>
      <c r="C632" s="105"/>
      <c r="D632" s="69"/>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row>
    <row r="633" spans="1:27" ht="16.2" thickBot="1" x14ac:dyDescent="0.35">
      <c r="A633" s="105"/>
      <c r="B633" s="105"/>
      <c r="C633" s="105"/>
      <c r="D633" s="69"/>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row>
    <row r="634" spans="1:27" ht="16.2" thickBot="1" x14ac:dyDescent="0.35">
      <c r="A634" s="105"/>
      <c r="B634" s="105"/>
      <c r="C634" s="105"/>
      <c r="D634" s="69"/>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row>
    <row r="635" spans="1:27" ht="16.2" thickBot="1" x14ac:dyDescent="0.35">
      <c r="A635" s="105"/>
      <c r="B635" s="105"/>
      <c r="C635" s="105"/>
      <c r="D635" s="69"/>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row>
    <row r="636" spans="1:27" ht="16.2" thickBot="1" x14ac:dyDescent="0.35">
      <c r="A636" s="105"/>
      <c r="B636" s="105"/>
      <c r="C636" s="105"/>
      <c r="D636" s="69"/>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row>
    <row r="637" spans="1:27" ht="16.2" thickBot="1" x14ac:dyDescent="0.35">
      <c r="A637" s="105"/>
      <c r="B637" s="105"/>
      <c r="C637" s="105"/>
      <c r="D637" s="69"/>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row>
    <row r="638" spans="1:27" ht="16.2" thickBot="1" x14ac:dyDescent="0.35">
      <c r="A638" s="105"/>
      <c r="B638" s="105"/>
      <c r="C638" s="105"/>
      <c r="D638" s="69"/>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row>
    <row r="639" spans="1:27" ht="16.2" thickBot="1" x14ac:dyDescent="0.35">
      <c r="A639" s="105"/>
      <c r="B639" s="105"/>
      <c r="C639" s="105"/>
      <c r="D639" s="69"/>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row>
    <row r="640" spans="1:27" ht="16.2" thickBot="1" x14ac:dyDescent="0.35">
      <c r="A640" s="105"/>
      <c r="B640" s="105"/>
      <c r="C640" s="105"/>
      <c r="D640" s="69"/>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row>
    <row r="641" spans="1:27" ht="16.2" thickBot="1" x14ac:dyDescent="0.35">
      <c r="A641" s="105"/>
      <c r="B641" s="105"/>
      <c r="C641" s="105"/>
      <c r="D641" s="69"/>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row>
    <row r="642" spans="1:27" ht="16.2" thickBot="1" x14ac:dyDescent="0.35">
      <c r="A642" s="105"/>
      <c r="B642" s="105"/>
      <c r="C642" s="105"/>
      <c r="D642" s="69"/>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row>
    <row r="643" spans="1:27" ht="16.2" thickBot="1" x14ac:dyDescent="0.35">
      <c r="A643" s="105"/>
      <c r="B643" s="105"/>
      <c r="C643" s="105"/>
      <c r="D643" s="69"/>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row>
    <row r="644" spans="1:27" ht="16.2" thickBot="1" x14ac:dyDescent="0.35">
      <c r="A644" s="105"/>
      <c r="B644" s="105"/>
      <c r="C644" s="105"/>
      <c r="D644" s="69"/>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row>
    <row r="645" spans="1:27" ht="16.2" thickBot="1" x14ac:dyDescent="0.35">
      <c r="A645" s="105"/>
      <c r="B645" s="105"/>
      <c r="C645" s="105"/>
      <c r="D645" s="69"/>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row>
    <row r="646" spans="1:27" ht="16.2" thickBot="1" x14ac:dyDescent="0.35">
      <c r="A646" s="105"/>
      <c r="B646" s="105"/>
      <c r="C646" s="105"/>
      <c r="D646" s="69"/>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row>
    <row r="647" spans="1:27" ht="16.2" thickBot="1" x14ac:dyDescent="0.35">
      <c r="A647" s="105"/>
      <c r="B647" s="105"/>
      <c r="C647" s="105"/>
      <c r="D647" s="69"/>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row>
    <row r="648" spans="1:27" ht="16.2" thickBot="1" x14ac:dyDescent="0.35">
      <c r="A648" s="105"/>
      <c r="B648" s="105"/>
      <c r="C648" s="105"/>
      <c r="D648" s="69"/>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row>
    <row r="649" spans="1:27" ht="16.2" thickBot="1" x14ac:dyDescent="0.35">
      <c r="A649" s="105"/>
      <c r="B649" s="105"/>
      <c r="C649" s="105"/>
      <c r="D649" s="69"/>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row>
    <row r="650" spans="1:27" ht="16.2" thickBot="1" x14ac:dyDescent="0.35">
      <c r="A650" s="105"/>
      <c r="B650" s="105"/>
      <c r="C650" s="105"/>
      <c r="D650" s="69"/>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row>
    <row r="651" spans="1:27" ht="16.2" thickBot="1" x14ac:dyDescent="0.35">
      <c r="A651" s="105"/>
      <c r="B651" s="105"/>
      <c r="C651" s="105"/>
      <c r="D651" s="69"/>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row>
    <row r="652" spans="1:27" ht="16.2" thickBot="1" x14ac:dyDescent="0.35">
      <c r="A652" s="105"/>
      <c r="B652" s="105"/>
      <c r="C652" s="105"/>
      <c r="D652" s="69"/>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row>
    <row r="653" spans="1:27" ht="16.2" thickBot="1" x14ac:dyDescent="0.35">
      <c r="A653" s="105"/>
      <c r="B653" s="105"/>
      <c r="C653" s="105"/>
      <c r="D653" s="69"/>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row>
    <row r="654" spans="1:27" ht="16.2" thickBot="1" x14ac:dyDescent="0.35">
      <c r="A654" s="105"/>
      <c r="B654" s="105"/>
      <c r="C654" s="105"/>
      <c r="D654" s="69"/>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row>
    <row r="655" spans="1:27" ht="16.2" thickBot="1" x14ac:dyDescent="0.35">
      <c r="A655" s="105"/>
      <c r="B655" s="105"/>
      <c r="C655" s="105"/>
      <c r="D655" s="69"/>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row>
    <row r="656" spans="1:27" ht="16.2" thickBot="1" x14ac:dyDescent="0.35">
      <c r="A656" s="105"/>
      <c r="B656" s="105"/>
      <c r="C656" s="105"/>
      <c r="D656" s="69"/>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row>
    <row r="657" spans="1:27" ht="16.2" thickBot="1" x14ac:dyDescent="0.35">
      <c r="A657" s="105"/>
      <c r="B657" s="105"/>
      <c r="C657" s="105"/>
      <c r="D657" s="69"/>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row>
    <row r="658" spans="1:27" ht="16.2" thickBot="1" x14ac:dyDescent="0.35">
      <c r="A658" s="105"/>
      <c r="B658" s="105"/>
      <c r="C658" s="105"/>
      <c r="D658" s="69"/>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row>
    <row r="659" spans="1:27" ht="16.2" thickBot="1" x14ac:dyDescent="0.35">
      <c r="A659" s="105"/>
      <c r="B659" s="105"/>
      <c r="C659" s="105"/>
      <c r="D659" s="69"/>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row>
    <row r="660" spans="1:27" ht="16.2" thickBot="1" x14ac:dyDescent="0.35">
      <c r="A660" s="105"/>
      <c r="B660" s="105"/>
      <c r="C660" s="105"/>
      <c r="D660" s="69"/>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row>
    <row r="661" spans="1:27" ht="16.2" thickBot="1" x14ac:dyDescent="0.35">
      <c r="A661" s="105"/>
      <c r="B661" s="105"/>
      <c r="C661" s="105"/>
      <c r="D661" s="69"/>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row>
    <row r="662" spans="1:27" ht="16.2" thickBot="1" x14ac:dyDescent="0.35">
      <c r="A662" s="105"/>
      <c r="B662" s="105"/>
      <c r="C662" s="105"/>
      <c r="D662" s="69"/>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row>
    <row r="663" spans="1:27" ht="16.2" thickBot="1" x14ac:dyDescent="0.35">
      <c r="A663" s="105"/>
      <c r="B663" s="105"/>
      <c r="C663" s="105"/>
      <c r="D663" s="69"/>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row>
    <row r="664" spans="1:27" ht="16.2" thickBot="1" x14ac:dyDescent="0.35">
      <c r="A664" s="105"/>
      <c r="B664" s="105"/>
      <c r="C664" s="105"/>
      <c r="D664" s="69"/>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row>
    <row r="665" spans="1:27" ht="16.2" thickBot="1" x14ac:dyDescent="0.35">
      <c r="A665" s="105"/>
      <c r="B665" s="105"/>
      <c r="C665" s="105"/>
      <c r="D665" s="69"/>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row>
    <row r="666" spans="1:27" ht="16.2" thickBot="1" x14ac:dyDescent="0.35">
      <c r="A666" s="105"/>
      <c r="B666" s="105"/>
      <c r="C666" s="105"/>
      <c r="D666" s="69"/>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row>
    <row r="667" spans="1:27" ht="16.2" thickBot="1" x14ac:dyDescent="0.35">
      <c r="A667" s="105"/>
      <c r="B667" s="105"/>
      <c r="C667" s="105"/>
      <c r="D667" s="69"/>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row>
    <row r="668" spans="1:27" ht="16.2" thickBot="1" x14ac:dyDescent="0.35">
      <c r="A668" s="105"/>
      <c r="B668" s="105"/>
      <c r="C668" s="105"/>
      <c r="D668" s="69"/>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row>
    <row r="669" spans="1:27" ht="16.2" thickBot="1" x14ac:dyDescent="0.35">
      <c r="A669" s="105"/>
      <c r="B669" s="105"/>
      <c r="C669" s="105"/>
      <c r="D669" s="69"/>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row>
    <row r="670" spans="1:27" ht="16.2" thickBot="1" x14ac:dyDescent="0.35">
      <c r="A670" s="105"/>
      <c r="B670" s="105"/>
      <c r="C670" s="105"/>
      <c r="D670" s="69"/>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row>
    <row r="671" spans="1:27" ht="16.2" thickBot="1" x14ac:dyDescent="0.35">
      <c r="A671" s="105"/>
      <c r="B671" s="105"/>
      <c r="C671" s="105"/>
      <c r="D671" s="69"/>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row>
    <row r="672" spans="1:27" ht="16.2" thickBot="1" x14ac:dyDescent="0.35">
      <c r="A672" s="105"/>
      <c r="B672" s="105"/>
      <c r="C672" s="105"/>
      <c r="D672" s="69"/>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row>
    <row r="673" spans="1:27" ht="16.2" thickBot="1" x14ac:dyDescent="0.35">
      <c r="A673" s="105"/>
      <c r="B673" s="105"/>
      <c r="C673" s="105"/>
      <c r="D673" s="69"/>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row>
    <row r="674" spans="1:27" ht="16.2" thickBot="1" x14ac:dyDescent="0.35">
      <c r="A674" s="105"/>
      <c r="B674" s="105"/>
      <c r="C674" s="105"/>
      <c r="D674" s="69"/>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row>
    <row r="675" spans="1:27" ht="16.2" thickBot="1" x14ac:dyDescent="0.35">
      <c r="A675" s="105"/>
      <c r="B675" s="105"/>
      <c r="C675" s="105"/>
      <c r="D675" s="69"/>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row>
    <row r="676" spans="1:27" ht="16.2" thickBot="1" x14ac:dyDescent="0.35">
      <c r="A676" s="105"/>
      <c r="B676" s="105"/>
      <c r="C676" s="105"/>
      <c r="D676" s="69"/>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row>
    <row r="677" spans="1:27" ht="16.2" thickBot="1" x14ac:dyDescent="0.35">
      <c r="A677" s="105"/>
      <c r="B677" s="105"/>
      <c r="C677" s="105"/>
      <c r="D677" s="69"/>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row>
    <row r="678" spans="1:27" ht="16.2" thickBot="1" x14ac:dyDescent="0.35">
      <c r="A678" s="105"/>
      <c r="B678" s="105"/>
      <c r="C678" s="105"/>
      <c r="D678" s="69"/>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row>
    <row r="679" spans="1:27" ht="16.2" thickBot="1" x14ac:dyDescent="0.35">
      <c r="A679" s="105"/>
      <c r="B679" s="105"/>
      <c r="C679" s="105"/>
      <c r="D679" s="69"/>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row>
    <row r="680" spans="1:27" ht="16.2" thickBot="1" x14ac:dyDescent="0.35">
      <c r="A680" s="105"/>
      <c r="B680" s="105"/>
      <c r="C680" s="105"/>
      <c r="D680" s="69"/>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row>
    <row r="681" spans="1:27" ht="16.2" thickBot="1" x14ac:dyDescent="0.35">
      <c r="A681" s="105"/>
      <c r="B681" s="105"/>
      <c r="C681" s="105"/>
      <c r="D681" s="69"/>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row>
    <row r="682" spans="1:27" ht="16.2" thickBot="1" x14ac:dyDescent="0.35">
      <c r="A682" s="105"/>
      <c r="B682" s="105"/>
      <c r="C682" s="105"/>
      <c r="D682" s="69"/>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row>
    <row r="683" spans="1:27" ht="16.2" thickBot="1" x14ac:dyDescent="0.35">
      <c r="A683" s="105"/>
      <c r="B683" s="105"/>
      <c r="C683" s="105"/>
      <c r="D683" s="69"/>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row>
    <row r="684" spans="1:27" ht="16.2" thickBot="1" x14ac:dyDescent="0.35">
      <c r="A684" s="105"/>
      <c r="B684" s="105"/>
      <c r="C684" s="105"/>
      <c r="D684" s="69"/>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row>
    <row r="685" spans="1:27" ht="16.2" thickBot="1" x14ac:dyDescent="0.35">
      <c r="A685" s="105"/>
      <c r="B685" s="105"/>
      <c r="C685" s="105"/>
      <c r="D685" s="69"/>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row>
    <row r="686" spans="1:27" ht="16.2" thickBot="1" x14ac:dyDescent="0.35">
      <c r="A686" s="105"/>
      <c r="B686" s="105"/>
      <c r="C686" s="105"/>
      <c r="D686" s="69"/>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row>
    <row r="687" spans="1:27" ht="16.2" thickBot="1" x14ac:dyDescent="0.35">
      <c r="A687" s="105"/>
      <c r="B687" s="105"/>
      <c r="C687" s="105"/>
      <c r="D687" s="69"/>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row>
    <row r="688" spans="1:27" ht="16.2" thickBot="1" x14ac:dyDescent="0.35">
      <c r="A688" s="105"/>
      <c r="B688" s="105"/>
      <c r="C688" s="105"/>
      <c r="D688" s="69"/>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row>
    <row r="689" spans="1:27" ht="16.2" thickBot="1" x14ac:dyDescent="0.35">
      <c r="A689" s="105"/>
      <c r="B689" s="105"/>
      <c r="C689" s="105"/>
      <c r="D689" s="69"/>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row>
    <row r="690" spans="1:27" ht="16.2" thickBot="1" x14ac:dyDescent="0.35">
      <c r="A690" s="105"/>
      <c r="B690" s="105"/>
      <c r="C690" s="105"/>
      <c r="D690" s="69"/>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row>
    <row r="691" spans="1:27" ht="16.2" thickBot="1" x14ac:dyDescent="0.35">
      <c r="A691" s="105"/>
      <c r="B691" s="105"/>
      <c r="C691" s="105"/>
      <c r="D691" s="69"/>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row>
    <row r="692" spans="1:27" ht="16.2" thickBot="1" x14ac:dyDescent="0.35">
      <c r="A692" s="105"/>
      <c r="B692" s="105"/>
      <c r="C692" s="105"/>
      <c r="D692" s="69"/>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row>
    <row r="693" spans="1:27" ht="16.2" thickBot="1" x14ac:dyDescent="0.35">
      <c r="A693" s="105"/>
      <c r="B693" s="105"/>
      <c r="C693" s="105"/>
      <c r="D693" s="69"/>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row>
    <row r="694" spans="1:27" ht="16.2" thickBot="1" x14ac:dyDescent="0.35">
      <c r="A694" s="105"/>
      <c r="B694" s="105"/>
      <c r="C694" s="105"/>
      <c r="D694" s="69"/>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row>
    <row r="695" spans="1:27" ht="16.2" thickBot="1" x14ac:dyDescent="0.35">
      <c r="A695" s="105"/>
      <c r="B695" s="105"/>
      <c r="C695" s="105"/>
      <c r="D695" s="69"/>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row>
    <row r="696" spans="1:27" ht="16.2" thickBot="1" x14ac:dyDescent="0.35">
      <c r="A696" s="105"/>
      <c r="B696" s="105"/>
      <c r="C696" s="105"/>
      <c r="D696" s="69"/>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row>
    <row r="697" spans="1:27" ht="16.2" thickBot="1" x14ac:dyDescent="0.35">
      <c r="A697" s="105"/>
      <c r="B697" s="105"/>
      <c r="C697" s="105"/>
      <c r="D697" s="69"/>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row>
    <row r="698" spans="1:27" ht="16.2" thickBot="1" x14ac:dyDescent="0.35">
      <c r="A698" s="105"/>
      <c r="B698" s="105"/>
      <c r="C698" s="105"/>
      <c r="D698" s="69"/>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row>
    <row r="699" spans="1:27" ht="16.2" thickBot="1" x14ac:dyDescent="0.35">
      <c r="A699" s="105"/>
      <c r="B699" s="105"/>
      <c r="C699" s="105"/>
      <c r="D699" s="69"/>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row>
    <row r="700" spans="1:27" ht="16.2" thickBot="1" x14ac:dyDescent="0.35">
      <c r="A700" s="105"/>
      <c r="B700" s="105"/>
      <c r="C700" s="105"/>
      <c r="D700" s="69"/>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row>
    <row r="701" spans="1:27" ht="16.2" thickBot="1" x14ac:dyDescent="0.35">
      <c r="A701" s="105"/>
      <c r="B701" s="105"/>
      <c r="C701" s="105"/>
      <c r="D701" s="69"/>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row>
    <row r="702" spans="1:27" ht="16.2" thickBot="1" x14ac:dyDescent="0.35">
      <c r="A702" s="105"/>
      <c r="B702" s="105"/>
      <c r="C702" s="105"/>
      <c r="D702" s="69"/>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row>
    <row r="703" spans="1:27" ht="16.2" thickBot="1" x14ac:dyDescent="0.35">
      <c r="A703" s="105"/>
      <c r="B703" s="105"/>
      <c r="C703" s="105"/>
      <c r="D703" s="69"/>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row>
    <row r="704" spans="1:27" ht="16.2" thickBot="1" x14ac:dyDescent="0.35">
      <c r="A704" s="105"/>
      <c r="B704" s="105"/>
      <c r="C704" s="105"/>
      <c r="D704" s="69"/>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row>
    <row r="705" spans="1:27" ht="16.2" thickBot="1" x14ac:dyDescent="0.35">
      <c r="A705" s="105"/>
      <c r="B705" s="105"/>
      <c r="C705" s="105"/>
      <c r="D705" s="69"/>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row>
    <row r="706" spans="1:27" ht="16.2" thickBot="1" x14ac:dyDescent="0.35">
      <c r="A706" s="105"/>
      <c r="B706" s="105"/>
      <c r="C706" s="105"/>
      <c r="D706" s="69"/>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row>
    <row r="707" spans="1:27" ht="16.2" thickBot="1" x14ac:dyDescent="0.35">
      <c r="A707" s="105"/>
      <c r="B707" s="105"/>
      <c r="C707" s="105"/>
      <c r="D707" s="69"/>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row>
    <row r="708" spans="1:27" ht="16.2" thickBot="1" x14ac:dyDescent="0.35">
      <c r="A708" s="105"/>
      <c r="B708" s="105"/>
      <c r="C708" s="105"/>
      <c r="D708" s="69"/>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row>
    <row r="709" spans="1:27" ht="16.2" thickBot="1" x14ac:dyDescent="0.35">
      <c r="A709" s="105"/>
      <c r="B709" s="105"/>
      <c r="C709" s="105"/>
      <c r="D709" s="69"/>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row>
    <row r="710" spans="1:27" ht="16.2" thickBot="1" x14ac:dyDescent="0.35">
      <c r="A710" s="105"/>
      <c r="B710" s="105"/>
      <c r="C710" s="105"/>
      <c r="D710" s="69"/>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row>
    <row r="711" spans="1:27" ht="16.2" thickBot="1" x14ac:dyDescent="0.35">
      <c r="A711" s="105"/>
      <c r="B711" s="105"/>
      <c r="C711" s="105"/>
      <c r="D711" s="69"/>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row>
    <row r="712" spans="1:27" ht="16.2" thickBot="1" x14ac:dyDescent="0.35">
      <c r="A712" s="105"/>
      <c r="B712" s="105"/>
      <c r="C712" s="105"/>
      <c r="D712" s="69"/>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row>
    <row r="713" spans="1:27" ht="16.2" thickBot="1" x14ac:dyDescent="0.35">
      <c r="A713" s="105"/>
      <c r="B713" s="105"/>
      <c r="C713" s="105"/>
      <c r="D713" s="69"/>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row>
    <row r="714" spans="1:27" ht="16.2" thickBot="1" x14ac:dyDescent="0.35">
      <c r="A714" s="105"/>
      <c r="B714" s="105"/>
      <c r="C714" s="105"/>
      <c r="D714" s="69"/>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row>
    <row r="715" spans="1:27" ht="16.2" thickBot="1" x14ac:dyDescent="0.35">
      <c r="A715" s="105"/>
      <c r="B715" s="105"/>
      <c r="C715" s="105"/>
      <c r="D715" s="69"/>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row>
    <row r="716" spans="1:27" ht="16.2" thickBot="1" x14ac:dyDescent="0.35">
      <c r="A716" s="105"/>
      <c r="B716" s="105"/>
      <c r="C716" s="105"/>
      <c r="D716" s="69"/>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row>
    <row r="717" spans="1:27" ht="16.2" thickBot="1" x14ac:dyDescent="0.35">
      <c r="A717" s="105"/>
      <c r="B717" s="105"/>
      <c r="C717" s="105"/>
      <c r="D717" s="69"/>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row>
    <row r="718" spans="1:27" ht="16.2" thickBot="1" x14ac:dyDescent="0.35">
      <c r="A718" s="105"/>
      <c r="B718" s="105"/>
      <c r="C718" s="105"/>
      <c r="D718" s="69"/>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row>
    <row r="719" spans="1:27" ht="16.2" thickBot="1" x14ac:dyDescent="0.35">
      <c r="A719" s="105"/>
      <c r="B719" s="105"/>
      <c r="C719" s="105"/>
      <c r="D719" s="69"/>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row>
    <row r="720" spans="1:27" ht="16.2" thickBot="1" x14ac:dyDescent="0.35">
      <c r="A720" s="105"/>
      <c r="B720" s="105"/>
      <c r="C720" s="105"/>
      <c r="D720" s="69"/>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row>
    <row r="721" spans="1:27" ht="16.2" thickBot="1" x14ac:dyDescent="0.35">
      <c r="A721" s="105"/>
      <c r="B721" s="105"/>
      <c r="C721" s="105"/>
      <c r="D721" s="69"/>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row>
    <row r="722" spans="1:27" ht="16.2" thickBot="1" x14ac:dyDescent="0.35">
      <c r="A722" s="105"/>
      <c r="B722" s="105"/>
      <c r="C722" s="105"/>
      <c r="D722" s="69"/>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row>
    <row r="723" spans="1:27" ht="16.2" thickBot="1" x14ac:dyDescent="0.35">
      <c r="A723" s="105"/>
      <c r="B723" s="105"/>
      <c r="C723" s="105"/>
      <c r="D723" s="69"/>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row>
    <row r="724" spans="1:27" ht="16.2" thickBot="1" x14ac:dyDescent="0.35">
      <c r="A724" s="105"/>
      <c r="B724" s="105"/>
      <c r="C724" s="105"/>
      <c r="D724" s="69"/>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row>
    <row r="725" spans="1:27" ht="16.2" thickBot="1" x14ac:dyDescent="0.35">
      <c r="A725" s="105"/>
      <c r="B725" s="105"/>
      <c r="C725" s="105"/>
      <c r="D725" s="69"/>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row>
    <row r="726" spans="1:27" ht="16.2" thickBot="1" x14ac:dyDescent="0.35">
      <c r="A726" s="105"/>
      <c r="B726" s="105"/>
      <c r="C726" s="105"/>
      <c r="D726" s="69"/>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row>
    <row r="727" spans="1:27" ht="16.2" thickBot="1" x14ac:dyDescent="0.35">
      <c r="A727" s="105"/>
      <c r="B727" s="105"/>
      <c r="C727" s="105"/>
      <c r="D727" s="69"/>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row>
    <row r="728" spans="1:27" ht="16.2" thickBot="1" x14ac:dyDescent="0.35">
      <c r="A728" s="105"/>
      <c r="B728" s="105"/>
      <c r="C728" s="105"/>
      <c r="D728" s="69"/>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row>
    <row r="729" spans="1:27" ht="16.2" thickBot="1" x14ac:dyDescent="0.35">
      <c r="A729" s="105"/>
      <c r="B729" s="105"/>
      <c r="C729" s="105"/>
      <c r="D729" s="69"/>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row>
    <row r="730" spans="1:27" ht="16.2" thickBot="1" x14ac:dyDescent="0.35">
      <c r="A730" s="105"/>
      <c r="B730" s="105"/>
      <c r="C730" s="105"/>
      <c r="D730" s="69"/>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row>
    <row r="731" spans="1:27" ht="16.2" thickBot="1" x14ac:dyDescent="0.35">
      <c r="A731" s="105"/>
      <c r="B731" s="105"/>
      <c r="C731" s="105"/>
      <c r="D731" s="69"/>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row>
    <row r="732" spans="1:27" ht="16.2" thickBot="1" x14ac:dyDescent="0.35">
      <c r="A732" s="105"/>
      <c r="B732" s="105"/>
      <c r="C732" s="105"/>
      <c r="D732" s="69"/>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row>
    <row r="733" spans="1:27" ht="16.2" thickBot="1" x14ac:dyDescent="0.35">
      <c r="A733" s="105"/>
      <c r="B733" s="105"/>
      <c r="C733" s="105"/>
      <c r="D733" s="69"/>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row>
    <row r="734" spans="1:27" ht="16.2" thickBot="1" x14ac:dyDescent="0.35">
      <c r="A734" s="105"/>
      <c r="B734" s="105"/>
      <c r="C734" s="105"/>
      <c r="D734" s="69"/>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row>
    <row r="735" spans="1:27" ht="16.2" thickBot="1" x14ac:dyDescent="0.35">
      <c r="A735" s="105"/>
      <c r="B735" s="105"/>
      <c r="C735" s="105"/>
      <c r="D735" s="69"/>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row>
    <row r="736" spans="1:27" ht="16.2" thickBot="1" x14ac:dyDescent="0.35">
      <c r="A736" s="105"/>
      <c r="B736" s="105"/>
      <c r="C736" s="105"/>
      <c r="D736" s="69"/>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row>
    <row r="737" spans="1:27" ht="16.2" thickBot="1" x14ac:dyDescent="0.35">
      <c r="A737" s="105"/>
      <c r="B737" s="105"/>
      <c r="C737" s="105"/>
      <c r="D737" s="69"/>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row>
    <row r="738" spans="1:27" ht="16.2" thickBot="1" x14ac:dyDescent="0.35">
      <c r="A738" s="105"/>
      <c r="B738" s="105"/>
      <c r="C738" s="105"/>
      <c r="D738" s="69"/>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row>
    <row r="739" spans="1:27" ht="16.2" thickBot="1" x14ac:dyDescent="0.35">
      <c r="A739" s="105"/>
      <c r="B739" s="105"/>
      <c r="C739" s="105"/>
      <c r="D739" s="69"/>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row>
    <row r="740" spans="1:27" ht="16.2" thickBot="1" x14ac:dyDescent="0.35">
      <c r="A740" s="105"/>
      <c r="B740" s="105"/>
      <c r="C740" s="105"/>
      <c r="D740" s="69"/>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row>
    <row r="741" spans="1:27" ht="16.2" thickBot="1" x14ac:dyDescent="0.35">
      <c r="A741" s="105"/>
      <c r="B741" s="105"/>
      <c r="C741" s="105"/>
      <c r="D741" s="69"/>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row>
    <row r="742" spans="1:27" ht="16.2" thickBot="1" x14ac:dyDescent="0.35">
      <c r="A742" s="105"/>
      <c r="B742" s="105"/>
      <c r="C742" s="105"/>
      <c r="D742" s="69"/>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row>
    <row r="743" spans="1:27" ht="16.2" thickBot="1" x14ac:dyDescent="0.35">
      <c r="A743" s="105"/>
      <c r="B743" s="105"/>
      <c r="C743" s="105"/>
      <c r="D743" s="69"/>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row>
    <row r="744" spans="1:27" ht="16.2" thickBot="1" x14ac:dyDescent="0.35">
      <c r="A744" s="105"/>
      <c r="B744" s="105"/>
      <c r="C744" s="105"/>
      <c r="D744" s="69"/>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row>
    <row r="745" spans="1:27" ht="16.2" thickBot="1" x14ac:dyDescent="0.35">
      <c r="A745" s="105"/>
      <c r="B745" s="105"/>
      <c r="C745" s="105"/>
      <c r="D745" s="69"/>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row>
    <row r="746" spans="1:27" ht="16.2" thickBot="1" x14ac:dyDescent="0.35">
      <c r="A746" s="105"/>
      <c r="B746" s="105"/>
      <c r="C746" s="105"/>
      <c r="D746" s="69"/>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row>
    <row r="747" spans="1:27" ht="16.2" thickBot="1" x14ac:dyDescent="0.35">
      <c r="A747" s="105"/>
      <c r="B747" s="105"/>
      <c r="C747" s="105"/>
      <c r="D747" s="69"/>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row>
    <row r="748" spans="1:27" ht="16.2" thickBot="1" x14ac:dyDescent="0.35">
      <c r="A748" s="105"/>
      <c r="B748" s="105"/>
      <c r="C748" s="105"/>
      <c r="D748" s="69"/>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row>
    <row r="749" spans="1:27" ht="16.2" thickBot="1" x14ac:dyDescent="0.35">
      <c r="A749" s="105"/>
      <c r="B749" s="105"/>
      <c r="C749" s="105"/>
      <c r="D749" s="69"/>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row>
    <row r="750" spans="1:27" ht="16.2" thickBot="1" x14ac:dyDescent="0.35">
      <c r="A750" s="105"/>
      <c r="B750" s="105"/>
      <c r="C750" s="105"/>
      <c r="D750" s="69"/>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row>
    <row r="751" spans="1:27" ht="16.2" thickBot="1" x14ac:dyDescent="0.35">
      <c r="A751" s="105"/>
      <c r="B751" s="105"/>
      <c r="C751" s="105"/>
      <c r="D751" s="69"/>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row>
    <row r="752" spans="1:27" ht="16.2" thickBot="1" x14ac:dyDescent="0.35">
      <c r="A752" s="105"/>
      <c r="B752" s="105"/>
      <c r="C752" s="105"/>
      <c r="D752" s="69"/>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row>
    <row r="753" spans="1:27" ht="16.2" thickBot="1" x14ac:dyDescent="0.35">
      <c r="A753" s="105"/>
      <c r="B753" s="105"/>
      <c r="C753" s="105"/>
      <c r="D753" s="69"/>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row>
    <row r="754" spans="1:27" ht="16.2" thickBot="1" x14ac:dyDescent="0.35">
      <c r="A754" s="105"/>
      <c r="B754" s="105"/>
      <c r="C754" s="105"/>
      <c r="D754" s="69"/>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row>
    <row r="755" spans="1:27" ht="16.2" thickBot="1" x14ac:dyDescent="0.35">
      <c r="A755" s="105"/>
      <c r="B755" s="105"/>
      <c r="C755" s="105"/>
      <c r="D755" s="69"/>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row>
    <row r="756" spans="1:27" ht="16.2" thickBot="1" x14ac:dyDescent="0.35">
      <c r="A756" s="105"/>
      <c r="B756" s="105"/>
      <c r="C756" s="105"/>
      <c r="D756" s="69"/>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row>
    <row r="757" spans="1:27" ht="16.2" thickBot="1" x14ac:dyDescent="0.35">
      <c r="A757" s="105"/>
      <c r="B757" s="105"/>
      <c r="C757" s="105"/>
      <c r="D757" s="69"/>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row>
    <row r="758" spans="1:27" ht="16.2" thickBot="1" x14ac:dyDescent="0.35">
      <c r="A758" s="105"/>
      <c r="B758" s="105"/>
      <c r="C758" s="105"/>
      <c r="D758" s="69"/>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row>
    <row r="759" spans="1:27" ht="16.2" thickBot="1" x14ac:dyDescent="0.35">
      <c r="A759" s="105"/>
      <c r="B759" s="105"/>
      <c r="C759" s="105"/>
      <c r="D759" s="69"/>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row>
    <row r="760" spans="1:27" ht="16.2" thickBot="1" x14ac:dyDescent="0.35">
      <c r="A760" s="105"/>
      <c r="B760" s="105"/>
      <c r="C760" s="105"/>
      <c r="D760" s="69"/>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row>
    <row r="761" spans="1:27" ht="16.2" thickBot="1" x14ac:dyDescent="0.35">
      <c r="A761" s="105"/>
      <c r="B761" s="105"/>
      <c r="C761" s="105"/>
      <c r="D761" s="69"/>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row>
    <row r="762" spans="1:27" ht="16.2" thickBot="1" x14ac:dyDescent="0.35">
      <c r="A762" s="105"/>
      <c r="B762" s="105"/>
      <c r="C762" s="105"/>
      <c r="D762" s="69"/>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row>
    <row r="763" spans="1:27" ht="16.2" thickBot="1" x14ac:dyDescent="0.35">
      <c r="A763" s="105"/>
      <c r="B763" s="105"/>
      <c r="C763" s="105"/>
      <c r="D763" s="69"/>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row>
    <row r="764" spans="1:27" ht="16.2" thickBot="1" x14ac:dyDescent="0.35">
      <c r="A764" s="105"/>
      <c r="B764" s="105"/>
      <c r="C764" s="105"/>
      <c r="D764" s="69"/>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row>
    <row r="765" spans="1:27" ht="16.2" thickBot="1" x14ac:dyDescent="0.35">
      <c r="A765" s="105"/>
      <c r="B765" s="105"/>
      <c r="C765" s="105"/>
      <c r="D765" s="69"/>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row>
    <row r="766" spans="1:27" ht="16.2" thickBot="1" x14ac:dyDescent="0.35">
      <c r="A766" s="105"/>
      <c r="B766" s="105"/>
      <c r="C766" s="105"/>
      <c r="D766" s="69"/>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row>
    <row r="767" spans="1:27" ht="16.2" thickBot="1" x14ac:dyDescent="0.35">
      <c r="A767" s="105"/>
      <c r="B767" s="105"/>
      <c r="C767" s="105"/>
      <c r="D767" s="69"/>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row>
    <row r="768" spans="1:27" ht="16.2" thickBot="1" x14ac:dyDescent="0.35">
      <c r="A768" s="105"/>
      <c r="B768" s="105"/>
      <c r="C768" s="105"/>
      <c r="D768" s="69"/>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row>
    <row r="769" spans="1:27" ht="16.2" thickBot="1" x14ac:dyDescent="0.35">
      <c r="A769" s="105"/>
      <c r="B769" s="105"/>
      <c r="C769" s="105"/>
      <c r="D769" s="69"/>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row>
    <row r="770" spans="1:27" ht="16.2" thickBot="1" x14ac:dyDescent="0.35">
      <c r="A770" s="105"/>
      <c r="B770" s="105"/>
      <c r="C770" s="105"/>
      <c r="D770" s="69"/>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row>
    <row r="771" spans="1:27" ht="16.2" thickBot="1" x14ac:dyDescent="0.35">
      <c r="A771" s="105"/>
      <c r="B771" s="105"/>
      <c r="C771" s="105"/>
      <c r="D771" s="69"/>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row>
    <row r="772" spans="1:27" ht="16.2" thickBot="1" x14ac:dyDescent="0.35">
      <c r="A772" s="105"/>
      <c r="B772" s="105"/>
      <c r="C772" s="105"/>
      <c r="D772" s="69"/>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row>
    <row r="773" spans="1:27" ht="16.2" thickBot="1" x14ac:dyDescent="0.35">
      <c r="A773" s="105"/>
      <c r="B773" s="105"/>
      <c r="C773" s="105"/>
      <c r="D773" s="69"/>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row>
    <row r="774" spans="1:27" ht="16.2" thickBot="1" x14ac:dyDescent="0.35">
      <c r="A774" s="105"/>
      <c r="B774" s="105"/>
      <c r="C774" s="105"/>
      <c r="D774" s="69"/>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row>
    <row r="775" spans="1:27" ht="16.2" thickBot="1" x14ac:dyDescent="0.35">
      <c r="A775" s="105"/>
      <c r="B775" s="105"/>
      <c r="C775" s="105"/>
      <c r="D775" s="69"/>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row>
    <row r="776" spans="1:27" ht="16.2" thickBot="1" x14ac:dyDescent="0.35">
      <c r="A776" s="105"/>
      <c r="B776" s="105"/>
      <c r="C776" s="105"/>
      <c r="D776" s="69"/>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row>
    <row r="777" spans="1:27" ht="16.2" thickBot="1" x14ac:dyDescent="0.35">
      <c r="A777" s="105"/>
      <c r="B777" s="105"/>
      <c r="C777" s="105"/>
      <c r="D777" s="69"/>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row>
    <row r="778" spans="1:27" ht="16.2" thickBot="1" x14ac:dyDescent="0.35">
      <c r="A778" s="105"/>
      <c r="B778" s="105"/>
      <c r="C778" s="105"/>
      <c r="D778" s="69"/>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row>
    <row r="779" spans="1:27" ht="16.2" thickBot="1" x14ac:dyDescent="0.35">
      <c r="A779" s="105"/>
      <c r="B779" s="105"/>
      <c r="C779" s="105"/>
      <c r="D779" s="69"/>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row>
    <row r="780" spans="1:27" ht="16.2" thickBot="1" x14ac:dyDescent="0.35">
      <c r="A780" s="105"/>
      <c r="B780" s="105"/>
      <c r="C780" s="105"/>
      <c r="D780" s="69"/>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row>
    <row r="781" spans="1:27" ht="16.2" thickBot="1" x14ac:dyDescent="0.35">
      <c r="A781" s="105"/>
      <c r="B781" s="105"/>
      <c r="C781" s="105"/>
      <c r="D781" s="69"/>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row>
    <row r="782" spans="1:27" ht="16.2" thickBot="1" x14ac:dyDescent="0.35">
      <c r="A782" s="105"/>
      <c r="B782" s="105"/>
      <c r="C782" s="105"/>
      <c r="D782" s="69"/>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row>
    <row r="783" spans="1:27" ht="16.2" thickBot="1" x14ac:dyDescent="0.35">
      <c r="A783" s="105"/>
      <c r="B783" s="105"/>
      <c r="C783" s="105"/>
      <c r="D783" s="69"/>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row>
    <row r="784" spans="1:27" ht="16.2" thickBot="1" x14ac:dyDescent="0.35">
      <c r="A784" s="105"/>
      <c r="B784" s="105"/>
      <c r="C784" s="105"/>
      <c r="D784" s="69"/>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row>
    <row r="785" spans="1:27" ht="16.2" thickBot="1" x14ac:dyDescent="0.35">
      <c r="A785" s="105"/>
      <c r="B785" s="105"/>
      <c r="C785" s="105"/>
      <c r="D785" s="69"/>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row>
    <row r="786" spans="1:27" ht="16.2" thickBot="1" x14ac:dyDescent="0.35">
      <c r="A786" s="105"/>
      <c r="B786" s="105"/>
      <c r="C786" s="105"/>
      <c r="D786" s="69"/>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row>
    <row r="787" spans="1:27" ht="16.2" thickBot="1" x14ac:dyDescent="0.35">
      <c r="A787" s="105"/>
      <c r="B787" s="105"/>
      <c r="C787" s="105"/>
      <c r="D787" s="69"/>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row>
    <row r="788" spans="1:27" ht="16.2" thickBot="1" x14ac:dyDescent="0.35">
      <c r="A788" s="105"/>
      <c r="B788" s="105"/>
      <c r="C788" s="105"/>
      <c r="D788" s="69"/>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row>
    <row r="789" spans="1:27" ht="16.2" thickBot="1" x14ac:dyDescent="0.35">
      <c r="A789" s="105"/>
      <c r="B789" s="105"/>
      <c r="C789" s="105"/>
      <c r="D789" s="69"/>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row>
    <row r="790" spans="1:27" ht="16.2" thickBot="1" x14ac:dyDescent="0.35">
      <c r="A790" s="105"/>
      <c r="B790" s="105"/>
      <c r="C790" s="105"/>
      <c r="D790" s="69"/>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row>
    <row r="791" spans="1:27" ht="16.2" thickBot="1" x14ac:dyDescent="0.35">
      <c r="A791" s="105"/>
      <c r="B791" s="105"/>
      <c r="C791" s="105"/>
      <c r="D791" s="69"/>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row>
    <row r="792" spans="1:27" ht="16.2" thickBot="1" x14ac:dyDescent="0.35">
      <c r="A792" s="105"/>
      <c r="B792" s="105"/>
      <c r="C792" s="105"/>
      <c r="D792" s="69"/>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row>
    <row r="793" spans="1:27" ht="16.2" thickBot="1" x14ac:dyDescent="0.35">
      <c r="A793" s="105"/>
      <c r="B793" s="105"/>
      <c r="C793" s="105"/>
      <c r="D793" s="69"/>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row>
    <row r="794" spans="1:27" ht="16.2" thickBot="1" x14ac:dyDescent="0.35">
      <c r="A794" s="105"/>
      <c r="B794" s="105"/>
      <c r="C794" s="105"/>
      <c r="D794" s="69"/>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row>
    <row r="795" spans="1:27" ht="16.2" thickBot="1" x14ac:dyDescent="0.35">
      <c r="A795" s="105"/>
      <c r="B795" s="105"/>
      <c r="C795" s="105"/>
      <c r="D795" s="69"/>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row>
    <row r="796" spans="1:27" ht="16.2" thickBot="1" x14ac:dyDescent="0.35">
      <c r="A796" s="105"/>
      <c r="B796" s="105"/>
      <c r="C796" s="105"/>
      <c r="D796" s="69"/>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row>
    <row r="797" spans="1:27" ht="16.2" thickBot="1" x14ac:dyDescent="0.35">
      <c r="A797" s="105"/>
      <c r="B797" s="105"/>
      <c r="C797" s="105"/>
      <c r="D797" s="69"/>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row>
    <row r="798" spans="1:27" ht="16.2" thickBot="1" x14ac:dyDescent="0.35">
      <c r="A798" s="105"/>
      <c r="B798" s="105"/>
      <c r="C798" s="105"/>
      <c r="D798" s="69"/>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row>
    <row r="799" spans="1:27" ht="16.2" thickBot="1" x14ac:dyDescent="0.35">
      <c r="A799" s="105"/>
      <c r="B799" s="105"/>
      <c r="C799" s="105"/>
      <c r="D799" s="69"/>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row>
    <row r="800" spans="1:27" ht="16.2" thickBot="1" x14ac:dyDescent="0.35">
      <c r="A800" s="105"/>
      <c r="B800" s="105"/>
      <c r="C800" s="105"/>
      <c r="D800" s="69"/>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row>
    <row r="801" spans="1:27" ht="16.2" thickBot="1" x14ac:dyDescent="0.35">
      <c r="A801" s="105"/>
      <c r="B801" s="105"/>
      <c r="C801" s="105"/>
      <c r="D801" s="69"/>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row>
    <row r="802" spans="1:27" ht="16.2" thickBot="1" x14ac:dyDescent="0.35">
      <c r="A802" s="105"/>
      <c r="B802" s="105"/>
      <c r="C802" s="105"/>
      <c r="D802" s="69"/>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row>
    <row r="803" spans="1:27" ht="16.2" thickBot="1" x14ac:dyDescent="0.35">
      <c r="A803" s="105"/>
      <c r="B803" s="105"/>
      <c r="C803" s="105"/>
      <c r="D803" s="69"/>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row>
    <row r="804" spans="1:27" ht="16.2" thickBot="1" x14ac:dyDescent="0.35">
      <c r="A804" s="105"/>
      <c r="B804" s="105"/>
      <c r="C804" s="105"/>
      <c r="D804" s="69"/>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row>
    <row r="805" spans="1:27" ht="16.2" thickBot="1" x14ac:dyDescent="0.35">
      <c r="A805" s="105"/>
      <c r="B805" s="105"/>
      <c r="C805" s="105"/>
      <c r="D805" s="69"/>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row>
    <row r="806" spans="1:27" ht="16.2" thickBot="1" x14ac:dyDescent="0.35">
      <c r="A806" s="105"/>
      <c r="B806" s="105"/>
      <c r="C806" s="105"/>
      <c r="D806" s="69"/>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row>
    <row r="807" spans="1:27" ht="16.2" thickBot="1" x14ac:dyDescent="0.35">
      <c r="A807" s="105"/>
      <c r="B807" s="105"/>
      <c r="C807" s="105"/>
      <c r="D807" s="69"/>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row>
    <row r="808" spans="1:27" ht="16.2" thickBot="1" x14ac:dyDescent="0.35">
      <c r="A808" s="105"/>
      <c r="B808" s="105"/>
      <c r="C808" s="105"/>
      <c r="D808" s="69"/>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row>
    <row r="809" spans="1:27" ht="16.2" thickBot="1" x14ac:dyDescent="0.35">
      <c r="A809" s="105"/>
      <c r="B809" s="105"/>
      <c r="C809" s="105"/>
      <c r="D809" s="69"/>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row>
    <row r="810" spans="1:27" ht="16.2" thickBot="1" x14ac:dyDescent="0.35">
      <c r="A810" s="105"/>
      <c r="B810" s="105"/>
      <c r="C810" s="105"/>
      <c r="D810" s="69"/>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row>
    <row r="811" spans="1:27" ht="16.2" thickBot="1" x14ac:dyDescent="0.35">
      <c r="A811" s="105"/>
      <c r="B811" s="105"/>
      <c r="C811" s="105"/>
      <c r="D811" s="69"/>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row>
    <row r="812" spans="1:27" ht="16.2" thickBot="1" x14ac:dyDescent="0.35">
      <c r="A812" s="105"/>
      <c r="B812" s="105"/>
      <c r="C812" s="105"/>
      <c r="D812" s="69"/>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row>
    <row r="813" spans="1:27" ht="16.2" thickBot="1" x14ac:dyDescent="0.35">
      <c r="A813" s="105"/>
      <c r="B813" s="105"/>
      <c r="C813" s="105"/>
      <c r="D813" s="69"/>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row>
    <row r="814" spans="1:27" ht="16.2" thickBot="1" x14ac:dyDescent="0.35">
      <c r="A814" s="105"/>
      <c r="B814" s="105"/>
      <c r="C814" s="105"/>
      <c r="D814" s="69"/>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row>
    <row r="815" spans="1:27" ht="16.2" thickBot="1" x14ac:dyDescent="0.35">
      <c r="A815" s="105"/>
      <c r="B815" s="105"/>
      <c r="C815" s="105"/>
      <c r="D815" s="69"/>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row>
    <row r="816" spans="1:27" ht="16.2" thickBot="1" x14ac:dyDescent="0.35">
      <c r="A816" s="105"/>
      <c r="B816" s="105"/>
      <c r="C816" s="105"/>
      <c r="D816" s="69"/>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row>
    <row r="817" spans="1:27" ht="16.2" thickBot="1" x14ac:dyDescent="0.35">
      <c r="A817" s="105"/>
      <c r="B817" s="105"/>
      <c r="C817" s="105"/>
      <c r="D817" s="69"/>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row>
    <row r="818" spans="1:27" ht="16.2" thickBot="1" x14ac:dyDescent="0.35">
      <c r="A818" s="105"/>
      <c r="B818" s="105"/>
      <c r="C818" s="105"/>
      <c r="D818" s="69"/>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row>
    <row r="819" spans="1:27" ht="16.2" thickBot="1" x14ac:dyDescent="0.35">
      <c r="A819" s="105"/>
      <c r="B819" s="105"/>
      <c r="C819" s="105"/>
      <c r="D819" s="69"/>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row>
    <row r="820" spans="1:27" ht="16.2" thickBot="1" x14ac:dyDescent="0.35">
      <c r="A820" s="105"/>
      <c r="B820" s="105"/>
      <c r="C820" s="105"/>
      <c r="D820" s="69"/>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row>
    <row r="821" spans="1:27" ht="16.2" thickBot="1" x14ac:dyDescent="0.35">
      <c r="A821" s="105"/>
      <c r="B821" s="105"/>
      <c r="C821" s="105"/>
      <c r="D821" s="69"/>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row>
    <row r="822" spans="1:27" ht="16.2" thickBot="1" x14ac:dyDescent="0.35">
      <c r="A822" s="105"/>
      <c r="B822" s="105"/>
      <c r="C822" s="105"/>
      <c r="D822" s="69"/>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row>
    <row r="823" spans="1:27" ht="16.2" thickBot="1" x14ac:dyDescent="0.35">
      <c r="A823" s="105"/>
      <c r="B823" s="105"/>
      <c r="C823" s="105"/>
      <c r="D823" s="69"/>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row>
    <row r="824" spans="1:27" ht="16.2" thickBot="1" x14ac:dyDescent="0.35">
      <c r="A824" s="105"/>
      <c r="B824" s="105"/>
      <c r="C824" s="105"/>
      <c r="D824" s="69"/>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row>
    <row r="825" spans="1:27" ht="16.2" thickBot="1" x14ac:dyDescent="0.35">
      <c r="A825" s="105"/>
      <c r="B825" s="105"/>
      <c r="C825" s="105"/>
      <c r="D825" s="69"/>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row>
    <row r="826" spans="1:27" ht="16.2" thickBot="1" x14ac:dyDescent="0.35">
      <c r="A826" s="105"/>
      <c r="B826" s="105"/>
      <c r="C826" s="105"/>
      <c r="D826" s="69"/>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row>
    <row r="827" spans="1:27" ht="16.2" thickBot="1" x14ac:dyDescent="0.35">
      <c r="A827" s="105"/>
      <c r="B827" s="105"/>
      <c r="C827" s="105"/>
      <c r="D827" s="69"/>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row>
    <row r="828" spans="1:27" ht="16.2" thickBot="1" x14ac:dyDescent="0.35">
      <c r="A828" s="105"/>
      <c r="B828" s="105"/>
      <c r="C828" s="105"/>
      <c r="D828" s="69"/>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row>
    <row r="829" spans="1:27" ht="16.2" thickBot="1" x14ac:dyDescent="0.35">
      <c r="A829" s="105"/>
      <c r="B829" s="105"/>
      <c r="C829" s="105"/>
      <c r="D829" s="69"/>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row>
    <row r="830" spans="1:27" ht="16.2" thickBot="1" x14ac:dyDescent="0.35">
      <c r="A830" s="105"/>
      <c r="B830" s="105"/>
      <c r="C830" s="105"/>
      <c r="D830" s="69"/>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row>
    <row r="831" spans="1:27" ht="16.2" thickBot="1" x14ac:dyDescent="0.35">
      <c r="A831" s="105"/>
      <c r="B831" s="105"/>
      <c r="C831" s="105"/>
      <c r="D831" s="69"/>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row>
    <row r="832" spans="1:27" ht="16.2" thickBot="1" x14ac:dyDescent="0.35">
      <c r="A832" s="105"/>
      <c r="B832" s="105"/>
      <c r="C832" s="105"/>
      <c r="D832" s="69"/>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row>
    <row r="833" spans="1:27" ht="16.2" thickBot="1" x14ac:dyDescent="0.35">
      <c r="A833" s="105"/>
      <c r="B833" s="105"/>
      <c r="C833" s="105"/>
      <c r="D833" s="69"/>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row>
    <row r="834" spans="1:27" ht="16.2" thickBot="1" x14ac:dyDescent="0.35">
      <c r="A834" s="105"/>
      <c r="B834" s="105"/>
      <c r="C834" s="105"/>
      <c r="D834" s="69"/>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row>
    <row r="835" spans="1:27" ht="16.2" thickBot="1" x14ac:dyDescent="0.35">
      <c r="A835" s="105"/>
      <c r="B835" s="105"/>
      <c r="C835" s="105"/>
      <c r="D835" s="69"/>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row>
    <row r="836" spans="1:27" ht="16.2" thickBot="1" x14ac:dyDescent="0.35">
      <c r="A836" s="105"/>
      <c r="B836" s="105"/>
      <c r="C836" s="105"/>
      <c r="D836" s="69"/>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row>
    <row r="837" spans="1:27" ht="16.2" thickBot="1" x14ac:dyDescent="0.35">
      <c r="A837" s="105"/>
      <c r="B837" s="105"/>
      <c r="C837" s="105"/>
      <c r="D837" s="69"/>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row>
    <row r="838" spans="1:27" ht="16.2" thickBot="1" x14ac:dyDescent="0.35">
      <c r="A838" s="105"/>
      <c r="B838" s="105"/>
      <c r="C838" s="105"/>
      <c r="D838" s="69"/>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row>
    <row r="839" spans="1:27" ht="16.2" thickBot="1" x14ac:dyDescent="0.35">
      <c r="A839" s="105"/>
      <c r="B839" s="105"/>
      <c r="C839" s="105"/>
      <c r="D839" s="69"/>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row>
    <row r="840" spans="1:27" ht="16.2" thickBot="1" x14ac:dyDescent="0.35">
      <c r="A840" s="105"/>
      <c r="B840" s="105"/>
      <c r="C840" s="105"/>
      <c r="D840" s="69"/>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row>
    <row r="841" spans="1:27" ht="16.2" thickBot="1" x14ac:dyDescent="0.35">
      <c r="A841" s="105"/>
      <c r="B841" s="105"/>
      <c r="C841" s="105"/>
      <c r="D841" s="69"/>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row>
    <row r="842" spans="1:27" ht="16.2" thickBot="1" x14ac:dyDescent="0.35">
      <c r="A842" s="105"/>
      <c r="B842" s="105"/>
      <c r="C842" s="105"/>
      <c r="D842" s="69"/>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row>
    <row r="843" spans="1:27" ht="16.2" thickBot="1" x14ac:dyDescent="0.35">
      <c r="A843" s="105"/>
      <c r="B843" s="105"/>
      <c r="C843" s="105"/>
      <c r="D843" s="69"/>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row>
    <row r="844" spans="1:27" ht="16.2" thickBot="1" x14ac:dyDescent="0.35">
      <c r="A844" s="105"/>
      <c r="B844" s="105"/>
      <c r="C844" s="105"/>
      <c r="D844" s="69"/>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row>
    <row r="845" spans="1:27" ht="16.2" thickBot="1" x14ac:dyDescent="0.35">
      <c r="A845" s="105"/>
      <c r="B845" s="105"/>
      <c r="C845" s="105"/>
      <c r="D845" s="69"/>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row>
    <row r="846" spans="1:27" ht="16.2" thickBot="1" x14ac:dyDescent="0.35">
      <c r="A846" s="105"/>
      <c r="B846" s="105"/>
      <c r="C846" s="105"/>
      <c r="D846" s="69"/>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row>
    <row r="847" spans="1:27" ht="16.2" thickBot="1" x14ac:dyDescent="0.35">
      <c r="A847" s="105"/>
      <c r="B847" s="105"/>
      <c r="C847" s="105"/>
      <c r="D847" s="69"/>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row>
    <row r="848" spans="1:27" ht="16.2" thickBot="1" x14ac:dyDescent="0.35">
      <c r="A848" s="105"/>
      <c r="B848" s="105"/>
      <c r="C848" s="105"/>
      <c r="D848" s="69"/>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row>
    <row r="849" spans="1:27" ht="16.2" thickBot="1" x14ac:dyDescent="0.35">
      <c r="A849" s="105"/>
      <c r="B849" s="105"/>
      <c r="C849" s="105"/>
      <c r="D849" s="69"/>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row>
    <row r="850" spans="1:27" ht="16.2" thickBot="1" x14ac:dyDescent="0.35">
      <c r="A850" s="105"/>
      <c r="B850" s="105"/>
      <c r="C850" s="105"/>
      <c r="D850" s="69"/>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row>
    <row r="851" spans="1:27" ht="16.2" thickBot="1" x14ac:dyDescent="0.35">
      <c r="A851" s="105"/>
      <c r="B851" s="105"/>
      <c r="C851" s="105"/>
      <c r="D851" s="69"/>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row>
    <row r="852" spans="1:27" ht="16.2" thickBot="1" x14ac:dyDescent="0.35">
      <c r="A852" s="105"/>
      <c r="B852" s="105"/>
      <c r="C852" s="105"/>
      <c r="D852" s="69"/>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row>
    <row r="853" spans="1:27" ht="16.2" thickBot="1" x14ac:dyDescent="0.35">
      <c r="A853" s="105"/>
      <c r="B853" s="105"/>
      <c r="C853" s="105"/>
      <c r="D853" s="69"/>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row>
    <row r="854" spans="1:27" ht="16.2" thickBot="1" x14ac:dyDescent="0.35">
      <c r="A854" s="105"/>
      <c r="B854" s="105"/>
      <c r="C854" s="105"/>
      <c r="D854" s="69"/>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row>
    <row r="855" spans="1:27" ht="16.2" thickBot="1" x14ac:dyDescent="0.35">
      <c r="A855" s="105"/>
      <c r="B855" s="105"/>
      <c r="C855" s="105"/>
      <c r="D855" s="69"/>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row>
    <row r="856" spans="1:27" ht="16.2" thickBot="1" x14ac:dyDescent="0.35">
      <c r="A856" s="105"/>
      <c r="B856" s="105"/>
      <c r="C856" s="105"/>
      <c r="D856" s="69"/>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row>
    <row r="857" spans="1:27" ht="16.2" thickBot="1" x14ac:dyDescent="0.35">
      <c r="A857" s="105"/>
      <c r="B857" s="105"/>
      <c r="C857" s="105"/>
      <c r="D857" s="69"/>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row>
    <row r="858" spans="1:27" ht="16.2" thickBot="1" x14ac:dyDescent="0.35">
      <c r="A858" s="105"/>
      <c r="B858" s="105"/>
      <c r="C858" s="105"/>
      <c r="D858" s="69"/>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row>
    <row r="859" spans="1:27" ht="16.2" thickBot="1" x14ac:dyDescent="0.35">
      <c r="A859" s="105"/>
      <c r="B859" s="105"/>
      <c r="C859" s="105"/>
      <c r="D859" s="69"/>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row>
    <row r="860" spans="1:27" ht="16.2" thickBot="1" x14ac:dyDescent="0.35">
      <c r="A860" s="105"/>
      <c r="B860" s="105"/>
      <c r="C860" s="105"/>
      <c r="D860" s="69"/>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row>
    <row r="861" spans="1:27" ht="16.2" thickBot="1" x14ac:dyDescent="0.35">
      <c r="A861" s="105"/>
      <c r="B861" s="105"/>
      <c r="C861" s="105"/>
      <c r="D861" s="69"/>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row>
    <row r="862" spans="1:27" ht="16.2" thickBot="1" x14ac:dyDescent="0.35">
      <c r="A862" s="105"/>
      <c r="B862" s="105"/>
      <c r="C862" s="105"/>
      <c r="D862" s="69"/>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row>
    <row r="863" spans="1:27" ht="16.2" thickBot="1" x14ac:dyDescent="0.35">
      <c r="A863" s="105"/>
      <c r="B863" s="105"/>
      <c r="C863" s="105"/>
      <c r="D863" s="69"/>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row>
    <row r="864" spans="1:27" ht="16.2" thickBot="1" x14ac:dyDescent="0.35">
      <c r="A864" s="105"/>
      <c r="B864" s="105"/>
      <c r="C864" s="105"/>
      <c r="D864" s="69"/>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row>
    <row r="865" spans="1:27" ht="16.2" thickBot="1" x14ac:dyDescent="0.35">
      <c r="A865" s="105"/>
      <c r="B865" s="105"/>
      <c r="C865" s="105"/>
      <c r="D865" s="69"/>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row>
    <row r="866" spans="1:27" ht="16.2" thickBot="1" x14ac:dyDescent="0.35">
      <c r="A866" s="105"/>
      <c r="B866" s="105"/>
      <c r="C866" s="105"/>
      <c r="D866" s="69"/>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row>
    <row r="867" spans="1:27" ht="16.2" thickBot="1" x14ac:dyDescent="0.35">
      <c r="A867" s="105"/>
      <c r="B867" s="105"/>
      <c r="C867" s="105"/>
      <c r="D867" s="69"/>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row>
    <row r="868" spans="1:27" ht="16.2" thickBot="1" x14ac:dyDescent="0.35">
      <c r="A868" s="105"/>
      <c r="B868" s="105"/>
      <c r="C868" s="105"/>
      <c r="D868" s="69"/>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row>
    <row r="869" spans="1:27" ht="16.2" thickBot="1" x14ac:dyDescent="0.35">
      <c r="A869" s="105"/>
      <c r="B869" s="105"/>
      <c r="C869" s="105"/>
      <c r="D869" s="69"/>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row>
    <row r="870" spans="1:27" ht="16.2" thickBot="1" x14ac:dyDescent="0.35">
      <c r="A870" s="105"/>
      <c r="B870" s="105"/>
      <c r="C870" s="105"/>
      <c r="D870" s="69"/>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row>
    <row r="871" spans="1:27" ht="16.2" thickBot="1" x14ac:dyDescent="0.35">
      <c r="A871" s="105"/>
      <c r="B871" s="105"/>
      <c r="C871" s="105"/>
      <c r="D871" s="69"/>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row>
    <row r="872" spans="1:27" ht="16.2" thickBot="1" x14ac:dyDescent="0.35">
      <c r="A872" s="105"/>
      <c r="B872" s="105"/>
      <c r="C872" s="105"/>
      <c r="D872" s="69"/>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row>
    <row r="873" spans="1:27" ht="16.2" thickBot="1" x14ac:dyDescent="0.35">
      <c r="A873" s="105"/>
      <c r="B873" s="105"/>
      <c r="C873" s="105"/>
      <c r="D873" s="69"/>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row>
    <row r="874" spans="1:27" ht="16.2" thickBot="1" x14ac:dyDescent="0.35">
      <c r="A874" s="105"/>
      <c r="B874" s="105"/>
      <c r="C874" s="105"/>
      <c r="D874" s="69"/>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row>
    <row r="875" spans="1:27" ht="16.2" thickBot="1" x14ac:dyDescent="0.35">
      <c r="A875" s="105"/>
      <c r="B875" s="105"/>
      <c r="C875" s="105"/>
      <c r="D875" s="69"/>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row>
    <row r="876" spans="1:27" ht="16.2" thickBot="1" x14ac:dyDescent="0.35">
      <c r="A876" s="105"/>
      <c r="B876" s="105"/>
      <c r="C876" s="105"/>
      <c r="D876" s="69"/>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row>
    <row r="877" spans="1:27" ht="16.2" thickBot="1" x14ac:dyDescent="0.35">
      <c r="A877" s="105"/>
      <c r="B877" s="105"/>
      <c r="C877" s="105"/>
      <c r="D877" s="69"/>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row>
    <row r="878" spans="1:27" ht="16.2" thickBot="1" x14ac:dyDescent="0.35">
      <c r="A878" s="105"/>
      <c r="B878" s="105"/>
      <c r="C878" s="105"/>
      <c r="D878" s="69"/>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row>
    <row r="879" spans="1:27" ht="16.2" thickBot="1" x14ac:dyDescent="0.35">
      <c r="A879" s="105"/>
      <c r="B879" s="105"/>
      <c r="C879" s="105"/>
      <c r="D879" s="69"/>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row>
    <row r="880" spans="1:27" ht="16.2" thickBot="1" x14ac:dyDescent="0.35">
      <c r="A880" s="105"/>
      <c r="B880" s="105"/>
      <c r="C880" s="105"/>
      <c r="D880" s="69"/>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row>
    <row r="881" spans="1:27" ht="16.2" thickBot="1" x14ac:dyDescent="0.35">
      <c r="A881" s="105"/>
      <c r="B881" s="105"/>
      <c r="C881" s="105"/>
      <c r="D881" s="69"/>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row>
    <row r="882" spans="1:27" ht="16.2" thickBot="1" x14ac:dyDescent="0.35">
      <c r="A882" s="105"/>
      <c r="B882" s="105"/>
      <c r="C882" s="105"/>
      <c r="D882" s="69"/>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row>
    <row r="883" spans="1:27" ht="16.2" thickBot="1" x14ac:dyDescent="0.35">
      <c r="A883" s="105"/>
      <c r="B883" s="105"/>
      <c r="C883" s="105"/>
      <c r="D883" s="69"/>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row>
    <row r="884" spans="1:27" ht="16.2" thickBot="1" x14ac:dyDescent="0.35">
      <c r="A884" s="105"/>
      <c r="B884" s="105"/>
      <c r="C884" s="105"/>
      <c r="D884" s="69"/>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row>
    <row r="885" spans="1:27" ht="16.2" thickBot="1" x14ac:dyDescent="0.35">
      <c r="A885" s="105"/>
      <c r="B885" s="105"/>
      <c r="C885" s="105"/>
      <c r="D885" s="69"/>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row>
    <row r="886" spans="1:27" ht="16.2" thickBot="1" x14ac:dyDescent="0.35">
      <c r="A886" s="105"/>
      <c r="B886" s="105"/>
      <c r="C886" s="105"/>
      <c r="D886" s="69"/>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row>
    <row r="887" spans="1:27" ht="16.2" thickBot="1" x14ac:dyDescent="0.35">
      <c r="A887" s="105"/>
      <c r="B887" s="105"/>
      <c r="C887" s="105"/>
      <c r="D887" s="69"/>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row>
    <row r="888" spans="1:27" ht="16.2" thickBot="1" x14ac:dyDescent="0.35">
      <c r="A888" s="105"/>
      <c r="B888" s="105"/>
      <c r="C888" s="105"/>
      <c r="D888" s="69"/>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row>
    <row r="889" spans="1:27" ht="16.2" thickBot="1" x14ac:dyDescent="0.35">
      <c r="A889" s="105"/>
      <c r="B889" s="105"/>
      <c r="C889" s="105"/>
      <c r="D889" s="69"/>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row>
    <row r="890" spans="1:27" ht="16.2" thickBot="1" x14ac:dyDescent="0.35">
      <c r="A890" s="105"/>
      <c r="B890" s="105"/>
      <c r="C890" s="105"/>
      <c r="D890" s="69"/>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row>
    <row r="891" spans="1:27" ht="16.2" thickBot="1" x14ac:dyDescent="0.35">
      <c r="A891" s="105"/>
      <c r="B891" s="105"/>
      <c r="C891" s="105"/>
      <c r="D891" s="69"/>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row>
    <row r="892" spans="1:27" ht="16.2" thickBot="1" x14ac:dyDescent="0.35">
      <c r="A892" s="105"/>
      <c r="B892" s="105"/>
      <c r="C892" s="105"/>
      <c r="D892" s="69"/>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row>
    <row r="893" spans="1:27" ht="16.2" thickBot="1" x14ac:dyDescent="0.35">
      <c r="A893" s="105"/>
      <c r="B893" s="105"/>
      <c r="C893" s="105"/>
      <c r="D893" s="69"/>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row>
    <row r="894" spans="1:27" ht="16.2" thickBot="1" x14ac:dyDescent="0.35">
      <c r="A894" s="105"/>
      <c r="B894" s="105"/>
      <c r="C894" s="105"/>
      <c r="D894" s="69"/>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row>
    <row r="895" spans="1:27" ht="16.2" thickBot="1" x14ac:dyDescent="0.35">
      <c r="A895" s="105"/>
      <c r="B895" s="105"/>
      <c r="C895" s="105"/>
      <c r="D895" s="69"/>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row>
    <row r="896" spans="1:27" ht="16.2" thickBot="1" x14ac:dyDescent="0.35">
      <c r="A896" s="105"/>
      <c r="B896" s="105"/>
      <c r="C896" s="105"/>
      <c r="D896" s="69"/>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row>
    <row r="897" spans="1:27" ht="16.2" thickBot="1" x14ac:dyDescent="0.35">
      <c r="A897" s="105"/>
      <c r="B897" s="105"/>
      <c r="C897" s="105"/>
      <c r="D897" s="69"/>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row>
    <row r="898" spans="1:27" ht="16.2" thickBot="1" x14ac:dyDescent="0.35">
      <c r="A898" s="105"/>
      <c r="B898" s="105"/>
      <c r="C898" s="105"/>
      <c r="D898" s="69"/>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row>
    <row r="899" spans="1:27" ht="16.2" thickBot="1" x14ac:dyDescent="0.35">
      <c r="A899" s="105"/>
      <c r="B899" s="105"/>
      <c r="C899" s="105"/>
      <c r="D899" s="69"/>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row>
    <row r="900" spans="1:27" ht="16.2" thickBot="1" x14ac:dyDescent="0.35">
      <c r="A900" s="105"/>
      <c r="B900" s="105"/>
      <c r="C900" s="105"/>
      <c r="D900" s="69"/>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row>
    <row r="901" spans="1:27" ht="16.2" thickBot="1" x14ac:dyDescent="0.35">
      <c r="A901" s="105"/>
      <c r="B901" s="105"/>
      <c r="C901" s="105"/>
      <c r="D901" s="69"/>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row>
    <row r="902" spans="1:27" ht="16.2" thickBot="1" x14ac:dyDescent="0.35">
      <c r="A902" s="105"/>
      <c r="B902" s="105"/>
      <c r="C902" s="105"/>
      <c r="D902" s="69"/>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row>
    <row r="903" spans="1:27" ht="16.2" thickBot="1" x14ac:dyDescent="0.35">
      <c r="A903" s="105"/>
      <c r="B903" s="105"/>
      <c r="C903" s="105"/>
      <c r="D903" s="69"/>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row>
    <row r="904" spans="1:27" ht="16.2" thickBot="1" x14ac:dyDescent="0.35">
      <c r="A904" s="105"/>
      <c r="B904" s="105"/>
      <c r="C904" s="105"/>
      <c r="D904" s="69"/>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row>
    <row r="905" spans="1:27" ht="16.2" thickBot="1" x14ac:dyDescent="0.35">
      <c r="A905" s="105"/>
      <c r="B905" s="105"/>
      <c r="C905" s="105"/>
      <c r="D905" s="69"/>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row>
    <row r="906" spans="1:27" ht="16.2" thickBot="1" x14ac:dyDescent="0.35">
      <c r="A906" s="105"/>
      <c r="B906" s="105"/>
      <c r="C906" s="105"/>
      <c r="D906" s="69"/>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row>
    <row r="907" spans="1:27" ht="16.2" thickBot="1" x14ac:dyDescent="0.35">
      <c r="A907" s="105"/>
      <c r="B907" s="105"/>
      <c r="C907" s="105"/>
      <c r="D907" s="69"/>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row>
    <row r="908" spans="1:27" ht="16.2" thickBot="1" x14ac:dyDescent="0.35">
      <c r="A908" s="105"/>
      <c r="B908" s="105"/>
      <c r="C908" s="105"/>
      <c r="D908" s="69"/>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row>
    <row r="909" spans="1:27" ht="16.2" thickBot="1" x14ac:dyDescent="0.35">
      <c r="A909" s="105"/>
      <c r="B909" s="105"/>
      <c r="C909" s="105"/>
      <c r="D909" s="69"/>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row>
    <row r="910" spans="1:27" ht="16.2" thickBot="1" x14ac:dyDescent="0.35">
      <c r="A910" s="105"/>
      <c r="B910" s="105"/>
      <c r="C910" s="105"/>
      <c r="D910" s="69"/>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row>
    <row r="911" spans="1:27" ht="16.2" thickBot="1" x14ac:dyDescent="0.35">
      <c r="A911" s="105"/>
      <c r="B911" s="105"/>
      <c r="C911" s="105"/>
      <c r="D911" s="69"/>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row>
    <row r="912" spans="1:27" ht="16.2" thickBot="1" x14ac:dyDescent="0.35">
      <c r="A912" s="105"/>
      <c r="B912" s="105"/>
      <c r="C912" s="105"/>
      <c r="D912" s="69"/>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row>
    <row r="913" spans="1:27" ht="16.2" thickBot="1" x14ac:dyDescent="0.35">
      <c r="A913" s="105"/>
      <c r="B913" s="105"/>
      <c r="C913" s="105"/>
      <c r="D913" s="69"/>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row>
    <row r="914" spans="1:27" ht="16.2" thickBot="1" x14ac:dyDescent="0.35">
      <c r="A914" s="105"/>
      <c r="B914" s="105"/>
      <c r="C914" s="105"/>
      <c r="D914" s="69"/>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row>
    <row r="915" spans="1:27" ht="16.2" thickBot="1" x14ac:dyDescent="0.35">
      <c r="A915" s="105"/>
      <c r="B915" s="105"/>
      <c r="C915" s="105"/>
      <c r="D915" s="69"/>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row>
    <row r="916" spans="1:27" ht="16.2" thickBot="1" x14ac:dyDescent="0.35">
      <c r="A916" s="105"/>
      <c r="B916" s="105"/>
      <c r="C916" s="105"/>
      <c r="D916" s="69"/>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row>
    <row r="917" spans="1:27" ht="16.2" thickBot="1" x14ac:dyDescent="0.35">
      <c r="A917" s="105"/>
      <c r="B917" s="105"/>
      <c r="C917" s="105"/>
      <c r="D917" s="69"/>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row>
    <row r="918" spans="1:27" ht="16.2" thickBot="1" x14ac:dyDescent="0.35">
      <c r="A918" s="105"/>
      <c r="B918" s="105"/>
      <c r="C918" s="105"/>
      <c r="D918" s="69"/>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row>
    <row r="919" spans="1:27" ht="16.2" thickBot="1" x14ac:dyDescent="0.35">
      <c r="A919" s="105"/>
      <c r="B919" s="105"/>
      <c r="C919" s="105"/>
      <c r="D919" s="69"/>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row>
    <row r="920" spans="1:27" ht="16.2" thickBot="1" x14ac:dyDescent="0.35">
      <c r="A920" s="105"/>
      <c r="B920" s="105"/>
      <c r="C920" s="105"/>
      <c r="D920" s="69"/>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row>
    <row r="921" spans="1:27" ht="16.2" thickBot="1" x14ac:dyDescent="0.35">
      <c r="A921" s="105"/>
      <c r="B921" s="105"/>
      <c r="C921" s="105"/>
      <c r="D921" s="69"/>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row>
    <row r="922" spans="1:27" ht="16.2" thickBot="1" x14ac:dyDescent="0.35">
      <c r="A922" s="105"/>
      <c r="B922" s="105"/>
      <c r="C922" s="105"/>
      <c r="D922" s="69"/>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row>
    <row r="923" spans="1:27" ht="16.2" thickBot="1" x14ac:dyDescent="0.35">
      <c r="A923" s="105"/>
      <c r="B923" s="105"/>
      <c r="C923" s="105"/>
      <c r="D923" s="69"/>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row>
    <row r="924" spans="1:27" ht="16.2" thickBot="1" x14ac:dyDescent="0.35">
      <c r="A924" s="105"/>
      <c r="B924" s="105"/>
      <c r="C924" s="105"/>
      <c r="D924" s="69"/>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row>
    <row r="925" spans="1:27" ht="16.2" thickBot="1" x14ac:dyDescent="0.35">
      <c r="A925" s="105"/>
      <c r="B925" s="105"/>
      <c r="C925" s="105"/>
      <c r="D925" s="69"/>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row>
    <row r="926" spans="1:27" ht="16.2" thickBot="1" x14ac:dyDescent="0.35">
      <c r="A926" s="105"/>
      <c r="B926" s="105"/>
      <c r="C926" s="105"/>
      <c r="D926" s="69"/>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row>
    <row r="927" spans="1:27" ht="16.2" thickBot="1" x14ac:dyDescent="0.35">
      <c r="A927" s="105"/>
      <c r="B927" s="105"/>
      <c r="C927" s="105"/>
      <c r="D927" s="69"/>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row>
    <row r="928" spans="1:27" ht="16.2" thickBot="1" x14ac:dyDescent="0.35">
      <c r="A928" s="105"/>
      <c r="B928" s="105"/>
      <c r="C928" s="105"/>
      <c r="D928" s="69"/>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row>
    <row r="929" spans="1:27" ht="16.2" thickBot="1" x14ac:dyDescent="0.35">
      <c r="A929" s="105"/>
      <c r="B929" s="105"/>
      <c r="C929" s="105"/>
      <c r="D929" s="69"/>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row>
    <row r="930" spans="1:27" ht="16.2" thickBot="1" x14ac:dyDescent="0.35">
      <c r="A930" s="105"/>
      <c r="B930" s="105"/>
      <c r="C930" s="105"/>
      <c r="D930" s="69"/>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row>
    <row r="931" spans="1:27" ht="16.2" thickBot="1" x14ac:dyDescent="0.35">
      <c r="A931" s="105"/>
      <c r="B931" s="105"/>
      <c r="C931" s="105"/>
      <c r="D931" s="69"/>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row>
    <row r="932" spans="1:27" ht="16.2" thickBot="1" x14ac:dyDescent="0.35">
      <c r="A932" s="105"/>
      <c r="B932" s="105"/>
      <c r="C932" s="105"/>
      <c r="D932" s="69"/>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row>
    <row r="933" spans="1:27" ht="16.2" thickBot="1" x14ac:dyDescent="0.35">
      <c r="A933" s="105"/>
      <c r="B933" s="105"/>
      <c r="C933" s="105"/>
      <c r="D933" s="69"/>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row>
    <row r="934" spans="1:27" ht="16.2" thickBot="1" x14ac:dyDescent="0.35">
      <c r="A934" s="105"/>
      <c r="B934" s="105"/>
      <c r="C934" s="105"/>
      <c r="D934" s="69"/>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row>
    <row r="935" spans="1:27" ht="16.2" thickBot="1" x14ac:dyDescent="0.35">
      <c r="A935" s="105"/>
      <c r="B935" s="105"/>
      <c r="C935" s="105"/>
      <c r="D935" s="69"/>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row>
    <row r="936" spans="1:27" ht="16.2" thickBot="1" x14ac:dyDescent="0.35">
      <c r="A936" s="105"/>
      <c r="B936" s="105"/>
      <c r="C936" s="105"/>
      <c r="D936" s="69"/>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row>
    <row r="937" spans="1:27" ht="16.2" thickBot="1" x14ac:dyDescent="0.35">
      <c r="A937" s="105"/>
      <c r="B937" s="105"/>
      <c r="C937" s="105"/>
      <c r="D937" s="69"/>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row>
    <row r="938" spans="1:27" ht="16.2" thickBot="1" x14ac:dyDescent="0.35">
      <c r="A938" s="105"/>
      <c r="B938" s="105"/>
      <c r="C938" s="105"/>
      <c r="D938" s="69"/>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row>
    <row r="939" spans="1:27" ht="16.2" thickBot="1" x14ac:dyDescent="0.35">
      <c r="A939" s="105"/>
      <c r="B939" s="105"/>
      <c r="C939" s="105"/>
      <c r="D939" s="69"/>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row>
    <row r="940" spans="1:27" ht="16.2" thickBot="1" x14ac:dyDescent="0.35">
      <c r="A940" s="105"/>
      <c r="B940" s="105"/>
      <c r="C940" s="105"/>
      <c r="D940" s="69"/>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row>
    <row r="941" spans="1:27" ht="16.2" thickBot="1" x14ac:dyDescent="0.35">
      <c r="A941" s="105"/>
      <c r="B941" s="105"/>
      <c r="C941" s="105"/>
      <c r="D941" s="69"/>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row>
    <row r="942" spans="1:27" ht="16.2" thickBot="1" x14ac:dyDescent="0.35">
      <c r="A942" s="105"/>
      <c r="B942" s="105"/>
      <c r="C942" s="105"/>
      <c r="D942" s="69"/>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row>
    <row r="943" spans="1:27" ht="16.2" thickBot="1" x14ac:dyDescent="0.35">
      <c r="A943" s="105"/>
      <c r="B943" s="105"/>
      <c r="C943" s="105"/>
      <c r="D943" s="69"/>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row>
    <row r="944" spans="1:27" ht="16.2" thickBot="1" x14ac:dyDescent="0.35">
      <c r="A944" s="105"/>
      <c r="B944" s="105"/>
      <c r="C944" s="105"/>
      <c r="D944" s="69"/>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row>
    <row r="945" spans="1:27" ht="16.2" thickBot="1" x14ac:dyDescent="0.35">
      <c r="A945" s="105"/>
      <c r="B945" s="105"/>
      <c r="C945" s="105"/>
      <c r="D945" s="69"/>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row>
    <row r="946" spans="1:27" ht="16.2" thickBot="1" x14ac:dyDescent="0.35">
      <c r="A946" s="105"/>
      <c r="B946" s="105"/>
      <c r="C946" s="105"/>
      <c r="D946" s="69"/>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row>
    <row r="947" spans="1:27" ht="16.2" thickBot="1" x14ac:dyDescent="0.35">
      <c r="A947" s="105"/>
      <c r="B947" s="105"/>
      <c r="C947" s="105"/>
      <c r="D947" s="69"/>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row>
    <row r="948" spans="1:27" ht="16.2" thickBot="1" x14ac:dyDescent="0.35">
      <c r="A948" s="105"/>
      <c r="B948" s="105"/>
      <c r="C948" s="105"/>
      <c r="D948" s="69"/>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row>
    <row r="949" spans="1:27" ht="16.2" thickBot="1" x14ac:dyDescent="0.35">
      <c r="A949" s="105"/>
      <c r="B949" s="105"/>
      <c r="C949" s="105"/>
      <c r="D949" s="69"/>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row>
    <row r="950" spans="1:27" ht="16.2" thickBot="1" x14ac:dyDescent="0.35">
      <c r="A950" s="105"/>
      <c r="B950" s="105"/>
      <c r="C950" s="105"/>
      <c r="D950" s="69"/>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row>
    <row r="951" spans="1:27" ht="16.2" thickBot="1" x14ac:dyDescent="0.35">
      <c r="A951" s="105"/>
      <c r="B951" s="105"/>
      <c r="C951" s="105"/>
      <c r="D951" s="69"/>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row>
    <row r="952" spans="1:27" ht="16.2" thickBot="1" x14ac:dyDescent="0.35">
      <c r="A952" s="105"/>
      <c r="B952" s="105"/>
      <c r="C952" s="105"/>
      <c r="D952" s="69"/>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row>
    <row r="953" spans="1:27" ht="16.2" thickBot="1" x14ac:dyDescent="0.35">
      <c r="A953" s="105"/>
      <c r="B953" s="105"/>
      <c r="C953" s="105"/>
      <c r="D953" s="69"/>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row>
    <row r="954" spans="1:27" ht="16.2" thickBot="1" x14ac:dyDescent="0.35">
      <c r="A954" s="105"/>
      <c r="B954" s="105"/>
      <c r="C954" s="105"/>
      <c r="D954" s="69"/>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row>
    <row r="955" spans="1:27" ht="16.2" thickBot="1" x14ac:dyDescent="0.35">
      <c r="A955" s="105"/>
      <c r="B955" s="105"/>
      <c r="C955" s="105"/>
      <c r="D955" s="69"/>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row>
    <row r="956" spans="1:27" ht="16.2" thickBot="1" x14ac:dyDescent="0.35">
      <c r="A956" s="105"/>
      <c r="B956" s="105"/>
      <c r="C956" s="105"/>
      <c r="D956" s="69"/>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row>
    <row r="957" spans="1:27" ht="16.2" thickBot="1" x14ac:dyDescent="0.35">
      <c r="A957" s="105"/>
      <c r="B957" s="105"/>
      <c r="C957" s="105"/>
      <c r="D957" s="69"/>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row>
    <row r="958" spans="1:27" ht="16.2" thickBot="1" x14ac:dyDescent="0.35">
      <c r="A958" s="105"/>
      <c r="B958" s="105"/>
      <c r="C958" s="105"/>
      <c r="D958" s="69"/>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row>
    <row r="959" spans="1:27" ht="16.2" thickBot="1" x14ac:dyDescent="0.35">
      <c r="A959" s="105"/>
      <c r="B959" s="105"/>
      <c r="C959" s="105"/>
      <c r="D959" s="69"/>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row>
    <row r="960" spans="1:27" ht="16.2" thickBot="1" x14ac:dyDescent="0.35">
      <c r="A960" s="105"/>
      <c r="B960" s="105"/>
      <c r="C960" s="105"/>
      <c r="D960" s="69"/>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row>
    <row r="961" spans="1:27" ht="16.2" thickBot="1" x14ac:dyDescent="0.35">
      <c r="A961" s="105"/>
      <c r="B961" s="105"/>
      <c r="C961" s="105"/>
      <c r="D961" s="69"/>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row>
    <row r="962" spans="1:27" ht="16.2" thickBot="1" x14ac:dyDescent="0.35">
      <c r="A962" s="105"/>
      <c r="B962" s="105"/>
      <c r="C962" s="105"/>
      <c r="D962" s="69"/>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row>
    <row r="963" spans="1:27" ht="16.2" thickBot="1" x14ac:dyDescent="0.35">
      <c r="A963" s="105"/>
      <c r="B963" s="105"/>
      <c r="C963" s="105"/>
      <c r="D963" s="69"/>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row>
    <row r="964" spans="1:27" ht="16.2" thickBot="1" x14ac:dyDescent="0.35">
      <c r="A964" s="105"/>
      <c r="B964" s="105"/>
      <c r="C964" s="105"/>
      <c r="D964" s="69"/>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row>
    <row r="965" spans="1:27" ht="16.2" thickBot="1" x14ac:dyDescent="0.35">
      <c r="A965" s="105"/>
      <c r="B965" s="105"/>
      <c r="C965" s="105"/>
      <c r="D965" s="69"/>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row>
    <row r="966" spans="1:27" ht="16.2" thickBot="1" x14ac:dyDescent="0.35">
      <c r="A966" s="105"/>
      <c r="B966" s="105"/>
      <c r="C966" s="105"/>
      <c r="D966" s="69"/>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row>
    <row r="967" spans="1:27" ht="16.2" thickBot="1" x14ac:dyDescent="0.35">
      <c r="A967" s="105"/>
      <c r="B967" s="105"/>
      <c r="C967" s="105"/>
      <c r="D967" s="69"/>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row>
    <row r="968" spans="1:27" ht="16.2" thickBot="1" x14ac:dyDescent="0.35">
      <c r="A968" s="105"/>
      <c r="B968" s="105"/>
      <c r="C968" s="105"/>
      <c r="D968" s="69"/>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row>
    <row r="969" spans="1:27" ht="16.2" thickBot="1" x14ac:dyDescent="0.35">
      <c r="A969" s="105"/>
      <c r="B969" s="105"/>
      <c r="C969" s="105"/>
      <c r="D969" s="69"/>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row>
    <row r="970" spans="1:27" ht="16.2" thickBot="1" x14ac:dyDescent="0.35">
      <c r="A970" s="105"/>
      <c r="B970" s="105"/>
      <c r="C970" s="105"/>
      <c r="D970" s="69"/>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row>
    <row r="971" spans="1:27" ht="16.2" thickBot="1" x14ac:dyDescent="0.35">
      <c r="A971" s="105"/>
      <c r="B971" s="105"/>
      <c r="C971" s="105"/>
      <c r="D971" s="69"/>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row>
    <row r="972" spans="1:27" ht="16.2" thickBot="1" x14ac:dyDescent="0.35">
      <c r="A972" s="105"/>
      <c r="B972" s="105"/>
      <c r="C972" s="105"/>
      <c r="D972" s="69"/>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row>
    <row r="973" spans="1:27" ht="16.2" thickBot="1" x14ac:dyDescent="0.35">
      <c r="A973" s="105"/>
      <c r="B973" s="105"/>
      <c r="C973" s="105"/>
      <c r="D973" s="69"/>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row>
    <row r="974" spans="1:27" ht="16.2" thickBot="1" x14ac:dyDescent="0.35">
      <c r="A974" s="105"/>
      <c r="B974" s="105"/>
      <c r="C974" s="105"/>
      <c r="D974" s="69"/>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row>
    <row r="975" spans="1:27" ht="16.2" thickBot="1" x14ac:dyDescent="0.35">
      <c r="A975" s="105"/>
      <c r="B975" s="105"/>
      <c r="C975" s="105"/>
      <c r="D975" s="69"/>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row>
    <row r="976" spans="1:27" ht="16.2" thickBot="1" x14ac:dyDescent="0.35">
      <c r="A976" s="105"/>
      <c r="B976" s="105"/>
      <c r="C976" s="105"/>
      <c r="D976" s="69"/>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row>
    <row r="977" spans="1:27" ht="16.2" thickBot="1" x14ac:dyDescent="0.35">
      <c r="A977" s="105"/>
      <c r="B977" s="105"/>
      <c r="C977" s="105"/>
      <c r="D977" s="69"/>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row>
    <row r="978" spans="1:27" ht="16.2" thickBot="1" x14ac:dyDescent="0.35">
      <c r="A978" s="105"/>
      <c r="B978" s="105"/>
      <c r="C978" s="105"/>
      <c r="D978" s="69"/>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row>
    <row r="979" spans="1:27" ht="16.2" thickBot="1" x14ac:dyDescent="0.35">
      <c r="A979" s="105"/>
      <c r="B979" s="105"/>
      <c r="C979" s="105"/>
      <c r="D979" s="69"/>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row>
    <row r="980" spans="1:27" ht="16.2" thickBot="1" x14ac:dyDescent="0.35">
      <c r="A980" s="105"/>
      <c r="B980" s="105"/>
      <c r="C980" s="105"/>
      <c r="D980" s="69"/>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row>
    <row r="981" spans="1:27" ht="16.2" thickBot="1" x14ac:dyDescent="0.35">
      <c r="A981" s="105"/>
      <c r="B981" s="105"/>
      <c r="C981" s="105"/>
      <c r="D981" s="69"/>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row>
    <row r="982" spans="1:27" ht="16.2" thickBot="1" x14ac:dyDescent="0.35">
      <c r="A982" s="105"/>
      <c r="B982" s="105"/>
      <c r="C982" s="105"/>
      <c r="D982" s="69"/>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row>
    <row r="983" spans="1:27" ht="16.2" thickBot="1" x14ac:dyDescent="0.35">
      <c r="A983" s="105"/>
      <c r="B983" s="105"/>
      <c r="C983" s="105"/>
      <c r="D983" s="69"/>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row>
    <row r="984" spans="1:27" ht="16.2" thickBot="1" x14ac:dyDescent="0.35">
      <c r="A984" s="105"/>
      <c r="B984" s="105"/>
      <c r="C984" s="105"/>
      <c r="D984" s="69"/>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row>
    <row r="985" spans="1:27" ht="16.2" thickBot="1" x14ac:dyDescent="0.35">
      <c r="A985" s="105"/>
      <c r="B985" s="105"/>
      <c r="C985" s="105"/>
      <c r="D985" s="69"/>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row>
    <row r="986" spans="1:27" ht="16.2" thickBot="1" x14ac:dyDescent="0.35">
      <c r="A986" s="105"/>
      <c r="B986" s="105"/>
      <c r="C986" s="105"/>
      <c r="D986" s="69"/>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row>
    <row r="987" spans="1:27" ht="16.2" thickBot="1" x14ac:dyDescent="0.35">
      <c r="A987" s="105"/>
      <c r="B987" s="105"/>
      <c r="C987" s="105"/>
      <c r="D987" s="69"/>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row>
    <row r="988" spans="1:27" ht="16.2" thickBot="1" x14ac:dyDescent="0.35">
      <c r="A988" s="105"/>
      <c r="B988" s="105"/>
      <c r="C988" s="105"/>
      <c r="D988" s="69"/>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row>
    <row r="989" spans="1:27" ht="16.2" thickBot="1" x14ac:dyDescent="0.35">
      <c r="A989" s="105"/>
      <c r="B989" s="105"/>
      <c r="C989" s="105"/>
      <c r="D989" s="69"/>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row>
    <row r="990" spans="1:27" ht="16.2" thickBot="1" x14ac:dyDescent="0.35">
      <c r="A990" s="105"/>
      <c r="B990" s="105"/>
      <c r="C990" s="105"/>
      <c r="D990" s="69"/>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row>
    <row r="991" spans="1:27" ht="16.2" thickBot="1" x14ac:dyDescent="0.35">
      <c r="A991" s="105"/>
      <c r="B991" s="105"/>
      <c r="C991" s="105"/>
      <c r="D991" s="69"/>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row>
    <row r="992" spans="1:27" ht="16.2" thickBot="1" x14ac:dyDescent="0.35">
      <c r="A992" s="105"/>
      <c r="B992" s="105"/>
      <c r="C992" s="105"/>
      <c r="D992" s="69"/>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c r="AA992" s="105"/>
    </row>
    <row r="993" spans="1:27" ht="16.2" thickBot="1" x14ac:dyDescent="0.35">
      <c r="A993" s="105"/>
      <c r="B993" s="105"/>
      <c r="C993" s="105"/>
      <c r="D993" s="69"/>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c r="AA993" s="105"/>
    </row>
    <row r="994" spans="1:27" ht="16.2" thickBot="1" x14ac:dyDescent="0.35">
      <c r="A994" s="105"/>
      <c r="B994" s="105"/>
      <c r="C994" s="105"/>
      <c r="D994" s="69"/>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c r="AA994" s="105"/>
    </row>
    <row r="995" spans="1:27" ht="16.2" thickBot="1" x14ac:dyDescent="0.35">
      <c r="A995" s="105"/>
      <c r="B995" s="105"/>
      <c r="C995" s="105"/>
      <c r="D995" s="69"/>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c r="AA995" s="105"/>
    </row>
    <row r="996" spans="1:27" ht="16.2" thickBot="1" x14ac:dyDescent="0.35">
      <c r="A996" s="105"/>
      <c r="B996" s="105"/>
      <c r="C996" s="105"/>
      <c r="D996" s="69"/>
      <c r="E996" s="105"/>
      <c r="F996" s="105"/>
      <c r="G996" s="105"/>
      <c r="H996" s="105"/>
      <c r="I996" s="105"/>
      <c r="J996" s="105"/>
      <c r="K996" s="105"/>
      <c r="L996" s="105"/>
      <c r="M996" s="105"/>
      <c r="N996" s="105"/>
      <c r="O996" s="105"/>
      <c r="P996" s="105"/>
      <c r="Q996" s="105"/>
      <c r="R996" s="105"/>
      <c r="S996" s="105"/>
      <c r="T996" s="105"/>
      <c r="U996" s="105"/>
      <c r="V996" s="105"/>
      <c r="W996" s="105"/>
      <c r="X996" s="105"/>
      <c r="Y996" s="105"/>
      <c r="Z996" s="105"/>
      <c r="AA996" s="105"/>
    </row>
    <row r="997" spans="1:27" ht="16.2" thickBot="1" x14ac:dyDescent="0.35">
      <c r="A997" s="105"/>
      <c r="B997" s="105"/>
      <c r="C997" s="105"/>
      <c r="D997" s="69"/>
      <c r="E997" s="105"/>
      <c r="F997" s="105"/>
      <c r="G997" s="105"/>
      <c r="H997" s="105"/>
      <c r="I997" s="105"/>
      <c r="J997" s="105"/>
      <c r="K997" s="105"/>
      <c r="L997" s="105"/>
      <c r="M997" s="105"/>
      <c r="N997" s="105"/>
      <c r="O997" s="105"/>
      <c r="P997" s="105"/>
      <c r="Q997" s="105"/>
      <c r="R997" s="105"/>
      <c r="S997" s="105"/>
      <c r="T997" s="105"/>
      <c r="U997" s="105"/>
      <c r="V997" s="105"/>
      <c r="W997" s="105"/>
      <c r="X997" s="105"/>
      <c r="Y997" s="105"/>
      <c r="Z997" s="105"/>
      <c r="AA997" s="105"/>
    </row>
    <row r="998" spans="1:27" ht="16.2" thickBot="1" x14ac:dyDescent="0.35">
      <c r="A998" s="105"/>
      <c r="B998" s="105"/>
      <c r="C998" s="105"/>
      <c r="D998" s="69"/>
      <c r="E998" s="105"/>
      <c r="F998" s="105"/>
      <c r="G998" s="105"/>
      <c r="H998" s="105"/>
      <c r="I998" s="105"/>
      <c r="J998" s="105"/>
      <c r="K998" s="105"/>
      <c r="L998" s="105"/>
      <c r="M998" s="105"/>
      <c r="N998" s="105"/>
      <c r="O998" s="105"/>
      <c r="P998" s="105"/>
      <c r="Q998" s="105"/>
      <c r="R998" s="105"/>
      <c r="S998" s="105"/>
      <c r="T998" s="105"/>
      <c r="U998" s="105"/>
      <c r="V998" s="105"/>
      <c r="W998" s="105"/>
      <c r="X998" s="105"/>
      <c r="Y998" s="105"/>
      <c r="Z998" s="105"/>
      <c r="AA998" s="105"/>
    </row>
    <row r="999" spans="1:27" ht="16.2" thickBot="1" x14ac:dyDescent="0.35">
      <c r="A999" s="105"/>
      <c r="B999" s="105"/>
      <c r="C999" s="105"/>
      <c r="D999" s="69"/>
      <c r="E999" s="105"/>
      <c r="F999" s="105"/>
      <c r="G999" s="105"/>
      <c r="H999" s="105"/>
      <c r="I999" s="105"/>
      <c r="J999" s="105"/>
      <c r="K999" s="105"/>
      <c r="L999" s="105"/>
      <c r="M999" s="105"/>
      <c r="N999" s="105"/>
      <c r="O999" s="105"/>
      <c r="P999" s="105"/>
      <c r="Q999" s="105"/>
      <c r="R999" s="105"/>
      <c r="S999" s="105"/>
      <c r="T999" s="105"/>
      <c r="U999" s="105"/>
      <c r="V999" s="105"/>
      <c r="W999" s="105"/>
      <c r="X999" s="105"/>
      <c r="Y999" s="105"/>
      <c r="Z999" s="105"/>
      <c r="AA999" s="105"/>
    </row>
    <row r="1000" spans="1:27" ht="16.2" thickBot="1" x14ac:dyDescent="0.35">
      <c r="A1000" s="105"/>
      <c r="B1000" s="105"/>
      <c r="C1000" s="105"/>
      <c r="D1000" s="69"/>
      <c r="E1000" s="105"/>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Inputs and Calculations</vt:lpstr>
      <vt:lpstr>Input Parameters</vt:lpstr>
      <vt:lpstr>Figure 4 Modular Configuration</vt:lpstr>
      <vt:lpstr>Material Specifications</vt:lpstr>
      <vt:lpstr>Glossary</vt:lpstr>
    </vt:vector>
  </TitlesOfParts>
  <Company>MIT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Pattinson</dc:creator>
  <cp:lastModifiedBy>Marc Mikkelsen</cp:lastModifiedBy>
  <dcterms:created xsi:type="dcterms:W3CDTF">2017-07-27T23:01:28Z</dcterms:created>
  <dcterms:modified xsi:type="dcterms:W3CDTF">2024-11-05T11:57:47Z</dcterms:modified>
</cp:coreProperties>
</file>