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hidePivotFieldList="1" autoCompressPictures="0"/>
  <mc:AlternateContent xmlns:mc="http://schemas.openxmlformats.org/markup-compatibility/2006">
    <mc:Choice Requires="x15">
      <x15ac:absPath xmlns:x15ac="http://schemas.microsoft.com/office/spreadsheetml/2010/11/ac" url="C:\Users\Sinan\Desktop\"/>
    </mc:Choice>
  </mc:AlternateContent>
  <xr:revisionPtr revIDLastSave="0" documentId="13_ncr:1_{62477326-27D5-4074-9EC6-83F7A6EF97BA}" xr6:coauthVersionLast="47" xr6:coauthVersionMax="47" xr10:uidLastSave="{00000000-0000-0000-0000-000000000000}"/>
  <bookViews>
    <workbookView xWindow="-108" yWindow="-108" windowWidth="23256" windowHeight="12456" tabRatio="603" activeTab="1" xr2:uid="{00000000-000D-0000-FFFF-FFFF00000000}"/>
  </bookViews>
  <sheets>
    <sheet name="Inputs and Calculations" sheetId="4" r:id="rId1"/>
    <sheet name="Sheet5" sheetId="13" r:id="rId2"/>
    <sheet name="Machines overview" sheetId="9" state="hidden" r:id="rId3"/>
    <sheet name="Main" sheetId="11" r:id="rId4"/>
    <sheet name="Material Specifications" sheetId="7" r:id="rId5"/>
    <sheet name="Graph" sheetId="10" r:id="rId6"/>
    <sheet name="Glossary" sheetId="5" r:id="rId7"/>
    <sheet name="Input Parameters" sheetId="6" state="hidden" r:id="rId8"/>
    <sheet name="Figure 4 Modular Configuration" sheetId="8" state="hidden" r:id="rId9"/>
  </sheets>
  <definedNames>
    <definedName name="ABS">Sheet5!$B$207</definedName>
    <definedName name="Accura_Xtreme">Sheet5!$B$211</definedName>
    <definedName name="Alumide">Sheet5!$B$215</definedName>
    <definedName name="Casting_Resin">Sheet5!$B$212</definedName>
    <definedName name="Clear_Resin">Sheet5!$B$209</definedName>
    <definedName name="Dental_Model_Resin">Sheet5!$B$210</definedName>
    <definedName name="DLP">Sheet5!$B$201</definedName>
    <definedName name="FDM">Sheet5!$B$195:$B$196</definedName>
    <definedName name="Metal">Sheet5!$C$170:$C$171</definedName>
    <definedName name="mt_1">Sheet5!$G$181:$G$182</definedName>
    <definedName name="mt_10">Sheet5!$P$181:$P$182</definedName>
    <definedName name="mt_11">Sheet5!$Q$181:$Q$182</definedName>
    <definedName name="mt_12">Sheet5!$R$181:$R$182</definedName>
    <definedName name="mt_2">Sheet5!$H$181:$H$182</definedName>
    <definedName name="mt_3">Sheet5!$I$181:$I$182</definedName>
    <definedName name="mt_4">Sheet5!$J$181:$J$182</definedName>
    <definedName name="mt_5">Sheet5!$K$181:$K$182</definedName>
    <definedName name="mt_6">Sheet5!$L$181:$L$182</definedName>
    <definedName name="mt_7">Sheet5!$M$181:$M$182</definedName>
    <definedName name="mt_8">Sheet5!$N$181:$N$182</definedName>
    <definedName name="mt_9">Sheet5!$O$181:$O$182</definedName>
    <definedName name="PA_12">Sheet5!$B$214</definedName>
    <definedName name="PA_2200">Sheet5!$B$213</definedName>
    <definedName name="Plastic">Sheet5!$B$170</definedName>
    <definedName name="Problack_10">Sheet5!$B$218:$C$218</definedName>
    <definedName name="Resin">Sheet5!$A$170:$A$171</definedName>
    <definedName name="SLA">Sheet5!$A$201:$A$204</definedName>
    <definedName name="SLM">Sheet5!$C$201:$C$202</definedName>
    <definedName name="SLS">Sheet5!$C$195:$C$199</definedName>
    <definedName name="SSL_316">Sheet5!$B$217:$C$217</definedName>
    <definedName name="tbl_1">Sheet5!$D$98:$D$155</definedName>
    <definedName name="tbl_2">Sheet5!$E$98:$E$155</definedName>
    <definedName name="tbl_3">Sheet5!$F$98:$F$155</definedName>
    <definedName name="tbl_4">Sheet5!$G$98:$G$155</definedName>
    <definedName name="tbl_5">Sheet5!$H$98:$H$155</definedName>
    <definedName name="tbl_6">Sheet5!$I$98:$I$155</definedName>
    <definedName name="tbl_7">Sheet5!$J$98:$J$155</definedName>
    <definedName name="tbl_8">Sheet5!$K$98:$K$155</definedName>
    <definedName name="tbl_9">Sheet5!$L$98:$L$155</definedName>
    <definedName name="Ti6Al4V">Sheet5!$B$216:$C$216</definedName>
    <definedName name="Ultem">Sheet5!$B$208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0" i="4" l="1"/>
  <c r="H6" i="4"/>
  <c r="D21" i="13"/>
  <c r="D24" i="13" a="1"/>
  <c r="D11" i="13" a="1"/>
  <c r="D25" i="13" a="1"/>
  <c r="D10" i="13" a="1"/>
  <c r="D11" i="13" l="1"/>
  <c r="D10" i="13"/>
  <c r="D24" i="13"/>
  <c r="D25" i="13"/>
  <c r="D42" i="13" a="1"/>
  <c r="D48" i="13" a="1"/>
  <c r="D38" i="13" a="1"/>
  <c r="D47" i="13" a="1"/>
  <c r="D34" i="13" a="1"/>
  <c r="D67" i="13" a="1"/>
  <c r="D65" i="13" a="1"/>
  <c r="D31" i="13" a="1"/>
  <c r="D26" i="13" a="1"/>
  <c r="D55" i="13" a="1"/>
  <c r="D50" i="13" a="1"/>
  <c r="D63" i="13" a="1"/>
  <c r="D44" i="13" a="1"/>
  <c r="D39" i="13" a="1"/>
  <c r="D27" i="13" a="1"/>
  <c r="D32" i="13" a="1"/>
  <c r="D62" i="13" a="1"/>
  <c r="D33" i="13" a="1"/>
  <c r="D59" i="13" a="1"/>
  <c r="D41" i="13" a="1"/>
  <c r="D37" i="13" a="1"/>
  <c r="D30" i="13" a="1"/>
  <c r="D61" i="13" a="1"/>
  <c r="D45" i="13" a="1"/>
  <c r="D54" i="13" a="1"/>
  <c r="D58" i="13" a="1"/>
  <c r="D66" i="13" a="1"/>
  <c r="D28" i="13" a="1"/>
  <c r="D51" i="13" a="1"/>
  <c r="D27" i="13" l="1"/>
  <c r="S49" i="13" s="1"/>
  <c r="D58" i="13"/>
  <c r="D32" i="13"/>
  <c r="E33" i="13" s="1"/>
  <c r="D55" i="13"/>
  <c r="D37" i="13"/>
  <c r="D31" i="13"/>
  <c r="D26" i="13"/>
  <c r="D63" i="13"/>
  <c r="D44" i="13"/>
  <c r="D67" i="13"/>
  <c r="D48" i="13"/>
  <c r="D66" i="13"/>
  <c r="D54" i="13"/>
  <c r="D47" i="13"/>
  <c r="D41" i="13"/>
  <c r="D30" i="13"/>
  <c r="J5" i="13" s="1"/>
  <c r="J6" i="13" s="1"/>
  <c r="D50" i="13"/>
  <c r="D38" i="13"/>
  <c r="D62" i="13"/>
  <c r="D42" i="13"/>
  <c r="D61" i="13"/>
  <c r="D34" i="13"/>
  <c r="D65" i="13"/>
  <c r="D59" i="13"/>
  <c r="D51" i="13"/>
  <c r="D45" i="13"/>
  <c r="D39" i="13"/>
  <c r="D33" i="13"/>
  <c r="D28" i="13"/>
  <c r="I167" i="13"/>
  <c r="D167" i="13"/>
  <c r="G167" i="13" s="1"/>
  <c r="I166" i="13"/>
  <c r="D166" i="13"/>
  <c r="G166" i="13" s="1"/>
  <c r="J166" i="13" s="1"/>
  <c r="L166" i="13" s="1"/>
  <c r="I165" i="13"/>
  <c r="D165" i="13"/>
  <c r="G165" i="13" s="1"/>
  <c r="J165" i="13" s="1"/>
  <c r="L165" i="13" s="1"/>
  <c r="I164" i="13"/>
  <c r="D164" i="13"/>
  <c r="G164" i="13" s="1"/>
  <c r="I163" i="13"/>
  <c r="D163" i="13"/>
  <c r="G163" i="13" s="1"/>
  <c r="I162" i="13"/>
  <c r="D162" i="13"/>
  <c r="G162" i="13" s="1"/>
  <c r="I161" i="13"/>
  <c r="D161" i="13"/>
  <c r="G161" i="13" s="1"/>
  <c r="I160" i="13"/>
  <c r="D160" i="13"/>
  <c r="G160" i="13" s="1"/>
  <c r="I159" i="13"/>
  <c r="D159" i="13"/>
  <c r="G159" i="13" s="1"/>
  <c r="L143" i="13"/>
  <c r="K143" i="13"/>
  <c r="J143" i="13"/>
  <c r="I143" i="13"/>
  <c r="H143" i="13"/>
  <c r="G143" i="13"/>
  <c r="F143" i="13"/>
  <c r="E143" i="13"/>
  <c r="D143" i="13"/>
  <c r="H120" i="13"/>
  <c r="L109" i="13"/>
  <c r="K109" i="13"/>
  <c r="J109" i="13"/>
  <c r="I109" i="13"/>
  <c r="H109" i="13"/>
  <c r="G109" i="13"/>
  <c r="F109" i="13"/>
  <c r="E109" i="13"/>
  <c r="D109" i="13"/>
  <c r="L106" i="13"/>
  <c r="K106" i="13"/>
  <c r="J106" i="13"/>
  <c r="I106" i="13"/>
  <c r="H106" i="13"/>
  <c r="G106" i="13"/>
  <c r="F106" i="13"/>
  <c r="E106" i="13"/>
  <c r="D106" i="13"/>
  <c r="L103" i="13"/>
  <c r="K103" i="13"/>
  <c r="J103" i="13"/>
  <c r="I103" i="13"/>
  <c r="H103" i="13"/>
  <c r="G103" i="13"/>
  <c r="F103" i="13"/>
  <c r="E103" i="13"/>
  <c r="D103" i="13"/>
  <c r="K77" i="11"/>
  <c r="I77" i="11"/>
  <c r="D77" i="11"/>
  <c r="G77" i="11" s="1"/>
  <c r="J77" i="11" s="1"/>
  <c r="L77" i="11" s="1"/>
  <c r="K76" i="11"/>
  <c r="I76" i="11"/>
  <c r="D76" i="11"/>
  <c r="G76" i="11" s="1"/>
  <c r="J76" i="11" s="1"/>
  <c r="L76" i="11" s="1"/>
  <c r="K75" i="11"/>
  <c r="I75" i="11"/>
  <c r="J75" i="11" s="1"/>
  <c r="L75" i="11" s="1"/>
  <c r="G75" i="11"/>
  <c r="D75" i="11"/>
  <c r="K74" i="11"/>
  <c r="I74" i="11"/>
  <c r="D74" i="11"/>
  <c r="G74" i="11" s="1"/>
  <c r="J74" i="11" s="1"/>
  <c r="L74" i="11" s="1"/>
  <c r="K73" i="11"/>
  <c r="I73" i="11"/>
  <c r="D73" i="11"/>
  <c r="G73" i="11" s="1"/>
  <c r="J73" i="11" s="1"/>
  <c r="L73" i="11" s="1"/>
  <c r="K72" i="11"/>
  <c r="I72" i="11"/>
  <c r="D72" i="11"/>
  <c r="G72" i="11" s="1"/>
  <c r="J72" i="11" s="1"/>
  <c r="L72" i="11" s="1"/>
  <c r="K71" i="11"/>
  <c r="I71" i="11"/>
  <c r="G71" i="11"/>
  <c r="J71" i="11" s="1"/>
  <c r="L71" i="11" s="1"/>
  <c r="D71" i="11"/>
  <c r="K70" i="11"/>
  <c r="I70" i="11"/>
  <c r="D70" i="11"/>
  <c r="G70" i="11" s="1"/>
  <c r="J70" i="11" s="1"/>
  <c r="L70" i="11" s="1"/>
  <c r="K69" i="11"/>
  <c r="I69" i="11"/>
  <c r="D69" i="11"/>
  <c r="G69" i="11" s="1"/>
  <c r="J69" i="11" s="1"/>
  <c r="L69" i="11" s="1"/>
  <c r="N66" i="11" a="1"/>
  <c r="J159" i="13" l="1"/>
  <c r="L159" i="13" s="1"/>
  <c r="J167" i="13"/>
  <c r="L167" i="13" s="1"/>
  <c r="J163" i="13"/>
  <c r="L163" i="13" s="1"/>
  <c r="J160" i="13"/>
  <c r="L160" i="13" s="1"/>
  <c r="J161" i="13"/>
  <c r="L161" i="13" s="1"/>
  <c r="J164" i="13"/>
  <c r="L164" i="13" s="1"/>
  <c r="J162" i="13"/>
  <c r="L162" i="13" s="1"/>
  <c r="N66" i="11"/>
  <c r="N65" i="11" a="1"/>
  <c r="N65" i="11" l="1"/>
  <c r="L53" i="11"/>
  <c r="K53" i="11"/>
  <c r="J53" i="11"/>
  <c r="I53" i="11"/>
  <c r="H53" i="11"/>
  <c r="G53" i="11"/>
  <c r="F53" i="11"/>
  <c r="E53" i="11"/>
  <c r="D53" i="11"/>
  <c r="N57" i="11" a="1"/>
  <c r="N53" i="11" a="1"/>
  <c r="N60" i="11" a="1"/>
  <c r="N58" i="11" a="1"/>
  <c r="N61" i="11" a="1"/>
  <c r="N50" i="11" a="1"/>
  <c r="N62" i="11" a="1"/>
  <c r="N54" i="11" a="1"/>
  <c r="N64" i="11" a="1"/>
  <c r="N58" i="11" l="1"/>
  <c r="N61" i="11"/>
  <c r="N64" i="11"/>
  <c r="N60" i="11"/>
  <c r="N53" i="11"/>
  <c r="N57" i="11"/>
  <c r="N62" i="11"/>
  <c r="N54" i="11"/>
  <c r="N50" i="11"/>
  <c r="H30" i="11"/>
  <c r="L19" i="11"/>
  <c r="K19" i="11"/>
  <c r="J19" i="11"/>
  <c r="I19" i="11"/>
  <c r="H19" i="11"/>
  <c r="G19" i="11"/>
  <c r="F19" i="11"/>
  <c r="E19" i="11"/>
  <c r="D19" i="11"/>
  <c r="N19" i="11" a="1"/>
  <c r="N24" i="11" a="1"/>
  <c r="N32" i="11" a="1"/>
  <c r="N46" i="11" a="1"/>
  <c r="N20" i="11" a="1"/>
  <c r="N26" i="11" a="1"/>
  <c r="N49" i="11" a="1"/>
  <c r="N27" i="11" a="1"/>
  <c r="N36" i="11" a="1"/>
  <c r="N40" i="11" a="1"/>
  <c r="N25" i="11" a="1"/>
  <c r="N33" i="11" a="1"/>
  <c r="N23" i="11" a="1"/>
  <c r="N37" i="11" a="1"/>
  <c r="N47" i="11" a="1"/>
  <c r="N41" i="11" a="1"/>
  <c r="N30" i="11" a="1"/>
  <c r="N38" i="11" a="1"/>
  <c r="N44" i="11" a="1"/>
  <c r="N43" i="11" a="1"/>
  <c r="N29" i="11" a="1"/>
  <c r="N31" i="11" a="1"/>
  <c r="N37" i="11" l="1"/>
  <c r="N43" i="11"/>
  <c r="N27" i="11"/>
  <c r="N32" i="11"/>
  <c r="N38" i="11"/>
  <c r="N44" i="11"/>
  <c r="N24" i="11"/>
  <c r="N29" i="11"/>
  <c r="N33" i="11"/>
  <c r="N40" i="11"/>
  <c r="N46" i="11"/>
  <c r="N31" i="11"/>
  <c r="N49" i="11"/>
  <c r="N23" i="11"/>
  <c r="N25" i="11"/>
  <c r="N30" i="11"/>
  <c r="N36" i="11"/>
  <c r="N41" i="11"/>
  <c r="N47" i="11"/>
  <c r="N19" i="11"/>
  <c r="N26" i="11"/>
  <c r="N20" i="11"/>
  <c r="L16" i="11"/>
  <c r="K16" i="11"/>
  <c r="J16" i="11"/>
  <c r="I16" i="11"/>
  <c r="H16" i="11"/>
  <c r="G16" i="11"/>
  <c r="F16" i="11"/>
  <c r="E16" i="11"/>
  <c r="D16" i="11"/>
  <c r="N16" i="11" a="1"/>
  <c r="N17" i="11" a="1"/>
  <c r="N15" i="11" a="1"/>
  <c r="N16" i="11" l="1"/>
  <c r="N17" i="11"/>
  <c r="N15" i="11"/>
  <c r="L13" i="11"/>
  <c r="K13" i="11"/>
  <c r="J13" i="11"/>
  <c r="I13" i="11"/>
  <c r="H13" i="11"/>
  <c r="G13" i="11"/>
  <c r="F13" i="11"/>
  <c r="E13" i="11"/>
  <c r="D13" i="11"/>
  <c r="N13" i="11" a="1"/>
  <c r="N10" i="11" a="1"/>
  <c r="N14" i="11" a="1"/>
  <c r="N13" i="11" l="1"/>
  <c r="N14" i="11"/>
  <c r="N10" i="11"/>
  <c r="DQ27" i="11"/>
  <c r="DN79" i="13"/>
  <c r="DM79" i="13"/>
  <c r="DL79" i="13"/>
  <c r="DK79" i="13"/>
  <c r="DJ79" i="13"/>
  <c r="DI79" i="13"/>
  <c r="DH79" i="13"/>
  <c r="DG79" i="13"/>
  <c r="DF79" i="13"/>
  <c r="DE79" i="13"/>
  <c r="DD79" i="13"/>
  <c r="DC79" i="13"/>
  <c r="DB79" i="13"/>
  <c r="DA79" i="13"/>
  <c r="CZ79" i="13"/>
  <c r="CY79" i="13"/>
  <c r="CX79" i="13"/>
  <c r="CW79" i="13"/>
  <c r="CV79" i="13"/>
  <c r="CU79" i="13"/>
  <c r="CT79" i="13"/>
  <c r="CS79" i="13"/>
  <c r="CR79" i="13"/>
  <c r="CQ79" i="13"/>
  <c r="CP79" i="13"/>
  <c r="CO79" i="13"/>
  <c r="CN79" i="13"/>
  <c r="CM79" i="13"/>
  <c r="CL79" i="13"/>
  <c r="CK79" i="13"/>
  <c r="CJ79" i="13"/>
  <c r="CI79" i="13"/>
  <c r="CH79" i="13"/>
  <c r="CG79" i="13"/>
  <c r="CF79" i="13"/>
  <c r="CE79" i="13"/>
  <c r="CD79" i="13"/>
  <c r="CC79" i="13"/>
  <c r="CB79" i="13"/>
  <c r="CA79" i="13"/>
  <c r="BZ79" i="13"/>
  <c r="BY79" i="13"/>
  <c r="BX79" i="13"/>
  <c r="BW79" i="13"/>
  <c r="BV79" i="13"/>
  <c r="BU79" i="13"/>
  <c r="BT79" i="13"/>
  <c r="BS79" i="13"/>
  <c r="BR79" i="13"/>
  <c r="BQ79" i="13"/>
  <c r="BP79" i="13"/>
  <c r="BO79" i="13"/>
  <c r="BN79" i="13"/>
  <c r="BM79" i="13"/>
  <c r="BL79" i="13"/>
  <c r="BK79" i="13"/>
  <c r="BJ79" i="13"/>
  <c r="BI79" i="13"/>
  <c r="BH79" i="13"/>
  <c r="BG79" i="13"/>
  <c r="BF79" i="13"/>
  <c r="BE79" i="13"/>
  <c r="BD79" i="13"/>
  <c r="BC79" i="13"/>
  <c r="BB79" i="13"/>
  <c r="BA79" i="13"/>
  <c r="AZ79" i="13"/>
  <c r="AY79" i="13"/>
  <c r="AX79" i="13"/>
  <c r="AW79" i="13"/>
  <c r="AV79" i="13"/>
  <c r="AU79" i="13"/>
  <c r="AT79" i="13"/>
  <c r="AS79" i="13"/>
  <c r="AR79" i="13"/>
  <c r="AQ79" i="13"/>
  <c r="AP79" i="13"/>
  <c r="AO79" i="13"/>
  <c r="AN79" i="13"/>
  <c r="AM79" i="13"/>
  <c r="AL79" i="13"/>
  <c r="AK79" i="13"/>
  <c r="AJ79" i="13"/>
  <c r="AI79" i="13"/>
  <c r="AH79" i="13"/>
  <c r="AG79" i="13"/>
  <c r="AF79" i="13"/>
  <c r="AE79" i="13"/>
  <c r="AD79" i="13"/>
  <c r="AC79" i="13"/>
  <c r="AB79" i="13"/>
  <c r="AA79" i="13"/>
  <c r="Z79" i="13"/>
  <c r="Y79" i="13"/>
  <c r="X79" i="13"/>
  <c r="W79" i="13"/>
  <c r="V79" i="13"/>
  <c r="U79" i="13"/>
  <c r="T79" i="13"/>
  <c r="S79" i="13"/>
  <c r="S80" i="13" s="1"/>
  <c r="S82" i="13" s="1"/>
  <c r="N79" i="13"/>
  <c r="DN53" i="13"/>
  <c r="DM53" i="13"/>
  <c r="DL53" i="13"/>
  <c r="DK53" i="13"/>
  <c r="DJ53" i="13"/>
  <c r="DI53" i="13"/>
  <c r="DH53" i="13"/>
  <c r="DG53" i="13"/>
  <c r="DF53" i="13"/>
  <c r="DE53" i="13"/>
  <c r="DD53" i="13"/>
  <c r="DC53" i="13"/>
  <c r="DB53" i="13"/>
  <c r="DA53" i="13"/>
  <c r="CZ53" i="13"/>
  <c r="CY53" i="13"/>
  <c r="CX53" i="13"/>
  <c r="CW53" i="13"/>
  <c r="CV53" i="13"/>
  <c r="CU53" i="13"/>
  <c r="CT53" i="13"/>
  <c r="CS53" i="13"/>
  <c r="CR53" i="13"/>
  <c r="CQ53" i="13"/>
  <c r="CP53" i="13"/>
  <c r="CO53" i="13"/>
  <c r="CN53" i="13"/>
  <c r="CM53" i="13"/>
  <c r="CL53" i="13"/>
  <c r="CK53" i="13"/>
  <c r="CJ53" i="13"/>
  <c r="CI53" i="13"/>
  <c r="CH53" i="13"/>
  <c r="CG53" i="13"/>
  <c r="CF53" i="13"/>
  <c r="CE53" i="13"/>
  <c r="CD53" i="13"/>
  <c r="CC53" i="13"/>
  <c r="CB53" i="13"/>
  <c r="CA53" i="13"/>
  <c r="BZ53" i="13"/>
  <c r="BY53" i="13"/>
  <c r="BX53" i="13"/>
  <c r="BW53" i="13"/>
  <c r="BV53" i="13"/>
  <c r="BU53" i="13"/>
  <c r="BT53" i="13"/>
  <c r="BS53" i="13"/>
  <c r="BR53" i="13"/>
  <c r="BQ53" i="13"/>
  <c r="BP53" i="13"/>
  <c r="BO53" i="13"/>
  <c r="BN53" i="13"/>
  <c r="BM53" i="13"/>
  <c r="BL53" i="13"/>
  <c r="BK53" i="13"/>
  <c r="BJ53" i="13"/>
  <c r="BI53" i="13"/>
  <c r="BH53" i="13"/>
  <c r="BG53" i="13"/>
  <c r="BF53" i="13"/>
  <c r="BE53" i="13"/>
  <c r="BD53" i="13"/>
  <c r="BC53" i="13"/>
  <c r="BB53" i="13"/>
  <c r="BA53" i="13"/>
  <c r="AZ53" i="13"/>
  <c r="AY53" i="13"/>
  <c r="AX53" i="13"/>
  <c r="AW53" i="13"/>
  <c r="AV53" i="13"/>
  <c r="AU53" i="13"/>
  <c r="AT53" i="13"/>
  <c r="AS53" i="13"/>
  <c r="AR53" i="13"/>
  <c r="AQ53" i="13"/>
  <c r="AP53" i="13"/>
  <c r="AO53" i="13"/>
  <c r="AN53" i="13"/>
  <c r="AM53" i="13"/>
  <c r="AL53" i="13"/>
  <c r="AK53" i="13"/>
  <c r="AJ53" i="13"/>
  <c r="AI53" i="13"/>
  <c r="AH53" i="13"/>
  <c r="AG53" i="13"/>
  <c r="AF53" i="13"/>
  <c r="AE53" i="13"/>
  <c r="AD53" i="13"/>
  <c r="AC53" i="13"/>
  <c r="AB53" i="13"/>
  <c r="AA53" i="13"/>
  <c r="Z53" i="13"/>
  <c r="Y53" i="13"/>
  <c r="X53" i="13"/>
  <c r="W53" i="13"/>
  <c r="V53" i="13"/>
  <c r="U53" i="13"/>
  <c r="T53" i="13"/>
  <c r="S53" i="13"/>
  <c r="N53" i="13"/>
  <c r="DN51" i="13"/>
  <c r="DM51" i="13"/>
  <c r="DL51" i="13"/>
  <c r="DK51" i="13"/>
  <c r="DJ51" i="13"/>
  <c r="DI51" i="13"/>
  <c r="DH51" i="13"/>
  <c r="DG51" i="13"/>
  <c r="DF51" i="13"/>
  <c r="DE51" i="13"/>
  <c r="DD51" i="13"/>
  <c r="DC51" i="13"/>
  <c r="DB51" i="13"/>
  <c r="DA51" i="13"/>
  <c r="CZ51" i="13"/>
  <c r="CY51" i="13"/>
  <c r="CX51" i="13"/>
  <c r="CW51" i="13"/>
  <c r="CV51" i="13"/>
  <c r="CU51" i="13"/>
  <c r="CT51" i="13"/>
  <c r="CS51" i="13"/>
  <c r="CR51" i="13"/>
  <c r="CQ51" i="13"/>
  <c r="CP51" i="13"/>
  <c r="CO51" i="13"/>
  <c r="CN51" i="13"/>
  <c r="CM51" i="13"/>
  <c r="CL51" i="13"/>
  <c r="CK51" i="13"/>
  <c r="CJ51" i="13"/>
  <c r="CI51" i="13"/>
  <c r="CH51" i="13"/>
  <c r="CG51" i="13"/>
  <c r="CF51" i="13"/>
  <c r="CE51" i="13"/>
  <c r="CD51" i="13"/>
  <c r="CC51" i="13"/>
  <c r="CB51" i="13"/>
  <c r="CA51" i="13"/>
  <c r="BZ51" i="13"/>
  <c r="BY51" i="13"/>
  <c r="BX51" i="13"/>
  <c r="BW51" i="13"/>
  <c r="BV51" i="13"/>
  <c r="BU51" i="13"/>
  <c r="BT51" i="13"/>
  <c r="BS51" i="13"/>
  <c r="BR51" i="13"/>
  <c r="BQ51" i="13"/>
  <c r="BP51" i="13"/>
  <c r="BO51" i="13"/>
  <c r="BN51" i="13"/>
  <c r="BM51" i="13"/>
  <c r="BL51" i="13"/>
  <c r="BK51" i="13"/>
  <c r="BJ51" i="13"/>
  <c r="BI51" i="13"/>
  <c r="BH51" i="13"/>
  <c r="BG51" i="13"/>
  <c r="BF51" i="13"/>
  <c r="BE51" i="13"/>
  <c r="BD51" i="13"/>
  <c r="BC51" i="13"/>
  <c r="BB51" i="13"/>
  <c r="BA51" i="13"/>
  <c r="AZ51" i="13"/>
  <c r="AY51" i="13"/>
  <c r="AX51" i="13"/>
  <c r="AW51" i="13"/>
  <c r="AV51" i="13"/>
  <c r="AU51" i="13"/>
  <c r="AT51" i="13"/>
  <c r="AS51" i="13"/>
  <c r="AR51" i="13"/>
  <c r="AQ51" i="13"/>
  <c r="AP51" i="13"/>
  <c r="AO51" i="13"/>
  <c r="AN51" i="13"/>
  <c r="AM51" i="13"/>
  <c r="AL51" i="13"/>
  <c r="AK51" i="13"/>
  <c r="AJ51" i="13"/>
  <c r="AI51" i="13"/>
  <c r="AH51" i="13"/>
  <c r="AG51" i="13"/>
  <c r="AF51" i="13"/>
  <c r="AE51" i="13"/>
  <c r="AD51" i="13"/>
  <c r="AC51" i="13"/>
  <c r="AB51" i="13"/>
  <c r="AA51" i="13"/>
  <c r="Z51" i="13"/>
  <c r="Y51" i="13"/>
  <c r="X51" i="13"/>
  <c r="W51" i="13"/>
  <c r="V51" i="13"/>
  <c r="U51" i="13"/>
  <c r="T51" i="13"/>
  <c r="S51" i="13"/>
  <c r="N51" i="13"/>
  <c r="DN49" i="13"/>
  <c r="DN50" i="13" s="1"/>
  <c r="DM49" i="13"/>
  <c r="DM50" i="13" s="1"/>
  <c r="DL49" i="13"/>
  <c r="DL50" i="13" s="1"/>
  <c r="DK49" i="13"/>
  <c r="DK50" i="13" s="1"/>
  <c r="DJ49" i="13"/>
  <c r="DJ50" i="13" s="1"/>
  <c r="DI49" i="13"/>
  <c r="DI50" i="13" s="1"/>
  <c r="DH49" i="13"/>
  <c r="DH50" i="13" s="1"/>
  <c r="DG49" i="13"/>
  <c r="DG50" i="13" s="1"/>
  <c r="DF49" i="13"/>
  <c r="DF50" i="13" s="1"/>
  <c r="DE49" i="13"/>
  <c r="DE50" i="13" s="1"/>
  <c r="DD49" i="13"/>
  <c r="DD50" i="13" s="1"/>
  <c r="DC49" i="13"/>
  <c r="DC50" i="13" s="1"/>
  <c r="DB49" i="13"/>
  <c r="DB50" i="13" s="1"/>
  <c r="DA49" i="13"/>
  <c r="DA50" i="13" s="1"/>
  <c r="CZ49" i="13"/>
  <c r="CZ50" i="13" s="1"/>
  <c r="CY49" i="13"/>
  <c r="CY50" i="13" s="1"/>
  <c r="CX49" i="13"/>
  <c r="CX50" i="13" s="1"/>
  <c r="CW49" i="13"/>
  <c r="CW50" i="13" s="1"/>
  <c r="CV49" i="13"/>
  <c r="CV50" i="13" s="1"/>
  <c r="CU49" i="13"/>
  <c r="CU50" i="13" s="1"/>
  <c r="CT49" i="13"/>
  <c r="CT50" i="13" s="1"/>
  <c r="CS49" i="13"/>
  <c r="CS50" i="13" s="1"/>
  <c r="CR49" i="13"/>
  <c r="CR50" i="13" s="1"/>
  <c r="CQ49" i="13"/>
  <c r="CQ50" i="13" s="1"/>
  <c r="CP49" i="13"/>
  <c r="CP50" i="13" s="1"/>
  <c r="CO49" i="13"/>
  <c r="CO50" i="13" s="1"/>
  <c r="CN49" i="13"/>
  <c r="CN50" i="13" s="1"/>
  <c r="CM49" i="13"/>
  <c r="CM50" i="13" s="1"/>
  <c r="CL49" i="13"/>
  <c r="CL50" i="13" s="1"/>
  <c r="CK49" i="13"/>
  <c r="CK50" i="13" s="1"/>
  <c r="CJ49" i="13"/>
  <c r="CJ50" i="13" s="1"/>
  <c r="CI49" i="13"/>
  <c r="CI50" i="13" s="1"/>
  <c r="CH49" i="13"/>
  <c r="CH50" i="13" s="1"/>
  <c r="CG49" i="13"/>
  <c r="CG50" i="13" s="1"/>
  <c r="CF49" i="13"/>
  <c r="CF50" i="13" s="1"/>
  <c r="CE49" i="13"/>
  <c r="CE50" i="13" s="1"/>
  <c r="CD49" i="13"/>
  <c r="CD50" i="13" s="1"/>
  <c r="CC49" i="13"/>
  <c r="CC50" i="13" s="1"/>
  <c r="CB49" i="13"/>
  <c r="CB50" i="13" s="1"/>
  <c r="CA49" i="13"/>
  <c r="CA50" i="13" s="1"/>
  <c r="BZ49" i="13"/>
  <c r="BZ50" i="13" s="1"/>
  <c r="BY49" i="13"/>
  <c r="BY50" i="13" s="1"/>
  <c r="BX49" i="13"/>
  <c r="BX50" i="13" s="1"/>
  <c r="BW49" i="13"/>
  <c r="BW50" i="13" s="1"/>
  <c r="BV49" i="13"/>
  <c r="BV50" i="13" s="1"/>
  <c r="BU49" i="13"/>
  <c r="BU50" i="13" s="1"/>
  <c r="BT49" i="13"/>
  <c r="BT50" i="13" s="1"/>
  <c r="BS49" i="13"/>
  <c r="BS50" i="13" s="1"/>
  <c r="BR49" i="13"/>
  <c r="BR50" i="13" s="1"/>
  <c r="BQ49" i="13"/>
  <c r="BQ50" i="13" s="1"/>
  <c r="BP49" i="13"/>
  <c r="BP50" i="13" s="1"/>
  <c r="BO49" i="13"/>
  <c r="BO50" i="13" s="1"/>
  <c r="BN49" i="13"/>
  <c r="BN50" i="13" s="1"/>
  <c r="BM49" i="13"/>
  <c r="BM50" i="13" s="1"/>
  <c r="BL49" i="13"/>
  <c r="BL50" i="13" s="1"/>
  <c r="BK49" i="13"/>
  <c r="BK50" i="13" s="1"/>
  <c r="BJ49" i="13"/>
  <c r="BJ50" i="13" s="1"/>
  <c r="BI49" i="13"/>
  <c r="BI50" i="13" s="1"/>
  <c r="BH49" i="13"/>
  <c r="BH50" i="13" s="1"/>
  <c r="BG49" i="13"/>
  <c r="BG50" i="13" s="1"/>
  <c r="BF49" i="13"/>
  <c r="BF50" i="13" s="1"/>
  <c r="BE49" i="13"/>
  <c r="BE50" i="13" s="1"/>
  <c r="BD49" i="13"/>
  <c r="BD50" i="13" s="1"/>
  <c r="BC49" i="13"/>
  <c r="BC50" i="13" s="1"/>
  <c r="BB49" i="13"/>
  <c r="BB50" i="13" s="1"/>
  <c r="BA49" i="13"/>
  <c r="BA50" i="13" s="1"/>
  <c r="AZ49" i="13"/>
  <c r="AZ50" i="13" s="1"/>
  <c r="AY49" i="13"/>
  <c r="AY50" i="13" s="1"/>
  <c r="AX49" i="13"/>
  <c r="AX50" i="13" s="1"/>
  <c r="AW49" i="13"/>
  <c r="AW50" i="13" s="1"/>
  <c r="AV49" i="13"/>
  <c r="AV50" i="13" s="1"/>
  <c r="AU49" i="13"/>
  <c r="AU50" i="13" s="1"/>
  <c r="AT49" i="13"/>
  <c r="AT50" i="13" s="1"/>
  <c r="AS49" i="13"/>
  <c r="AS50" i="13" s="1"/>
  <c r="AR49" i="13"/>
  <c r="AR50" i="13" s="1"/>
  <c r="AQ49" i="13"/>
  <c r="AQ50" i="13" s="1"/>
  <c r="AP49" i="13"/>
  <c r="AP50" i="13" s="1"/>
  <c r="AO49" i="13"/>
  <c r="AO50" i="13" s="1"/>
  <c r="AN49" i="13"/>
  <c r="AN50" i="13" s="1"/>
  <c r="AM49" i="13"/>
  <c r="AM50" i="13" s="1"/>
  <c r="AL49" i="13"/>
  <c r="AL50" i="13" s="1"/>
  <c r="AK49" i="13"/>
  <c r="AK50" i="13" s="1"/>
  <c r="AJ49" i="13"/>
  <c r="AJ50" i="13" s="1"/>
  <c r="AI49" i="13"/>
  <c r="AI50" i="13" s="1"/>
  <c r="AH49" i="13"/>
  <c r="AH50" i="13" s="1"/>
  <c r="AG49" i="13"/>
  <c r="AG50" i="13" s="1"/>
  <c r="AF49" i="13"/>
  <c r="AF50" i="13" s="1"/>
  <c r="AE49" i="13"/>
  <c r="AE50" i="13" s="1"/>
  <c r="AD49" i="13"/>
  <c r="AD50" i="13" s="1"/>
  <c r="AC49" i="13"/>
  <c r="AC50" i="13" s="1"/>
  <c r="AB49" i="13"/>
  <c r="AB50" i="13" s="1"/>
  <c r="AA49" i="13"/>
  <c r="AA50" i="13" s="1"/>
  <c r="Z49" i="13"/>
  <c r="Z50" i="13" s="1"/>
  <c r="Y49" i="13"/>
  <c r="Y50" i="13" s="1"/>
  <c r="X49" i="13"/>
  <c r="X50" i="13" s="1"/>
  <c r="W49" i="13"/>
  <c r="W50" i="13" s="1"/>
  <c r="V49" i="13"/>
  <c r="V50" i="13" s="1"/>
  <c r="U49" i="13"/>
  <c r="U50" i="13" s="1"/>
  <c r="T49" i="13"/>
  <c r="T50" i="13" s="1"/>
  <c r="S50" i="13"/>
  <c r="N49" i="13"/>
  <c r="N50" i="13" s="1"/>
  <c r="S35" i="13"/>
  <c r="S58" i="13"/>
  <c r="S34" i="13"/>
  <c r="S31" i="13"/>
  <c r="S36" i="13" s="1"/>
  <c r="T30" i="13"/>
  <c r="T34" i="13" s="1"/>
  <c r="N30" i="13"/>
  <c r="N34" i="13" s="1"/>
  <c r="DS53" i="11"/>
  <c r="DR53" i="11"/>
  <c r="DQ53" i="11"/>
  <c r="DP53" i="11"/>
  <c r="DO53" i="11"/>
  <c r="DN53" i="11"/>
  <c r="DM53" i="11"/>
  <c r="DL53" i="11"/>
  <c r="DK53" i="11"/>
  <c r="DJ53" i="11"/>
  <c r="DI53" i="11"/>
  <c r="DH53" i="11"/>
  <c r="DG53" i="11"/>
  <c r="DF53" i="11"/>
  <c r="DE53" i="11"/>
  <c r="DD53" i="11"/>
  <c r="DC53" i="11"/>
  <c r="DB53" i="11"/>
  <c r="DA53" i="11"/>
  <c r="CZ53" i="11"/>
  <c r="CY53" i="11"/>
  <c r="CX53" i="11"/>
  <c r="CW53" i="11"/>
  <c r="CV53" i="11"/>
  <c r="CU53" i="11"/>
  <c r="CT53" i="11"/>
  <c r="CS53" i="11"/>
  <c r="CR53" i="11"/>
  <c r="CQ53" i="11"/>
  <c r="CP53" i="11"/>
  <c r="CO53" i="11"/>
  <c r="CN53" i="11"/>
  <c r="CM53" i="11"/>
  <c r="CL53" i="11"/>
  <c r="CK53" i="11"/>
  <c r="CJ53" i="11"/>
  <c r="CI53" i="11"/>
  <c r="CH53" i="11"/>
  <c r="CG53" i="11"/>
  <c r="CF53" i="11"/>
  <c r="CE53" i="11"/>
  <c r="CD53" i="11"/>
  <c r="CC53" i="11"/>
  <c r="CB53" i="11"/>
  <c r="CA53" i="11"/>
  <c r="BZ53" i="11"/>
  <c r="BY53" i="11"/>
  <c r="BX53" i="11"/>
  <c r="BW53" i="11"/>
  <c r="BV53" i="11"/>
  <c r="BU53" i="11"/>
  <c r="BT53" i="11"/>
  <c r="BS53" i="11"/>
  <c r="BR53" i="11"/>
  <c r="BQ53" i="11"/>
  <c r="BP53" i="11"/>
  <c r="BO53" i="11"/>
  <c r="BN53" i="11"/>
  <c r="BM53" i="11"/>
  <c r="BL53" i="11"/>
  <c r="BK53" i="11"/>
  <c r="BJ53" i="11"/>
  <c r="BI53" i="11"/>
  <c r="BH53" i="11"/>
  <c r="BG53" i="11"/>
  <c r="BF53" i="11"/>
  <c r="BE53" i="11"/>
  <c r="BD53" i="11"/>
  <c r="BC53" i="11"/>
  <c r="BB53" i="11"/>
  <c r="BA53" i="11"/>
  <c r="AZ53" i="11"/>
  <c r="AY53" i="11"/>
  <c r="AX53" i="11"/>
  <c r="AW53" i="11"/>
  <c r="AV53" i="11"/>
  <c r="AU53" i="11"/>
  <c r="AT53" i="11"/>
  <c r="AS53" i="11"/>
  <c r="AR53" i="11"/>
  <c r="AQ53" i="11"/>
  <c r="AP53" i="11"/>
  <c r="AO53" i="11"/>
  <c r="AN53" i="11"/>
  <c r="AM53" i="11"/>
  <c r="AL53" i="11"/>
  <c r="AK53" i="11"/>
  <c r="AJ53" i="11"/>
  <c r="AI53" i="11"/>
  <c r="AH53" i="11"/>
  <c r="AG53" i="11"/>
  <c r="AF53" i="11"/>
  <c r="AE53" i="11"/>
  <c r="AD53" i="11"/>
  <c r="AC53" i="11"/>
  <c r="AB53" i="11"/>
  <c r="AA53" i="11"/>
  <c r="Z53" i="11"/>
  <c r="Y53" i="11"/>
  <c r="X53" i="11"/>
  <c r="X54" i="11" s="1"/>
  <c r="X56" i="11" s="1"/>
  <c r="S53" i="11"/>
  <c r="X32" i="11"/>
  <c r="DS27" i="11"/>
  <c r="DR27" i="11"/>
  <c r="DO27" i="11"/>
  <c r="DN27" i="11"/>
  <c r="DL27" i="11"/>
  <c r="DK27" i="11"/>
  <c r="DJ27" i="11"/>
  <c r="DG27" i="11"/>
  <c r="DF27" i="11"/>
  <c r="DD27" i="11"/>
  <c r="DC27" i="11"/>
  <c r="DB27" i="11"/>
  <c r="CY27" i="11"/>
  <c r="CX27" i="11"/>
  <c r="CV27" i="11"/>
  <c r="CU27" i="11"/>
  <c r="CT27" i="11"/>
  <c r="CQ27" i="11"/>
  <c r="CP27" i="11"/>
  <c r="CN27" i="11"/>
  <c r="CM27" i="11"/>
  <c r="CL27" i="11"/>
  <c r="CI27" i="11"/>
  <c r="CH27" i="11"/>
  <c r="CF27" i="11"/>
  <c r="CE27" i="11"/>
  <c r="CD27" i="11"/>
  <c r="CA27" i="11"/>
  <c r="BZ27" i="11"/>
  <c r="BX27" i="11"/>
  <c r="BW27" i="11"/>
  <c r="BV27" i="11"/>
  <c r="BS27" i="11"/>
  <c r="BR27" i="11"/>
  <c r="BP27" i="11"/>
  <c r="BO27" i="11"/>
  <c r="BN27" i="11"/>
  <c r="BK27" i="11"/>
  <c r="BJ27" i="11"/>
  <c r="BH27" i="11"/>
  <c r="BG27" i="11"/>
  <c r="BF27" i="11"/>
  <c r="BC27" i="11"/>
  <c r="BB27" i="11"/>
  <c r="AZ27" i="11"/>
  <c r="AY27" i="11"/>
  <c r="AX27" i="11"/>
  <c r="AU27" i="11"/>
  <c r="AT27" i="11"/>
  <c r="AR27" i="11"/>
  <c r="AQ27" i="11"/>
  <c r="AP27" i="11"/>
  <c r="AM27" i="11"/>
  <c r="AL27" i="11"/>
  <c r="AJ27" i="11"/>
  <c r="AI27" i="11"/>
  <c r="AH27" i="11"/>
  <c r="AE27" i="11"/>
  <c r="AD27" i="11"/>
  <c r="AB27" i="11"/>
  <c r="AA27" i="11"/>
  <c r="Z27" i="11"/>
  <c r="S27" i="11"/>
  <c r="DS25" i="11"/>
  <c r="DR25" i="11"/>
  <c r="DQ25" i="11"/>
  <c r="DP25" i="11"/>
  <c r="DO25" i="11"/>
  <c r="DN25" i="11"/>
  <c r="DM25" i="11"/>
  <c r="DL25" i="11"/>
  <c r="DK25" i="11"/>
  <c r="DJ25" i="11"/>
  <c r="DI25" i="11"/>
  <c r="DH25" i="11"/>
  <c r="DG25" i="11"/>
  <c r="DF25" i="11"/>
  <c r="DE25" i="11"/>
  <c r="DD25" i="11"/>
  <c r="DC25" i="11"/>
  <c r="DB25" i="11"/>
  <c r="DA25" i="11"/>
  <c r="CZ25" i="11"/>
  <c r="CY25" i="11"/>
  <c r="CX25" i="11"/>
  <c r="CW25" i="11"/>
  <c r="CV25" i="11"/>
  <c r="CU25" i="11"/>
  <c r="CT25" i="11"/>
  <c r="CS25" i="11"/>
  <c r="CR25" i="11"/>
  <c r="CQ25" i="11"/>
  <c r="CP25" i="11"/>
  <c r="CO25" i="11"/>
  <c r="CN25" i="11"/>
  <c r="CM25" i="11"/>
  <c r="CL25" i="11"/>
  <c r="CK25" i="11"/>
  <c r="CJ25" i="11"/>
  <c r="CI25" i="11"/>
  <c r="CH25" i="11"/>
  <c r="CG25" i="11"/>
  <c r="CF25" i="11"/>
  <c r="CE25" i="11"/>
  <c r="CD25" i="11"/>
  <c r="CC25" i="11"/>
  <c r="CB25" i="11"/>
  <c r="CA25" i="11"/>
  <c r="BZ25" i="11"/>
  <c r="BY25" i="11"/>
  <c r="BX25" i="11"/>
  <c r="BW25" i="11"/>
  <c r="BV25" i="11"/>
  <c r="BU25" i="11"/>
  <c r="BT25" i="11"/>
  <c r="BS25" i="11"/>
  <c r="BR25" i="11"/>
  <c r="BQ25" i="11"/>
  <c r="BP25" i="11"/>
  <c r="BO25" i="11"/>
  <c r="BN25" i="11"/>
  <c r="BM25" i="11"/>
  <c r="BL25" i="11"/>
  <c r="BK25" i="11"/>
  <c r="BJ25" i="11"/>
  <c r="BI25" i="11"/>
  <c r="BH25" i="11"/>
  <c r="BG25" i="11"/>
  <c r="BF25"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H25" i="11"/>
  <c r="AG25" i="11"/>
  <c r="AF25" i="11"/>
  <c r="AE25" i="11"/>
  <c r="AD25" i="11"/>
  <c r="AC25" i="11"/>
  <c r="AB25" i="11"/>
  <c r="AA25" i="11"/>
  <c r="Z25" i="11"/>
  <c r="Y25" i="11"/>
  <c r="X25" i="11"/>
  <c r="S25" i="11"/>
  <c r="DS23" i="11"/>
  <c r="DS24" i="11" s="1"/>
  <c r="DR23" i="11"/>
  <c r="DR24" i="11" s="1"/>
  <c r="DQ23" i="11"/>
  <c r="DQ24" i="11" s="1"/>
  <c r="DP23" i="11"/>
  <c r="DP24" i="11" s="1"/>
  <c r="DO23" i="11"/>
  <c r="DO24" i="11" s="1"/>
  <c r="DN23" i="11"/>
  <c r="DN24" i="11" s="1"/>
  <c r="DM23" i="11"/>
  <c r="DM24" i="11" s="1"/>
  <c r="DL23" i="11"/>
  <c r="DL24" i="11" s="1"/>
  <c r="DK23" i="11"/>
  <c r="DK24" i="11" s="1"/>
  <c r="DJ23" i="11"/>
  <c r="DJ24" i="11" s="1"/>
  <c r="DJ26" i="11" s="1"/>
  <c r="DJ29" i="11" s="1"/>
  <c r="DI23" i="11"/>
  <c r="DI24" i="11" s="1"/>
  <c r="DH23" i="11"/>
  <c r="DH24" i="11" s="1"/>
  <c r="DG23" i="11"/>
  <c r="DG24" i="11" s="1"/>
  <c r="DF23" i="11"/>
  <c r="DF24" i="11" s="1"/>
  <c r="DE23" i="11"/>
  <c r="DE24" i="11" s="1"/>
  <c r="DD23" i="11"/>
  <c r="DD24" i="11" s="1"/>
  <c r="DD26" i="11" s="1"/>
  <c r="DC23" i="11"/>
  <c r="DC24" i="11" s="1"/>
  <c r="DB23" i="11"/>
  <c r="DB24" i="11" s="1"/>
  <c r="DB26" i="11" s="1"/>
  <c r="DB29" i="11" s="1"/>
  <c r="DA23" i="11"/>
  <c r="DA24" i="11" s="1"/>
  <c r="CZ23" i="11"/>
  <c r="CZ24" i="11" s="1"/>
  <c r="CY23" i="11"/>
  <c r="CY24" i="11" s="1"/>
  <c r="CX23" i="11"/>
  <c r="CX24" i="11" s="1"/>
  <c r="CW23" i="11"/>
  <c r="CW24" i="11" s="1"/>
  <c r="CV23" i="11"/>
  <c r="CV24" i="11" s="1"/>
  <c r="CV26" i="11" s="1"/>
  <c r="CV29" i="11" s="1"/>
  <c r="CU23" i="11"/>
  <c r="CU24" i="11" s="1"/>
  <c r="CT23" i="11"/>
  <c r="CT24" i="11" s="1"/>
  <c r="CS23" i="11"/>
  <c r="CS24" i="11" s="1"/>
  <c r="CR23" i="11"/>
  <c r="CR24" i="11" s="1"/>
  <c r="CQ23" i="11"/>
  <c r="CQ24" i="11" s="1"/>
  <c r="CP23" i="11"/>
  <c r="CP24" i="11" s="1"/>
  <c r="CO23" i="11"/>
  <c r="CO24" i="11" s="1"/>
  <c r="CN23" i="11"/>
  <c r="CN24" i="11" s="1"/>
  <c r="CM23" i="11"/>
  <c r="CM24" i="11" s="1"/>
  <c r="CL23" i="11"/>
  <c r="CL24" i="11" s="1"/>
  <c r="CL26" i="11" s="1"/>
  <c r="CL29" i="11" s="1"/>
  <c r="CK23" i="11"/>
  <c r="CK24" i="11" s="1"/>
  <c r="CJ23" i="11"/>
  <c r="CJ24" i="11" s="1"/>
  <c r="CI23" i="11"/>
  <c r="CI24" i="11" s="1"/>
  <c r="CH23" i="11"/>
  <c r="CH24" i="11" s="1"/>
  <c r="CG23" i="11"/>
  <c r="CG24" i="11" s="1"/>
  <c r="CF23" i="11"/>
  <c r="CF24" i="11" s="1"/>
  <c r="CF26" i="11" s="1"/>
  <c r="CE23" i="11"/>
  <c r="CE24" i="11" s="1"/>
  <c r="CD23" i="11"/>
  <c r="CD24" i="11" s="1"/>
  <c r="CC23" i="11"/>
  <c r="CC24" i="11" s="1"/>
  <c r="CB23" i="11"/>
  <c r="CB24" i="11" s="1"/>
  <c r="CA23" i="11"/>
  <c r="CA24" i="11" s="1"/>
  <c r="BZ23" i="11"/>
  <c r="BZ24" i="11" s="1"/>
  <c r="BY23" i="11"/>
  <c r="BY24" i="11" s="1"/>
  <c r="BX23" i="11"/>
  <c r="BX24" i="11" s="1"/>
  <c r="BX26" i="11" s="1"/>
  <c r="BW23" i="11"/>
  <c r="BW24" i="11" s="1"/>
  <c r="BV23" i="11"/>
  <c r="BV24" i="11" s="1"/>
  <c r="BU23" i="11"/>
  <c r="BU24" i="11" s="1"/>
  <c r="BT23" i="11"/>
  <c r="BT24" i="11" s="1"/>
  <c r="BS23" i="11"/>
  <c r="BS24" i="11" s="1"/>
  <c r="BR23" i="11"/>
  <c r="BR24" i="11" s="1"/>
  <c r="BQ23" i="11"/>
  <c r="BQ24" i="11" s="1"/>
  <c r="BP23" i="11"/>
  <c r="BP24" i="11" s="1"/>
  <c r="BP26" i="11" s="1"/>
  <c r="BO23" i="11"/>
  <c r="BO24" i="11" s="1"/>
  <c r="BN23" i="11"/>
  <c r="BN24" i="11" s="1"/>
  <c r="BN26" i="11" s="1"/>
  <c r="BN29" i="11" s="1"/>
  <c r="BM23" i="11"/>
  <c r="BM24" i="11" s="1"/>
  <c r="BL23" i="11"/>
  <c r="BL24" i="11" s="1"/>
  <c r="BK23" i="11"/>
  <c r="BK24" i="11" s="1"/>
  <c r="BJ23" i="11"/>
  <c r="BJ24" i="11" s="1"/>
  <c r="BI23" i="11"/>
  <c r="BI24" i="11" s="1"/>
  <c r="BH23" i="11"/>
  <c r="BH24" i="11" s="1"/>
  <c r="BH26" i="11" s="1"/>
  <c r="BG23" i="11"/>
  <c r="BG24" i="11" s="1"/>
  <c r="BF23" i="11"/>
  <c r="BF24" i="11" s="1"/>
  <c r="BE23" i="11"/>
  <c r="BE24" i="11" s="1"/>
  <c r="BD23" i="11"/>
  <c r="BD24" i="11" s="1"/>
  <c r="BC23" i="11"/>
  <c r="BC24" i="11" s="1"/>
  <c r="BB23" i="11"/>
  <c r="BB24" i="11" s="1"/>
  <c r="BA23" i="11"/>
  <c r="BA24" i="11" s="1"/>
  <c r="AZ23" i="11"/>
  <c r="AZ24" i="11" s="1"/>
  <c r="AY23" i="11"/>
  <c r="AY24" i="11" s="1"/>
  <c r="AX23" i="11"/>
  <c r="AX24" i="11" s="1"/>
  <c r="AW23" i="11"/>
  <c r="AW24" i="11" s="1"/>
  <c r="AV23" i="11"/>
  <c r="AV24" i="11" s="1"/>
  <c r="AU23" i="11"/>
  <c r="AU24" i="11" s="1"/>
  <c r="AT23" i="11"/>
  <c r="AT24" i="11" s="1"/>
  <c r="AS23" i="11"/>
  <c r="AS24" i="11" s="1"/>
  <c r="AR23" i="11"/>
  <c r="AR24" i="11" s="1"/>
  <c r="AR26" i="11" s="1"/>
  <c r="AQ23" i="11"/>
  <c r="AQ24" i="11" s="1"/>
  <c r="AP23" i="11"/>
  <c r="AP24" i="11" s="1"/>
  <c r="AP26" i="11" s="1"/>
  <c r="AP29" i="11" s="1"/>
  <c r="AO23" i="11"/>
  <c r="AO24" i="11" s="1"/>
  <c r="AN23" i="11"/>
  <c r="AN24" i="11" s="1"/>
  <c r="AM23" i="11"/>
  <c r="AM24" i="11" s="1"/>
  <c r="AL23" i="11"/>
  <c r="AL24" i="11" s="1"/>
  <c r="AK23" i="11"/>
  <c r="AK24" i="11" s="1"/>
  <c r="AJ23" i="11"/>
  <c r="AJ24" i="11" s="1"/>
  <c r="AJ26" i="11" s="1"/>
  <c r="AJ29" i="11" s="1"/>
  <c r="AI23" i="11"/>
  <c r="AI24" i="11" s="1"/>
  <c r="AH23" i="11"/>
  <c r="AH24" i="11" s="1"/>
  <c r="AG23" i="11"/>
  <c r="AG24" i="11" s="1"/>
  <c r="AF23" i="11"/>
  <c r="AF24" i="11" s="1"/>
  <c r="AE23" i="11"/>
  <c r="AE24" i="11" s="1"/>
  <c r="AD23" i="11"/>
  <c r="AD24" i="11" s="1"/>
  <c r="AC23" i="11"/>
  <c r="AC24" i="11" s="1"/>
  <c r="AB23" i="11"/>
  <c r="AB24" i="11" s="1"/>
  <c r="AA23" i="11"/>
  <c r="AA24" i="11" s="1"/>
  <c r="Z23" i="11"/>
  <c r="Z24" i="11" s="1"/>
  <c r="Z26" i="11" s="1"/>
  <c r="Z29" i="11" s="1"/>
  <c r="Y23" i="11"/>
  <c r="Y24" i="11" s="1"/>
  <c r="X23" i="11"/>
  <c r="X24" i="11" s="1"/>
  <c r="S23" i="11"/>
  <c r="S24" i="11" s="1"/>
  <c r="X9" i="11"/>
  <c r="X8" i="11"/>
  <c r="X5" i="11"/>
  <c r="X10" i="11" s="1"/>
  <c r="Y4" i="11"/>
  <c r="Y5" i="11" s="1"/>
  <c r="Y10" i="11" s="1"/>
  <c r="S4" i="11"/>
  <c r="S5" i="11" s="1"/>
  <c r="N9" i="11" a="1"/>
  <c r="N9" i="11" l="1"/>
  <c r="Y52" i="13"/>
  <c r="Y55" i="13" s="1"/>
  <c r="AG52" i="13"/>
  <c r="AG55" i="13" s="1"/>
  <c r="AO52" i="13"/>
  <c r="AO55" i="13" s="1"/>
  <c r="AW52" i="13"/>
  <c r="AW55" i="13" s="1"/>
  <c r="BE52" i="13"/>
  <c r="BE55" i="13" s="1"/>
  <c r="BM52" i="13"/>
  <c r="BM55" i="13" s="1"/>
  <c r="BU52" i="13"/>
  <c r="BU55" i="13" s="1"/>
  <c r="CC52" i="13"/>
  <c r="CC55" i="13" s="1"/>
  <c r="CK52" i="13"/>
  <c r="CK55" i="13" s="1"/>
  <c r="CS52" i="13"/>
  <c r="CS55" i="13" s="1"/>
  <c r="DA52" i="13"/>
  <c r="DA55" i="13" s="1"/>
  <c r="BI52" i="13"/>
  <c r="BI55" i="13" s="1"/>
  <c r="V52" i="13"/>
  <c r="V55" i="13" s="1"/>
  <c r="AL52" i="13"/>
  <c r="AL55" i="13" s="1"/>
  <c r="BB52" i="13"/>
  <c r="BB55" i="13" s="1"/>
  <c r="BJ52" i="13"/>
  <c r="BJ55" i="13" s="1"/>
  <c r="BR52" i="13"/>
  <c r="BR55" i="13" s="1"/>
  <c r="CH52" i="13"/>
  <c r="CH55" i="13" s="1"/>
  <c r="CX52" i="13"/>
  <c r="CX55" i="13" s="1"/>
  <c r="W52" i="13"/>
  <c r="W55" i="13" s="1"/>
  <c r="AE52" i="13"/>
  <c r="AE55" i="13" s="1"/>
  <c r="AM52" i="13"/>
  <c r="AM55" i="13" s="1"/>
  <c r="AU52" i="13"/>
  <c r="AU55" i="13" s="1"/>
  <c r="BC52" i="13"/>
  <c r="BC55" i="13" s="1"/>
  <c r="BK52" i="13"/>
  <c r="BK55" i="13" s="1"/>
  <c r="BS52" i="13"/>
  <c r="BS55" i="13" s="1"/>
  <c r="CA52" i="13"/>
  <c r="CA55" i="13" s="1"/>
  <c r="CI52" i="13"/>
  <c r="CI55" i="13" s="1"/>
  <c r="CQ52" i="13"/>
  <c r="CQ55" i="13" s="1"/>
  <c r="CY52" i="13"/>
  <c r="CY55" i="13" s="1"/>
  <c r="DG52" i="13"/>
  <c r="DG55" i="13" s="1"/>
  <c r="AD52" i="13"/>
  <c r="AD55" i="13" s="1"/>
  <c r="AT52" i="13"/>
  <c r="AT55" i="13" s="1"/>
  <c r="BZ52" i="13"/>
  <c r="BZ55" i="13" s="1"/>
  <c r="CP52" i="13"/>
  <c r="CP55" i="13" s="1"/>
  <c r="DF52" i="13"/>
  <c r="DF55" i="13" s="1"/>
  <c r="DN52" i="13"/>
  <c r="DN55" i="13" s="1"/>
  <c r="S44" i="13"/>
  <c r="S46" i="13" s="1"/>
  <c r="DI52" i="13"/>
  <c r="DI55" i="13" s="1"/>
  <c r="AZ26" i="11"/>
  <c r="AZ29" i="11" s="1"/>
  <c r="U30" i="13"/>
  <c r="U80" i="13" s="1"/>
  <c r="U82" i="13" s="1"/>
  <c r="T52" i="13"/>
  <c r="T55" i="13" s="1"/>
  <c r="AB52" i="13"/>
  <c r="AB55" i="13" s="1"/>
  <c r="AJ52" i="13"/>
  <c r="AJ55" i="13" s="1"/>
  <c r="AR52" i="13"/>
  <c r="AR55" i="13" s="1"/>
  <c r="AZ52" i="13"/>
  <c r="AZ55" i="13" s="1"/>
  <c r="BH52" i="13"/>
  <c r="BH55" i="13" s="1"/>
  <c r="BP52" i="13"/>
  <c r="BP55" i="13" s="1"/>
  <c r="BX52" i="13"/>
  <c r="BX55" i="13" s="1"/>
  <c r="CF52" i="13"/>
  <c r="CF55" i="13" s="1"/>
  <c r="U52" i="13"/>
  <c r="U55" i="13" s="1"/>
  <c r="AC52" i="13"/>
  <c r="AC55" i="13" s="1"/>
  <c r="AK52" i="13"/>
  <c r="AK55" i="13" s="1"/>
  <c r="AS52" i="13"/>
  <c r="AS55" i="13" s="1"/>
  <c r="BA52" i="13"/>
  <c r="BA55" i="13" s="1"/>
  <c r="BQ52" i="13"/>
  <c r="BQ55" i="13" s="1"/>
  <c r="BY52" i="13"/>
  <c r="BY55" i="13" s="1"/>
  <c r="CG52" i="13"/>
  <c r="CG55" i="13" s="1"/>
  <c r="CO52" i="13"/>
  <c r="CO55" i="13" s="1"/>
  <c r="CW52" i="13"/>
  <c r="CW55" i="13" s="1"/>
  <c r="DE52" i="13"/>
  <c r="DE55" i="13" s="1"/>
  <c r="DM52" i="13"/>
  <c r="DM55" i="13" s="1"/>
  <c r="AC26" i="11"/>
  <c r="AS26" i="11"/>
  <c r="BI26" i="11"/>
  <c r="BQ26" i="11"/>
  <c r="BY26" i="11"/>
  <c r="CG26" i="11"/>
  <c r="AK26" i="11"/>
  <c r="BA26" i="11"/>
  <c r="BA29" i="11" s="1"/>
  <c r="AH26" i="11"/>
  <c r="AH29" i="11" s="1"/>
  <c r="AX26" i="11"/>
  <c r="AX29" i="11" s="1"/>
  <c r="BF26" i="11"/>
  <c r="BF29" i="11" s="1"/>
  <c r="BV26" i="11"/>
  <c r="BV29" i="11" s="1"/>
  <c r="CD26" i="11"/>
  <c r="CD29" i="11" s="1"/>
  <c r="CT26" i="11"/>
  <c r="CT29" i="11" s="1"/>
  <c r="DR26" i="11"/>
  <c r="DR29" i="11" s="1"/>
  <c r="BH29" i="11"/>
  <c r="S37" i="13"/>
  <c r="S38" i="13" s="1"/>
  <c r="S39" i="13" s="1"/>
  <c r="S41" i="13" s="1"/>
  <c r="AB26" i="11"/>
  <c r="AB29" i="11" s="1"/>
  <c r="CN26" i="11"/>
  <c r="CN29" i="11" s="1"/>
  <c r="DL26" i="11"/>
  <c r="DL29" i="11" s="1"/>
  <c r="T31" i="13"/>
  <c r="T36" i="13" s="1"/>
  <c r="Y26" i="11"/>
  <c r="AG26" i="11"/>
  <c r="AO26" i="11"/>
  <c r="AW26" i="11"/>
  <c r="BE26" i="11"/>
  <c r="BM26" i="11"/>
  <c r="BU26" i="11"/>
  <c r="CC26" i="11"/>
  <c r="CK26" i="11"/>
  <c r="CS26" i="11"/>
  <c r="DA26" i="11"/>
  <c r="DI26" i="11"/>
  <c r="DQ26" i="11"/>
  <c r="DQ29" i="11" s="1"/>
  <c r="AC27" i="11"/>
  <c r="AK27" i="11"/>
  <c r="AS27" i="11"/>
  <c r="BA27" i="11"/>
  <c r="BI27" i="11"/>
  <c r="BI29" i="11" s="1"/>
  <c r="BQ27" i="11"/>
  <c r="BQ29" i="11" s="1"/>
  <c r="BY27" i="11"/>
  <c r="BY29" i="11" s="1"/>
  <c r="CG27" i="11"/>
  <c r="CG29" i="11" s="1"/>
  <c r="CO27" i="11"/>
  <c r="CW27" i="11"/>
  <c r="DE27" i="11"/>
  <c r="DM27" i="11"/>
  <c r="CF29" i="11"/>
  <c r="X27" i="11"/>
  <c r="AF27" i="11"/>
  <c r="AN27" i="11"/>
  <c r="AV27" i="11"/>
  <c r="BD27" i="11"/>
  <c r="BL27" i="11"/>
  <c r="BT27" i="11"/>
  <c r="CB27" i="11"/>
  <c r="CJ27" i="11"/>
  <c r="CR27" i="11"/>
  <c r="CZ27" i="11"/>
  <c r="DH27" i="11"/>
  <c r="DP27" i="11"/>
  <c r="BP29" i="11"/>
  <c r="Y27" i="11"/>
  <c r="AG27" i="11"/>
  <c r="AO27" i="11"/>
  <c r="AW27" i="11"/>
  <c r="BE27" i="11"/>
  <c r="BM27" i="11"/>
  <c r="BU27" i="11"/>
  <c r="CC27" i="11"/>
  <c r="CK27" i="11"/>
  <c r="CS27" i="11"/>
  <c r="DA27" i="11"/>
  <c r="DI27" i="11"/>
  <c r="AD26" i="11"/>
  <c r="AD29" i="11" s="1"/>
  <c r="AL26" i="11"/>
  <c r="AL29" i="11" s="1"/>
  <c r="AT26" i="11"/>
  <c r="AT29" i="11" s="1"/>
  <c r="BB26" i="11"/>
  <c r="BB29" i="11" s="1"/>
  <c r="BJ26" i="11"/>
  <c r="BJ29" i="11" s="1"/>
  <c r="BR26" i="11"/>
  <c r="BR29" i="11" s="1"/>
  <c r="BZ26" i="11"/>
  <c r="BZ29" i="11" s="1"/>
  <c r="CH26" i="11"/>
  <c r="CH29" i="11" s="1"/>
  <c r="CP26" i="11"/>
  <c r="CP29" i="11" s="1"/>
  <c r="CX26" i="11"/>
  <c r="CX29" i="11" s="1"/>
  <c r="DF26" i="11"/>
  <c r="DF29" i="11" s="1"/>
  <c r="DN26" i="11"/>
  <c r="DN29" i="11" s="1"/>
  <c r="AR29" i="11"/>
  <c r="BX29" i="11"/>
  <c r="DD29" i="11"/>
  <c r="S26" i="11"/>
  <c r="S29" i="11" s="1"/>
  <c r="AE26" i="11"/>
  <c r="AE29" i="11" s="1"/>
  <c r="AM26" i="11"/>
  <c r="AM29" i="11" s="1"/>
  <c r="AU26" i="11"/>
  <c r="AU29" i="11" s="1"/>
  <c r="BC26" i="11"/>
  <c r="BK26" i="11"/>
  <c r="BK29" i="11" s="1"/>
  <c r="BS26" i="11"/>
  <c r="BS29" i="11" s="1"/>
  <c r="CA26" i="11"/>
  <c r="CI26" i="11"/>
  <c r="CI29" i="11" s="1"/>
  <c r="CQ26" i="11"/>
  <c r="CQ29" i="11" s="1"/>
  <c r="CY26" i="11"/>
  <c r="CY29" i="11" s="1"/>
  <c r="DG26" i="11"/>
  <c r="DG29" i="11" s="1"/>
  <c r="DO26" i="11"/>
  <c r="DO29" i="11" s="1"/>
  <c r="N58" i="13"/>
  <c r="N31" i="13"/>
  <c r="T58" i="13"/>
  <c r="N35" i="13"/>
  <c r="T35" i="13"/>
  <c r="X52" i="13"/>
  <c r="X55" i="13" s="1"/>
  <c r="AF52" i="13"/>
  <c r="AF55" i="13" s="1"/>
  <c r="AN52" i="13"/>
  <c r="AN55" i="13" s="1"/>
  <c r="AV52" i="13"/>
  <c r="AV55" i="13" s="1"/>
  <c r="BD52" i="13"/>
  <c r="BD55" i="13" s="1"/>
  <c r="BL52" i="13"/>
  <c r="BL55" i="13" s="1"/>
  <c r="BT52" i="13"/>
  <c r="BT55" i="13" s="1"/>
  <c r="CB52" i="13"/>
  <c r="CB55" i="13" s="1"/>
  <c r="CJ52" i="13"/>
  <c r="CJ55" i="13" s="1"/>
  <c r="CR52" i="13"/>
  <c r="CR55" i="13" s="1"/>
  <c r="CZ52" i="13"/>
  <c r="CZ55" i="13" s="1"/>
  <c r="DH52" i="13"/>
  <c r="DH55" i="13" s="1"/>
  <c r="S67" i="13"/>
  <c r="S59" i="13"/>
  <c r="S57" i="13"/>
  <c r="S60" i="13"/>
  <c r="S73" i="13" s="1"/>
  <c r="N52" i="13"/>
  <c r="N55" i="13" s="1"/>
  <c r="Z52" i="13"/>
  <c r="Z55" i="13" s="1"/>
  <c r="AH52" i="13"/>
  <c r="AH55" i="13" s="1"/>
  <c r="AP52" i="13"/>
  <c r="AP55" i="13" s="1"/>
  <c r="AX52" i="13"/>
  <c r="AX55" i="13" s="1"/>
  <c r="BF52" i="13"/>
  <c r="BF55" i="13" s="1"/>
  <c r="BN52" i="13"/>
  <c r="BN55" i="13" s="1"/>
  <c r="BV52" i="13"/>
  <c r="BV55" i="13" s="1"/>
  <c r="CD52" i="13"/>
  <c r="CD55" i="13" s="1"/>
  <c r="CL52" i="13"/>
  <c r="CL55" i="13" s="1"/>
  <c r="CT52" i="13"/>
  <c r="CT55" i="13" s="1"/>
  <c r="DB52" i="13"/>
  <c r="DB55" i="13" s="1"/>
  <c r="DJ52" i="13"/>
  <c r="DJ55" i="13" s="1"/>
  <c r="S52" i="13"/>
  <c r="S55" i="13" s="1"/>
  <c r="AA52" i="13"/>
  <c r="AA55" i="13" s="1"/>
  <c r="AI52" i="13"/>
  <c r="AI55" i="13" s="1"/>
  <c r="AQ52" i="13"/>
  <c r="AQ55" i="13" s="1"/>
  <c r="AY52" i="13"/>
  <c r="AY55" i="13" s="1"/>
  <c r="BG52" i="13"/>
  <c r="BG55" i="13" s="1"/>
  <c r="BO52" i="13"/>
  <c r="BO55" i="13" s="1"/>
  <c r="BW52" i="13"/>
  <c r="BW55" i="13" s="1"/>
  <c r="CE52" i="13"/>
  <c r="CE55" i="13" s="1"/>
  <c r="CM52" i="13"/>
  <c r="CM55" i="13" s="1"/>
  <c r="CU52" i="13"/>
  <c r="CU55" i="13" s="1"/>
  <c r="DC52" i="13"/>
  <c r="DC55" i="13" s="1"/>
  <c r="DK52" i="13"/>
  <c r="DK55" i="13" s="1"/>
  <c r="CN52" i="13"/>
  <c r="CN55" i="13" s="1"/>
  <c r="CV52" i="13"/>
  <c r="CV55" i="13" s="1"/>
  <c r="DD52" i="13"/>
  <c r="DD55" i="13" s="1"/>
  <c r="DL52" i="13"/>
  <c r="DL55" i="13" s="1"/>
  <c r="N80" i="13"/>
  <c r="N82" i="13" s="1"/>
  <c r="J15" i="13" s="1"/>
  <c r="T80" i="13"/>
  <c r="T82" i="13" s="1"/>
  <c r="Y33" i="11"/>
  <c r="S32" i="11"/>
  <c r="S8" i="11"/>
  <c r="S9" i="11"/>
  <c r="Y54" i="11"/>
  <c r="Y56" i="11" s="1"/>
  <c r="Y32" i="11"/>
  <c r="Y8" i="11"/>
  <c r="Z4" i="11"/>
  <c r="Y9" i="11"/>
  <c r="X11" i="11"/>
  <c r="X12" i="11" s="1"/>
  <c r="X13" i="11" s="1"/>
  <c r="X15" i="11" s="1"/>
  <c r="S41" i="11"/>
  <c r="S33" i="11"/>
  <c r="S31" i="11"/>
  <c r="S18" i="11"/>
  <c r="S20" i="11" s="1"/>
  <c r="S34" i="11"/>
  <c r="S47" i="11" s="1"/>
  <c r="S10" i="11"/>
  <c r="BC29" i="11"/>
  <c r="CA29" i="11"/>
  <c r="Y41" i="11"/>
  <c r="Y31" i="11"/>
  <c r="Y18" i="11"/>
  <c r="Y20" i="11" s="1"/>
  <c r="Y34" i="11"/>
  <c r="Y47" i="11" s="1"/>
  <c r="X41" i="11"/>
  <c r="X31" i="11"/>
  <c r="X18" i="11"/>
  <c r="X20" i="11" s="1"/>
  <c r="X34" i="11"/>
  <c r="X47" i="11" s="1"/>
  <c r="X33" i="11"/>
  <c r="X26" i="11"/>
  <c r="AF26" i="11"/>
  <c r="AF29" i="11" s="1"/>
  <c r="AN26" i="11"/>
  <c r="AV26" i="11"/>
  <c r="AV29" i="11" s="1"/>
  <c r="BD26" i="11"/>
  <c r="BD29" i="11" s="1"/>
  <c r="BL26" i="11"/>
  <c r="BL29" i="11" s="1"/>
  <c r="BT26" i="11"/>
  <c r="BT29" i="11" s="1"/>
  <c r="CB26" i="11"/>
  <c r="CJ26" i="11"/>
  <c r="CR26" i="11"/>
  <c r="CR29" i="11" s="1"/>
  <c r="CZ26" i="11"/>
  <c r="DH26" i="11"/>
  <c r="DH29" i="11" s="1"/>
  <c r="DP26" i="11"/>
  <c r="DP29" i="11" s="1"/>
  <c r="AA26" i="11"/>
  <c r="AA29" i="11" s="1"/>
  <c r="AI26" i="11"/>
  <c r="AI29" i="11" s="1"/>
  <c r="AQ26" i="11"/>
  <c r="AQ29" i="11" s="1"/>
  <c r="AY26" i="11"/>
  <c r="AY29" i="11" s="1"/>
  <c r="BG26" i="11"/>
  <c r="BG29" i="11" s="1"/>
  <c r="BO26" i="11"/>
  <c r="BO29" i="11" s="1"/>
  <c r="BW26" i="11"/>
  <c r="BW29" i="11" s="1"/>
  <c r="CE26" i="11"/>
  <c r="CE29" i="11" s="1"/>
  <c r="CM26" i="11"/>
  <c r="CM29" i="11" s="1"/>
  <c r="CU26" i="11"/>
  <c r="CU29" i="11" s="1"/>
  <c r="DC26" i="11"/>
  <c r="DC29" i="11" s="1"/>
  <c r="DK26" i="11"/>
  <c r="DK29" i="11" s="1"/>
  <c r="DS26" i="11"/>
  <c r="DS29" i="11" s="1"/>
  <c r="CO26" i="11"/>
  <c r="CO29" i="11" s="1"/>
  <c r="CW26" i="11"/>
  <c r="CW29" i="11" s="1"/>
  <c r="DE26" i="11"/>
  <c r="DM26" i="11"/>
  <c r="DM29" i="11" s="1"/>
  <c r="S54" i="11"/>
  <c r="S56" i="11" s="1"/>
  <c r="U35" i="13" l="1"/>
  <c r="U58" i="13"/>
  <c r="T57" i="13"/>
  <c r="T59" i="13"/>
  <c r="T67" i="13"/>
  <c r="T60" i="13"/>
  <c r="T73" i="13" s="1"/>
  <c r="T44" i="13"/>
  <c r="T46" i="13" s="1"/>
  <c r="AC29" i="11"/>
  <c r="CJ29" i="11"/>
  <c r="X29" i="11"/>
  <c r="AK29" i="11"/>
  <c r="Y11" i="11"/>
  <c r="Y12" i="11" s="1"/>
  <c r="Y13" i="11" s="1"/>
  <c r="Y15" i="11" s="1"/>
  <c r="AS29" i="11"/>
  <c r="CC29" i="11"/>
  <c r="U31" i="13"/>
  <c r="U34" i="13"/>
  <c r="V30" i="13"/>
  <c r="CB29" i="11"/>
  <c r="BU29" i="11"/>
  <c r="BM29" i="11"/>
  <c r="DE29" i="11"/>
  <c r="DI29" i="11"/>
  <c r="AW29" i="11"/>
  <c r="BE29" i="11"/>
  <c r="DA29" i="11"/>
  <c r="AO29" i="11"/>
  <c r="CZ29" i="11"/>
  <c r="AN29" i="11"/>
  <c r="CS29" i="11"/>
  <c r="AG29" i="11"/>
  <c r="CK29" i="11"/>
  <c r="Y29" i="11"/>
  <c r="S66" i="13"/>
  <c r="S69" i="13" s="1"/>
  <c r="S72" i="13"/>
  <c r="S74" i="13" s="1"/>
  <c r="S76" i="13" s="1"/>
  <c r="S61" i="13"/>
  <c r="S63" i="13" s="1"/>
  <c r="N59" i="13"/>
  <c r="N60" i="13"/>
  <c r="N73" i="13" s="1"/>
  <c r="N57" i="13"/>
  <c r="N44" i="13"/>
  <c r="N46" i="13" s="1"/>
  <c r="J11" i="13" s="1"/>
  <c r="N67" i="13"/>
  <c r="N36" i="13"/>
  <c r="T37" i="13"/>
  <c r="T38" i="13" s="1"/>
  <c r="T39" i="13" s="1"/>
  <c r="T41" i="13" s="1"/>
  <c r="S11" i="11"/>
  <c r="S12" i="11" s="1"/>
  <c r="S13" i="11" s="1"/>
  <c r="S15" i="11" s="1"/>
  <c r="Z54" i="11"/>
  <c r="Z56" i="11" s="1"/>
  <c r="Z32" i="11"/>
  <c r="Z9" i="11"/>
  <c r="AA4" i="11"/>
  <c r="Z8" i="11"/>
  <c r="Z5" i="11"/>
  <c r="Y46" i="11"/>
  <c r="Y48" i="11" s="1"/>
  <c r="Y50" i="11" s="1"/>
  <c r="Y40" i="11"/>
  <c r="Y43" i="11" s="1"/>
  <c r="Y35" i="11"/>
  <c r="X46" i="11"/>
  <c r="X48" i="11" s="1"/>
  <c r="X50" i="11" s="1"/>
  <c r="X35" i="11"/>
  <c r="X40" i="11"/>
  <c r="X43" i="11" s="1"/>
  <c r="S40" i="11"/>
  <c r="S43" i="11" s="1"/>
  <c r="S46" i="11"/>
  <c r="S48" i="11" s="1"/>
  <c r="S50" i="11" s="1"/>
  <c r="S35" i="11"/>
  <c r="S37" i="11" s="1"/>
  <c r="T72" i="13" l="1"/>
  <c r="T74" i="13" s="1"/>
  <c r="T76" i="13" s="1"/>
  <c r="Y37" i="11"/>
  <c r="Y60" i="11" s="1"/>
  <c r="Y61" i="11" s="1"/>
  <c r="T61" i="13"/>
  <c r="T63" i="13" s="1"/>
  <c r="T66" i="13"/>
  <c r="T69" i="13" s="1"/>
  <c r="X37" i="11"/>
  <c r="X60" i="11" s="1"/>
  <c r="X61" i="11" s="1"/>
  <c r="V31" i="13"/>
  <c r="W30" i="13"/>
  <c r="V35" i="13"/>
  <c r="V80" i="13"/>
  <c r="V82" i="13" s="1"/>
  <c r="V34" i="13"/>
  <c r="V58" i="13"/>
  <c r="U60" i="13"/>
  <c r="U73" i="13" s="1"/>
  <c r="U67" i="13"/>
  <c r="U59" i="13"/>
  <c r="U57" i="13"/>
  <c r="U44" i="13"/>
  <c r="U46" i="13" s="1"/>
  <c r="U36" i="13"/>
  <c r="U37" i="13" s="1"/>
  <c r="U38" i="13" s="1"/>
  <c r="U39" i="13" s="1"/>
  <c r="U41" i="13" s="1"/>
  <c r="N37" i="13"/>
  <c r="N38" i="13" s="1"/>
  <c r="N39" i="13" s="1"/>
  <c r="N41" i="13" s="1"/>
  <c r="S86" i="13"/>
  <c r="S87" i="13" s="1"/>
  <c r="N72" i="13"/>
  <c r="N74" i="13" s="1"/>
  <c r="N76" i="13" s="1"/>
  <c r="J14" i="13" s="1"/>
  <c r="N61" i="13"/>
  <c r="N63" i="13" s="1"/>
  <c r="J12" i="13" s="1"/>
  <c r="N66" i="13"/>
  <c r="N69" i="13" s="1"/>
  <c r="J13" i="13" s="1"/>
  <c r="Z41" i="11"/>
  <c r="Z34" i="11"/>
  <c r="Z47" i="11" s="1"/>
  <c r="Z33" i="11"/>
  <c r="Z18" i="11"/>
  <c r="Z20" i="11" s="1"/>
  <c r="Z10" i="11"/>
  <c r="Z31" i="11"/>
  <c r="AA32" i="11"/>
  <c r="AA9" i="11"/>
  <c r="AB4" i="11"/>
  <c r="AA8" i="11"/>
  <c r="AA5" i="11"/>
  <c r="AA54" i="11"/>
  <c r="AA56" i="11" s="1"/>
  <c r="Q4" i="9"/>
  <c r="L14" i="9"/>
  <c r="K14" i="9"/>
  <c r="J14" i="9"/>
  <c r="I14" i="9"/>
  <c r="G14" i="9"/>
  <c r="F14" i="9"/>
  <c r="E14" i="9"/>
  <c r="D14" i="9"/>
  <c r="L11" i="9"/>
  <c r="K11" i="9"/>
  <c r="J11" i="9"/>
  <c r="I11" i="9"/>
  <c r="G11" i="9"/>
  <c r="F11" i="9"/>
  <c r="E11" i="9"/>
  <c r="D11" i="9"/>
  <c r="D9" i="4"/>
  <c r="L17" i="9"/>
  <c r="K17" i="9"/>
  <c r="J17" i="9"/>
  <c r="I17" i="9"/>
  <c r="H17" i="9"/>
  <c r="G17" i="9"/>
  <c r="F17" i="9"/>
  <c r="E17" i="9"/>
  <c r="D17" i="9"/>
  <c r="Q52" i="9"/>
  <c r="Q26" i="9"/>
  <c r="Q24" i="9"/>
  <c r="Q22" i="9"/>
  <c r="Q23" i="9" s="1"/>
  <c r="Q31" i="9"/>
  <c r="H28" i="9"/>
  <c r="H51" i="9"/>
  <c r="L51" i="9"/>
  <c r="K51" i="9"/>
  <c r="J51" i="9"/>
  <c r="I51" i="9"/>
  <c r="G51" i="9"/>
  <c r="F51" i="9"/>
  <c r="E51" i="9"/>
  <c r="D51" i="9"/>
  <c r="H14" i="9"/>
  <c r="H11" i="9"/>
  <c r="J10" i="13" l="1"/>
  <c r="J16" i="13" s="1"/>
  <c r="I12" i="13" s="1"/>
  <c r="T86" i="13"/>
  <c r="T87" i="13" s="1"/>
  <c r="U72" i="13"/>
  <c r="U74" i="13" s="1"/>
  <c r="U76" i="13" s="1"/>
  <c r="U61" i="13"/>
  <c r="U63" i="13" s="1"/>
  <c r="U66" i="13"/>
  <c r="U69" i="13" s="1"/>
  <c r="W58" i="13"/>
  <c r="X30" i="13"/>
  <c r="W80" i="13"/>
  <c r="W82" i="13" s="1"/>
  <c r="W35" i="13"/>
  <c r="W31" i="13"/>
  <c r="W34" i="13"/>
  <c r="V67" i="13"/>
  <c r="V57" i="13"/>
  <c r="V60" i="13"/>
  <c r="V73" i="13" s="1"/>
  <c r="V44" i="13"/>
  <c r="V46" i="13" s="1"/>
  <c r="V59" i="13"/>
  <c r="V36" i="13"/>
  <c r="V37" i="13" s="1"/>
  <c r="V38" i="13" s="1"/>
  <c r="V39" i="13" s="1"/>
  <c r="V41" i="13" s="1"/>
  <c r="Z11" i="11"/>
  <c r="Z12" i="11" s="1"/>
  <c r="Z13" i="11" s="1"/>
  <c r="Z15" i="11" s="1"/>
  <c r="Z40" i="11"/>
  <c r="Z43" i="11" s="1"/>
  <c r="Z35" i="11"/>
  <c r="Z37" i="11" s="1"/>
  <c r="Z46" i="11"/>
  <c r="Z48" i="11" s="1"/>
  <c r="Z50" i="11" s="1"/>
  <c r="AA41" i="11"/>
  <c r="AA18" i="11"/>
  <c r="AA20" i="11" s="1"/>
  <c r="AA33" i="11"/>
  <c r="AA34" i="11"/>
  <c r="AA47" i="11" s="1"/>
  <c r="AA10" i="11"/>
  <c r="AA31" i="11"/>
  <c r="AB54" i="11"/>
  <c r="AB56" i="11" s="1"/>
  <c r="AB32" i="11"/>
  <c r="AB9" i="11"/>
  <c r="AB5" i="11"/>
  <c r="AB8" i="11"/>
  <c r="AC4" i="11"/>
  <c r="Q53" i="9"/>
  <c r="Q55" i="9" s="1"/>
  <c r="Q25" i="9"/>
  <c r="Q28" i="9" s="1"/>
  <c r="Q8" i="9"/>
  <c r="Q7" i="9"/>
  <c r="H76" i="4"/>
  <c r="H77" i="4"/>
  <c r="H78" i="4"/>
  <c r="H79" i="4"/>
  <c r="H80" i="4"/>
  <c r="H81" i="4"/>
  <c r="H82" i="4"/>
  <c r="H83" i="4"/>
  <c r="H75" i="4"/>
  <c r="E76" i="4"/>
  <c r="E77" i="4"/>
  <c r="E78" i="4"/>
  <c r="E79" i="4"/>
  <c r="E80" i="4"/>
  <c r="E81" i="4"/>
  <c r="E82" i="4"/>
  <c r="E83" i="4"/>
  <c r="E75" i="4"/>
  <c r="S24" i="4"/>
  <c r="E25" i="8"/>
  <c r="H25" i="6"/>
  <c r="I25" i="6"/>
  <c r="D26" i="4"/>
  <c r="E7" i="4" s="1"/>
  <c r="E25" i="6"/>
  <c r="F25" i="6"/>
  <c r="G25" i="6"/>
  <c r="J25" i="6"/>
  <c r="K25" i="6"/>
  <c r="L25" i="6"/>
  <c r="D25" i="6"/>
  <c r="N4" i="4"/>
  <c r="N8" i="4" s="1"/>
  <c r="AB23" i="4"/>
  <c r="AB24" i="4" s="1"/>
  <c r="AC23" i="4"/>
  <c r="AD23" i="4"/>
  <c r="AD24" i="4" s="1"/>
  <c r="AD26" i="4" s="1"/>
  <c r="AD29" i="4" s="1"/>
  <c r="AE23" i="4"/>
  <c r="AF23" i="4"/>
  <c r="AF24" i="4" s="1"/>
  <c r="AF26" i="4" s="1"/>
  <c r="AG23" i="4"/>
  <c r="AH23" i="4"/>
  <c r="AH24" i="4" s="1"/>
  <c r="AH26" i="4" s="1"/>
  <c r="AI23" i="4"/>
  <c r="AI24" i="4" s="1"/>
  <c r="AJ23" i="4"/>
  <c r="AJ24" i="4" s="1"/>
  <c r="AJ26" i="4" s="1"/>
  <c r="AJ29" i="4" s="1"/>
  <c r="AK23" i="4"/>
  <c r="AL23" i="4"/>
  <c r="AL24" i="4" s="1"/>
  <c r="AL26" i="4" s="1"/>
  <c r="AM23" i="4"/>
  <c r="AM24" i="4" s="1"/>
  <c r="AM26" i="4" s="1"/>
  <c r="AM29" i="4" s="1"/>
  <c r="AN23" i="4"/>
  <c r="AN24" i="4" s="1"/>
  <c r="AN26" i="4" s="1"/>
  <c r="AO23" i="4"/>
  <c r="AO24" i="4" s="1"/>
  <c r="AO26" i="4" s="1"/>
  <c r="AP23" i="4"/>
  <c r="AQ23" i="4"/>
  <c r="AQ24" i="4" s="1"/>
  <c r="AR23" i="4"/>
  <c r="AR24" i="4" s="1"/>
  <c r="AS23" i="4"/>
  <c r="AT23" i="4"/>
  <c r="AU23" i="4"/>
  <c r="AV23" i="4"/>
  <c r="AV24" i="4" s="1"/>
  <c r="AV26" i="4" s="1"/>
  <c r="AW23" i="4"/>
  <c r="AW24" i="4" s="1"/>
  <c r="AW26" i="4" s="1"/>
  <c r="AX23" i="4"/>
  <c r="AX24" i="4" s="1"/>
  <c r="AX26" i="4" s="1"/>
  <c r="AY23" i="4"/>
  <c r="AY24" i="4" s="1"/>
  <c r="AZ23" i="4"/>
  <c r="AZ24" i="4" s="1"/>
  <c r="AZ26" i="4" s="1"/>
  <c r="AZ29" i="4" s="1"/>
  <c r="BA23" i="4"/>
  <c r="BB23" i="4"/>
  <c r="BC23" i="4"/>
  <c r="BD23" i="4"/>
  <c r="BD24" i="4" s="1"/>
  <c r="BD26" i="4" s="1"/>
  <c r="BE23" i="4"/>
  <c r="BE24" i="4" s="1"/>
  <c r="BE26" i="4" s="1"/>
  <c r="BF23" i="4"/>
  <c r="BF24" i="4" s="1"/>
  <c r="BF26" i="4" s="1"/>
  <c r="BG23" i="4"/>
  <c r="BG24" i="4" s="1"/>
  <c r="BH23" i="4"/>
  <c r="BI23" i="4"/>
  <c r="BJ23" i="4"/>
  <c r="BJ24" i="4" s="1"/>
  <c r="BJ26" i="4" s="1"/>
  <c r="BK23" i="4"/>
  <c r="BK24" i="4" s="1"/>
  <c r="BK26" i="4" s="1"/>
  <c r="BK29" i="4" s="1"/>
  <c r="BL23" i="4"/>
  <c r="BL24" i="4" s="1"/>
  <c r="BL26" i="4" s="1"/>
  <c r="BM23" i="4"/>
  <c r="BM24" i="4" s="1"/>
  <c r="BM26" i="4" s="1"/>
  <c r="BN23" i="4"/>
  <c r="BN24" i="4" s="1"/>
  <c r="BN26" i="4" s="1"/>
  <c r="BO23" i="4"/>
  <c r="BO24" i="4" s="1"/>
  <c r="BP23" i="4"/>
  <c r="BP24" i="4" s="1"/>
  <c r="BQ23" i="4"/>
  <c r="BR23" i="4"/>
  <c r="BS23" i="4"/>
  <c r="BS24" i="4" s="1"/>
  <c r="BS26" i="4" s="1"/>
  <c r="BS29" i="4" s="1"/>
  <c r="BT23" i="4"/>
  <c r="BT24" i="4" s="1"/>
  <c r="BT26" i="4" s="1"/>
  <c r="BU23" i="4"/>
  <c r="BU24" i="4"/>
  <c r="BU26" i="4" s="1"/>
  <c r="BV23" i="4"/>
  <c r="BV24" i="4" s="1"/>
  <c r="BV26" i="4" s="1"/>
  <c r="BW23" i="4"/>
  <c r="BW24" i="4" s="1"/>
  <c r="BX23" i="4"/>
  <c r="BY23" i="4"/>
  <c r="BY24" i="4" s="1"/>
  <c r="BY26" i="4" s="1"/>
  <c r="BY29" i="4" s="1"/>
  <c r="BZ23" i="4"/>
  <c r="CA23" i="4"/>
  <c r="CA24" i="4" s="1"/>
  <c r="CA26" i="4" s="1"/>
  <c r="CB23" i="4"/>
  <c r="CB24" i="4" s="1"/>
  <c r="CB26" i="4" s="1"/>
  <c r="CC23" i="4"/>
  <c r="CC24" i="4" s="1"/>
  <c r="CD23" i="4"/>
  <c r="CD24" i="4" s="1"/>
  <c r="CD26" i="4" s="1"/>
  <c r="CE23" i="4"/>
  <c r="CF23" i="4"/>
  <c r="CG23" i="4"/>
  <c r="CH23" i="4"/>
  <c r="CH24" i="4" s="1"/>
  <c r="CH26" i="4" s="1"/>
  <c r="CI23" i="4"/>
  <c r="CI24" i="4" s="1"/>
  <c r="CI26" i="4" s="1"/>
  <c r="CJ23" i="4"/>
  <c r="CJ24" i="4" s="1"/>
  <c r="CJ26" i="4" s="1"/>
  <c r="CK23" i="4"/>
  <c r="CK24" i="4" s="1"/>
  <c r="CK26" i="4" s="1"/>
  <c r="CL23" i="4"/>
  <c r="CM23" i="4"/>
  <c r="CM24" i="4" s="1"/>
  <c r="CM26" i="4" s="1"/>
  <c r="CN23" i="4"/>
  <c r="CO23" i="4"/>
  <c r="CO24" i="4" s="1"/>
  <c r="CO26" i="4" s="1"/>
  <c r="CP23" i="4"/>
  <c r="CP24" i="4" s="1"/>
  <c r="CP26" i="4" s="1"/>
  <c r="CQ23" i="4"/>
  <c r="CQ24" i="4" s="1"/>
  <c r="CQ26" i="4" s="1"/>
  <c r="CR23" i="4"/>
  <c r="CS23" i="4"/>
  <c r="CS24" i="4" s="1"/>
  <c r="CS26" i="4" s="1"/>
  <c r="CT23" i="4"/>
  <c r="CT24" i="4" s="1"/>
  <c r="CT26" i="4" s="1"/>
  <c r="CU23" i="4"/>
  <c r="CU24" i="4" s="1"/>
  <c r="CV23" i="4"/>
  <c r="CW23" i="4"/>
  <c r="CW24" i="4" s="1"/>
  <c r="CW26" i="4" s="1"/>
  <c r="CX23" i="4"/>
  <c r="CX24" i="4" s="1"/>
  <c r="CX26" i="4" s="1"/>
  <c r="CY23" i="4"/>
  <c r="CY24" i="4" s="1"/>
  <c r="CY26" i="4" s="1"/>
  <c r="CY29" i="4" s="1"/>
  <c r="CZ23" i="4"/>
  <c r="DA23" i="4"/>
  <c r="DA24" i="4" s="1"/>
  <c r="DA26" i="4" s="1"/>
  <c r="DB23" i="4"/>
  <c r="DB24" i="4" s="1"/>
  <c r="DB26" i="4" s="1"/>
  <c r="DB29" i="4" s="1"/>
  <c r="DC23" i="4"/>
  <c r="DC24" i="4" s="1"/>
  <c r="DD23" i="4"/>
  <c r="DE23" i="4"/>
  <c r="DE24" i="4" s="1"/>
  <c r="DE26" i="4" s="1"/>
  <c r="DF23" i="4"/>
  <c r="DF24" i="4" s="1"/>
  <c r="DF26" i="4" s="1"/>
  <c r="DG23" i="4"/>
  <c r="DG24" i="4" s="1"/>
  <c r="DG26" i="4" s="1"/>
  <c r="DH23" i="4"/>
  <c r="DI23" i="4"/>
  <c r="DI24" i="4" s="1"/>
  <c r="DI26" i="4" s="1"/>
  <c r="DJ23" i="4"/>
  <c r="DK23" i="4"/>
  <c r="DK24" i="4" s="1"/>
  <c r="DL23" i="4"/>
  <c r="DM23" i="4"/>
  <c r="DM24" i="4" s="1"/>
  <c r="DM26" i="4" s="1"/>
  <c r="DN23" i="4"/>
  <c r="DN24" i="4" s="1"/>
  <c r="DN26" i="4" s="1"/>
  <c r="AB25" i="4"/>
  <c r="AC25" i="4"/>
  <c r="AD25" i="4"/>
  <c r="AE25" i="4"/>
  <c r="AF25" i="4"/>
  <c r="AG25" i="4"/>
  <c r="AH25" i="4"/>
  <c r="AI25" i="4"/>
  <c r="AJ25" i="4"/>
  <c r="AK25" i="4"/>
  <c r="AL25" i="4"/>
  <c r="AM25" i="4"/>
  <c r="AN25" i="4"/>
  <c r="AO25" i="4"/>
  <c r="AP25" i="4"/>
  <c r="AQ25" i="4"/>
  <c r="AR25" i="4"/>
  <c r="AS25" i="4"/>
  <c r="AT25" i="4"/>
  <c r="AU25" i="4"/>
  <c r="AV25" i="4"/>
  <c r="AW25" i="4"/>
  <c r="AX25" i="4"/>
  <c r="AY25" i="4"/>
  <c r="AZ25" i="4"/>
  <c r="BA25" i="4"/>
  <c r="BB25" i="4"/>
  <c r="BC25" i="4"/>
  <c r="BD25" i="4"/>
  <c r="BE25" i="4"/>
  <c r="BF25" i="4"/>
  <c r="BG25" i="4"/>
  <c r="BH25" i="4"/>
  <c r="BI25" i="4"/>
  <c r="BJ25" i="4"/>
  <c r="BK25" i="4"/>
  <c r="BL25" i="4"/>
  <c r="BM25" i="4"/>
  <c r="BN25" i="4"/>
  <c r="BO25" i="4"/>
  <c r="BP25" i="4"/>
  <c r="BQ25" i="4"/>
  <c r="BR25" i="4"/>
  <c r="BS25" i="4"/>
  <c r="BT25" i="4"/>
  <c r="BU25" i="4"/>
  <c r="BV25" i="4"/>
  <c r="BW25" i="4"/>
  <c r="BX25" i="4"/>
  <c r="BY25" i="4"/>
  <c r="BZ25" i="4"/>
  <c r="CA25" i="4"/>
  <c r="CB25" i="4"/>
  <c r="CC25" i="4"/>
  <c r="CD25" i="4"/>
  <c r="CE25" i="4"/>
  <c r="CF25" i="4"/>
  <c r="CG25" i="4"/>
  <c r="CH25" i="4"/>
  <c r="CI25" i="4"/>
  <c r="CJ25" i="4"/>
  <c r="CK25" i="4"/>
  <c r="CL25" i="4"/>
  <c r="CM25" i="4"/>
  <c r="CN25" i="4"/>
  <c r="CO25" i="4"/>
  <c r="CP25" i="4"/>
  <c r="CQ25" i="4"/>
  <c r="CR25" i="4"/>
  <c r="CS25" i="4"/>
  <c r="CT25" i="4"/>
  <c r="CU25" i="4"/>
  <c r="CV25" i="4"/>
  <c r="CW25" i="4"/>
  <c r="CX25" i="4"/>
  <c r="CY25" i="4"/>
  <c r="CZ25" i="4"/>
  <c r="DA25" i="4"/>
  <c r="DB25" i="4"/>
  <c r="DC25" i="4"/>
  <c r="DD25" i="4"/>
  <c r="DE25" i="4"/>
  <c r="DF25" i="4"/>
  <c r="DG25" i="4"/>
  <c r="DH25" i="4"/>
  <c r="DI25" i="4"/>
  <c r="DJ25" i="4"/>
  <c r="DK25" i="4"/>
  <c r="DL25" i="4"/>
  <c r="DM25" i="4"/>
  <c r="DN25" i="4"/>
  <c r="AB27" i="4"/>
  <c r="AC27" i="4"/>
  <c r="AD27" i="4"/>
  <c r="AE27" i="4"/>
  <c r="AF27" i="4"/>
  <c r="AG27" i="4"/>
  <c r="AH27" i="4"/>
  <c r="AI27" i="4"/>
  <c r="AJ27" i="4"/>
  <c r="AK27" i="4"/>
  <c r="AL27" i="4"/>
  <c r="AM27" i="4"/>
  <c r="AN27" i="4"/>
  <c r="AO27" i="4"/>
  <c r="AP27" i="4"/>
  <c r="AQ27" i="4"/>
  <c r="AR27" i="4"/>
  <c r="AS27" i="4"/>
  <c r="AT27" i="4"/>
  <c r="AU27" i="4"/>
  <c r="AV27" i="4"/>
  <c r="AW27" i="4"/>
  <c r="AX27" i="4"/>
  <c r="AY27" i="4"/>
  <c r="AZ27" i="4"/>
  <c r="BA27" i="4"/>
  <c r="BB27" i="4"/>
  <c r="BC27" i="4"/>
  <c r="BD27" i="4"/>
  <c r="BE27" i="4"/>
  <c r="BF27" i="4"/>
  <c r="BG27" i="4"/>
  <c r="BH27" i="4"/>
  <c r="BI27" i="4"/>
  <c r="BJ27" i="4"/>
  <c r="BK27" i="4"/>
  <c r="BL27" i="4"/>
  <c r="BM27" i="4"/>
  <c r="BN27" i="4"/>
  <c r="BO27" i="4"/>
  <c r="BP27" i="4"/>
  <c r="BQ27" i="4"/>
  <c r="BR27" i="4"/>
  <c r="BS27" i="4"/>
  <c r="BT27" i="4"/>
  <c r="BU27" i="4"/>
  <c r="BV27" i="4"/>
  <c r="BW27" i="4"/>
  <c r="BX27" i="4"/>
  <c r="BY27" i="4"/>
  <c r="BZ27" i="4"/>
  <c r="CA27" i="4"/>
  <c r="CB27" i="4"/>
  <c r="CC27" i="4"/>
  <c r="CD27" i="4"/>
  <c r="CE27" i="4"/>
  <c r="CF27" i="4"/>
  <c r="CG27" i="4"/>
  <c r="CH27" i="4"/>
  <c r="CI27" i="4"/>
  <c r="CJ27" i="4"/>
  <c r="CK27" i="4"/>
  <c r="CL27" i="4"/>
  <c r="CM27" i="4"/>
  <c r="CN27" i="4"/>
  <c r="CO27" i="4"/>
  <c r="CP27" i="4"/>
  <c r="CQ27" i="4"/>
  <c r="CR27" i="4"/>
  <c r="CS27" i="4"/>
  <c r="CT27" i="4"/>
  <c r="CU27" i="4"/>
  <c r="CV27" i="4"/>
  <c r="CW27" i="4"/>
  <c r="CX27" i="4"/>
  <c r="CY27" i="4"/>
  <c r="CZ27" i="4"/>
  <c r="DA27" i="4"/>
  <c r="DB27" i="4"/>
  <c r="DC27" i="4"/>
  <c r="DD27" i="4"/>
  <c r="DE27" i="4"/>
  <c r="DF27" i="4"/>
  <c r="DG27" i="4"/>
  <c r="DH27" i="4"/>
  <c r="DI27" i="4"/>
  <c r="DJ27" i="4"/>
  <c r="DK27" i="4"/>
  <c r="DL27" i="4"/>
  <c r="DM27" i="4"/>
  <c r="DN27" i="4"/>
  <c r="BC53" i="4"/>
  <c r="BC54" i="4" s="1"/>
  <c r="BC56" i="4" s="1"/>
  <c r="CQ53" i="4"/>
  <c r="T4" i="4"/>
  <c r="U4" i="4"/>
  <c r="U23" i="4"/>
  <c r="U24" i="4" s="1"/>
  <c r="U26" i="4" s="1"/>
  <c r="U29" i="4" s="1"/>
  <c r="V23" i="4"/>
  <c r="V24" i="4" s="1"/>
  <c r="V26" i="4" s="1"/>
  <c r="W23" i="4"/>
  <c r="W24" i="4" s="1"/>
  <c r="W26" i="4" s="1"/>
  <c r="X23" i="4"/>
  <c r="Y23" i="4"/>
  <c r="Y24" i="4" s="1"/>
  <c r="Y26" i="4" s="1"/>
  <c r="Z23" i="4"/>
  <c r="Z24" i="4" s="1"/>
  <c r="Z26" i="4" s="1"/>
  <c r="AA23" i="4"/>
  <c r="AA24" i="4" s="1"/>
  <c r="U25" i="4"/>
  <c r="V25" i="4"/>
  <c r="W25" i="4"/>
  <c r="X25" i="4"/>
  <c r="Y25" i="4"/>
  <c r="Z25" i="4"/>
  <c r="AA25" i="4"/>
  <c r="U27" i="4"/>
  <c r="V27" i="4"/>
  <c r="W27" i="4"/>
  <c r="X27" i="4"/>
  <c r="Y27" i="4"/>
  <c r="Z27" i="4"/>
  <c r="AA27" i="4"/>
  <c r="T8" i="4"/>
  <c r="S8" i="4"/>
  <c r="T27" i="4"/>
  <c r="T25" i="4"/>
  <c r="T23" i="4"/>
  <c r="S27" i="4"/>
  <c r="S25" i="4"/>
  <c r="S23" i="4"/>
  <c r="S26" i="4" s="1"/>
  <c r="N27" i="4"/>
  <c r="N25" i="4"/>
  <c r="N23" i="4"/>
  <c r="N24" i="4" s="1"/>
  <c r="AF53" i="4"/>
  <c r="D12" i="4"/>
  <c r="D15" i="4"/>
  <c r="U9" i="4" s="1"/>
  <c r="X53" i="4"/>
  <c r="X54" i="4" s="1"/>
  <c r="X56" i="4" s="1"/>
  <c r="AD53" i="4"/>
  <c r="W53" i="4"/>
  <c r="DM53" i="4"/>
  <c r="DE53" i="4"/>
  <c r="AK53" i="4"/>
  <c r="AC53" i="4"/>
  <c r="DL53" i="4"/>
  <c r="AR53" i="4"/>
  <c r="AR54" i="4" s="1"/>
  <c r="AR56" i="4" s="1"/>
  <c r="U53" i="4"/>
  <c r="U54" i="4" s="1"/>
  <c r="U56" i="4" s="1"/>
  <c r="BG53" i="4"/>
  <c r="AY53" i="4"/>
  <c r="AQ53" i="4"/>
  <c r="DB53" i="4"/>
  <c r="DB54" i="4" s="1"/>
  <c r="DB56" i="4" s="1"/>
  <c r="CT53" i="4"/>
  <c r="CL53" i="4"/>
  <c r="BR24" i="4"/>
  <c r="BR26" i="4" s="1"/>
  <c r="BR29" i="4" s="1"/>
  <c r="T53" i="4"/>
  <c r="T54" i="4" s="1"/>
  <c r="T56" i="4" s="1"/>
  <c r="CS53" i="4"/>
  <c r="CK53" i="4"/>
  <c r="CK54" i="4" s="1"/>
  <c r="CK56" i="4" s="1"/>
  <c r="CC53" i="4"/>
  <c r="N53" i="4"/>
  <c r="CR53" i="4"/>
  <c r="BL53" i="4"/>
  <c r="BD53" i="4"/>
  <c r="DH24" i="4"/>
  <c r="AE24" i="4"/>
  <c r="AE26" i="4" s="1"/>
  <c r="AE29" i="4" s="1"/>
  <c r="X24" i="4"/>
  <c r="X26" i="4" s="1"/>
  <c r="X29" i="4" s="1"/>
  <c r="CE24" i="4"/>
  <c r="CV24" i="4"/>
  <c r="AG24" i="4"/>
  <c r="AG26" i="4" s="1"/>
  <c r="AG29" i="4" s="1"/>
  <c r="BH24" i="4"/>
  <c r="BC24" i="4"/>
  <c r="BC26" i="4" s="1"/>
  <c r="BC29" i="4" s="1"/>
  <c r="BX24" i="4"/>
  <c r="AS24" i="4"/>
  <c r="AS26" i="4" s="1"/>
  <c r="AS29" i="4" s="1"/>
  <c r="BZ24" i="4"/>
  <c r="BZ26" i="4" s="1"/>
  <c r="BZ29" i="4" s="1"/>
  <c r="CZ24" i="4"/>
  <c r="CZ26" i="4" s="1"/>
  <c r="DJ24" i="4"/>
  <c r="DJ26" i="4" s="1"/>
  <c r="BI24" i="4"/>
  <c r="BI26" i="4" s="1"/>
  <c r="T24" i="4"/>
  <c r="T26" i="4" s="1"/>
  <c r="DD24" i="4"/>
  <c r="DD26" i="4" s="1"/>
  <c r="DD29" i="4" s="1"/>
  <c r="AP24" i="4"/>
  <c r="AP26" i="4" s="1"/>
  <c r="CF24" i="4"/>
  <c r="CF26" i="4" s="1"/>
  <c r="CF29" i="4" s="1"/>
  <c r="CN24" i="4"/>
  <c r="AU24" i="4"/>
  <c r="AU26" i="4" s="1"/>
  <c r="AU29" i="4" s="1"/>
  <c r="AT24" i="4"/>
  <c r="AT26" i="4" s="1"/>
  <c r="BB24" i="4"/>
  <c r="BB26" i="4" s="1"/>
  <c r="DL24" i="4"/>
  <c r="BQ24" i="4"/>
  <c r="BQ26" i="4" s="1"/>
  <c r="CL24" i="4"/>
  <c r="CL26" i="4"/>
  <c r="BA24" i="4"/>
  <c r="BA26" i="4" s="1"/>
  <c r="CG24" i="4"/>
  <c r="CG26" i="4" s="1"/>
  <c r="AC24" i="4"/>
  <c r="AC26" i="4"/>
  <c r="AC29" i="4" s="1"/>
  <c r="CR24" i="4"/>
  <c r="CR26" i="4" s="1"/>
  <c r="AK24" i="4"/>
  <c r="AK26" i="4" s="1"/>
  <c r="D49" i="4"/>
  <c r="BK53" i="4"/>
  <c r="Y53" i="4"/>
  <c r="BS53" i="4"/>
  <c r="DN53" i="4"/>
  <c r="DN54" i="4" s="1"/>
  <c r="DN56" i="4" s="1"/>
  <c r="BB53" i="4"/>
  <c r="BY53" i="4"/>
  <c r="V53" i="4"/>
  <c r="CV53" i="4"/>
  <c r="AJ53" i="4"/>
  <c r="CM53" i="4"/>
  <c r="BN53" i="4"/>
  <c r="BU53" i="4"/>
  <c r="BU54" i="4" s="1"/>
  <c r="BU56" i="4" s="1"/>
  <c r="CJ53" i="4"/>
  <c r="CA53" i="4"/>
  <c r="DF53" i="4"/>
  <c r="AT53" i="4"/>
  <c r="BQ53" i="4"/>
  <c r="CN53" i="4"/>
  <c r="AB53" i="4"/>
  <c r="CE53" i="4"/>
  <c r="CE54" i="4" s="1"/>
  <c r="CE56" i="4" s="1"/>
  <c r="BF53" i="4"/>
  <c r="BM53" i="4"/>
  <c r="S53" i="4"/>
  <c r="S54" i="4"/>
  <c r="S56" i="4" s="1"/>
  <c r="CB53" i="4"/>
  <c r="CI53" i="4"/>
  <c r="CX53" i="4"/>
  <c r="CX54" i="4" s="1"/>
  <c r="CX56" i="4" s="1"/>
  <c r="AL53" i="4"/>
  <c r="BI53" i="4"/>
  <c r="CF53" i="4"/>
  <c r="BW53" i="4"/>
  <c r="DJ53" i="4"/>
  <c r="AX53" i="4"/>
  <c r="BE53" i="4"/>
  <c r="BT53" i="4"/>
  <c r="BT54" i="4" s="1"/>
  <c r="BT56" i="4" s="1"/>
  <c r="AU53" i="4"/>
  <c r="CZ53" i="4"/>
  <c r="DA53" i="4"/>
  <c r="BO53" i="4"/>
  <c r="AZ53" i="4"/>
  <c r="AS53" i="4"/>
  <c r="BJ53" i="4"/>
  <c r="AM53" i="4"/>
  <c r="AM54" i="4" s="1"/>
  <c r="AM56" i="4" s="1"/>
  <c r="DH53" i="4"/>
  <c r="DI53" i="4"/>
  <c r="AH53" i="4"/>
  <c r="CU53" i="4"/>
  <c r="BH53" i="4"/>
  <c r="BA53" i="4"/>
  <c r="BR53" i="4"/>
  <c r="AE53" i="4"/>
  <c r="AE54" i="4" s="1"/>
  <c r="AE56" i="4" s="1"/>
  <c r="Z53" i="4"/>
  <c r="AG53" i="4"/>
  <c r="AA53" i="4"/>
  <c r="AP53" i="4"/>
  <c r="DC53" i="4"/>
  <c r="BP53" i="4"/>
  <c r="CG53" i="4"/>
  <c r="BZ53" i="4"/>
  <c r="BZ54" i="4" s="1"/>
  <c r="BZ56" i="4" s="1"/>
  <c r="V4" i="4"/>
  <c r="U8" i="4"/>
  <c r="AN53" i="4"/>
  <c r="AO53" i="4"/>
  <c r="BV53" i="4"/>
  <c r="DK53" i="4"/>
  <c r="BX53" i="4"/>
  <c r="CO53" i="4"/>
  <c r="CH53" i="4"/>
  <c r="DG53" i="4"/>
  <c r="AV53" i="4"/>
  <c r="AW53" i="4"/>
  <c r="CD53" i="4"/>
  <c r="AI53" i="4"/>
  <c r="DD53" i="4"/>
  <c r="CW53" i="4"/>
  <c r="CP53" i="4"/>
  <c r="CY53" i="4"/>
  <c r="V54" i="4"/>
  <c r="V56" i="4"/>
  <c r="V8" i="4"/>
  <c r="W4" i="4"/>
  <c r="W8" i="4"/>
  <c r="X4" i="4"/>
  <c r="W54" i="4"/>
  <c r="W56" i="4" s="1"/>
  <c r="X8" i="4"/>
  <c r="Y4" i="4"/>
  <c r="Y8" i="4"/>
  <c r="Z4" i="4"/>
  <c r="Y54" i="4"/>
  <c r="Y56" i="4" s="1"/>
  <c r="AA4" i="4"/>
  <c r="Z8" i="4"/>
  <c r="Z54" i="4"/>
  <c r="Z56" i="4" s="1"/>
  <c r="AA8" i="4"/>
  <c r="AB4" i="4"/>
  <c r="AA54" i="4"/>
  <c r="AA56" i="4"/>
  <c r="AC4" i="4"/>
  <c r="AB8" i="4"/>
  <c r="AB54" i="4"/>
  <c r="AB56" i="4" s="1"/>
  <c r="AD4" i="4"/>
  <c r="AC9" i="4"/>
  <c r="AC8" i="4"/>
  <c r="AC54" i="4"/>
  <c r="AC56" i="4"/>
  <c r="AD8" i="4"/>
  <c r="AE4" i="4"/>
  <c r="AD54" i="4"/>
  <c r="AD56" i="4" s="1"/>
  <c r="AE9" i="4"/>
  <c r="AE8" i="4"/>
  <c r="AF4" i="4"/>
  <c r="AF8" i="4"/>
  <c r="AG4" i="4"/>
  <c r="AF54" i="4"/>
  <c r="AF56" i="4"/>
  <c r="AH4" i="4"/>
  <c r="AG8" i="4"/>
  <c r="AG54" i="4"/>
  <c r="AG56" i="4" s="1"/>
  <c r="AI4" i="4"/>
  <c r="AH8" i="4"/>
  <c r="AH54" i="4"/>
  <c r="AH56" i="4"/>
  <c r="AJ4" i="4"/>
  <c r="AI8" i="4"/>
  <c r="AI54" i="4"/>
  <c r="AI56" i="4" s="1"/>
  <c r="AK4" i="4"/>
  <c r="AJ8" i="4"/>
  <c r="AJ54" i="4"/>
  <c r="AJ56" i="4" s="1"/>
  <c r="AL4" i="4"/>
  <c r="AK8" i="4"/>
  <c r="AK54" i="4"/>
  <c r="AK56" i="4"/>
  <c r="AM4" i="4"/>
  <c r="AL8" i="4"/>
  <c r="AL54" i="4"/>
  <c r="AL56" i="4" s="1"/>
  <c r="AN4" i="4"/>
  <c r="AM8" i="4"/>
  <c r="AO4" i="4"/>
  <c r="AN8" i="4"/>
  <c r="AN54" i="4"/>
  <c r="AN56" i="4"/>
  <c r="AO8" i="4"/>
  <c r="AP4" i="4"/>
  <c r="AO54" i="4"/>
  <c r="AO56" i="4" s="1"/>
  <c r="AQ4" i="4"/>
  <c r="AP8" i="4"/>
  <c r="AP54" i="4"/>
  <c r="AP56" i="4"/>
  <c r="AR4" i="4"/>
  <c r="AQ8" i="4"/>
  <c r="AQ54" i="4"/>
  <c r="AQ56" i="4" s="1"/>
  <c r="AR8" i="4"/>
  <c r="AS4" i="4"/>
  <c r="AS8" i="4"/>
  <c r="AT4" i="4"/>
  <c r="AS54" i="4"/>
  <c r="AS56" i="4"/>
  <c r="AT8" i="4"/>
  <c r="AU4" i="4"/>
  <c r="AT54" i="4"/>
  <c r="AT56" i="4"/>
  <c r="AV4" i="4"/>
  <c r="AU8" i="4"/>
  <c r="AU54" i="4"/>
  <c r="AU56" i="4" s="1"/>
  <c r="AV8" i="4"/>
  <c r="AW4" i="4"/>
  <c r="AV54" i="4"/>
  <c r="AV56" i="4" s="1"/>
  <c r="AW8" i="4"/>
  <c r="AX4" i="4"/>
  <c r="AW54" i="4"/>
  <c r="AW56" i="4"/>
  <c r="AX8" i="4"/>
  <c r="AY4" i="4"/>
  <c r="AX54" i="4"/>
  <c r="AX56" i="4" s="1"/>
  <c r="AY54" i="4"/>
  <c r="AY56" i="4"/>
  <c r="AY8" i="4"/>
  <c r="AZ4" i="4"/>
  <c r="BA4" i="4"/>
  <c r="AZ8" i="4"/>
  <c r="AZ54" i="4"/>
  <c r="AZ56" i="4"/>
  <c r="BA8" i="4"/>
  <c r="BB4" i="4"/>
  <c r="BA54" i="4"/>
  <c r="BA56" i="4"/>
  <c r="BC4" i="4"/>
  <c r="BB8" i="4"/>
  <c r="BB54" i="4"/>
  <c r="BB56" i="4"/>
  <c r="BD4" i="4"/>
  <c r="BC8" i="4"/>
  <c r="BD8" i="4"/>
  <c r="BE4" i="4"/>
  <c r="BD54" i="4"/>
  <c r="BD56" i="4"/>
  <c r="BE8" i="4"/>
  <c r="BF4" i="4"/>
  <c r="BE54" i="4"/>
  <c r="BE56" i="4" s="1"/>
  <c r="BF8" i="4"/>
  <c r="BG4" i="4"/>
  <c r="BF54" i="4"/>
  <c r="BF56" i="4" s="1"/>
  <c r="BG8" i="4"/>
  <c r="BG54" i="4"/>
  <c r="BG56" i="4" s="1"/>
  <c r="BH4" i="4"/>
  <c r="BH8" i="4"/>
  <c r="BI4" i="4"/>
  <c r="BH54" i="4"/>
  <c r="BH56" i="4" s="1"/>
  <c r="BI8" i="4"/>
  <c r="BJ4" i="4"/>
  <c r="BI54" i="4"/>
  <c r="BI56" i="4" s="1"/>
  <c r="BJ8" i="4"/>
  <c r="BK4" i="4"/>
  <c r="BJ54" i="4"/>
  <c r="BJ56" i="4" s="1"/>
  <c r="BK8" i="4"/>
  <c r="BL4" i="4"/>
  <c r="BK54" i="4"/>
  <c r="BK56" i="4"/>
  <c r="BL8" i="4"/>
  <c r="BM4" i="4"/>
  <c r="BL54" i="4"/>
  <c r="BL56" i="4"/>
  <c r="BM8" i="4"/>
  <c r="BN4" i="4"/>
  <c r="BM54" i="4"/>
  <c r="BM56" i="4" s="1"/>
  <c r="BN8" i="4"/>
  <c r="BO4" i="4"/>
  <c r="BN54" i="4"/>
  <c r="BN56" i="4" s="1"/>
  <c r="BO8" i="4"/>
  <c r="BO5" i="4"/>
  <c r="BO10" i="4" s="1"/>
  <c r="BO9" i="4"/>
  <c r="BP4" i="4"/>
  <c r="BO54" i="4"/>
  <c r="BO56" i="4"/>
  <c r="BP8" i="4"/>
  <c r="BQ4" i="4"/>
  <c r="BP54" i="4"/>
  <c r="BP56" i="4"/>
  <c r="BQ8" i="4"/>
  <c r="BR4" i="4"/>
  <c r="BQ54" i="4"/>
  <c r="BQ56" i="4" s="1"/>
  <c r="BR8" i="4"/>
  <c r="BS4" i="4"/>
  <c r="BR54" i="4"/>
  <c r="BR56" i="4" s="1"/>
  <c r="BS9" i="4"/>
  <c r="BS8" i="4"/>
  <c r="BT4" i="4"/>
  <c r="BS54" i="4"/>
  <c r="BS56" i="4" s="1"/>
  <c r="BT8" i="4"/>
  <c r="BU4" i="4"/>
  <c r="BU8" i="4"/>
  <c r="BV4" i="4"/>
  <c r="BV8" i="4"/>
  <c r="BW4" i="4"/>
  <c r="BV54" i="4"/>
  <c r="BV56" i="4" s="1"/>
  <c r="BX4" i="4"/>
  <c r="BW8" i="4"/>
  <c r="BW54" i="4"/>
  <c r="BW56" i="4"/>
  <c r="BX8" i="4"/>
  <c r="BY4" i="4"/>
  <c r="BX54" i="4"/>
  <c r="BX56" i="4" s="1"/>
  <c r="BY8" i="4"/>
  <c r="BZ4" i="4"/>
  <c r="BY54" i="4"/>
  <c r="BY56" i="4" s="1"/>
  <c r="CA4" i="4"/>
  <c r="BZ8" i="4"/>
  <c r="CB4" i="4"/>
  <c r="CA8" i="4"/>
  <c r="CA54" i="4"/>
  <c r="CA56" i="4"/>
  <c r="CC4" i="4"/>
  <c r="CB8" i="4"/>
  <c r="CB54" i="4"/>
  <c r="CB56" i="4"/>
  <c r="CC8" i="4"/>
  <c r="CD4" i="4"/>
  <c r="CC54" i="4"/>
  <c r="CC56" i="4" s="1"/>
  <c r="CD8" i="4"/>
  <c r="CE4" i="4"/>
  <c r="CD54" i="4"/>
  <c r="CD56" i="4"/>
  <c r="CF4" i="4"/>
  <c r="CE8" i="4"/>
  <c r="CG4" i="4"/>
  <c r="CF8" i="4"/>
  <c r="CF54" i="4"/>
  <c r="CF56" i="4"/>
  <c r="CG8" i="4"/>
  <c r="CH4" i="4"/>
  <c r="CG54" i="4"/>
  <c r="CG56" i="4"/>
  <c r="CI4" i="4"/>
  <c r="CH8" i="4"/>
  <c r="CH54" i="4"/>
  <c r="CH56" i="4" s="1"/>
  <c r="CI8" i="4"/>
  <c r="CJ4" i="4"/>
  <c r="CI54" i="4"/>
  <c r="CI56" i="4"/>
  <c r="CJ8" i="4"/>
  <c r="CK4" i="4"/>
  <c r="CJ54" i="4"/>
  <c r="CJ56" i="4"/>
  <c r="CK8" i="4"/>
  <c r="CL4" i="4"/>
  <c r="CL8" i="4"/>
  <c r="CL54" i="4"/>
  <c r="CL56" i="4" s="1"/>
  <c r="CM4" i="4"/>
  <c r="CM8" i="4"/>
  <c r="CN4" i="4"/>
  <c r="CM54" i="4"/>
  <c r="CM56" i="4" s="1"/>
  <c r="CO4" i="4"/>
  <c r="CN8" i="4"/>
  <c r="CN54" i="4"/>
  <c r="CN56" i="4" s="1"/>
  <c r="CO8" i="4"/>
  <c r="CP4" i="4"/>
  <c r="CO54" i="4"/>
  <c r="CO56" i="4" s="1"/>
  <c r="CQ4" i="4"/>
  <c r="CP8" i="4"/>
  <c r="CP54" i="4"/>
  <c r="CP56" i="4"/>
  <c r="CR4" i="4"/>
  <c r="CQ54" i="4"/>
  <c r="CQ56" i="4" s="1"/>
  <c r="CQ8" i="4"/>
  <c r="CR8" i="4"/>
  <c r="CR54" i="4"/>
  <c r="CR56" i="4" s="1"/>
  <c r="CS4" i="4"/>
  <c r="CT4" i="4"/>
  <c r="CS8" i="4"/>
  <c r="CS54" i="4"/>
  <c r="CS56" i="4" s="1"/>
  <c r="CT54" i="4"/>
  <c r="CT56" i="4"/>
  <c r="CT9" i="4"/>
  <c r="CT8" i="4"/>
  <c r="CU4" i="4"/>
  <c r="CU8" i="4"/>
  <c r="CV4" i="4"/>
  <c r="CU54" i="4"/>
  <c r="CU56" i="4"/>
  <c r="CW4" i="4"/>
  <c r="CV9" i="4"/>
  <c r="CV8" i="4"/>
  <c r="CV54" i="4"/>
  <c r="CV56" i="4" s="1"/>
  <c r="CW8" i="4"/>
  <c r="CX4" i="4"/>
  <c r="CW54" i="4"/>
  <c r="CW56" i="4" s="1"/>
  <c r="CX8" i="4"/>
  <c r="CY4" i="4"/>
  <c r="CZ4" i="4"/>
  <c r="CY8" i="4"/>
  <c r="CY54" i="4"/>
  <c r="CY56" i="4"/>
  <c r="CZ8" i="4"/>
  <c r="DA4" i="4"/>
  <c r="CZ54" i="4"/>
  <c r="CZ56" i="4"/>
  <c r="DA5" i="4"/>
  <c r="DA31" i="4" s="1"/>
  <c r="DA8" i="4"/>
  <c r="DB4" i="4"/>
  <c r="DA54" i="4"/>
  <c r="DA56" i="4" s="1"/>
  <c r="DB8" i="4"/>
  <c r="DC4" i="4"/>
  <c r="DC8" i="4"/>
  <c r="DD4" i="4"/>
  <c r="DC54" i="4"/>
  <c r="DC56" i="4" s="1"/>
  <c r="DD8" i="4"/>
  <c r="DE4" i="4"/>
  <c r="DD54" i="4"/>
  <c r="DD56" i="4" s="1"/>
  <c r="DE8" i="4"/>
  <c r="DF4" i="4"/>
  <c r="DE54" i="4"/>
  <c r="DE56" i="4" s="1"/>
  <c r="DF8" i="4"/>
  <c r="DG4" i="4"/>
  <c r="DF54" i="4"/>
  <c r="DF56" i="4"/>
  <c r="DG8" i="4"/>
  <c r="DH4" i="4"/>
  <c r="DG54" i="4"/>
  <c r="DG56" i="4"/>
  <c r="DH8" i="4"/>
  <c r="DI4" i="4"/>
  <c r="DH54" i="4"/>
  <c r="DH56" i="4"/>
  <c r="DI8" i="4"/>
  <c r="DJ4" i="4"/>
  <c r="DI54" i="4"/>
  <c r="DI56" i="4" s="1"/>
  <c r="DJ8" i="4"/>
  <c r="DK4" i="4"/>
  <c r="DJ54" i="4"/>
  <c r="DJ56" i="4" s="1"/>
  <c r="DK8" i="4"/>
  <c r="DL4" i="4"/>
  <c r="DK54" i="4"/>
  <c r="DK56" i="4"/>
  <c r="DL8" i="4"/>
  <c r="DL54" i="4"/>
  <c r="DL56" i="4"/>
  <c r="DM4" i="4"/>
  <c r="DL32" i="4"/>
  <c r="DM54" i="4"/>
  <c r="DM56" i="4"/>
  <c r="DM8" i="4"/>
  <c r="DN4" i="4"/>
  <c r="DN8" i="4"/>
  <c r="I10" i="13" l="1"/>
  <c r="W59" i="13"/>
  <c r="W67" i="13"/>
  <c r="W36" i="13"/>
  <c r="W37" i="13" s="1"/>
  <c r="W38" i="13" s="1"/>
  <c r="W39" i="13" s="1"/>
  <c r="W41" i="13" s="1"/>
  <c r="W60" i="13"/>
  <c r="W73" i="13" s="1"/>
  <c r="W57" i="13"/>
  <c r="W44" i="13"/>
  <c r="W46" i="13" s="1"/>
  <c r="X58" i="13"/>
  <c r="X34" i="13"/>
  <c r="X31" i="13"/>
  <c r="Y30" i="13"/>
  <c r="X80" i="13"/>
  <c r="X82" i="13" s="1"/>
  <c r="X35" i="13"/>
  <c r="V72" i="13"/>
  <c r="V74" i="13" s="1"/>
  <c r="V76" i="13" s="1"/>
  <c r="V66" i="13"/>
  <c r="V69" i="13" s="1"/>
  <c r="V61" i="13"/>
  <c r="V63" i="13" s="1"/>
  <c r="U86" i="13"/>
  <c r="U87" i="13" s="1"/>
  <c r="J17" i="13"/>
  <c r="I15" i="13"/>
  <c r="I11" i="13"/>
  <c r="I14" i="13"/>
  <c r="I13" i="13"/>
  <c r="Z60" i="11"/>
  <c r="Z61" i="11" s="1"/>
  <c r="AA46" i="11"/>
  <c r="AA48" i="11" s="1"/>
  <c r="AA50" i="11" s="1"/>
  <c r="AA40" i="11"/>
  <c r="AA43" i="11" s="1"/>
  <c r="AA35" i="11"/>
  <c r="AA37" i="11" s="1"/>
  <c r="AB41" i="11"/>
  <c r="AB33" i="11"/>
  <c r="AB31" i="11"/>
  <c r="AB18" i="11"/>
  <c r="AB20" i="11" s="1"/>
  <c r="AB10" i="11"/>
  <c r="AB34" i="11"/>
  <c r="AB47" i="11" s="1"/>
  <c r="AA11" i="11"/>
  <c r="AA12" i="11" s="1"/>
  <c r="AA13" i="11" s="1"/>
  <c r="AA15" i="11" s="1"/>
  <c r="AC32" i="11"/>
  <c r="AD4" i="11"/>
  <c r="AC9" i="11"/>
  <c r="AC8" i="11"/>
  <c r="AC5" i="11"/>
  <c r="AC54" i="11"/>
  <c r="AC56" i="11" s="1"/>
  <c r="Q40" i="9"/>
  <c r="Q17" i="9"/>
  <c r="Q19" i="9" s="1"/>
  <c r="Q33" i="9"/>
  <c r="Q46" i="9" s="1"/>
  <c r="Q9" i="9"/>
  <c r="Q32" i="9"/>
  <c r="Q30" i="9"/>
  <c r="AW9" i="4"/>
  <c r="AS9" i="4"/>
  <c r="AJ9" i="4"/>
  <c r="X9" i="4"/>
  <c r="DN9" i="4"/>
  <c r="BR9" i="4"/>
  <c r="AN9" i="4"/>
  <c r="W9" i="4"/>
  <c r="DK9" i="4"/>
  <c r="BJ9" i="4"/>
  <c r="CS9" i="4"/>
  <c r="DF9" i="4"/>
  <c r="CW9" i="4"/>
  <c r="CO9" i="4"/>
  <c r="CC9" i="4"/>
  <c r="AT9" i="4"/>
  <c r="CQ9" i="4"/>
  <c r="DM9" i="4"/>
  <c r="CU9" i="4"/>
  <c r="CE9" i="4"/>
  <c r="AO9" i="4"/>
  <c r="DL9" i="4"/>
  <c r="CH9" i="4"/>
  <c r="DJ9" i="4"/>
  <c r="CX9" i="4"/>
  <c r="CA9" i="4"/>
  <c r="BY9" i="4"/>
  <c r="BK9" i="4"/>
  <c r="N26" i="4"/>
  <c r="N29" i="4" s="1"/>
  <c r="BH26" i="4"/>
  <c r="BH29" i="4" s="1"/>
  <c r="DK26" i="4"/>
  <c r="CU26" i="4"/>
  <c r="BW26" i="4"/>
  <c r="BO26" i="4"/>
  <c r="AQ26" i="4"/>
  <c r="AI26" i="4"/>
  <c r="AI29" i="4" s="1"/>
  <c r="Z29" i="4"/>
  <c r="CG29" i="4"/>
  <c r="BQ29" i="4"/>
  <c r="S29" i="4"/>
  <c r="BI29" i="4"/>
  <c r="DM29" i="4"/>
  <c r="DG29" i="4"/>
  <c r="CQ29" i="4"/>
  <c r="CI29" i="4"/>
  <c r="CA29" i="4"/>
  <c r="BA29" i="4"/>
  <c r="Y29" i="4"/>
  <c r="AK29" i="4"/>
  <c r="AP29" i="4"/>
  <c r="DE29" i="4"/>
  <c r="CW29" i="4"/>
  <c r="CT29" i="4"/>
  <c r="BV29" i="4"/>
  <c r="CD29" i="4"/>
  <c r="CO29" i="4"/>
  <c r="DI29" i="4"/>
  <c r="DA29" i="4"/>
  <c r="CS29" i="4"/>
  <c r="CK29" i="4"/>
  <c r="BU29" i="4"/>
  <c r="BN29" i="4"/>
  <c r="BF29" i="4"/>
  <c r="AX29" i="4"/>
  <c r="AH29" i="4"/>
  <c r="CJ29" i="4"/>
  <c r="CB29" i="4"/>
  <c r="BM29" i="4"/>
  <c r="BE29" i="4"/>
  <c r="AW29" i="4"/>
  <c r="AO29" i="4"/>
  <c r="BJ29" i="4"/>
  <c r="BT29" i="4"/>
  <c r="BL29" i="4"/>
  <c r="BD29" i="4"/>
  <c r="AV29" i="4"/>
  <c r="AN29" i="4"/>
  <c r="AF29" i="4"/>
  <c r="DK29" i="4"/>
  <c r="CU29" i="4"/>
  <c r="BW29" i="4"/>
  <c r="BO29" i="4"/>
  <c r="AQ29" i="4"/>
  <c r="DN29" i="4"/>
  <c r="DF29" i="4"/>
  <c r="CX29" i="4"/>
  <c r="CP29" i="4"/>
  <c r="CH29" i="4"/>
  <c r="V29" i="4"/>
  <c r="CM29" i="4"/>
  <c r="CR29" i="4"/>
  <c r="CL29" i="4"/>
  <c r="BB29" i="4"/>
  <c r="AT29" i="4"/>
  <c r="DJ29" i="4"/>
  <c r="AL29" i="4"/>
  <c r="W29" i="4"/>
  <c r="T29" i="4"/>
  <c r="CZ29" i="4"/>
  <c r="N5" i="4"/>
  <c r="N54" i="4"/>
  <c r="N56" i="4" s="1"/>
  <c r="H15" i="4" s="1"/>
  <c r="N32" i="4"/>
  <c r="DG5" i="4"/>
  <c r="DG31" i="4" s="1"/>
  <c r="DM5" i="4"/>
  <c r="DM33" i="4" s="1"/>
  <c r="CV5" i="4"/>
  <c r="CV33" i="4" s="1"/>
  <c r="DE5" i="4"/>
  <c r="DE33" i="4" s="1"/>
  <c r="DA18" i="4"/>
  <c r="DA20" i="4" s="1"/>
  <c r="CP5" i="4"/>
  <c r="CP31" i="4" s="1"/>
  <c r="DL5" i="4"/>
  <c r="DL31" i="4" s="1"/>
  <c r="DH5" i="4"/>
  <c r="DH18" i="4" s="1"/>
  <c r="DH20" i="4" s="1"/>
  <c r="DF5" i="4"/>
  <c r="DF18" i="4" s="1"/>
  <c r="DF20" i="4" s="1"/>
  <c r="CZ5" i="4"/>
  <c r="CZ10" i="4" s="1"/>
  <c r="CA5" i="4"/>
  <c r="CA33" i="4" s="1"/>
  <c r="BG5" i="4"/>
  <c r="BG18" i="4" s="1"/>
  <c r="BG20" i="4" s="1"/>
  <c r="DD5" i="4"/>
  <c r="DD10" i="4" s="1"/>
  <c r="CW5" i="4"/>
  <c r="CW33" i="4" s="1"/>
  <c r="CU5" i="4"/>
  <c r="CU41" i="4" s="1"/>
  <c r="CR5" i="4"/>
  <c r="CX5" i="4"/>
  <c r="CX33" i="4" s="1"/>
  <c r="DN5" i="4"/>
  <c r="DN31" i="4" s="1"/>
  <c r="DI5" i="4"/>
  <c r="DI18" i="4" s="1"/>
  <c r="DI20" i="4" s="1"/>
  <c r="DC5" i="4"/>
  <c r="DC18" i="4" s="1"/>
  <c r="DC20" i="4" s="1"/>
  <c r="CQ5" i="4"/>
  <c r="CQ18" i="4" s="1"/>
  <c r="CQ20" i="4" s="1"/>
  <c r="CM5" i="4"/>
  <c r="CM41" i="4" s="1"/>
  <c r="BT5" i="4"/>
  <c r="BT34" i="4" s="1"/>
  <c r="BT47" i="4" s="1"/>
  <c r="AN5" i="4"/>
  <c r="AN33" i="4" s="1"/>
  <c r="DB5" i="4"/>
  <c r="DB31" i="4" s="1"/>
  <c r="CY5" i="4"/>
  <c r="CY41" i="4" s="1"/>
  <c r="CT5" i="4"/>
  <c r="CT18" i="4" s="1"/>
  <c r="CT20" i="4" s="1"/>
  <c r="BZ5" i="4"/>
  <c r="BZ18" i="4" s="1"/>
  <c r="BZ20" i="4" s="1"/>
  <c r="AF5" i="4"/>
  <c r="AF31" i="4" s="1"/>
  <c r="DJ5" i="4"/>
  <c r="DJ34" i="4" s="1"/>
  <c r="DJ47" i="4" s="1"/>
  <c r="DK5" i="4"/>
  <c r="DK33" i="4" s="1"/>
  <c r="CS5" i="4"/>
  <c r="CS41" i="4" s="1"/>
  <c r="BY5" i="4"/>
  <c r="BY33" i="4" s="1"/>
  <c r="AE5" i="4"/>
  <c r="AE18" i="4" s="1"/>
  <c r="AE20" i="4" s="1"/>
  <c r="AA26" i="4"/>
  <c r="AA29" i="4" s="1"/>
  <c r="DC26" i="4"/>
  <c r="DC29" i="4" s="1"/>
  <c r="BG26" i="4"/>
  <c r="BG29" i="4" s="1"/>
  <c r="CC26" i="4"/>
  <c r="CC29" i="4" s="1"/>
  <c r="AY26" i="4"/>
  <c r="AY29" i="4" s="1"/>
  <c r="CE26" i="4"/>
  <c r="CE29" i="4" s="1"/>
  <c r="DH26" i="4"/>
  <c r="DH29" i="4" s="1"/>
  <c r="DL26" i="4"/>
  <c r="DL29" i="4" s="1"/>
  <c r="CV26" i="4"/>
  <c r="CV29" i="4" s="1"/>
  <c r="CN26" i="4"/>
  <c r="CN29" i="4" s="1"/>
  <c r="BX26" i="4"/>
  <c r="BX29" i="4" s="1"/>
  <c r="BP26" i="4"/>
  <c r="BP29" i="4" s="1"/>
  <c r="AR26" i="4"/>
  <c r="AR29" i="4" s="1"/>
  <c r="AB26" i="4"/>
  <c r="AB29" i="4" s="1"/>
  <c r="BF9" i="4"/>
  <c r="AF9" i="4"/>
  <c r="N9" i="4"/>
  <c r="AB9" i="4"/>
  <c r="CK5" i="4"/>
  <c r="CK41" i="4" s="1"/>
  <c r="CD5" i="4"/>
  <c r="CD18" i="4" s="1"/>
  <c r="CD20" i="4" s="1"/>
  <c r="BR5" i="4"/>
  <c r="BR18" i="4" s="1"/>
  <c r="BR20" i="4" s="1"/>
  <c r="BP5" i="4"/>
  <c r="BP31" i="4" s="1"/>
  <c r="BC5" i="4"/>
  <c r="BC18" i="4" s="1"/>
  <c r="BC20" i="4" s="1"/>
  <c r="AO5" i="4"/>
  <c r="AO18" i="4" s="1"/>
  <c r="AO20" i="4" s="1"/>
  <c r="T5" i="4"/>
  <c r="T31" i="4" s="1"/>
  <c r="CC5" i="4"/>
  <c r="CC10" i="4" s="1"/>
  <c r="BW5" i="4"/>
  <c r="BW33" i="4" s="1"/>
  <c r="BI5" i="4"/>
  <c r="BI18" i="4" s="1"/>
  <c r="BI20" i="4" s="1"/>
  <c r="AU5" i="4"/>
  <c r="AU10" i="4" s="1"/>
  <c r="W5" i="4"/>
  <c r="W10" i="4" s="1"/>
  <c r="W11" i="4" s="1"/>
  <c r="W12" i="4" s="1"/>
  <c r="W13" i="4" s="1"/>
  <c r="W15" i="4" s="1"/>
  <c r="CN5" i="4"/>
  <c r="CN33" i="4" s="1"/>
  <c r="BX5" i="4"/>
  <c r="BX10" i="4" s="1"/>
  <c r="BU5" i="4"/>
  <c r="BU31" i="4" s="1"/>
  <c r="BO41" i="4"/>
  <c r="AX5" i="4"/>
  <c r="AX10" i="4" s="1"/>
  <c r="V5" i="4"/>
  <c r="V31" i="4" s="1"/>
  <c r="CG5" i="4"/>
  <c r="CG10" i="4" s="1"/>
  <c r="BV5" i="4"/>
  <c r="BV41" i="4" s="1"/>
  <c r="BO33" i="4"/>
  <c r="BL5" i="4"/>
  <c r="BL18" i="4" s="1"/>
  <c r="BL20" i="4" s="1"/>
  <c r="BF5" i="4"/>
  <c r="BF31" i="4" s="1"/>
  <c r="CJ5" i="4"/>
  <c r="CJ18" i="4" s="1"/>
  <c r="CJ20" i="4" s="1"/>
  <c r="BM5" i="4"/>
  <c r="BM31" i="4" s="1"/>
  <c r="AZ5" i="4"/>
  <c r="AZ31" i="4" s="1"/>
  <c r="AL5" i="4"/>
  <c r="AL33" i="4" s="1"/>
  <c r="AI5" i="4"/>
  <c r="AI18" i="4" s="1"/>
  <c r="AI20" i="4" s="1"/>
  <c r="AB5" i="4"/>
  <c r="AB33" i="4" s="1"/>
  <c r="Y5" i="4"/>
  <c r="Y33" i="4" s="1"/>
  <c r="X5" i="4"/>
  <c r="X18" i="4" s="1"/>
  <c r="X20" i="4" s="1"/>
  <c r="U5" i="4"/>
  <c r="U34" i="4" s="1"/>
  <c r="U47" i="4" s="1"/>
  <c r="DF31" i="4"/>
  <c r="DA41" i="4"/>
  <c r="AK5" i="4"/>
  <c r="AK41" i="4" s="1"/>
  <c r="DG41" i="4"/>
  <c r="DG34" i="4"/>
  <c r="DG47" i="4" s="1"/>
  <c r="DG18" i="4"/>
  <c r="DG20" i="4" s="1"/>
  <c r="DG33" i="4"/>
  <c r="BY10" i="4"/>
  <c r="BY11" i="4" s="1"/>
  <c r="BY12" i="4" s="1"/>
  <c r="BY13" i="4" s="1"/>
  <c r="BY15" i="4" s="1"/>
  <c r="BY34" i="4"/>
  <c r="BY47" i="4" s="1"/>
  <c r="DB34" i="4"/>
  <c r="DB47" i="4" s="1"/>
  <c r="DA10" i="4"/>
  <c r="CX31" i="4"/>
  <c r="BY18" i="4"/>
  <c r="BY20" i="4" s="1"/>
  <c r="V34" i="4"/>
  <c r="V47" i="4" s="1"/>
  <c r="V41" i="4"/>
  <c r="BC33" i="4"/>
  <c r="DB10" i="4"/>
  <c r="CX41" i="4"/>
  <c r="DA34" i="4"/>
  <c r="DA47" i="4" s="1"/>
  <c r="DB18" i="4"/>
  <c r="DB20" i="4" s="1"/>
  <c r="DA33" i="4"/>
  <c r="BO18" i="4"/>
  <c r="BO20" i="4" s="1"/>
  <c r="BO34" i="4"/>
  <c r="BO47" i="4" s="1"/>
  <c r="BO31" i="4"/>
  <c r="DB33" i="4"/>
  <c r="BY31" i="4"/>
  <c r="V18" i="4"/>
  <c r="V20" i="4" s="1"/>
  <c r="BY41" i="4"/>
  <c r="V10" i="4"/>
  <c r="CL5" i="4"/>
  <c r="BQ5" i="4"/>
  <c r="BH5" i="4"/>
  <c r="BE5" i="4"/>
  <c r="AR5" i="4"/>
  <c r="AQ5" i="4"/>
  <c r="AH5" i="4"/>
  <c r="AA5" i="4"/>
  <c r="S5" i="4"/>
  <c r="CB5" i="4"/>
  <c r="BS5" i="4"/>
  <c r="BA5" i="4"/>
  <c r="AS5" i="4"/>
  <c r="CI5" i="4"/>
  <c r="CH5" i="4"/>
  <c r="CF5" i="4"/>
  <c r="CE5" i="4"/>
  <c r="BK5" i="4"/>
  <c r="BJ5" i="4"/>
  <c r="BD5" i="4"/>
  <c r="BB5" i="4"/>
  <c r="AP5" i="4"/>
  <c r="AJ5" i="4"/>
  <c r="AG5" i="4"/>
  <c r="AC5" i="4"/>
  <c r="CO5" i="4"/>
  <c r="BN5" i="4"/>
  <c r="AY5" i="4"/>
  <c r="AW5" i="4"/>
  <c r="AV5" i="4"/>
  <c r="AT5" i="4"/>
  <c r="AM5" i="4"/>
  <c r="AD5" i="4"/>
  <c r="Z5" i="4"/>
  <c r="BP32" i="4"/>
  <c r="AC32" i="4"/>
  <c r="CJ32" i="4"/>
  <c r="DH9" i="4"/>
  <c r="DE9" i="4"/>
  <c r="DD9" i="4"/>
  <c r="DB9" i="4"/>
  <c r="CZ9" i="4"/>
  <c r="CR9" i="4"/>
  <c r="CJ9" i="4"/>
  <c r="CD9" i="4"/>
  <c r="BW9" i="4"/>
  <c r="BV9" i="4"/>
  <c r="BM9" i="4"/>
  <c r="BI9" i="4"/>
  <c r="BE9" i="4"/>
  <c r="BA9" i="4"/>
  <c r="AP9" i="4"/>
  <c r="AK9" i="4"/>
  <c r="AH9" i="4"/>
  <c r="AG9" i="4"/>
  <c r="DI9" i="4"/>
  <c r="DA9" i="4"/>
  <c r="CN9" i="4"/>
  <c r="CK9" i="4"/>
  <c r="CI9" i="4"/>
  <c r="BX9" i="4"/>
  <c r="BN9" i="4"/>
  <c r="BB9" i="4"/>
  <c r="AX9" i="4"/>
  <c r="CG9" i="4"/>
  <c r="CF9" i="4"/>
  <c r="CB9" i="4"/>
  <c r="BT9" i="4"/>
  <c r="BQ9" i="4"/>
  <c r="AY9" i="4"/>
  <c r="AV9" i="4"/>
  <c r="AU9" i="4"/>
  <c r="AL9" i="4"/>
  <c r="DG9" i="4"/>
  <c r="CP9" i="4"/>
  <c r="BU9" i="4"/>
  <c r="BG9" i="4"/>
  <c r="BC9" i="4"/>
  <c r="AQ9" i="4"/>
  <c r="AM9" i="4"/>
  <c r="Y9" i="4"/>
  <c r="DC9" i="4"/>
  <c r="CY9" i="4"/>
  <c r="CM9" i="4"/>
  <c r="CL9" i="4"/>
  <c r="BZ9" i="4"/>
  <c r="BP9" i="4"/>
  <c r="BL9" i="4"/>
  <c r="BH9" i="4"/>
  <c r="BD9" i="4"/>
  <c r="AZ9" i="4"/>
  <c r="AR9" i="4"/>
  <c r="AI9" i="4"/>
  <c r="AD9" i="4"/>
  <c r="AA9" i="4"/>
  <c r="Z9" i="4"/>
  <c r="V9" i="4"/>
  <c r="CD32" i="4"/>
  <c r="AR32" i="4"/>
  <c r="DI32" i="4"/>
  <c r="DE32" i="4"/>
  <c r="CX32" i="4"/>
  <c r="CV32" i="4"/>
  <c r="BO32" i="4"/>
  <c r="BG32" i="4"/>
  <c r="AL32" i="4"/>
  <c r="DM32" i="4"/>
  <c r="DB32" i="4"/>
  <c r="AH32" i="4"/>
  <c r="DA32" i="4"/>
  <c r="CT32" i="4"/>
  <c r="CN32" i="4"/>
  <c r="CG32" i="4"/>
  <c r="BI32" i="4"/>
  <c r="AP32" i="4"/>
  <c r="BM32" i="4"/>
  <c r="AW32" i="4"/>
  <c r="AZ32" i="4"/>
  <c r="AV32" i="4"/>
  <c r="AJ32" i="4"/>
  <c r="AI32" i="4"/>
  <c r="AG32" i="4"/>
  <c r="AA32" i="4"/>
  <c r="Z32" i="4"/>
  <c r="BZ32" i="4"/>
  <c r="BW32" i="4"/>
  <c r="DD32" i="4"/>
  <c r="DC32" i="4"/>
  <c r="CY32" i="4"/>
  <c r="CS32" i="4"/>
  <c r="CL32" i="4"/>
  <c r="CB32" i="4"/>
  <c r="CA32" i="4"/>
  <c r="BS32" i="4"/>
  <c r="BR32" i="4"/>
  <c r="BE32" i="4"/>
  <c r="BA32" i="4"/>
  <c r="AX32" i="4"/>
  <c r="AU32" i="4"/>
  <c r="AS32" i="4"/>
  <c r="AM32" i="4"/>
  <c r="CK32" i="4"/>
  <c r="CZ32" i="4"/>
  <c r="CW32" i="4"/>
  <c r="CR32" i="4"/>
  <c r="CO32" i="4"/>
  <c r="BL32" i="4"/>
  <c r="BH32" i="4"/>
  <c r="BD32" i="4"/>
  <c r="BC32" i="4"/>
  <c r="AB32" i="4"/>
  <c r="T9" i="4"/>
  <c r="CM32" i="4"/>
  <c r="CH32" i="4"/>
  <c r="CC32" i="4"/>
  <c r="BQ32" i="4"/>
  <c r="BK32" i="4"/>
  <c r="DG32" i="4"/>
  <c r="DK32" i="4"/>
  <c r="DJ32" i="4"/>
  <c r="DF32" i="4"/>
  <c r="DH32" i="4"/>
  <c r="CU32" i="4"/>
  <c r="CQ32" i="4"/>
  <c r="CP32" i="4"/>
  <c r="CI32" i="4"/>
  <c r="CF32" i="4"/>
  <c r="BY32" i="4"/>
  <c r="BF32" i="4"/>
  <c r="AQ32" i="4"/>
  <c r="AO32" i="4"/>
  <c r="AD32" i="4"/>
  <c r="Y32" i="4"/>
  <c r="BT32" i="4"/>
  <c r="BJ32" i="4"/>
  <c r="AY32" i="4"/>
  <c r="AT32" i="4"/>
  <c r="AN32" i="4"/>
  <c r="AK32" i="4"/>
  <c r="V32" i="4"/>
  <c r="AE32" i="4"/>
  <c r="U32" i="4"/>
  <c r="DN32" i="4"/>
  <c r="CE32" i="4"/>
  <c r="BX32" i="4"/>
  <c r="BV32" i="4"/>
  <c r="BU32" i="4"/>
  <c r="BN32" i="4"/>
  <c r="BB32" i="4"/>
  <c r="AF32" i="4"/>
  <c r="X32" i="4"/>
  <c r="S9" i="4"/>
  <c r="BO11" i="4"/>
  <c r="BO12" i="4" s="1"/>
  <c r="BO13" i="4" s="1"/>
  <c r="BO15" i="4" s="1"/>
  <c r="W32" i="4"/>
  <c r="T32" i="4"/>
  <c r="S32" i="4"/>
  <c r="CY31" i="4" l="1"/>
  <c r="CG41" i="4"/>
  <c r="BP41" i="4"/>
  <c r="W31" i="4"/>
  <c r="BP34" i="4"/>
  <c r="BP47" i="4" s="1"/>
  <c r="AI10" i="4"/>
  <c r="AK18" i="4"/>
  <c r="AK20" i="4" s="1"/>
  <c r="AI41" i="4"/>
  <c r="AK31" i="4"/>
  <c r="AU41" i="4"/>
  <c r="W41" i="4"/>
  <c r="BP10" i="4"/>
  <c r="V33" i="4"/>
  <c r="V86" i="13"/>
  <c r="V87" i="13" s="1"/>
  <c r="W72" i="13"/>
  <c r="W74" i="13" s="1"/>
  <c r="W76" i="13" s="1"/>
  <c r="W61" i="13"/>
  <c r="W63" i="13" s="1"/>
  <c r="W66" i="13"/>
  <c r="W69" i="13" s="1"/>
  <c r="Y80" i="13"/>
  <c r="Y82" i="13" s="1"/>
  <c r="Z30" i="13"/>
  <c r="Y35" i="13"/>
  <c r="Y31" i="13"/>
  <c r="Y58" i="13"/>
  <c r="Y34" i="13"/>
  <c r="X60" i="13"/>
  <c r="X73" i="13" s="1"/>
  <c r="X44" i="13"/>
  <c r="X46" i="13" s="1"/>
  <c r="X36" i="13"/>
  <c r="X37" i="13" s="1"/>
  <c r="X38" i="13" s="1"/>
  <c r="X39" i="13" s="1"/>
  <c r="X41" i="13" s="1"/>
  <c r="X67" i="13"/>
  <c r="X59" i="13"/>
  <c r="X57" i="13"/>
  <c r="AB40" i="11"/>
  <c r="AB43" i="11" s="1"/>
  <c r="AB35" i="11"/>
  <c r="AB37" i="11" s="1"/>
  <c r="AB46" i="11"/>
  <c r="AB48" i="11" s="1"/>
  <c r="AB50" i="11" s="1"/>
  <c r="AD9" i="11"/>
  <c r="AD32" i="11"/>
  <c r="AD8" i="11"/>
  <c r="AD5" i="11"/>
  <c r="AE4" i="11"/>
  <c r="AD54" i="11"/>
  <c r="AD56" i="11" s="1"/>
  <c r="AC41" i="11"/>
  <c r="AC33" i="11"/>
  <c r="AC34" i="11"/>
  <c r="AC47" i="11" s="1"/>
  <c r="AC10" i="11"/>
  <c r="AC31" i="11"/>
  <c r="AC18" i="11"/>
  <c r="AC20" i="11" s="1"/>
  <c r="AA60" i="11"/>
  <c r="AA61" i="11" s="1"/>
  <c r="AB11" i="11"/>
  <c r="AB12" i="11" s="1"/>
  <c r="AB13" i="11" s="1"/>
  <c r="AB15" i="11" s="1"/>
  <c r="N33" i="4"/>
  <c r="N10" i="4"/>
  <c r="N11" i="4" s="1"/>
  <c r="N12" i="4" s="1"/>
  <c r="N13" i="4" s="1"/>
  <c r="N15" i="4" s="1"/>
  <c r="Q39" i="9"/>
  <c r="Q42" i="9" s="1"/>
  <c r="Q34" i="9"/>
  <c r="Q36" i="9" s="1"/>
  <c r="Q45" i="9"/>
  <c r="Q47" i="9" s="1"/>
  <c r="Q49" i="9" s="1"/>
  <c r="Q10" i="9"/>
  <c r="Q11" i="9" s="1"/>
  <c r="Q12" i="9" s="1"/>
  <c r="Q14" i="9" s="1"/>
  <c r="CZ11" i="4"/>
  <c r="CZ12" i="4" s="1"/>
  <c r="CZ13" i="4" s="1"/>
  <c r="CZ15" i="4" s="1"/>
  <c r="CC11" i="4"/>
  <c r="CC12" i="4" s="1"/>
  <c r="CC13" i="4" s="1"/>
  <c r="CC15" i="4" s="1"/>
  <c r="BX11" i="4"/>
  <c r="BX12" i="4" s="1"/>
  <c r="BX13" i="4" s="1"/>
  <c r="BX15" i="4" s="1"/>
  <c r="CG11" i="4"/>
  <c r="CG12" i="4" s="1"/>
  <c r="CG13" i="4" s="1"/>
  <c r="CG15" i="4" s="1"/>
  <c r="DN41" i="4"/>
  <c r="CY34" i="4"/>
  <c r="CY47" i="4" s="1"/>
  <c r="CV31" i="4"/>
  <c r="CV40" i="4" s="1"/>
  <c r="AI31" i="4"/>
  <c r="DE31" i="4"/>
  <c r="DE46" i="4" s="1"/>
  <c r="CX34" i="4"/>
  <c r="CX47" i="4" s="1"/>
  <c r="BC41" i="4"/>
  <c r="DI34" i="4"/>
  <c r="DI47" i="4" s="1"/>
  <c r="BP33" i="4"/>
  <c r="BP35" i="4" s="1"/>
  <c r="BP37" i="4" s="1"/>
  <c r="DB41" i="4"/>
  <c r="DF41" i="4"/>
  <c r="DG10" i="4"/>
  <c r="DG11" i="4" s="1"/>
  <c r="DG12" i="4" s="1"/>
  <c r="DG13" i="4" s="1"/>
  <c r="DG15" i="4" s="1"/>
  <c r="BC10" i="4"/>
  <c r="BC11" i="4" s="1"/>
  <c r="BC12" i="4" s="1"/>
  <c r="BC13" i="4" s="1"/>
  <c r="BC15" i="4" s="1"/>
  <c r="BZ33" i="4"/>
  <c r="AB34" i="4"/>
  <c r="AB47" i="4" s="1"/>
  <c r="BM34" i="4"/>
  <c r="BM47" i="4" s="1"/>
  <c r="CZ41" i="4"/>
  <c r="CT34" i="4"/>
  <c r="CT47" i="4" s="1"/>
  <c r="T18" i="4"/>
  <c r="T20" i="4" s="1"/>
  <c r="DI41" i="4"/>
  <c r="AE10" i="4"/>
  <c r="AE11" i="4" s="1"/>
  <c r="AE12" i="4" s="1"/>
  <c r="AE13" i="4" s="1"/>
  <c r="AE15" i="4" s="1"/>
  <c r="CV41" i="4"/>
  <c r="DC41" i="4"/>
  <c r="CA18" i="4"/>
  <c r="CA20" i="4" s="1"/>
  <c r="T33" i="4"/>
  <c r="T40" i="4" s="1"/>
  <c r="DN34" i="4"/>
  <c r="DN47" i="4" s="1"/>
  <c r="BP18" i="4"/>
  <c r="BP20" i="4" s="1"/>
  <c r="CT31" i="4"/>
  <c r="DI33" i="4"/>
  <c r="CA10" i="4"/>
  <c r="CA11" i="4" s="1"/>
  <c r="CA12" i="4" s="1"/>
  <c r="CA13" i="4" s="1"/>
  <c r="CA15" i="4" s="1"/>
  <c r="AF41" i="4"/>
  <c r="CT10" i="4"/>
  <c r="CT11" i="4" s="1"/>
  <c r="CT12" i="4" s="1"/>
  <c r="CT13" i="4" s="1"/>
  <c r="CT15" i="4" s="1"/>
  <c r="CV18" i="4"/>
  <c r="CV20" i="4" s="1"/>
  <c r="AE33" i="4"/>
  <c r="DC33" i="4"/>
  <c r="BF18" i="4"/>
  <c r="BF20" i="4" s="1"/>
  <c r="BI34" i="4"/>
  <c r="BI47" i="4" s="1"/>
  <c r="BW18" i="4"/>
  <c r="BW20" i="4" s="1"/>
  <c r="BW34" i="4"/>
  <c r="BW47" i="4" s="1"/>
  <c r="DJ18" i="4"/>
  <c r="DJ20" i="4" s="1"/>
  <c r="DD41" i="4"/>
  <c r="DD31" i="4"/>
  <c r="CD34" i="4"/>
  <c r="CD47" i="4" s="1"/>
  <c r="CQ31" i="4"/>
  <c r="DD33" i="4"/>
  <c r="CQ10" i="4"/>
  <c r="CQ11" i="4" s="1"/>
  <c r="CQ12" i="4" s="1"/>
  <c r="CQ13" i="4" s="1"/>
  <c r="CQ15" i="4" s="1"/>
  <c r="BG41" i="4"/>
  <c r="BF34" i="4"/>
  <c r="BF47" i="4" s="1"/>
  <c r="BG33" i="4"/>
  <c r="BZ10" i="4"/>
  <c r="CV10" i="4"/>
  <c r="CV11" i="4" s="1"/>
  <c r="CV12" i="4" s="1"/>
  <c r="CV13" i="4" s="1"/>
  <c r="CV15" i="4" s="1"/>
  <c r="DK10" i="4"/>
  <c r="DK11" i="4" s="1"/>
  <c r="DK12" i="4" s="1"/>
  <c r="DK13" i="4" s="1"/>
  <c r="DK15" i="4" s="1"/>
  <c r="CU31" i="4"/>
  <c r="CU18" i="4"/>
  <c r="CU20" i="4" s="1"/>
  <c r="CD31" i="4"/>
  <c r="BZ34" i="4"/>
  <c r="BZ47" i="4" s="1"/>
  <c r="BT41" i="4"/>
  <c r="DC10" i="4"/>
  <c r="DC11" i="4" s="1"/>
  <c r="DC12" i="4" s="1"/>
  <c r="DC13" i="4" s="1"/>
  <c r="DC15" i="4" s="1"/>
  <c r="BC31" i="4"/>
  <c r="BG34" i="4"/>
  <c r="BG47" i="4" s="1"/>
  <c r="BC34" i="4"/>
  <c r="BC47" i="4" s="1"/>
  <c r="AZ33" i="4"/>
  <c r="AZ46" i="4" s="1"/>
  <c r="DL18" i="4"/>
  <c r="DL20" i="4" s="1"/>
  <c r="DI31" i="4"/>
  <c r="BG31" i="4"/>
  <c r="BG46" i="4" s="1"/>
  <c r="DE41" i="4"/>
  <c r="BW10" i="4"/>
  <c r="BW11" i="4" s="1"/>
  <c r="BW12" i="4" s="1"/>
  <c r="BW13" i="4" s="1"/>
  <c r="BW15" i="4" s="1"/>
  <c r="BF33" i="4"/>
  <c r="BF40" i="4" s="1"/>
  <c r="X33" i="4"/>
  <c r="CA31" i="4"/>
  <c r="CA46" i="4" s="1"/>
  <c r="DI10" i="4"/>
  <c r="DI11" i="4" s="1"/>
  <c r="DI12" i="4" s="1"/>
  <c r="DI13" i="4" s="1"/>
  <c r="DI15" i="4" s="1"/>
  <c r="BW41" i="4"/>
  <c r="W18" i="4"/>
  <c r="W20" i="4" s="1"/>
  <c r="BT31" i="4"/>
  <c r="CV34" i="4"/>
  <c r="CV47" i="4" s="1"/>
  <c r="CA34" i="4"/>
  <c r="CA47" i="4" s="1"/>
  <c r="DL10" i="4"/>
  <c r="DL11" i="4" s="1"/>
  <c r="BG10" i="4"/>
  <c r="BG11" i="4" s="1"/>
  <c r="BG12" i="4" s="1"/>
  <c r="BG13" i="4" s="1"/>
  <c r="BG15" i="4" s="1"/>
  <c r="CD10" i="4"/>
  <c r="CD11" i="4" s="1"/>
  <c r="CD12" i="4" s="1"/>
  <c r="CD13" i="4" s="1"/>
  <c r="CD15" i="4" s="1"/>
  <c r="AZ34" i="4"/>
  <c r="AZ47" i="4" s="1"/>
  <c r="CA41" i="4"/>
  <c r="BW31" i="4"/>
  <c r="BW40" i="4" s="1"/>
  <c r="CT33" i="4"/>
  <c r="CT41" i="4"/>
  <c r="N34" i="4"/>
  <c r="N47" i="4" s="1"/>
  <c r="N18" i="4"/>
  <c r="N20" i="4" s="1"/>
  <c r="H11" i="4" s="1"/>
  <c r="N31" i="4"/>
  <c r="N46" i="4" s="1"/>
  <c r="N41" i="4"/>
  <c r="BO46" i="4"/>
  <c r="BO48" i="4" s="1"/>
  <c r="BO50" i="4" s="1"/>
  <c r="AE31" i="4"/>
  <c r="BI33" i="4"/>
  <c r="CG31" i="4"/>
  <c r="BR33" i="4"/>
  <c r="AF10" i="4"/>
  <c r="AF11" i="4" s="1"/>
  <c r="AF12" i="4" s="1"/>
  <c r="AF13" i="4" s="1"/>
  <c r="AF15" i="4" s="1"/>
  <c r="CQ33" i="4"/>
  <c r="DD18" i="4"/>
  <c r="DD20" i="4" s="1"/>
  <c r="BI10" i="4"/>
  <c r="BI11" i="4" s="1"/>
  <c r="BI12" i="4" s="1"/>
  <c r="BI13" i="4" s="1"/>
  <c r="BI15" i="4" s="1"/>
  <c r="CG18" i="4"/>
  <c r="CG20" i="4" s="1"/>
  <c r="CY10" i="4"/>
  <c r="CY11" i="4" s="1"/>
  <c r="CY12" i="4" s="1"/>
  <c r="CY13" i="4" s="1"/>
  <c r="CY15" i="4" s="1"/>
  <c r="AF34" i="4"/>
  <c r="AF47" i="4" s="1"/>
  <c r="DD34" i="4"/>
  <c r="DD47" i="4" s="1"/>
  <c r="DM31" i="4"/>
  <c r="DM46" i="4" s="1"/>
  <c r="CY33" i="4"/>
  <c r="CY46" i="4" s="1"/>
  <c r="DM34" i="4"/>
  <c r="DM47" i="4" s="1"/>
  <c r="DN10" i="4"/>
  <c r="DN11" i="4" s="1"/>
  <c r="DN12" i="4" s="1"/>
  <c r="DN13" i="4" s="1"/>
  <c r="DN15" i="4" s="1"/>
  <c r="BU10" i="4"/>
  <c r="BU11" i="4" s="1"/>
  <c r="BU12" i="4" s="1"/>
  <c r="BU13" i="4" s="1"/>
  <c r="BU15" i="4" s="1"/>
  <c r="CK31" i="4"/>
  <c r="AL34" i="4"/>
  <c r="AL47" i="4" s="1"/>
  <c r="DN33" i="4"/>
  <c r="DN46" i="4" s="1"/>
  <c r="DN48" i="4" s="1"/>
  <c r="DN50" i="4" s="1"/>
  <c r="CZ33" i="4"/>
  <c r="CY18" i="4"/>
  <c r="CY20" i="4" s="1"/>
  <c r="AB10" i="4"/>
  <c r="AB11" i="4" s="1"/>
  <c r="AB12" i="4" s="1"/>
  <c r="AB13" i="4" s="1"/>
  <c r="AB15" i="4" s="1"/>
  <c r="CZ18" i="4"/>
  <c r="CZ20" i="4" s="1"/>
  <c r="AE41" i="4"/>
  <c r="CQ34" i="4"/>
  <c r="CQ47" i="4" s="1"/>
  <c r="AF18" i="4"/>
  <c r="AF20" i="4" s="1"/>
  <c r="AE34" i="4"/>
  <c r="AE47" i="4" s="1"/>
  <c r="DN18" i="4"/>
  <c r="DN20" i="4" s="1"/>
  <c r="AF33" i="4"/>
  <c r="AF46" i="4" s="1"/>
  <c r="CQ41" i="4"/>
  <c r="BL41" i="4"/>
  <c r="BT18" i="4"/>
  <c r="BT20" i="4" s="1"/>
  <c r="DL41" i="4"/>
  <c r="BL31" i="4"/>
  <c r="BT33" i="4"/>
  <c r="DL34" i="4"/>
  <c r="DL47" i="4" s="1"/>
  <c r="DL33" i="4"/>
  <c r="DL46" i="4" s="1"/>
  <c r="BL10" i="4"/>
  <c r="BL11" i="4" s="1"/>
  <c r="BL12" i="4" s="1"/>
  <c r="BL13" i="4" s="1"/>
  <c r="BL15" i="4" s="1"/>
  <c r="CC34" i="4"/>
  <c r="CC47" i="4" s="1"/>
  <c r="CK33" i="4"/>
  <c r="BU41" i="4"/>
  <c r="CC41" i="4"/>
  <c r="CC18" i="4"/>
  <c r="CC20" i="4" s="1"/>
  <c r="CP34" i="4"/>
  <c r="CP47" i="4" s="1"/>
  <c r="BL33" i="4"/>
  <c r="CK10" i="4"/>
  <c r="CK11" i="4" s="1"/>
  <c r="CK12" i="4" s="1"/>
  <c r="CK13" i="4" s="1"/>
  <c r="CK15" i="4" s="1"/>
  <c r="BX31" i="4"/>
  <c r="BM41" i="4"/>
  <c r="T41" i="4"/>
  <c r="X10" i="4"/>
  <c r="X11" i="4" s="1"/>
  <c r="X12" i="4" s="1"/>
  <c r="X13" i="4" s="1"/>
  <c r="X15" i="4" s="1"/>
  <c r="BX18" i="4"/>
  <c r="BX20" i="4" s="1"/>
  <c r="BM10" i="4"/>
  <c r="BM11" i="4" s="1"/>
  <c r="BM12" i="4" s="1"/>
  <c r="BM13" i="4" s="1"/>
  <c r="BM15" i="4" s="1"/>
  <c r="X34" i="4"/>
  <c r="X47" i="4" s="1"/>
  <c r="BX33" i="4"/>
  <c r="CP10" i="4"/>
  <c r="CP11" i="4" s="1"/>
  <c r="CP12" i="4" s="1"/>
  <c r="CP13" i="4" s="1"/>
  <c r="CP15" i="4" s="1"/>
  <c r="BL34" i="4"/>
  <c r="BL47" i="4" s="1"/>
  <c r="X31" i="4"/>
  <c r="BX34" i="4"/>
  <c r="BX47" i="4" s="1"/>
  <c r="CC31" i="4"/>
  <c r="CW18" i="4"/>
  <c r="CW20" i="4" s="1"/>
  <c r="BZ11" i="4"/>
  <c r="BZ12" i="4" s="1"/>
  <c r="BZ13" i="4" s="1"/>
  <c r="BZ15" i="4" s="1"/>
  <c r="X41" i="4"/>
  <c r="BT10" i="4"/>
  <c r="BT11" i="4" s="1"/>
  <c r="BT12" i="4" s="1"/>
  <c r="BT13" i="4" s="1"/>
  <c r="BT15" i="4" s="1"/>
  <c r="CN31" i="4"/>
  <c r="CN46" i="4" s="1"/>
  <c r="CK34" i="4"/>
  <c r="CK47" i="4" s="1"/>
  <c r="DJ41" i="4"/>
  <c r="CW10" i="4"/>
  <c r="CW11" i="4" s="1"/>
  <c r="CW12" i="4" s="1"/>
  <c r="CW13" i="4" s="1"/>
  <c r="CW15" i="4" s="1"/>
  <c r="DF33" i="4"/>
  <c r="DF40" i="4" s="1"/>
  <c r="CD33" i="4"/>
  <c r="CM10" i="4"/>
  <c r="CM11" i="4" s="1"/>
  <c r="CM12" i="4" s="1"/>
  <c r="CM13" i="4" s="1"/>
  <c r="CM15" i="4" s="1"/>
  <c r="CW41" i="4"/>
  <c r="CX10" i="4"/>
  <c r="CX11" i="4" s="1"/>
  <c r="CX12" i="4" s="1"/>
  <c r="CX13" i="4" s="1"/>
  <c r="CX15" i="4" s="1"/>
  <c r="CM31" i="4"/>
  <c r="BV18" i="4"/>
  <c r="BV20" i="4" s="1"/>
  <c r="CJ10" i="4"/>
  <c r="CJ11" i="4" s="1"/>
  <c r="CJ12" i="4" s="1"/>
  <c r="CJ13" i="4" s="1"/>
  <c r="CJ15" i="4" s="1"/>
  <c r="CW31" i="4"/>
  <c r="CW46" i="4" s="1"/>
  <c r="CX18" i="4"/>
  <c r="CX20" i="4" s="1"/>
  <c r="CJ41" i="4"/>
  <c r="CP18" i="4"/>
  <c r="CP20" i="4" s="1"/>
  <c r="CM33" i="4"/>
  <c r="AL10" i="4"/>
  <c r="AL11" i="4" s="1"/>
  <c r="AL12" i="4" s="1"/>
  <c r="AL13" i="4" s="1"/>
  <c r="AL15" i="4" s="1"/>
  <c r="BX41" i="4"/>
  <c r="CC33" i="4"/>
  <c r="DF10" i="4"/>
  <c r="DF11" i="4" s="1"/>
  <c r="DF12" i="4" s="1"/>
  <c r="DF13" i="4" s="1"/>
  <c r="DF15" i="4" s="1"/>
  <c r="DF34" i="4"/>
  <c r="DF47" i="4" s="1"/>
  <c r="DJ31" i="4"/>
  <c r="CD41" i="4"/>
  <c r="CJ33" i="4"/>
  <c r="T10" i="4"/>
  <c r="T11" i="4" s="1"/>
  <c r="T12" i="4" s="1"/>
  <c r="T13" i="4" s="1"/>
  <c r="T15" i="4" s="1"/>
  <c r="CP41" i="4"/>
  <c r="DJ33" i="4"/>
  <c r="CP33" i="4"/>
  <c r="CP40" i="4" s="1"/>
  <c r="V11" i="4"/>
  <c r="V12" i="4" s="1"/>
  <c r="V13" i="4" s="1"/>
  <c r="V15" i="4" s="1"/>
  <c r="CJ31" i="4"/>
  <c r="T34" i="4"/>
  <c r="T47" i="4" s="1"/>
  <c r="CK18" i="4"/>
  <c r="CK20" i="4" s="1"/>
  <c r="DJ10" i="4"/>
  <c r="DJ11" i="4" s="1"/>
  <c r="DJ12" i="4" s="1"/>
  <c r="DJ13" i="4" s="1"/>
  <c r="DJ15" i="4" s="1"/>
  <c r="CW34" i="4"/>
  <c r="CW47" i="4" s="1"/>
  <c r="DB46" i="4"/>
  <c r="DB48" i="4" s="1"/>
  <c r="DB50" i="4" s="1"/>
  <c r="CR18" i="4"/>
  <c r="CR20" i="4" s="1"/>
  <c r="CR41" i="4"/>
  <c r="DH33" i="4"/>
  <c r="DH10" i="4"/>
  <c r="DH11" i="4" s="1"/>
  <c r="DH12" i="4" s="1"/>
  <c r="DH13" i="4" s="1"/>
  <c r="DH15" i="4" s="1"/>
  <c r="AX31" i="4"/>
  <c r="AO33" i="4"/>
  <c r="AN18" i="4"/>
  <c r="AN20" i="4" s="1"/>
  <c r="U10" i="4"/>
  <c r="U11" i="4" s="1"/>
  <c r="AX34" i="4"/>
  <c r="AX47" i="4" s="1"/>
  <c r="CR10" i="4"/>
  <c r="CR11" i="4" s="1"/>
  <c r="CR12" i="4" s="1"/>
  <c r="CR13" i="4" s="1"/>
  <c r="CR15" i="4" s="1"/>
  <c r="DK31" i="4"/>
  <c r="DK46" i="4" s="1"/>
  <c r="DK41" i="4"/>
  <c r="DK34" i="4"/>
  <c r="DK47" i="4" s="1"/>
  <c r="CU34" i="4"/>
  <c r="CU47" i="4" s="1"/>
  <c r="CU33" i="4"/>
  <c r="CU10" i="4"/>
  <c r="CU11" i="4" s="1"/>
  <c r="CU12" i="4" s="1"/>
  <c r="CU13" i="4" s="1"/>
  <c r="CU15" i="4" s="1"/>
  <c r="AX18" i="4"/>
  <c r="AX20" i="4" s="1"/>
  <c r="U33" i="4"/>
  <c r="AN10" i="4"/>
  <c r="AN11" i="4" s="1"/>
  <c r="AN12" i="4" s="1"/>
  <c r="AN13" i="4" s="1"/>
  <c r="AN15" i="4" s="1"/>
  <c r="AZ41" i="4"/>
  <c r="U18" i="4"/>
  <c r="U20" i="4" s="1"/>
  <c r="DH34" i="4"/>
  <c r="DH47" i="4" s="1"/>
  <c r="BF10" i="4"/>
  <c r="DH31" i="4"/>
  <c r="CM18" i="4"/>
  <c r="CM20" i="4" s="1"/>
  <c r="CM34" i="4"/>
  <c r="CM47" i="4" s="1"/>
  <c r="AX11" i="4"/>
  <c r="AX12" i="4" s="1"/>
  <c r="AX13" i="4" s="1"/>
  <c r="AX15" i="4" s="1"/>
  <c r="DD11" i="4"/>
  <c r="DD12" i="4" s="1"/>
  <c r="DD13" i="4" s="1"/>
  <c r="DD15" i="4" s="1"/>
  <c r="AX33" i="4"/>
  <c r="AO10" i="4"/>
  <c r="AO11" i="4" s="1"/>
  <c r="AO12" i="4" s="1"/>
  <c r="AO13" i="4" s="1"/>
  <c r="AO15" i="4" s="1"/>
  <c r="AO41" i="4"/>
  <c r="CS18" i="4"/>
  <c r="CS20" i="4" s="1"/>
  <c r="CS34" i="4"/>
  <c r="CS47" i="4" s="1"/>
  <c r="U41" i="4"/>
  <c r="U31" i="4"/>
  <c r="AU33" i="4"/>
  <c r="AO31" i="4"/>
  <c r="AZ18" i="4"/>
  <c r="AZ20" i="4" s="1"/>
  <c r="CR33" i="4"/>
  <c r="BZ41" i="4"/>
  <c r="BZ31" i="4"/>
  <c r="DC31" i="4"/>
  <c r="DC34" i="4"/>
  <c r="DC47" i="4" s="1"/>
  <c r="DE34" i="4"/>
  <c r="DE47" i="4" s="1"/>
  <c r="DE18" i="4"/>
  <c r="DE20" i="4" s="1"/>
  <c r="DE10" i="4"/>
  <c r="DE11" i="4" s="1"/>
  <c r="DE12" i="4" s="1"/>
  <c r="DE13" i="4" s="1"/>
  <c r="DE15" i="4" s="1"/>
  <c r="AN41" i="4"/>
  <c r="AU34" i="4"/>
  <c r="AU47" i="4" s="1"/>
  <c r="AN34" i="4"/>
  <c r="AN47" i="4" s="1"/>
  <c r="AX41" i="4"/>
  <c r="AO34" i="4"/>
  <c r="AO47" i="4" s="1"/>
  <c r="BF41" i="4"/>
  <c r="AZ10" i="4"/>
  <c r="AZ11" i="4" s="1"/>
  <c r="AZ12" i="4" s="1"/>
  <c r="AZ13" i="4" s="1"/>
  <c r="AZ15" i="4" s="1"/>
  <c r="CJ34" i="4"/>
  <c r="CJ47" i="4" s="1"/>
  <c r="CR34" i="4"/>
  <c r="CR47" i="4" s="1"/>
  <c r="AU31" i="4"/>
  <c r="DH41" i="4"/>
  <c r="CZ31" i="4"/>
  <c r="CZ34" i="4"/>
  <c r="CZ47" i="4" s="1"/>
  <c r="DM10" i="4"/>
  <c r="DM11" i="4" s="1"/>
  <c r="DM12" i="4" s="1"/>
  <c r="DM13" i="4" s="1"/>
  <c r="DM15" i="4" s="1"/>
  <c r="DM41" i="4"/>
  <c r="DM18" i="4"/>
  <c r="DM20" i="4" s="1"/>
  <c r="CS10" i="4"/>
  <c r="CS11" i="4" s="1"/>
  <c r="CS12" i="4" s="1"/>
  <c r="CS13" i="4" s="1"/>
  <c r="CS15" i="4" s="1"/>
  <c r="CS33" i="4"/>
  <c r="CS31" i="4"/>
  <c r="AU11" i="4"/>
  <c r="AU12" i="4" s="1"/>
  <c r="AU13" i="4" s="1"/>
  <c r="AU15" i="4" s="1"/>
  <c r="AU18" i="4"/>
  <c r="AU20" i="4" s="1"/>
  <c r="AN31" i="4"/>
  <c r="AN40" i="4" s="1"/>
  <c r="DK18" i="4"/>
  <c r="DK20" i="4" s="1"/>
  <c r="CR31" i="4"/>
  <c r="AI11" i="4"/>
  <c r="AI12" i="4" s="1"/>
  <c r="AI13" i="4" s="1"/>
  <c r="AI15" i="4" s="1"/>
  <c r="DB11" i="4"/>
  <c r="DB12" i="4" s="1"/>
  <c r="DB13" i="4" s="1"/>
  <c r="DB15" i="4" s="1"/>
  <c r="DA11" i="4"/>
  <c r="DA12" i="4" s="1"/>
  <c r="DA13" i="4" s="1"/>
  <c r="DA15" i="4" s="1"/>
  <c r="BV31" i="4"/>
  <c r="CN10" i="4"/>
  <c r="CN11" i="4" s="1"/>
  <c r="CN12" i="4" s="1"/>
  <c r="CN13" i="4" s="1"/>
  <c r="CN15" i="4" s="1"/>
  <c r="BR34" i="4"/>
  <c r="BR47" i="4" s="1"/>
  <c r="BV34" i="4"/>
  <c r="BV47" i="4" s="1"/>
  <c r="CG33" i="4"/>
  <c r="CG34" i="4"/>
  <c r="CG47" i="4" s="1"/>
  <c r="CN18" i="4"/>
  <c r="CN20" i="4" s="1"/>
  <c r="BR41" i="4"/>
  <c r="Y34" i="4"/>
  <c r="Y47" i="4" s="1"/>
  <c r="BV33" i="4"/>
  <c r="CN34" i="4"/>
  <c r="CN47" i="4" s="1"/>
  <c r="BR10" i="4"/>
  <c r="BR11" i="4" s="1"/>
  <c r="BR12" i="4" s="1"/>
  <c r="BR13" i="4" s="1"/>
  <c r="BR15" i="4" s="1"/>
  <c r="Y31" i="4"/>
  <c r="Y40" i="4" s="1"/>
  <c r="W33" i="4"/>
  <c r="W40" i="4" s="1"/>
  <c r="W43" i="4" s="1"/>
  <c r="W34" i="4"/>
  <c r="W47" i="4" s="1"/>
  <c r="BR31" i="4"/>
  <c r="Y41" i="4"/>
  <c r="BI41" i="4"/>
  <c r="BI31" i="4"/>
  <c r="DA40" i="4"/>
  <c r="DA43" i="4" s="1"/>
  <c r="BV10" i="4"/>
  <c r="BV11" i="4" s="1"/>
  <c r="BV12" i="4" s="1"/>
  <c r="BV13" i="4" s="1"/>
  <c r="BV15" i="4" s="1"/>
  <c r="BM18" i="4"/>
  <c r="BM20" i="4" s="1"/>
  <c r="BM33" i="4"/>
  <c r="BM40" i="4" s="1"/>
  <c r="BU34" i="4"/>
  <c r="BU47" i="4" s="1"/>
  <c r="BU18" i="4"/>
  <c r="BU20" i="4" s="1"/>
  <c r="BU33" i="4"/>
  <c r="BU40" i="4" s="1"/>
  <c r="CN41" i="4"/>
  <c r="DB40" i="4"/>
  <c r="BO40" i="4"/>
  <c r="BO43" i="4" s="1"/>
  <c r="AL31" i="4"/>
  <c r="AL18" i="4"/>
  <c r="AL20" i="4" s="1"/>
  <c r="BP11" i="4"/>
  <c r="BP12" i="4" s="1"/>
  <c r="BP13" i="4" s="1"/>
  <c r="BP15" i="4" s="1"/>
  <c r="AL41" i="4"/>
  <c r="AK10" i="4"/>
  <c r="AK11" i="4" s="1"/>
  <c r="AK33" i="4"/>
  <c r="AK34" i="4"/>
  <c r="AK47" i="4" s="1"/>
  <c r="Y10" i="4"/>
  <c r="Y11" i="4" s="1"/>
  <c r="Y12" i="4" s="1"/>
  <c r="Y13" i="4" s="1"/>
  <c r="Y15" i="4" s="1"/>
  <c r="Y18" i="4"/>
  <c r="Y20" i="4" s="1"/>
  <c r="AB18" i="4"/>
  <c r="AB20" i="4" s="1"/>
  <c r="AB41" i="4"/>
  <c r="AB31" i="4"/>
  <c r="AB40" i="4" s="1"/>
  <c r="AI34" i="4"/>
  <c r="AI47" i="4" s="1"/>
  <c r="AI33" i="4"/>
  <c r="AW10" i="4"/>
  <c r="AW11" i="4" s="1"/>
  <c r="AW12" i="4" s="1"/>
  <c r="AW13" i="4" s="1"/>
  <c r="AW15" i="4" s="1"/>
  <c r="AW34" i="4"/>
  <c r="AW47" i="4" s="1"/>
  <c r="AW18" i="4"/>
  <c r="AW20" i="4" s="1"/>
  <c r="AW31" i="4"/>
  <c r="AW41" i="4"/>
  <c r="AW33" i="4"/>
  <c r="BB10" i="4"/>
  <c r="BB11" i="4" s="1"/>
  <c r="BB12" i="4" s="1"/>
  <c r="BB13" i="4" s="1"/>
  <c r="BB15" i="4" s="1"/>
  <c r="BB34" i="4"/>
  <c r="BB47" i="4" s="1"/>
  <c r="BB41" i="4"/>
  <c r="BB31" i="4"/>
  <c r="BB33" i="4"/>
  <c r="BB18" i="4"/>
  <c r="BB20" i="4" s="1"/>
  <c r="AS34" i="4"/>
  <c r="AS47" i="4" s="1"/>
  <c r="AS41" i="4"/>
  <c r="AS18" i="4"/>
  <c r="AS20" i="4" s="1"/>
  <c r="AS31" i="4"/>
  <c r="AS10" i="4"/>
  <c r="AS11" i="4" s="1"/>
  <c r="AS12" i="4" s="1"/>
  <c r="AS13" i="4" s="1"/>
  <c r="AS15" i="4" s="1"/>
  <c r="AS33" i="4"/>
  <c r="AR18" i="4"/>
  <c r="AR20" i="4" s="1"/>
  <c r="AR34" i="4"/>
  <c r="AR47" i="4" s="1"/>
  <c r="AR31" i="4"/>
  <c r="AR41" i="4"/>
  <c r="AR10" i="4"/>
  <c r="AR11" i="4" s="1"/>
  <c r="AR12" i="4" s="1"/>
  <c r="AR13" i="4" s="1"/>
  <c r="AR15" i="4" s="1"/>
  <c r="AR33" i="4"/>
  <c r="DB35" i="4"/>
  <c r="DB37" i="4" s="1"/>
  <c r="AY41" i="4"/>
  <c r="AY34" i="4"/>
  <c r="AY47" i="4" s="1"/>
  <c r="AY33" i="4"/>
  <c r="AY31" i="4"/>
  <c r="AY10" i="4"/>
  <c r="AY11" i="4" s="1"/>
  <c r="AY12" i="4" s="1"/>
  <c r="AY13" i="4" s="1"/>
  <c r="AY15" i="4" s="1"/>
  <c r="AY18" i="4"/>
  <c r="AY20" i="4" s="1"/>
  <c r="BD18" i="4"/>
  <c r="BD20" i="4" s="1"/>
  <c r="BD41" i="4"/>
  <c r="BD10" i="4"/>
  <c r="BD11" i="4" s="1"/>
  <c r="BD12" i="4" s="1"/>
  <c r="BD13" i="4" s="1"/>
  <c r="BD15" i="4" s="1"/>
  <c r="BD31" i="4"/>
  <c r="BD33" i="4"/>
  <c r="BD34" i="4"/>
  <c r="BD47" i="4" s="1"/>
  <c r="BA41" i="4"/>
  <c r="BA10" i="4"/>
  <c r="BA11" i="4" s="1"/>
  <c r="BA12" i="4" s="1"/>
  <c r="BA13" i="4" s="1"/>
  <c r="BA15" i="4" s="1"/>
  <c r="BA18" i="4"/>
  <c r="BA20" i="4" s="1"/>
  <c r="BA34" i="4"/>
  <c r="BA47" i="4" s="1"/>
  <c r="BA31" i="4"/>
  <c r="BA33" i="4"/>
  <c r="BE34" i="4"/>
  <c r="BE47" i="4" s="1"/>
  <c r="BE31" i="4"/>
  <c r="BE41" i="4"/>
  <c r="BE33" i="4"/>
  <c r="BE10" i="4"/>
  <c r="BE11" i="4" s="1"/>
  <c r="BE12" i="4" s="1"/>
  <c r="BE13" i="4" s="1"/>
  <c r="BE15" i="4" s="1"/>
  <c r="BE18" i="4"/>
  <c r="BE20" i="4" s="1"/>
  <c r="BN33" i="4"/>
  <c r="BN41" i="4"/>
  <c r="BN18" i="4"/>
  <c r="BN20" i="4" s="1"/>
  <c r="BN10" i="4"/>
  <c r="BN11" i="4" s="1"/>
  <c r="BN12" i="4" s="1"/>
  <c r="BN13" i="4" s="1"/>
  <c r="BN15" i="4" s="1"/>
  <c r="BN34" i="4"/>
  <c r="BN47" i="4" s="1"/>
  <c r="BN31" i="4"/>
  <c r="BS18" i="4"/>
  <c r="BS20" i="4" s="1"/>
  <c r="BS31" i="4"/>
  <c r="BS34" i="4"/>
  <c r="BS47" i="4" s="1"/>
  <c r="BS10" i="4"/>
  <c r="BS41" i="4"/>
  <c r="BS33" i="4"/>
  <c r="CO41" i="4"/>
  <c r="CO33" i="4"/>
  <c r="CO10" i="4"/>
  <c r="CO11" i="4" s="1"/>
  <c r="CO12" i="4" s="1"/>
  <c r="CO13" i="4" s="1"/>
  <c r="CO15" i="4" s="1"/>
  <c r="CO34" i="4"/>
  <c r="CO47" i="4" s="1"/>
  <c r="CO31" i="4"/>
  <c r="CO18" i="4"/>
  <c r="CO20" i="4" s="1"/>
  <c r="CB33" i="4"/>
  <c r="CB34" i="4"/>
  <c r="CB47" i="4" s="1"/>
  <c r="CB18" i="4"/>
  <c r="CB20" i="4" s="1"/>
  <c r="CB41" i="4"/>
  <c r="CB31" i="4"/>
  <c r="CB10" i="4"/>
  <c r="CB11" i="4" s="1"/>
  <c r="CB12" i="4" s="1"/>
  <c r="CB13" i="4" s="1"/>
  <c r="CB15" i="4" s="1"/>
  <c r="AD10" i="4"/>
  <c r="AD11" i="4" s="1"/>
  <c r="AD12" i="4" s="1"/>
  <c r="AD13" i="4" s="1"/>
  <c r="AD15" i="4" s="1"/>
  <c r="AD34" i="4"/>
  <c r="AD47" i="4" s="1"/>
  <c r="AD41" i="4"/>
  <c r="AD18" i="4"/>
  <c r="AD20" i="4" s="1"/>
  <c r="AD33" i="4"/>
  <c r="AD31" i="4"/>
  <c r="AC34" i="4"/>
  <c r="AC47" i="4" s="1"/>
  <c r="AC18" i="4"/>
  <c r="AC20" i="4" s="1"/>
  <c r="AC41" i="4"/>
  <c r="AC10" i="4"/>
  <c r="AC11" i="4" s="1"/>
  <c r="AC12" i="4" s="1"/>
  <c r="AC13" i="4" s="1"/>
  <c r="AC15" i="4" s="1"/>
  <c r="AC31" i="4"/>
  <c r="AC33" i="4"/>
  <c r="CE10" i="4"/>
  <c r="CE18" i="4"/>
  <c r="CE20" i="4" s="1"/>
  <c r="CE41" i="4"/>
  <c r="CE33" i="4"/>
  <c r="CE34" i="4"/>
  <c r="CE47" i="4" s="1"/>
  <c r="CE31" i="4"/>
  <c r="S33" i="4"/>
  <c r="S34" i="4"/>
  <c r="S47" i="4" s="1"/>
  <c r="S41" i="4"/>
  <c r="S31" i="4"/>
  <c r="S18" i="4"/>
  <c r="S20" i="4" s="1"/>
  <c r="S10" i="4"/>
  <c r="S11" i="4" s="1"/>
  <c r="S12" i="4" s="1"/>
  <c r="S13" i="4" s="1"/>
  <c r="S15" i="4" s="1"/>
  <c r="CL31" i="4"/>
  <c r="CL10" i="4"/>
  <c r="CL11" i="4" s="1"/>
  <c r="CL12" i="4" s="1"/>
  <c r="CL13" i="4" s="1"/>
  <c r="CL15" i="4" s="1"/>
  <c r="CL33" i="4"/>
  <c r="CL18" i="4"/>
  <c r="CL20" i="4" s="1"/>
  <c r="CL34" i="4"/>
  <c r="CL47" i="4" s="1"/>
  <c r="CL41" i="4"/>
  <c r="BJ31" i="4"/>
  <c r="BJ18" i="4"/>
  <c r="BJ20" i="4" s="1"/>
  <c r="BJ41" i="4"/>
  <c r="BJ34" i="4"/>
  <c r="BJ47" i="4" s="1"/>
  <c r="BJ33" i="4"/>
  <c r="BJ10" i="4"/>
  <c r="BJ11" i="4" s="1"/>
  <c r="BJ12" i="4" s="1"/>
  <c r="BJ13" i="4" s="1"/>
  <c r="BJ15" i="4" s="1"/>
  <c r="BH18" i="4"/>
  <c r="BH20" i="4" s="1"/>
  <c r="BH33" i="4"/>
  <c r="BH34" i="4"/>
  <c r="BH47" i="4" s="1"/>
  <c r="BH10" i="4"/>
  <c r="BH11" i="4" s="1"/>
  <c r="BH12" i="4" s="1"/>
  <c r="BH13" i="4" s="1"/>
  <c r="BH15" i="4" s="1"/>
  <c r="BH41" i="4"/>
  <c r="BH31" i="4"/>
  <c r="Z18" i="4"/>
  <c r="Z20" i="4" s="1"/>
  <c r="Z31" i="4"/>
  <c r="Z10" i="4"/>
  <c r="Z11" i="4" s="1"/>
  <c r="Z12" i="4" s="1"/>
  <c r="Z13" i="4" s="1"/>
  <c r="Z15" i="4" s="1"/>
  <c r="Z34" i="4"/>
  <c r="Z47" i="4" s="1"/>
  <c r="Z33" i="4"/>
  <c r="Z41" i="4"/>
  <c r="BK18" i="4"/>
  <c r="BK20" i="4" s="1"/>
  <c r="BK41" i="4"/>
  <c r="BK33" i="4"/>
  <c r="BK34" i="4"/>
  <c r="BK47" i="4" s="1"/>
  <c r="BK31" i="4"/>
  <c r="BK10" i="4"/>
  <c r="BK11" i="4" s="1"/>
  <c r="BK12" i="4" s="1"/>
  <c r="BK13" i="4" s="1"/>
  <c r="BK15" i="4" s="1"/>
  <c r="BQ31" i="4"/>
  <c r="BQ10" i="4"/>
  <c r="BQ11" i="4" s="1"/>
  <c r="BQ12" i="4" s="1"/>
  <c r="BQ13" i="4" s="1"/>
  <c r="BQ15" i="4" s="1"/>
  <c r="BQ41" i="4"/>
  <c r="BQ18" i="4"/>
  <c r="BQ20" i="4" s="1"/>
  <c r="BQ33" i="4"/>
  <c r="BQ34" i="4"/>
  <c r="BQ47" i="4" s="1"/>
  <c r="AM33" i="4"/>
  <c r="AM31" i="4"/>
  <c r="AM34" i="4"/>
  <c r="AM47" i="4" s="1"/>
  <c r="AM10" i="4"/>
  <c r="AM11" i="4" s="1"/>
  <c r="AM12" i="4" s="1"/>
  <c r="AM13" i="4" s="1"/>
  <c r="AM15" i="4" s="1"/>
  <c r="AM41" i="4"/>
  <c r="AM18" i="4"/>
  <c r="AM20" i="4" s="1"/>
  <c r="AG31" i="4"/>
  <c r="AG34" i="4"/>
  <c r="AG47" i="4" s="1"/>
  <c r="AG41" i="4"/>
  <c r="AG33" i="4"/>
  <c r="AG18" i="4"/>
  <c r="AG20" i="4" s="1"/>
  <c r="AG10" i="4"/>
  <c r="AG11" i="4" s="1"/>
  <c r="AG12" i="4" s="1"/>
  <c r="AG13" i="4" s="1"/>
  <c r="AG15" i="4" s="1"/>
  <c r="CF10" i="4"/>
  <c r="CF11" i="4" s="1"/>
  <c r="CF12" i="4" s="1"/>
  <c r="CF13" i="4" s="1"/>
  <c r="CF15" i="4" s="1"/>
  <c r="CF31" i="4"/>
  <c r="CF34" i="4"/>
  <c r="CF47" i="4" s="1"/>
  <c r="CF18" i="4"/>
  <c r="CF20" i="4" s="1"/>
  <c r="CF41" i="4"/>
  <c r="CF33" i="4"/>
  <c r="AA33" i="4"/>
  <c r="AA41" i="4"/>
  <c r="AA18" i="4"/>
  <c r="AA20" i="4" s="1"/>
  <c r="AA34" i="4"/>
  <c r="AA47" i="4" s="1"/>
  <c r="AA10" i="4"/>
  <c r="AA11" i="4" s="1"/>
  <c r="AA12" i="4" s="1"/>
  <c r="AA13" i="4" s="1"/>
  <c r="AA15" i="4" s="1"/>
  <c r="AA31" i="4"/>
  <c r="AT33" i="4"/>
  <c r="AT31" i="4"/>
  <c r="AT10" i="4"/>
  <c r="AT11" i="4" s="1"/>
  <c r="AT12" i="4" s="1"/>
  <c r="AT13" i="4" s="1"/>
  <c r="AT15" i="4" s="1"/>
  <c r="AT18" i="4"/>
  <c r="AT20" i="4" s="1"/>
  <c r="AT34" i="4"/>
  <c r="AT47" i="4" s="1"/>
  <c r="AT41" i="4"/>
  <c r="AJ10" i="4"/>
  <c r="AJ11" i="4" s="1"/>
  <c r="AJ12" i="4" s="1"/>
  <c r="AJ13" i="4" s="1"/>
  <c r="AJ15" i="4" s="1"/>
  <c r="AJ18" i="4"/>
  <c r="AJ20" i="4" s="1"/>
  <c r="AJ33" i="4"/>
  <c r="AJ41" i="4"/>
  <c r="AJ34" i="4"/>
  <c r="AJ47" i="4" s="1"/>
  <c r="AJ31" i="4"/>
  <c r="CH41" i="4"/>
  <c r="CH18" i="4"/>
  <c r="CH20" i="4" s="1"/>
  <c r="CH10" i="4"/>
  <c r="CH11" i="4" s="1"/>
  <c r="CH12" i="4" s="1"/>
  <c r="CH13" i="4" s="1"/>
  <c r="CH15" i="4" s="1"/>
  <c r="CH33" i="4"/>
  <c r="CH31" i="4"/>
  <c r="CH34" i="4"/>
  <c r="CH47" i="4" s="1"/>
  <c r="AH10" i="4"/>
  <c r="AH11" i="4" s="1"/>
  <c r="AH12" i="4" s="1"/>
  <c r="AH13" i="4" s="1"/>
  <c r="AH15" i="4" s="1"/>
  <c r="AH31" i="4"/>
  <c r="AH34" i="4"/>
  <c r="AH47" i="4" s="1"/>
  <c r="AH33" i="4"/>
  <c r="AH41" i="4"/>
  <c r="AH18" i="4"/>
  <c r="AH20" i="4" s="1"/>
  <c r="DG40" i="4"/>
  <c r="DG43" i="4" s="1"/>
  <c r="AV10" i="4"/>
  <c r="AV34" i="4"/>
  <c r="AV47" i="4" s="1"/>
  <c r="AV18" i="4"/>
  <c r="AV20" i="4" s="1"/>
  <c r="AV33" i="4"/>
  <c r="AV31" i="4"/>
  <c r="AV41" i="4"/>
  <c r="AP10" i="4"/>
  <c r="AP11" i="4" s="1"/>
  <c r="AP12" i="4" s="1"/>
  <c r="AP13" i="4" s="1"/>
  <c r="AP15" i="4" s="1"/>
  <c r="AP33" i="4"/>
  <c r="AP41" i="4"/>
  <c r="AP31" i="4"/>
  <c r="AP34" i="4"/>
  <c r="AP47" i="4" s="1"/>
  <c r="AP18" i="4"/>
  <c r="AP20" i="4" s="1"/>
  <c r="CI34" i="4"/>
  <c r="CI47" i="4" s="1"/>
  <c r="CI41" i="4"/>
  <c r="CI18" i="4"/>
  <c r="CI20" i="4" s="1"/>
  <c r="CI31" i="4"/>
  <c r="CI10" i="4"/>
  <c r="CI11" i="4" s="1"/>
  <c r="CI12" i="4" s="1"/>
  <c r="CI13" i="4" s="1"/>
  <c r="CI15" i="4" s="1"/>
  <c r="CI33" i="4"/>
  <c r="AQ18" i="4"/>
  <c r="AQ20" i="4" s="1"/>
  <c r="AQ10" i="4"/>
  <c r="AQ11" i="4" s="1"/>
  <c r="AQ12" i="4" s="1"/>
  <c r="AQ13" i="4" s="1"/>
  <c r="AQ15" i="4" s="1"/>
  <c r="AQ33" i="4"/>
  <c r="AQ41" i="4"/>
  <c r="AQ34" i="4"/>
  <c r="AQ47" i="4" s="1"/>
  <c r="AQ31" i="4"/>
  <c r="CX46" i="4"/>
  <c r="CX40" i="4"/>
  <c r="CX43" i="4" s="1"/>
  <c r="BO35" i="4"/>
  <c r="BO37" i="4" s="1"/>
  <c r="DG46" i="4"/>
  <c r="DG48" i="4" s="1"/>
  <c r="DG50" i="4" s="1"/>
  <c r="DA46" i="4"/>
  <c r="DA48" i="4" s="1"/>
  <c r="DA50" i="4" s="1"/>
  <c r="DA35" i="4"/>
  <c r="DA37" i="4" s="1"/>
  <c r="DG35" i="4"/>
  <c r="DG37" i="4" s="1"/>
  <c r="V46" i="4"/>
  <c r="V48" i="4" s="1"/>
  <c r="V50" i="4" s="1"/>
  <c r="V35" i="4"/>
  <c r="V37" i="4" s="1"/>
  <c r="V40" i="4"/>
  <c r="V43" i="4" s="1"/>
  <c r="BY40" i="4"/>
  <c r="BY43" i="4" s="1"/>
  <c r="BY35" i="4"/>
  <c r="BY37" i="4" s="1"/>
  <c r="BY46" i="4"/>
  <c r="BY48" i="4" s="1"/>
  <c r="BY50" i="4" s="1"/>
  <c r="CY35" i="4" l="1"/>
  <c r="CY37" i="4" s="1"/>
  <c r="BP46" i="4"/>
  <c r="BP48" i="4" s="1"/>
  <c r="BP50" i="4" s="1"/>
  <c r="AK46" i="4"/>
  <c r="AI40" i="4"/>
  <c r="AI43" i="4" s="1"/>
  <c r="CV46" i="4"/>
  <c r="CV48" i="4" s="1"/>
  <c r="CV50" i="4" s="1"/>
  <c r="CK40" i="4"/>
  <c r="CK43" i="4" s="1"/>
  <c r="DI46" i="4"/>
  <c r="DI48" i="4" s="1"/>
  <c r="DI50" i="4" s="1"/>
  <c r="Y67" i="13"/>
  <c r="Y59" i="13"/>
  <c r="Y57" i="13"/>
  <c r="Y60" i="13"/>
  <c r="Y73" i="13" s="1"/>
  <c r="Y44" i="13"/>
  <c r="Y46" i="13" s="1"/>
  <c r="Y36" i="13"/>
  <c r="Y37" i="13" s="1"/>
  <c r="Y38" i="13" s="1"/>
  <c r="Y39" i="13" s="1"/>
  <c r="Y41" i="13" s="1"/>
  <c r="X72" i="13"/>
  <c r="X74" i="13" s="1"/>
  <c r="X76" i="13" s="1"/>
  <c r="X66" i="13"/>
  <c r="X69" i="13" s="1"/>
  <c r="X61" i="13"/>
  <c r="X63" i="13" s="1"/>
  <c r="Z34" i="13"/>
  <c r="AA30" i="13"/>
  <c r="Z35" i="13"/>
  <c r="Z31" i="13"/>
  <c r="Z80" i="13"/>
  <c r="Z82" i="13" s="1"/>
  <c r="Z58" i="13"/>
  <c r="W86" i="13"/>
  <c r="W87" i="13" s="1"/>
  <c r="AE32" i="11"/>
  <c r="AE8" i="11"/>
  <c r="AE9" i="11"/>
  <c r="AE5" i="11"/>
  <c r="AF4" i="11"/>
  <c r="AE54" i="11"/>
  <c r="AE56" i="11" s="1"/>
  <c r="AC40" i="11"/>
  <c r="AC43" i="11" s="1"/>
  <c r="AC46" i="11"/>
  <c r="AC48" i="11" s="1"/>
  <c r="AC50" i="11" s="1"/>
  <c r="AC35" i="11"/>
  <c r="AC37" i="11" s="1"/>
  <c r="AD41" i="11"/>
  <c r="AD33" i="11"/>
  <c r="AD31" i="11"/>
  <c r="AD10" i="11"/>
  <c r="AD18" i="11"/>
  <c r="AD20" i="11" s="1"/>
  <c r="AD34" i="11"/>
  <c r="AD47" i="11" s="1"/>
  <c r="AC11" i="11"/>
  <c r="AC12" i="11" s="1"/>
  <c r="AC13" i="11" s="1"/>
  <c r="AC15" i="11" s="1"/>
  <c r="AB60" i="11"/>
  <c r="AB61" i="11" s="1"/>
  <c r="DN40" i="4"/>
  <c r="DN43" i="4" s="1"/>
  <c r="DE40" i="4"/>
  <c r="DE43" i="4" s="1"/>
  <c r="BZ46" i="4"/>
  <c r="BZ48" i="4" s="1"/>
  <c r="BZ50" i="4" s="1"/>
  <c r="CJ40" i="4"/>
  <c r="CU46" i="4"/>
  <c r="CU48" i="4" s="1"/>
  <c r="CU50" i="4" s="1"/>
  <c r="CD40" i="4"/>
  <c r="CD43" i="4" s="1"/>
  <c r="BL40" i="4"/>
  <c r="BL43" i="4" s="1"/>
  <c r="DD46" i="4"/>
  <c r="DD48" i="4" s="1"/>
  <c r="DD50" i="4" s="1"/>
  <c r="BR40" i="4"/>
  <c r="BR43" i="4" s="1"/>
  <c r="CY48" i="4"/>
  <c r="CY50" i="4" s="1"/>
  <c r="T43" i="4"/>
  <c r="DB43" i="4"/>
  <c r="DB60" i="4" s="1"/>
  <c r="DB61" i="4" s="1"/>
  <c r="AF40" i="4"/>
  <c r="AF43" i="4" s="1"/>
  <c r="DN35" i="4"/>
  <c r="DN37" i="4" s="1"/>
  <c r="BP40" i="4"/>
  <c r="BP43" i="4" s="1"/>
  <c r="BP60" i="4" s="1"/>
  <c r="BP61" i="4" s="1"/>
  <c r="BW35" i="4"/>
  <c r="BW37" i="4" s="1"/>
  <c r="CM46" i="4"/>
  <c r="CM48" i="4" s="1"/>
  <c r="CM50" i="4" s="1"/>
  <c r="DF43" i="4"/>
  <c r="AZ48" i="4"/>
  <c r="AZ50" i="4" s="1"/>
  <c r="DI40" i="4"/>
  <c r="DI43" i="4" s="1"/>
  <c r="CX35" i="4"/>
  <c r="CX37" i="4" s="1"/>
  <c r="X40" i="4"/>
  <c r="X43" i="4" s="1"/>
  <c r="CU40" i="4"/>
  <c r="CU43" i="4" s="1"/>
  <c r="DD35" i="4"/>
  <c r="DD37" i="4" s="1"/>
  <c r="DI35" i="4"/>
  <c r="DI37" i="4" s="1"/>
  <c r="AK40" i="4"/>
  <c r="AK43" i="4" s="1"/>
  <c r="CX48" i="4"/>
  <c r="CX50" i="4" s="1"/>
  <c r="BG40" i="4"/>
  <c r="BG43" i="4" s="1"/>
  <c r="CT46" i="4"/>
  <c r="CT48" i="4" s="1"/>
  <c r="CT50" i="4" s="1"/>
  <c r="CZ40" i="4"/>
  <c r="CZ43" i="4" s="1"/>
  <c r="BW43" i="4"/>
  <c r="BC35" i="4"/>
  <c r="BC37" i="4" s="1"/>
  <c r="W46" i="4"/>
  <c r="W48" i="4" s="1"/>
  <c r="W50" i="4" s="1"/>
  <c r="X46" i="4"/>
  <c r="X48" i="4" s="1"/>
  <c r="X50" i="4" s="1"/>
  <c r="T46" i="4"/>
  <c r="T48" i="4" s="1"/>
  <c r="T50" i="4" s="1"/>
  <c r="CV43" i="4"/>
  <c r="BW46" i="4"/>
  <c r="BW48" i="4" s="1"/>
  <c r="BW50" i="4" s="1"/>
  <c r="BX46" i="4"/>
  <c r="BX48" i="4" s="1"/>
  <c r="BX50" i="4" s="1"/>
  <c r="AE40" i="4"/>
  <c r="AE43" i="4" s="1"/>
  <c r="CQ40" i="4"/>
  <c r="CQ43" i="4" s="1"/>
  <c r="BC46" i="4"/>
  <c r="BC48" i="4" s="1"/>
  <c r="BC50" i="4" s="1"/>
  <c r="DD40" i="4"/>
  <c r="DD43" i="4" s="1"/>
  <c r="BT35" i="4"/>
  <c r="BT37" i="4" s="1"/>
  <c r="DM48" i="4"/>
  <c r="DM50" i="4" s="1"/>
  <c r="BC40" i="4"/>
  <c r="BC43" i="4" s="1"/>
  <c r="CH40" i="4"/>
  <c r="CH43" i="4" s="1"/>
  <c r="CV35" i="4"/>
  <c r="CV37" i="4" s="1"/>
  <c r="CQ46" i="4"/>
  <c r="CQ48" i="4" s="1"/>
  <c r="CQ50" i="4" s="1"/>
  <c r="BZ35" i="4"/>
  <c r="BZ37" i="4" s="1"/>
  <c r="CT40" i="4"/>
  <c r="CT43" i="4" s="1"/>
  <c r="BF46" i="4"/>
  <c r="BF48" i="4" s="1"/>
  <c r="BF50" i="4" s="1"/>
  <c r="BD40" i="4"/>
  <c r="BD43" i="4" s="1"/>
  <c r="CA48" i="4"/>
  <c r="CA50" i="4" s="1"/>
  <c r="BF35" i="4"/>
  <c r="BF37" i="4" s="1"/>
  <c r="CA35" i="4"/>
  <c r="CA37" i="4" s="1"/>
  <c r="AI46" i="4"/>
  <c r="AI48" i="4" s="1"/>
  <c r="AI50" i="4" s="1"/>
  <c r="AZ40" i="4"/>
  <c r="AZ43" i="4" s="1"/>
  <c r="CT35" i="4"/>
  <c r="CT37" i="4" s="1"/>
  <c r="BG48" i="4"/>
  <c r="BG50" i="4" s="1"/>
  <c r="CJ43" i="4"/>
  <c r="BM43" i="4"/>
  <c r="AZ35" i="4"/>
  <c r="AZ37" i="4" s="1"/>
  <c r="CK46" i="4"/>
  <c r="CK48" i="4" s="1"/>
  <c r="CK50" i="4" s="1"/>
  <c r="CA40" i="4"/>
  <c r="CA43" i="4" s="1"/>
  <c r="CP46" i="4"/>
  <c r="CP48" i="4" s="1"/>
  <c r="CP50" i="4" s="1"/>
  <c r="BG35" i="4"/>
  <c r="BG37" i="4" s="1"/>
  <c r="DL12" i="4"/>
  <c r="DL13" i="4" s="1"/>
  <c r="DL15" i="4" s="1"/>
  <c r="CC40" i="4"/>
  <c r="CC43" i="4" s="1"/>
  <c r="AX46" i="4"/>
  <c r="AX48" i="4" s="1"/>
  <c r="AX50" i="4" s="1"/>
  <c r="BL46" i="4"/>
  <c r="BL48" i="4" s="1"/>
  <c r="BL50" i="4" s="1"/>
  <c r="DJ35" i="4"/>
  <c r="DJ37" i="4" s="1"/>
  <c r="CW40" i="4"/>
  <c r="CW43" i="4" s="1"/>
  <c r="DM40" i="4"/>
  <c r="DM43" i="4" s="1"/>
  <c r="DK40" i="4"/>
  <c r="DK43" i="4" s="1"/>
  <c r="BQ46" i="4"/>
  <c r="BQ48" i="4" s="1"/>
  <c r="BQ50" i="4" s="1"/>
  <c r="AF35" i="4"/>
  <c r="AF37" i="4" s="1"/>
  <c r="BX35" i="4"/>
  <c r="BX37" i="4" s="1"/>
  <c r="AE35" i="4"/>
  <c r="AE37" i="4" s="1"/>
  <c r="CK35" i="4"/>
  <c r="CK37" i="4" s="1"/>
  <c r="DM35" i="4"/>
  <c r="DM37" i="4" s="1"/>
  <c r="CW35" i="4"/>
  <c r="CW37" i="4" s="1"/>
  <c r="BL35" i="4"/>
  <c r="BL37" i="4" s="1"/>
  <c r="X35" i="4"/>
  <c r="X37" i="4" s="1"/>
  <c r="DL48" i="4"/>
  <c r="DL50" i="4" s="1"/>
  <c r="AX35" i="4"/>
  <c r="AX37" i="4" s="1"/>
  <c r="CN48" i="4"/>
  <c r="CN50" i="4" s="1"/>
  <c r="N40" i="4"/>
  <c r="N43" i="4" s="1"/>
  <c r="H13" i="4" s="1"/>
  <c r="N48" i="4"/>
  <c r="N50" i="4" s="1"/>
  <c r="H14" i="4" s="1"/>
  <c r="N35" i="4"/>
  <c r="N37" i="4" s="1"/>
  <c r="H12" i="4" s="1"/>
  <c r="AF48" i="4"/>
  <c r="AF50" i="4" s="1"/>
  <c r="AK35" i="4"/>
  <c r="AK37" i="4" s="1"/>
  <c r="AL35" i="4"/>
  <c r="AL37" i="4" s="1"/>
  <c r="BU43" i="4"/>
  <c r="CC35" i="4"/>
  <c r="CC37" i="4" s="1"/>
  <c r="BU35" i="4"/>
  <c r="BU37" i="4" s="1"/>
  <c r="BT40" i="4"/>
  <c r="BT43" i="4" s="1"/>
  <c r="AO35" i="4"/>
  <c r="AO37" i="4" s="1"/>
  <c r="BT46" i="4"/>
  <c r="BT48" i="4" s="1"/>
  <c r="BT50" i="4" s="1"/>
  <c r="CQ35" i="4"/>
  <c r="CQ37" i="4" s="1"/>
  <c r="CM35" i="4"/>
  <c r="CM37" i="4" s="1"/>
  <c r="CY40" i="4"/>
  <c r="CY43" i="4" s="1"/>
  <c r="BF43" i="4"/>
  <c r="AE46" i="4"/>
  <c r="AE48" i="4" s="1"/>
  <c r="AE50" i="4" s="1"/>
  <c r="BX40" i="4"/>
  <c r="BX43" i="4" s="1"/>
  <c r="U35" i="4"/>
  <c r="U37" i="4" s="1"/>
  <c r="AI35" i="4"/>
  <c r="AI37" i="4" s="1"/>
  <c r="CN40" i="4"/>
  <c r="CN43" i="4" s="1"/>
  <c r="DJ40" i="4"/>
  <c r="DJ43" i="4" s="1"/>
  <c r="AX40" i="4"/>
  <c r="AX43" i="4" s="1"/>
  <c r="CZ46" i="4"/>
  <c r="CZ48" i="4" s="1"/>
  <c r="CZ50" i="4" s="1"/>
  <c r="CP35" i="4"/>
  <c r="CP37" i="4" s="1"/>
  <c r="DL35" i="4"/>
  <c r="DL37" i="4" s="1"/>
  <c r="AU46" i="4"/>
  <c r="AU48" i="4" s="1"/>
  <c r="AU50" i="4" s="1"/>
  <c r="DL40" i="4"/>
  <c r="DL43" i="4" s="1"/>
  <c r="AO40" i="4"/>
  <c r="AO43" i="4" s="1"/>
  <c r="BM46" i="4"/>
  <c r="BM48" i="4" s="1"/>
  <c r="BM50" i="4" s="1"/>
  <c r="AY46" i="4"/>
  <c r="AY48" i="4" s="1"/>
  <c r="AY50" i="4" s="1"/>
  <c r="Y43" i="4"/>
  <c r="AO46" i="4"/>
  <c r="AO48" i="4" s="1"/>
  <c r="AO50" i="4" s="1"/>
  <c r="CR46" i="4"/>
  <c r="CR48" i="4" s="1"/>
  <c r="CR50" i="4" s="1"/>
  <c r="DF46" i="4"/>
  <c r="DF48" i="4" s="1"/>
  <c r="DF50" i="4" s="1"/>
  <c r="CC46" i="4"/>
  <c r="CC48" i="4" s="1"/>
  <c r="CC50" i="4" s="1"/>
  <c r="DK35" i="4"/>
  <c r="DK37" i="4" s="1"/>
  <c r="DE35" i="4"/>
  <c r="DE37" i="4" s="1"/>
  <c r="DE48" i="4"/>
  <c r="DE50" i="4" s="1"/>
  <c r="CP43" i="4"/>
  <c r="CZ35" i="4"/>
  <c r="CZ37" i="4" s="1"/>
  <c r="T35" i="4"/>
  <c r="T37" i="4" s="1"/>
  <c r="CU35" i="4"/>
  <c r="CU37" i="4" s="1"/>
  <c r="DF35" i="4"/>
  <c r="DF37" i="4" s="1"/>
  <c r="CE40" i="4"/>
  <c r="CE43" i="4" s="1"/>
  <c r="BZ40" i="4"/>
  <c r="BZ43" i="4" s="1"/>
  <c r="AV40" i="4"/>
  <c r="AV43" i="4" s="1"/>
  <c r="CS35" i="4"/>
  <c r="CS37" i="4" s="1"/>
  <c r="Y46" i="4"/>
  <c r="Y48" i="4" s="1"/>
  <c r="Y50" i="4" s="1"/>
  <c r="CD35" i="4"/>
  <c r="CD37" i="4" s="1"/>
  <c r="AB43" i="4"/>
  <c r="CW48" i="4"/>
  <c r="CW50" i="4" s="1"/>
  <c r="AW46" i="4"/>
  <c r="AW48" i="4" s="1"/>
  <c r="AW50" i="4" s="1"/>
  <c r="AN43" i="4"/>
  <c r="DH46" i="4"/>
  <c r="DH48" i="4" s="1"/>
  <c r="DH50" i="4" s="1"/>
  <c r="Z35" i="4"/>
  <c r="Z37" i="4" s="1"/>
  <c r="CM40" i="4"/>
  <c r="CM43" i="4" s="1"/>
  <c r="AU40" i="4"/>
  <c r="AU43" i="4" s="1"/>
  <c r="AT40" i="4"/>
  <c r="AT43" i="4" s="1"/>
  <c r="CJ46" i="4"/>
  <c r="CJ48" i="4" s="1"/>
  <c r="CJ50" i="4" s="1"/>
  <c r="CR35" i="4"/>
  <c r="CR37" i="4" s="1"/>
  <c r="AN35" i="4"/>
  <c r="AN37" i="4" s="1"/>
  <c r="CR40" i="4"/>
  <c r="CR43" i="4" s="1"/>
  <c r="BM35" i="4"/>
  <c r="BM37" i="4" s="1"/>
  <c r="AW40" i="4"/>
  <c r="AW43" i="4" s="1"/>
  <c r="CH46" i="4"/>
  <c r="CH48" i="4" s="1"/>
  <c r="CH50" i="4" s="1"/>
  <c r="AN46" i="4"/>
  <c r="AN48" i="4" s="1"/>
  <c r="AN50" i="4" s="1"/>
  <c r="AS46" i="4"/>
  <c r="AS48" i="4" s="1"/>
  <c r="AS50" i="4" s="1"/>
  <c r="BH40" i="4"/>
  <c r="BH43" i="4" s="1"/>
  <c r="BU46" i="4"/>
  <c r="BU48" i="4" s="1"/>
  <c r="BU50" i="4" s="1"/>
  <c r="CD46" i="4"/>
  <c r="CD48" i="4" s="1"/>
  <c r="CD50" i="4" s="1"/>
  <c r="DJ46" i="4"/>
  <c r="DJ48" i="4" s="1"/>
  <c r="DJ50" i="4" s="1"/>
  <c r="DC35" i="4"/>
  <c r="DC37" i="4" s="1"/>
  <c r="AB35" i="4"/>
  <c r="AB37" i="4" s="1"/>
  <c r="AB46" i="4"/>
  <c r="AB48" i="4" s="1"/>
  <c r="AB50" i="4" s="1"/>
  <c r="DK48" i="4"/>
  <c r="DK50" i="4" s="1"/>
  <c r="BN35" i="4"/>
  <c r="BN37" i="4" s="1"/>
  <c r="BO60" i="4"/>
  <c r="BO61" i="4" s="1"/>
  <c r="CE46" i="4"/>
  <c r="CE48" i="4" s="1"/>
  <c r="CE50" i="4" s="1"/>
  <c r="U12" i="4"/>
  <c r="U13" i="4" s="1"/>
  <c r="U15" i="4" s="1"/>
  <c r="AS35" i="4"/>
  <c r="AS37" i="4" s="1"/>
  <c r="CN35" i="4"/>
  <c r="CN37" i="4" s="1"/>
  <c r="BF11" i="4"/>
  <c r="BF12" i="4" s="1"/>
  <c r="BF13" i="4" s="1"/>
  <c r="BF15" i="4" s="1"/>
  <c r="DC46" i="4"/>
  <c r="DC48" i="4" s="1"/>
  <c r="DC50" i="4" s="1"/>
  <c r="BD35" i="4"/>
  <c r="BD37" i="4" s="1"/>
  <c r="CH35" i="4"/>
  <c r="CH37" i="4" s="1"/>
  <c r="CS46" i="4"/>
  <c r="CS48" i="4" s="1"/>
  <c r="CS50" i="4" s="1"/>
  <c r="DC40" i="4"/>
  <c r="DC43" i="4" s="1"/>
  <c r="AW35" i="4"/>
  <c r="AW37" i="4" s="1"/>
  <c r="S46" i="4"/>
  <c r="S48" i="4" s="1"/>
  <c r="S50" i="4" s="1"/>
  <c r="CB40" i="4"/>
  <c r="CB43" i="4" s="1"/>
  <c r="BS46" i="4"/>
  <c r="BS48" i="4" s="1"/>
  <c r="BS50" i="4" s="1"/>
  <c r="CJ35" i="4"/>
  <c r="CJ37" i="4" s="1"/>
  <c r="CS40" i="4"/>
  <c r="CS43" i="4" s="1"/>
  <c r="U46" i="4"/>
  <c r="U48" i="4" s="1"/>
  <c r="U50" i="4" s="1"/>
  <c r="AU35" i="4"/>
  <c r="AU37" i="4" s="1"/>
  <c r="AA40" i="4"/>
  <c r="AA43" i="4" s="1"/>
  <c r="BQ40" i="4"/>
  <c r="BQ43" i="4" s="1"/>
  <c r="U40" i="4"/>
  <c r="U43" i="4" s="1"/>
  <c r="BR46" i="4"/>
  <c r="BR48" i="4" s="1"/>
  <c r="BR50" i="4" s="1"/>
  <c r="AQ35" i="4"/>
  <c r="AQ37" i="4" s="1"/>
  <c r="AJ40" i="4"/>
  <c r="AJ43" i="4" s="1"/>
  <c r="CL40" i="4"/>
  <c r="CL43" i="4" s="1"/>
  <c r="BE40" i="4"/>
  <c r="BE43" i="4" s="1"/>
  <c r="CG35" i="4"/>
  <c r="CG37" i="4" s="1"/>
  <c r="BV40" i="4"/>
  <c r="BV43" i="4" s="1"/>
  <c r="DH35" i="4"/>
  <c r="DH37" i="4" s="1"/>
  <c r="DH40" i="4"/>
  <c r="DH43" i="4" s="1"/>
  <c r="BK40" i="4"/>
  <c r="BK43" i="4" s="1"/>
  <c r="CO35" i="4"/>
  <c r="CO37" i="4" s="1"/>
  <c r="BR35" i="4"/>
  <c r="BR37" i="4" s="1"/>
  <c r="AH40" i="4"/>
  <c r="AH43" i="4" s="1"/>
  <c r="Y35" i="4"/>
  <c r="Y37" i="4" s="1"/>
  <c r="AK48" i="4"/>
  <c r="AK50" i="4" s="1"/>
  <c r="AV46" i="4"/>
  <c r="AV48" i="4" s="1"/>
  <c r="AV50" i="4" s="1"/>
  <c r="AT46" i="4"/>
  <c r="AT48" i="4" s="1"/>
  <c r="AT50" i="4" s="1"/>
  <c r="BV35" i="4"/>
  <c r="BV37" i="4" s="1"/>
  <c r="CB46" i="4"/>
  <c r="CB48" i="4" s="1"/>
  <c r="CB50" i="4" s="1"/>
  <c r="BN46" i="4"/>
  <c r="BN48" i="4" s="1"/>
  <c r="BN50" i="4" s="1"/>
  <c r="CG40" i="4"/>
  <c r="CG43" i="4" s="1"/>
  <c r="AD46" i="4"/>
  <c r="AD48" i="4" s="1"/>
  <c r="AD50" i="4" s="1"/>
  <c r="BA46" i="4"/>
  <c r="BA48" i="4" s="1"/>
  <c r="BA50" i="4" s="1"/>
  <c r="CG46" i="4"/>
  <c r="CG48" i="4" s="1"/>
  <c r="CG50" i="4" s="1"/>
  <c r="BI40" i="4"/>
  <c r="BI43" i="4" s="1"/>
  <c r="BI46" i="4"/>
  <c r="BI48" i="4" s="1"/>
  <c r="BI50" i="4" s="1"/>
  <c r="BE46" i="4"/>
  <c r="BE48" i="4" s="1"/>
  <c r="BE50" i="4" s="1"/>
  <c r="BV46" i="4"/>
  <c r="BV48" i="4" s="1"/>
  <c r="BV50" i="4" s="1"/>
  <c r="CB35" i="4"/>
  <c r="CB37" i="4" s="1"/>
  <c r="BN40" i="4"/>
  <c r="BN43" i="4" s="1"/>
  <c r="BI35" i="4"/>
  <c r="BI37" i="4" s="1"/>
  <c r="W35" i="4"/>
  <c r="W37" i="4" s="1"/>
  <c r="CF40" i="4"/>
  <c r="CF43" i="4" s="1"/>
  <c r="AM35" i="4"/>
  <c r="AM37" i="4" s="1"/>
  <c r="BJ46" i="4"/>
  <c r="BJ48" i="4" s="1"/>
  <c r="BJ50" i="4" s="1"/>
  <c r="BD46" i="4"/>
  <c r="BD48" i="4" s="1"/>
  <c r="BD50" i="4" s="1"/>
  <c r="AY35" i="4"/>
  <c r="AY37" i="4" s="1"/>
  <c r="AS40" i="4"/>
  <c r="AS43" i="4" s="1"/>
  <c r="BB46" i="4"/>
  <c r="BB48" i="4" s="1"/>
  <c r="BB50" i="4" s="1"/>
  <c r="BA40" i="4"/>
  <c r="BA43" i="4" s="1"/>
  <c r="CF46" i="4"/>
  <c r="CF48" i="4" s="1"/>
  <c r="CF50" i="4" s="1"/>
  <c r="AV35" i="4"/>
  <c r="AV37" i="4" s="1"/>
  <c r="BJ40" i="4"/>
  <c r="BJ43" i="4" s="1"/>
  <c r="S35" i="4"/>
  <c r="S37" i="4" s="1"/>
  <c r="AC46" i="4"/>
  <c r="AC48" i="4" s="1"/>
  <c r="AC50" i="4" s="1"/>
  <c r="Z46" i="4"/>
  <c r="Z48" i="4" s="1"/>
  <c r="Z50" i="4" s="1"/>
  <c r="AG46" i="4"/>
  <c r="AG48" i="4" s="1"/>
  <c r="AG50" i="4" s="1"/>
  <c r="AQ40" i="4"/>
  <c r="AQ43" i="4" s="1"/>
  <c r="BB40" i="4"/>
  <c r="BB43" i="4" s="1"/>
  <c r="AT35" i="4"/>
  <c r="AT37" i="4" s="1"/>
  <c r="BH35" i="4"/>
  <c r="BH37" i="4" s="1"/>
  <c r="AR46" i="4"/>
  <c r="AR48" i="4" s="1"/>
  <c r="AR50" i="4" s="1"/>
  <c r="AQ46" i="4"/>
  <c r="AQ48" i="4" s="1"/>
  <c r="AQ50" i="4" s="1"/>
  <c r="DA60" i="4"/>
  <c r="DA61" i="4" s="1"/>
  <c r="CI46" i="4"/>
  <c r="CI48" i="4" s="1"/>
  <c r="CI50" i="4" s="1"/>
  <c r="AP46" i="4"/>
  <c r="AP48" i="4" s="1"/>
  <c r="AP50" i="4" s="1"/>
  <c r="CF35" i="4"/>
  <c r="CF37" i="4" s="1"/>
  <c r="AA35" i="4"/>
  <c r="AA37" i="4" s="1"/>
  <c r="BQ35" i="4"/>
  <c r="BQ37" i="4" s="1"/>
  <c r="BB35" i="4"/>
  <c r="BB37" i="4" s="1"/>
  <c r="AK12" i="4"/>
  <c r="AK13" i="4" s="1"/>
  <c r="AK15" i="4" s="1"/>
  <c r="BA35" i="4"/>
  <c r="BA37" i="4" s="1"/>
  <c r="AD35" i="4"/>
  <c r="AD37" i="4" s="1"/>
  <c r="AJ46" i="4"/>
  <c r="AJ48" i="4" s="1"/>
  <c r="AJ50" i="4" s="1"/>
  <c r="BK46" i="4"/>
  <c r="BK48" i="4" s="1"/>
  <c r="BK50" i="4" s="1"/>
  <c r="AL40" i="4"/>
  <c r="AL43" i="4" s="1"/>
  <c r="AL46" i="4"/>
  <c r="AL48" i="4" s="1"/>
  <c r="AL50" i="4" s="1"/>
  <c r="AJ35" i="4"/>
  <c r="AJ37" i="4" s="1"/>
  <c r="AP35" i="4"/>
  <c r="AP37" i="4" s="1"/>
  <c r="CE11" i="4"/>
  <c r="CE12" i="4" s="1"/>
  <c r="CE13" i="4" s="1"/>
  <c r="CE15" i="4" s="1"/>
  <c r="BS11" i="4"/>
  <c r="BS12" i="4" s="1"/>
  <c r="BS13" i="4" s="1"/>
  <c r="BS15" i="4" s="1"/>
  <c r="S40" i="4"/>
  <c r="S43" i="4" s="1"/>
  <c r="Z40" i="4"/>
  <c r="Z43" i="4" s="1"/>
  <c r="AA46" i="4"/>
  <c r="AA48" i="4" s="1"/>
  <c r="AA50" i="4" s="1"/>
  <c r="AY40" i="4"/>
  <c r="AY43" i="4" s="1"/>
  <c r="AG40" i="4"/>
  <c r="AG43" i="4" s="1"/>
  <c r="AH46" i="4"/>
  <c r="AH48" i="4" s="1"/>
  <c r="AH50" i="4" s="1"/>
  <c r="CE35" i="4"/>
  <c r="CE37" i="4" s="1"/>
  <c r="AP40" i="4"/>
  <c r="AP43" i="4" s="1"/>
  <c r="AV11" i="4"/>
  <c r="AV12" i="4" s="1"/>
  <c r="AV13" i="4" s="1"/>
  <c r="AV15" i="4" s="1"/>
  <c r="CO46" i="4"/>
  <c r="CO48" i="4" s="1"/>
  <c r="CO50" i="4" s="1"/>
  <c r="CI40" i="4"/>
  <c r="CI43" i="4" s="1"/>
  <c r="AM46" i="4"/>
  <c r="AM48" i="4" s="1"/>
  <c r="AM50" i="4" s="1"/>
  <c r="CI35" i="4"/>
  <c r="CI37" i="4" s="1"/>
  <c r="CL46" i="4"/>
  <c r="CL48" i="4" s="1"/>
  <c r="CL50" i="4" s="1"/>
  <c r="CO40" i="4"/>
  <c r="CO43" i="4" s="1"/>
  <c r="BS35" i="4"/>
  <c r="BS37" i="4" s="1"/>
  <c r="AG35" i="4"/>
  <c r="AG37" i="4" s="1"/>
  <c r="AR40" i="4"/>
  <c r="AR43" i="4" s="1"/>
  <c r="CL35" i="4"/>
  <c r="CL37" i="4" s="1"/>
  <c r="AH35" i="4"/>
  <c r="AH37" i="4" s="1"/>
  <c r="BJ35" i="4"/>
  <c r="BJ37" i="4" s="1"/>
  <c r="AC35" i="4"/>
  <c r="AC37" i="4" s="1"/>
  <c r="AC40" i="4"/>
  <c r="AC43" i="4" s="1"/>
  <c r="BH46" i="4"/>
  <c r="BH48" i="4" s="1"/>
  <c r="BH50" i="4" s="1"/>
  <c r="BK35" i="4"/>
  <c r="BK37" i="4" s="1"/>
  <c r="BS40" i="4"/>
  <c r="BS43" i="4" s="1"/>
  <c r="BE35" i="4"/>
  <c r="BE37" i="4" s="1"/>
  <c r="AM40" i="4"/>
  <c r="AM43" i="4" s="1"/>
  <c r="AR35" i="4"/>
  <c r="AR37" i="4" s="1"/>
  <c r="AD40" i="4"/>
  <c r="AD43" i="4" s="1"/>
  <c r="DG60" i="4"/>
  <c r="DG61" i="4" s="1"/>
  <c r="BY60" i="4"/>
  <c r="BY61" i="4" s="1"/>
  <c r="V60" i="4"/>
  <c r="V61" i="4" s="1"/>
  <c r="X86" i="13" l="1"/>
  <c r="X87" i="13" s="1"/>
  <c r="Z36" i="13"/>
  <c r="Z37" i="13" s="1"/>
  <c r="Z38" i="13" s="1"/>
  <c r="Z39" i="13" s="1"/>
  <c r="Z41" i="13" s="1"/>
  <c r="Z60" i="13"/>
  <c r="Z73" i="13" s="1"/>
  <c r="Z67" i="13"/>
  <c r="Z59" i="13"/>
  <c r="Z44" i="13"/>
  <c r="Z46" i="13" s="1"/>
  <c r="Z57" i="13"/>
  <c r="AA34" i="13"/>
  <c r="AA35" i="13"/>
  <c r="AA31" i="13"/>
  <c r="AB30" i="13"/>
  <c r="AA80" i="13"/>
  <c r="AA82" i="13" s="1"/>
  <c r="AA58" i="13"/>
  <c r="Y66" i="13"/>
  <c r="Y69" i="13" s="1"/>
  <c r="Y72" i="13"/>
  <c r="Y74" i="13" s="1"/>
  <c r="Y76" i="13" s="1"/>
  <c r="Y61" i="13"/>
  <c r="Y63" i="13" s="1"/>
  <c r="AC60" i="11"/>
  <c r="AC61" i="11" s="1"/>
  <c r="AD11" i="11"/>
  <c r="AD12" i="11" s="1"/>
  <c r="AD13" i="11" s="1"/>
  <c r="AD15" i="11" s="1"/>
  <c r="AF54" i="11"/>
  <c r="AF56" i="11" s="1"/>
  <c r="AF8" i="11"/>
  <c r="AF9" i="11"/>
  <c r="AF32" i="11"/>
  <c r="AF5" i="11"/>
  <c r="AG4" i="11"/>
  <c r="AD46" i="11"/>
  <c r="AD48" i="11" s="1"/>
  <c r="AD50" i="11" s="1"/>
  <c r="AD40" i="11"/>
  <c r="AD43" i="11" s="1"/>
  <c r="AD35" i="11"/>
  <c r="AD37" i="11" s="1"/>
  <c r="AE41" i="11"/>
  <c r="AE33" i="11"/>
  <c r="AE31" i="11"/>
  <c r="AE18" i="11"/>
  <c r="AE20" i="11" s="1"/>
  <c r="AE34" i="11"/>
  <c r="AE47" i="11" s="1"/>
  <c r="AE10" i="11"/>
  <c r="BL60" i="4"/>
  <c r="BL61" i="4" s="1"/>
  <c r="CY60" i="4"/>
  <c r="CY61" i="4" s="1"/>
  <c r="DN60" i="4"/>
  <c r="DN61" i="4" s="1"/>
  <c r="CV60" i="4"/>
  <c r="CV61" i="4" s="1"/>
  <c r="DI60" i="4"/>
  <c r="DI61" i="4" s="1"/>
  <c r="AF60" i="4"/>
  <c r="AF61" i="4" s="1"/>
  <c r="BC60" i="4"/>
  <c r="BC61" i="4" s="1"/>
  <c r="CX60" i="4"/>
  <c r="CX61" i="4" s="1"/>
  <c r="BW60" i="4"/>
  <c r="BW61" i="4" s="1"/>
  <c r="BG60" i="4"/>
  <c r="BG61" i="4" s="1"/>
  <c r="T60" i="4"/>
  <c r="T61" i="4" s="1"/>
  <c r="DD60" i="4"/>
  <c r="DD61" i="4" s="1"/>
  <c r="BZ60" i="4"/>
  <c r="BZ61" i="4" s="1"/>
  <c r="CK60" i="4"/>
  <c r="CK61" i="4" s="1"/>
  <c r="AZ60" i="4"/>
  <c r="AZ61" i="4" s="1"/>
  <c r="CA60" i="4"/>
  <c r="CA61" i="4" s="1"/>
  <c r="CT60" i="4"/>
  <c r="CT61" i="4" s="1"/>
  <c r="CQ60" i="4"/>
  <c r="CQ61" i="4" s="1"/>
  <c r="X60" i="4"/>
  <c r="X61" i="4" s="1"/>
  <c r="CC60" i="4"/>
  <c r="CC61" i="4" s="1"/>
  <c r="AI60" i="4"/>
  <c r="AI61" i="4" s="1"/>
  <c r="DM60" i="4"/>
  <c r="DM61" i="4" s="1"/>
  <c r="AE60" i="4"/>
  <c r="AE61" i="4" s="1"/>
  <c r="BF60" i="4"/>
  <c r="BF61" i="4" s="1"/>
  <c r="BX60" i="4"/>
  <c r="BX61" i="4" s="1"/>
  <c r="BM60" i="4"/>
  <c r="BM61" i="4" s="1"/>
  <c r="H16" i="4"/>
  <c r="G12" i="4" s="1"/>
  <c r="CZ60" i="4"/>
  <c r="CZ61" i="4" s="1"/>
  <c r="DK60" i="4"/>
  <c r="DK61" i="4" s="1"/>
  <c r="DL60" i="4"/>
  <c r="DL61" i="4" s="1"/>
  <c r="CW60" i="4"/>
  <c r="CW61" i="4" s="1"/>
  <c r="DE60" i="4"/>
  <c r="DE61" i="4" s="1"/>
  <c r="CU60" i="4"/>
  <c r="CU61" i="4" s="1"/>
  <c r="DF60" i="4"/>
  <c r="DF61" i="4" s="1"/>
  <c r="DJ60" i="4"/>
  <c r="DJ61" i="4" s="1"/>
  <c r="CP60" i="4"/>
  <c r="CP61" i="4" s="1"/>
  <c r="BT60" i="4"/>
  <c r="BT61" i="4" s="1"/>
  <c r="CJ60" i="4"/>
  <c r="CJ61" i="4" s="1"/>
  <c r="CM60" i="4"/>
  <c r="CM61" i="4" s="1"/>
  <c r="CD60" i="4"/>
  <c r="CD61" i="4" s="1"/>
  <c r="AO60" i="4"/>
  <c r="AO61" i="4" s="1"/>
  <c r="BU60" i="4"/>
  <c r="BU61" i="4" s="1"/>
  <c r="AX60" i="4"/>
  <c r="AX61" i="4" s="1"/>
  <c r="CR60" i="4"/>
  <c r="CR61" i="4" s="1"/>
  <c r="AU60" i="4"/>
  <c r="AU61" i="4" s="1"/>
  <c r="CS60" i="4"/>
  <c r="CS61" i="4" s="1"/>
  <c r="AB60" i="4"/>
  <c r="AB61" i="4" s="1"/>
  <c r="DC60" i="4"/>
  <c r="DC61" i="4" s="1"/>
  <c r="AN60" i="4"/>
  <c r="AN61" i="4" s="1"/>
  <c r="Y60" i="4"/>
  <c r="Y61" i="4" s="1"/>
  <c r="AS60" i="4"/>
  <c r="AS61" i="4" s="1"/>
  <c r="AY60" i="4"/>
  <c r="AY61" i="4" s="1"/>
  <c r="BD60" i="4"/>
  <c r="BD61" i="4" s="1"/>
  <c r="U60" i="4"/>
  <c r="U61" i="4" s="1"/>
  <c r="BR60" i="4"/>
  <c r="BR61" i="4" s="1"/>
  <c r="CH60" i="4"/>
  <c r="CH61" i="4" s="1"/>
  <c r="BQ60" i="4"/>
  <c r="BQ61" i="4" s="1"/>
  <c r="BV60" i="4"/>
  <c r="BV61" i="4" s="1"/>
  <c r="AK60" i="4"/>
  <c r="AK61" i="4" s="1"/>
  <c r="Z60" i="4"/>
  <c r="Z61" i="4" s="1"/>
  <c r="AA60" i="4"/>
  <c r="AA61" i="4" s="1"/>
  <c r="BA60" i="4"/>
  <c r="BA61" i="4" s="1"/>
  <c r="DH60" i="4"/>
  <c r="DH61" i="4" s="1"/>
  <c r="CN60" i="4"/>
  <c r="CN61" i="4" s="1"/>
  <c r="CE60" i="4"/>
  <c r="CE61" i="4" s="1"/>
  <c r="AW60" i="4"/>
  <c r="AW61" i="4" s="1"/>
  <c r="AQ60" i="4"/>
  <c r="AQ61" i="4" s="1"/>
  <c r="CG60" i="4"/>
  <c r="CG61" i="4" s="1"/>
  <c r="BN60" i="4"/>
  <c r="BN61" i="4" s="1"/>
  <c r="S60" i="4"/>
  <c r="S61" i="4" s="1"/>
  <c r="BB60" i="4"/>
  <c r="BB61" i="4" s="1"/>
  <c r="W60" i="4"/>
  <c r="W61" i="4" s="1"/>
  <c r="AM60" i="4"/>
  <c r="AM61" i="4" s="1"/>
  <c r="AC60" i="4"/>
  <c r="AC61" i="4" s="1"/>
  <c r="CL60" i="4"/>
  <c r="CL61" i="4" s="1"/>
  <c r="CB60" i="4"/>
  <c r="CB61" i="4" s="1"/>
  <c r="CO60" i="4"/>
  <c r="CO61" i="4" s="1"/>
  <c r="BI60" i="4"/>
  <c r="BI61" i="4" s="1"/>
  <c r="CF60" i="4"/>
  <c r="CF61" i="4" s="1"/>
  <c r="BE60" i="4"/>
  <c r="BE61" i="4" s="1"/>
  <c r="AH60" i="4"/>
  <c r="AH61" i="4" s="1"/>
  <c r="AD60" i="4"/>
  <c r="AD61" i="4" s="1"/>
  <c r="BJ60" i="4"/>
  <c r="BJ61" i="4" s="1"/>
  <c r="AJ60" i="4"/>
  <c r="AJ61" i="4" s="1"/>
  <c r="AV60" i="4"/>
  <c r="AV61" i="4" s="1"/>
  <c r="CI60" i="4"/>
  <c r="CI61" i="4" s="1"/>
  <c r="AT60" i="4"/>
  <c r="AT61" i="4" s="1"/>
  <c r="AL60" i="4"/>
  <c r="AL61" i="4" s="1"/>
  <c r="BH60" i="4"/>
  <c r="BH61" i="4" s="1"/>
  <c r="BK60" i="4"/>
  <c r="BK61" i="4" s="1"/>
  <c r="AR60" i="4"/>
  <c r="AR61" i="4" s="1"/>
  <c r="AG60" i="4"/>
  <c r="AG61" i="4" s="1"/>
  <c r="BS60" i="4"/>
  <c r="BS61" i="4" s="1"/>
  <c r="AP60" i="4"/>
  <c r="AP61" i="4" s="1"/>
  <c r="Y86" i="13" l="1"/>
  <c r="Y87" i="13" s="1"/>
  <c r="Z66" i="13"/>
  <c r="Z69" i="13" s="1"/>
  <c r="Z72" i="13"/>
  <c r="Z74" i="13" s="1"/>
  <c r="Z76" i="13" s="1"/>
  <c r="Z61" i="13"/>
  <c r="Z63" i="13" s="1"/>
  <c r="AB58" i="13"/>
  <c r="AB34" i="13"/>
  <c r="AC30" i="13"/>
  <c r="AB31" i="13"/>
  <c r="AB35" i="13"/>
  <c r="AB80" i="13"/>
  <c r="AB82" i="13" s="1"/>
  <c r="AA67" i="13"/>
  <c r="AA59" i="13"/>
  <c r="AA57" i="13"/>
  <c r="AA60" i="13"/>
  <c r="AA73" i="13" s="1"/>
  <c r="AA44" i="13"/>
  <c r="AA46" i="13" s="1"/>
  <c r="AA36" i="13"/>
  <c r="AA37" i="13" s="1"/>
  <c r="AA38" i="13" s="1"/>
  <c r="AA39" i="13" s="1"/>
  <c r="AA41" i="13" s="1"/>
  <c r="AD60" i="11"/>
  <c r="AD61" i="11" s="1"/>
  <c r="AF41" i="11"/>
  <c r="AF31" i="11"/>
  <c r="AF18" i="11"/>
  <c r="AF20" i="11" s="1"/>
  <c r="AF34" i="11"/>
  <c r="AF47" i="11" s="1"/>
  <c r="AF33" i="11"/>
  <c r="AF10" i="11"/>
  <c r="AE40" i="11"/>
  <c r="AE43" i="11" s="1"/>
  <c r="AE46" i="11"/>
  <c r="AE48" i="11" s="1"/>
  <c r="AE50" i="11" s="1"/>
  <c r="AE35" i="11"/>
  <c r="AE37" i="11" s="1"/>
  <c r="AE11" i="11"/>
  <c r="AE12" i="11" s="1"/>
  <c r="AE13" i="11" s="1"/>
  <c r="AE15" i="11" s="1"/>
  <c r="AG54" i="11"/>
  <c r="AG56" i="11" s="1"/>
  <c r="AG32" i="11"/>
  <c r="AG8" i="11"/>
  <c r="AG5" i="11"/>
  <c r="AH4" i="11"/>
  <c r="AG9" i="11"/>
  <c r="G14" i="4"/>
  <c r="G10" i="4"/>
  <c r="G15" i="4"/>
  <c r="H17" i="4"/>
  <c r="G11" i="4"/>
  <c r="G13" i="4"/>
  <c r="AB67" i="13" l="1"/>
  <c r="AB59" i="13"/>
  <c r="AB57" i="13"/>
  <c r="AB60" i="13"/>
  <c r="AB73" i="13" s="1"/>
  <c r="AB36" i="13"/>
  <c r="AB37" i="13" s="1"/>
  <c r="AB38" i="13" s="1"/>
  <c r="AB39" i="13" s="1"/>
  <c r="AB41" i="13" s="1"/>
  <c r="AB44" i="13"/>
  <c r="AB46" i="13" s="1"/>
  <c r="AC58" i="13"/>
  <c r="AC35" i="13"/>
  <c r="AC34" i="13"/>
  <c r="AD30" i="13"/>
  <c r="AC31" i="13"/>
  <c r="AC80" i="13"/>
  <c r="AC82" i="13" s="1"/>
  <c r="AA61" i="13"/>
  <c r="AA63" i="13" s="1"/>
  <c r="AA72" i="13"/>
  <c r="AA74" i="13" s="1"/>
  <c r="AA76" i="13" s="1"/>
  <c r="AA66" i="13"/>
  <c r="AA69" i="13" s="1"/>
  <c r="Z86" i="13"/>
  <c r="Z87" i="13" s="1"/>
  <c r="AE60" i="11"/>
  <c r="AE61" i="11" s="1"/>
  <c r="AF46" i="11"/>
  <c r="AF48" i="11" s="1"/>
  <c r="AF50" i="11" s="1"/>
  <c r="AF40" i="11"/>
  <c r="AF43" i="11" s="1"/>
  <c r="AF35" i="11"/>
  <c r="AF37" i="11" s="1"/>
  <c r="AF11" i="11"/>
  <c r="AF12" i="11"/>
  <c r="AF13" i="11" s="1"/>
  <c r="AF15" i="11" s="1"/>
  <c r="AH54" i="11"/>
  <c r="AH56" i="11" s="1"/>
  <c r="AH32" i="11"/>
  <c r="AH9" i="11"/>
  <c r="AH5" i="11"/>
  <c r="AH8" i="11"/>
  <c r="AI4" i="11"/>
  <c r="AG41" i="11"/>
  <c r="AG31" i="11"/>
  <c r="AG18" i="11"/>
  <c r="AG20" i="11" s="1"/>
  <c r="AG34" i="11"/>
  <c r="AG47" i="11" s="1"/>
  <c r="AG33" i="11"/>
  <c r="AG10" i="11"/>
  <c r="AA86" i="13" l="1"/>
  <c r="AA87" i="13" s="1"/>
  <c r="AC44" i="13"/>
  <c r="AC46" i="13" s="1"/>
  <c r="AC67" i="13"/>
  <c r="AC60" i="13"/>
  <c r="AC73" i="13" s="1"/>
  <c r="AC57" i="13"/>
  <c r="AC59" i="13"/>
  <c r="AC36" i="13"/>
  <c r="AB72" i="13"/>
  <c r="AB74" i="13" s="1"/>
  <c r="AB76" i="13" s="1"/>
  <c r="AB61" i="13"/>
  <c r="AB63" i="13" s="1"/>
  <c r="AB66" i="13"/>
  <c r="AB69" i="13" s="1"/>
  <c r="AD58" i="13"/>
  <c r="AD35" i="13"/>
  <c r="AE30" i="13"/>
  <c r="AD34" i="13"/>
  <c r="AD31" i="13"/>
  <c r="AD80" i="13"/>
  <c r="AD82" i="13" s="1"/>
  <c r="AF60" i="11"/>
  <c r="AF61" i="11" s="1"/>
  <c r="AG11" i="11"/>
  <c r="AG12" i="11" s="1"/>
  <c r="AG13" i="11" s="1"/>
  <c r="AG15" i="11" s="1"/>
  <c r="AH41" i="11"/>
  <c r="AH34" i="11"/>
  <c r="AH47" i="11" s="1"/>
  <c r="AH33" i="11"/>
  <c r="AH18" i="11"/>
  <c r="AH20" i="11" s="1"/>
  <c r="AH10" i="11"/>
  <c r="AH31" i="11"/>
  <c r="AG46" i="11"/>
  <c r="AG48" i="11" s="1"/>
  <c r="AG50" i="11" s="1"/>
  <c r="AG35" i="11"/>
  <c r="AG37" i="11" s="1"/>
  <c r="AG40" i="11"/>
  <c r="AG43" i="11" s="1"/>
  <c r="AI32" i="11"/>
  <c r="AI9" i="11"/>
  <c r="AJ4" i="11"/>
  <c r="AI8" i="11"/>
  <c r="AI5" i="11"/>
  <c r="AI54" i="11"/>
  <c r="AI56" i="11" s="1"/>
  <c r="AD44" i="13" l="1"/>
  <c r="AD46" i="13" s="1"/>
  <c r="AD67" i="13"/>
  <c r="AD57" i="13"/>
  <c r="AD60" i="13"/>
  <c r="AD73" i="13" s="1"/>
  <c r="AD59" i="13"/>
  <c r="AD36" i="13"/>
  <c r="AD37" i="13" s="1"/>
  <c r="AD38" i="13" s="1"/>
  <c r="AD39" i="13" s="1"/>
  <c r="AD41" i="13" s="1"/>
  <c r="AC37" i="13"/>
  <c r="AC38" i="13" s="1"/>
  <c r="AC39" i="13" s="1"/>
  <c r="AC41" i="13" s="1"/>
  <c r="AE58" i="13"/>
  <c r="AE34" i="13"/>
  <c r="AE35" i="13"/>
  <c r="AE31" i="13"/>
  <c r="AF30" i="13"/>
  <c r="AE80" i="13"/>
  <c r="AE82" i="13" s="1"/>
  <c r="AC72" i="13"/>
  <c r="AC74" i="13" s="1"/>
  <c r="AC76" i="13" s="1"/>
  <c r="AC61" i="13"/>
  <c r="AC63" i="13" s="1"/>
  <c r="AC66" i="13"/>
  <c r="AC69" i="13" s="1"/>
  <c r="AB86" i="13"/>
  <c r="AB87" i="13" s="1"/>
  <c r="AH40" i="11"/>
  <c r="AH43" i="11" s="1"/>
  <c r="AH35" i="11"/>
  <c r="AH37" i="11" s="1"/>
  <c r="AH46" i="11"/>
  <c r="AH48" i="11" s="1"/>
  <c r="AH50" i="11" s="1"/>
  <c r="AJ54" i="11"/>
  <c r="AJ56" i="11" s="1"/>
  <c r="AJ32" i="11"/>
  <c r="AJ9" i="11"/>
  <c r="AJ5" i="11"/>
  <c r="AJ8" i="11"/>
  <c r="AK4" i="11"/>
  <c r="AI41" i="11"/>
  <c r="AI34" i="11"/>
  <c r="AI47" i="11" s="1"/>
  <c r="AI18" i="11"/>
  <c r="AI20" i="11" s="1"/>
  <c r="AI10" i="11"/>
  <c r="AI31" i="11"/>
  <c r="AI33" i="11"/>
  <c r="AH11" i="11"/>
  <c r="AH12" i="11" s="1"/>
  <c r="AH13" i="11" s="1"/>
  <c r="AH15" i="11" s="1"/>
  <c r="AG60" i="11"/>
  <c r="AG61" i="11" s="1"/>
  <c r="AF80" i="13" l="1"/>
  <c r="AF82" i="13" s="1"/>
  <c r="AF58" i="13"/>
  <c r="AF35" i="13"/>
  <c r="AF31" i="13"/>
  <c r="AF34" i="13"/>
  <c r="AG30" i="13"/>
  <c r="AE44" i="13"/>
  <c r="AE46" i="13" s="1"/>
  <c r="AE57" i="13"/>
  <c r="AE36" i="13"/>
  <c r="AE37" i="13" s="1"/>
  <c r="AE38" i="13" s="1"/>
  <c r="AE39" i="13" s="1"/>
  <c r="AE41" i="13" s="1"/>
  <c r="AE67" i="13"/>
  <c r="AE60" i="13"/>
  <c r="AE73" i="13" s="1"/>
  <c r="AE59" i="13"/>
  <c r="AD66" i="13"/>
  <c r="AD69" i="13" s="1"/>
  <c r="AD72" i="13"/>
  <c r="AD74" i="13" s="1"/>
  <c r="AD76" i="13" s="1"/>
  <c r="AD61" i="13"/>
  <c r="AD63" i="13" s="1"/>
  <c r="AC86" i="13"/>
  <c r="AC87" i="13" s="1"/>
  <c r="AJ33" i="11"/>
  <c r="AJ31" i="11"/>
  <c r="AJ18" i="11"/>
  <c r="AJ20" i="11" s="1"/>
  <c r="AJ34" i="11"/>
  <c r="AJ47" i="11" s="1"/>
  <c r="AJ41" i="11"/>
  <c r="AJ10" i="11"/>
  <c r="AK32" i="11"/>
  <c r="AK8" i="11"/>
  <c r="AL4" i="11"/>
  <c r="AK9" i="11"/>
  <c r="AK5" i="11"/>
  <c r="AK54" i="11"/>
  <c r="AK56" i="11" s="1"/>
  <c r="AI46" i="11"/>
  <c r="AI48" i="11" s="1"/>
  <c r="AI50" i="11" s="1"/>
  <c r="AI35" i="11"/>
  <c r="AI37" i="11" s="1"/>
  <c r="AI40" i="11"/>
  <c r="AI43" i="11" s="1"/>
  <c r="AI11" i="11"/>
  <c r="AI12" i="11" s="1"/>
  <c r="AI13" i="11" s="1"/>
  <c r="AI15" i="11" s="1"/>
  <c r="AH60" i="11"/>
  <c r="AH61" i="11" s="1"/>
  <c r="AD86" i="13" l="1"/>
  <c r="AD87" i="13" s="1"/>
  <c r="AG31" i="13"/>
  <c r="AG58" i="13"/>
  <c r="AG35" i="13"/>
  <c r="AG80" i="13"/>
  <c r="AG82" i="13" s="1"/>
  <c r="AG34" i="13"/>
  <c r="AH30" i="13"/>
  <c r="AF44" i="13"/>
  <c r="AF46" i="13" s="1"/>
  <c r="AF57" i="13"/>
  <c r="AF36" i="13"/>
  <c r="AF37" i="13" s="1"/>
  <c r="AF38" i="13" s="1"/>
  <c r="AF39" i="13" s="1"/>
  <c r="AF41" i="13" s="1"/>
  <c r="AF67" i="13"/>
  <c r="AF60" i="13"/>
  <c r="AF73" i="13" s="1"/>
  <c r="AF59" i="13"/>
  <c r="AE72" i="13"/>
  <c r="AE74" i="13" s="1"/>
  <c r="AE76" i="13" s="1"/>
  <c r="AE66" i="13"/>
  <c r="AE69" i="13" s="1"/>
  <c r="AE61" i="13"/>
  <c r="AE63" i="13" s="1"/>
  <c r="AJ40" i="11"/>
  <c r="AJ43" i="11" s="1"/>
  <c r="AJ35" i="11"/>
  <c r="AJ37" i="11" s="1"/>
  <c r="AJ46" i="11"/>
  <c r="AJ48" i="11" s="1"/>
  <c r="AJ50" i="11" s="1"/>
  <c r="AL5" i="11"/>
  <c r="AL32" i="11"/>
  <c r="AL8" i="11"/>
  <c r="AL9" i="11"/>
  <c r="AM4" i="11"/>
  <c r="AL54" i="11"/>
  <c r="AL56" i="11" s="1"/>
  <c r="AI60" i="11"/>
  <c r="AI61" i="11" s="1"/>
  <c r="AJ11" i="11"/>
  <c r="AJ12" i="11" s="1"/>
  <c r="AJ13" i="11" s="1"/>
  <c r="AJ15" i="11" s="1"/>
  <c r="AK41" i="11"/>
  <c r="AK33" i="11"/>
  <c r="AK34" i="11"/>
  <c r="AK47" i="11" s="1"/>
  <c r="AK31" i="11"/>
  <c r="AK10" i="11"/>
  <c r="AK18" i="11"/>
  <c r="AK20" i="11" s="1"/>
  <c r="AE86" i="13" l="1"/>
  <c r="AE87" i="13" s="1"/>
  <c r="AH34" i="13"/>
  <c r="AH80" i="13"/>
  <c r="AH82" i="13" s="1"/>
  <c r="AH58" i="13"/>
  <c r="AH31" i="13"/>
  <c r="AH35" i="13"/>
  <c r="AI30" i="13"/>
  <c r="AG67" i="13"/>
  <c r="AG59" i="13"/>
  <c r="AG44" i="13"/>
  <c r="AG46" i="13" s="1"/>
  <c r="AG60" i="13"/>
  <c r="AG73" i="13" s="1"/>
  <c r="AG57" i="13"/>
  <c r="AG36" i="13"/>
  <c r="AG37" i="13" s="1"/>
  <c r="AG38" i="13" s="1"/>
  <c r="AG39" i="13" s="1"/>
  <c r="AG41" i="13" s="1"/>
  <c r="AF72" i="13"/>
  <c r="AF74" i="13" s="1"/>
  <c r="AF76" i="13" s="1"/>
  <c r="AF61" i="13"/>
  <c r="AF63" i="13" s="1"/>
  <c r="AF66" i="13"/>
  <c r="AF69" i="13" s="1"/>
  <c r="AK11" i="11"/>
  <c r="AK12" i="11" s="1"/>
  <c r="AK13" i="11" s="1"/>
  <c r="AK15" i="11" s="1"/>
  <c r="AM32" i="11"/>
  <c r="AM8" i="11"/>
  <c r="AM9" i="11"/>
  <c r="AM5" i="11"/>
  <c r="AN4" i="11"/>
  <c r="AM54" i="11"/>
  <c r="AM56" i="11" s="1"/>
  <c r="AL33" i="11"/>
  <c r="AL31" i="11"/>
  <c r="AL34" i="11"/>
  <c r="AL47" i="11" s="1"/>
  <c r="AL10" i="11"/>
  <c r="AL18" i="11"/>
  <c r="AL20" i="11" s="1"/>
  <c r="AL41" i="11"/>
  <c r="AK40" i="11"/>
  <c r="AK43" i="11" s="1"/>
  <c r="AK46" i="11"/>
  <c r="AK48" i="11" s="1"/>
  <c r="AK50" i="11" s="1"/>
  <c r="AK35" i="11"/>
  <c r="AK37" i="11" s="1"/>
  <c r="AJ60" i="11"/>
  <c r="AJ61" i="11" s="1"/>
  <c r="AF86" i="13" l="1"/>
  <c r="AF87" i="13" s="1"/>
  <c r="AI34" i="13"/>
  <c r="AI58" i="13"/>
  <c r="AI35" i="13"/>
  <c r="AJ30" i="13"/>
  <c r="AI80" i="13"/>
  <c r="AI82" i="13" s="1"/>
  <c r="AI31" i="13"/>
  <c r="AG66" i="13"/>
  <c r="AG69" i="13" s="1"/>
  <c r="AG72" i="13"/>
  <c r="AG74" i="13" s="1"/>
  <c r="AG76" i="13" s="1"/>
  <c r="AG61" i="13"/>
  <c r="AG63" i="13" s="1"/>
  <c r="AH36" i="13"/>
  <c r="AH37" i="13" s="1"/>
  <c r="AH38" i="13" s="1"/>
  <c r="AH39" i="13" s="1"/>
  <c r="AH41" i="13" s="1"/>
  <c r="AH67" i="13"/>
  <c r="AH59" i="13"/>
  <c r="AH60" i="13"/>
  <c r="AH73" i="13" s="1"/>
  <c r="AH57" i="13"/>
  <c r="AH44" i="13"/>
  <c r="AH46" i="13" s="1"/>
  <c r="AK60" i="11"/>
  <c r="AK61" i="11" s="1"/>
  <c r="AN54" i="11"/>
  <c r="AN56" i="11" s="1"/>
  <c r="AN8" i="11"/>
  <c r="AN9" i="11"/>
  <c r="AN5" i="11"/>
  <c r="AO4" i="11"/>
  <c r="AN32" i="11"/>
  <c r="AM41" i="11"/>
  <c r="AM33" i="11"/>
  <c r="AM31" i="11"/>
  <c r="AM18" i="11"/>
  <c r="AM20" i="11" s="1"/>
  <c r="AM34" i="11"/>
  <c r="AM47" i="11" s="1"/>
  <c r="AM10" i="11"/>
  <c r="AL11" i="11"/>
  <c r="AL12" i="11" s="1"/>
  <c r="AL13" i="11" s="1"/>
  <c r="AL15" i="11" s="1"/>
  <c r="AL46" i="11"/>
  <c r="AL48" i="11" s="1"/>
  <c r="AL50" i="11" s="1"/>
  <c r="AL40" i="11"/>
  <c r="AL43" i="11" s="1"/>
  <c r="AL35" i="11"/>
  <c r="AL37" i="11" s="1"/>
  <c r="AH72" i="13" l="1"/>
  <c r="AH74" i="13" s="1"/>
  <c r="AH76" i="13" s="1"/>
  <c r="AH61" i="13"/>
  <c r="AH63" i="13" s="1"/>
  <c r="AH66" i="13"/>
  <c r="AH69" i="13" s="1"/>
  <c r="AI36" i="13"/>
  <c r="AI59" i="13"/>
  <c r="AI60" i="13"/>
  <c r="AI73" i="13" s="1"/>
  <c r="AI44" i="13"/>
  <c r="AI46" i="13" s="1"/>
  <c r="AI57" i="13"/>
  <c r="AI67" i="13"/>
  <c r="AJ35" i="13"/>
  <c r="AJ80" i="13"/>
  <c r="AJ82" i="13" s="1"/>
  <c r="AJ58" i="13"/>
  <c r="AJ34" i="13"/>
  <c r="AJ31" i="13"/>
  <c r="AK30" i="13"/>
  <c r="AG86" i="13"/>
  <c r="AG87" i="13" s="1"/>
  <c r="AN41" i="11"/>
  <c r="AN31" i="11"/>
  <c r="AN18" i="11"/>
  <c r="AN20" i="11" s="1"/>
  <c r="AN34" i="11"/>
  <c r="AN47" i="11" s="1"/>
  <c r="AN10" i="11"/>
  <c r="AN33" i="11"/>
  <c r="AM40" i="11"/>
  <c r="AM43" i="11" s="1"/>
  <c r="AM46" i="11"/>
  <c r="AM48" i="11" s="1"/>
  <c r="AM50" i="11" s="1"/>
  <c r="AM35" i="11"/>
  <c r="AM37" i="11" s="1"/>
  <c r="AL60" i="11"/>
  <c r="AL61" i="11" s="1"/>
  <c r="AO54" i="11"/>
  <c r="AO56" i="11" s="1"/>
  <c r="AO32" i="11"/>
  <c r="AO8" i="11"/>
  <c r="AO5" i="11"/>
  <c r="AO9" i="11"/>
  <c r="AP4" i="11"/>
  <c r="AM11" i="11"/>
  <c r="AM12" i="11" s="1"/>
  <c r="AM13" i="11" s="1"/>
  <c r="AM15" i="11" s="1"/>
  <c r="AK58" i="13" l="1"/>
  <c r="AK35" i="13"/>
  <c r="AK34" i="13"/>
  <c r="AK31" i="13"/>
  <c r="AK80" i="13"/>
  <c r="AK82" i="13" s="1"/>
  <c r="AL30" i="13"/>
  <c r="AI66" i="13"/>
  <c r="AI69" i="13" s="1"/>
  <c r="AI72" i="13"/>
  <c r="AI74" i="13" s="1"/>
  <c r="AI76" i="13" s="1"/>
  <c r="AI61" i="13"/>
  <c r="AI63" i="13" s="1"/>
  <c r="AI37" i="13"/>
  <c r="AI38" i="13" s="1"/>
  <c r="AI39" i="13" s="1"/>
  <c r="AI41" i="13" s="1"/>
  <c r="AJ44" i="13"/>
  <c r="AJ46" i="13" s="1"/>
  <c r="AJ57" i="13"/>
  <c r="AJ67" i="13"/>
  <c r="AJ60" i="13"/>
  <c r="AJ73" i="13" s="1"/>
  <c r="AJ59" i="13"/>
  <c r="AJ36" i="13"/>
  <c r="AJ37" i="13" s="1"/>
  <c r="AJ38" i="13" s="1"/>
  <c r="AJ39" i="13" s="1"/>
  <c r="AJ41" i="13" s="1"/>
  <c r="AH86" i="13"/>
  <c r="AH87" i="13" s="1"/>
  <c r="AO41" i="11"/>
  <c r="AO31" i="11"/>
  <c r="AO18" i="11"/>
  <c r="AO20" i="11" s="1"/>
  <c r="AO34" i="11"/>
  <c r="AO47" i="11" s="1"/>
  <c r="AO33" i="11"/>
  <c r="AO10" i="11"/>
  <c r="AN11" i="11"/>
  <c r="AN12" i="11" s="1"/>
  <c r="AN13" i="11" s="1"/>
  <c r="AN15" i="11" s="1"/>
  <c r="AN46" i="11"/>
  <c r="AN48" i="11" s="1"/>
  <c r="AN50" i="11" s="1"/>
  <c r="AN35" i="11"/>
  <c r="AN37" i="11" s="1"/>
  <c r="AN40" i="11"/>
  <c r="AN43" i="11" s="1"/>
  <c r="AP54" i="11"/>
  <c r="AP56" i="11" s="1"/>
  <c r="AP32" i="11"/>
  <c r="AP9" i="11"/>
  <c r="AQ4" i="11"/>
  <c r="AP5" i="11"/>
  <c r="AP8" i="11"/>
  <c r="AM60" i="11"/>
  <c r="AM61" i="11" s="1"/>
  <c r="AI86" i="13" l="1"/>
  <c r="AI87" i="13" s="1"/>
  <c r="AJ66" i="13"/>
  <c r="AJ69" i="13" s="1"/>
  <c r="AJ72" i="13"/>
  <c r="AJ74" i="13" s="1"/>
  <c r="AJ76" i="13" s="1"/>
  <c r="AJ61" i="13"/>
  <c r="AJ63" i="13" s="1"/>
  <c r="AL80" i="13"/>
  <c r="AL82" i="13" s="1"/>
  <c r="AM30" i="13"/>
  <c r="AL31" i="13"/>
  <c r="AL58" i="13"/>
  <c r="AL35" i="13"/>
  <c r="AL34" i="13"/>
  <c r="AK44" i="13"/>
  <c r="AK46" i="13" s="1"/>
  <c r="AK36" i="13"/>
  <c r="AK37" i="13" s="1"/>
  <c r="AK38" i="13" s="1"/>
  <c r="AK39" i="13" s="1"/>
  <c r="AK41" i="13" s="1"/>
  <c r="AK60" i="13"/>
  <c r="AK73" i="13" s="1"/>
  <c r="AK59" i="13"/>
  <c r="AK67" i="13"/>
  <c r="AK57" i="13"/>
  <c r="AO11" i="11"/>
  <c r="AO12" i="11" s="1"/>
  <c r="AO13" i="11" s="1"/>
  <c r="AO15" i="11" s="1"/>
  <c r="AO46" i="11"/>
  <c r="AO48" i="11" s="1"/>
  <c r="AO50" i="11" s="1"/>
  <c r="AO40" i="11"/>
  <c r="AO43" i="11" s="1"/>
  <c r="AO35" i="11"/>
  <c r="AO37" i="11" s="1"/>
  <c r="AQ32" i="11"/>
  <c r="AQ9" i="11"/>
  <c r="AR4" i="11"/>
  <c r="AQ5" i="11"/>
  <c r="AQ8" i="11"/>
  <c r="AQ54" i="11"/>
  <c r="AQ56" i="11" s="1"/>
  <c r="AN60" i="11"/>
  <c r="AN61" i="11" s="1"/>
  <c r="AP41" i="11"/>
  <c r="AP34" i="11"/>
  <c r="AP47" i="11" s="1"/>
  <c r="AP33" i="11"/>
  <c r="AP31" i="11"/>
  <c r="AP18" i="11"/>
  <c r="AP20" i="11" s="1"/>
  <c r="AP10" i="11"/>
  <c r="AL67" i="13" l="1"/>
  <c r="AL36" i="13"/>
  <c r="AL37" i="13" s="1"/>
  <c r="AL38" i="13" s="1"/>
  <c r="AL39" i="13" s="1"/>
  <c r="AL41" i="13" s="1"/>
  <c r="AL57" i="13"/>
  <c r="AL60" i="13"/>
  <c r="AL73" i="13" s="1"/>
  <c r="AL44" i="13"/>
  <c r="AL46" i="13" s="1"/>
  <c r="AL59" i="13"/>
  <c r="AM58" i="13"/>
  <c r="AM34" i="13"/>
  <c r="AM35" i="13"/>
  <c r="AN30" i="13"/>
  <c r="AM31" i="13"/>
  <c r="AM80" i="13"/>
  <c r="AM82" i="13" s="1"/>
  <c r="AJ86" i="13"/>
  <c r="AJ87" i="13" s="1"/>
  <c r="AK72" i="13"/>
  <c r="AK74" i="13" s="1"/>
  <c r="AK76" i="13" s="1"/>
  <c r="AK61" i="13"/>
  <c r="AK63" i="13" s="1"/>
  <c r="AK66" i="13"/>
  <c r="AK69" i="13" s="1"/>
  <c r="AO60" i="11"/>
  <c r="AO61" i="11" s="1"/>
  <c r="AP11" i="11"/>
  <c r="AP12" i="11" s="1"/>
  <c r="AP13" i="11" s="1"/>
  <c r="AP15" i="11" s="1"/>
  <c r="AQ41" i="11"/>
  <c r="AQ31" i="11"/>
  <c r="AQ18" i="11"/>
  <c r="AQ20" i="11" s="1"/>
  <c r="AQ10" i="11"/>
  <c r="AQ34" i="11"/>
  <c r="AQ47" i="11" s="1"/>
  <c r="AQ33" i="11"/>
  <c r="AP40" i="11"/>
  <c r="AP43" i="11" s="1"/>
  <c r="AP46" i="11"/>
  <c r="AP48" i="11" s="1"/>
  <c r="AP50" i="11" s="1"/>
  <c r="AP35" i="11"/>
  <c r="AP37" i="11" s="1"/>
  <c r="AR54" i="11"/>
  <c r="AR56" i="11" s="1"/>
  <c r="AR32" i="11"/>
  <c r="AR9" i="11"/>
  <c r="AR5" i="11"/>
  <c r="AR8" i="11"/>
  <c r="AS4" i="11"/>
  <c r="AK86" i="13" l="1"/>
  <c r="AK87" i="13" s="1"/>
  <c r="AM67" i="13"/>
  <c r="AM36" i="13"/>
  <c r="AM37" i="13" s="1"/>
  <c r="AM38" i="13" s="1"/>
  <c r="AM39" i="13" s="1"/>
  <c r="AM41" i="13" s="1"/>
  <c r="AM60" i="13"/>
  <c r="AM73" i="13" s="1"/>
  <c r="AM57" i="13"/>
  <c r="AM59" i="13"/>
  <c r="AM44" i="13"/>
  <c r="AM46" i="13" s="1"/>
  <c r="AL72" i="13"/>
  <c r="AL74" i="13" s="1"/>
  <c r="AL76" i="13" s="1"/>
  <c r="AL61" i="13"/>
  <c r="AL63" i="13" s="1"/>
  <c r="AL66" i="13"/>
  <c r="AL69" i="13" s="1"/>
  <c r="AN58" i="13"/>
  <c r="AO30" i="13"/>
  <c r="AN34" i="13"/>
  <c r="AN35" i="13"/>
  <c r="AN31" i="13"/>
  <c r="AN80" i="13"/>
  <c r="AN82" i="13" s="1"/>
  <c r="AP60" i="11"/>
  <c r="AP61" i="11" s="1"/>
  <c r="AQ46" i="11"/>
  <c r="AQ48" i="11" s="1"/>
  <c r="AQ50" i="11" s="1"/>
  <c r="AQ40" i="11"/>
  <c r="AQ43" i="11" s="1"/>
  <c r="AQ35" i="11"/>
  <c r="AQ37" i="11" s="1"/>
  <c r="AS32" i="11"/>
  <c r="AS5" i="11"/>
  <c r="AT4" i="11"/>
  <c r="AS9" i="11"/>
  <c r="AS8" i="11"/>
  <c r="AS54" i="11"/>
  <c r="AS56" i="11" s="1"/>
  <c r="AQ11" i="11"/>
  <c r="AQ12" i="11" s="1"/>
  <c r="AQ13" i="11" s="1"/>
  <c r="AQ15" i="11" s="1"/>
  <c r="AR33" i="11"/>
  <c r="AR31" i="11"/>
  <c r="AR18" i="11"/>
  <c r="AR20" i="11" s="1"/>
  <c r="AR34" i="11"/>
  <c r="AR47" i="11" s="1"/>
  <c r="AR10" i="11"/>
  <c r="AR41" i="11"/>
  <c r="AL86" i="13" l="1"/>
  <c r="AL87" i="13" s="1"/>
  <c r="AN60" i="13"/>
  <c r="AN73" i="13" s="1"/>
  <c r="AN36" i="13"/>
  <c r="AN37" i="13" s="1"/>
  <c r="AN38" i="13" s="1"/>
  <c r="AN39" i="13" s="1"/>
  <c r="AN41" i="13" s="1"/>
  <c r="AN44" i="13"/>
  <c r="AN46" i="13" s="1"/>
  <c r="AN67" i="13"/>
  <c r="AN59" i="13"/>
  <c r="AN57" i="13"/>
  <c r="AM61" i="13"/>
  <c r="AM63" i="13" s="1"/>
  <c r="AM72" i="13"/>
  <c r="AM74" i="13" s="1"/>
  <c r="AM76" i="13" s="1"/>
  <c r="AM66" i="13"/>
  <c r="AM69" i="13" s="1"/>
  <c r="AO31" i="13"/>
  <c r="AO58" i="13"/>
  <c r="AP30" i="13"/>
  <c r="AO80" i="13"/>
  <c r="AO82" i="13" s="1"/>
  <c r="AO34" i="13"/>
  <c r="AO35" i="13"/>
  <c r="AS41" i="11"/>
  <c r="AS33" i="11"/>
  <c r="AS34" i="11"/>
  <c r="AS47" i="11" s="1"/>
  <c r="AS10" i="11"/>
  <c r="AS31" i="11"/>
  <c r="AS18" i="11"/>
  <c r="AS20" i="11" s="1"/>
  <c r="AT5" i="11"/>
  <c r="AT32" i="11"/>
  <c r="AT9" i="11"/>
  <c r="AT8" i="11"/>
  <c r="AU4" i="11"/>
  <c r="AT54" i="11"/>
  <c r="AT56" i="11" s="1"/>
  <c r="AR40" i="11"/>
  <c r="AR43" i="11" s="1"/>
  <c r="AR46" i="11"/>
  <c r="AR48" i="11" s="1"/>
  <c r="AR50" i="11" s="1"/>
  <c r="AR35" i="11"/>
  <c r="AR37" i="11" s="1"/>
  <c r="AR11" i="11"/>
  <c r="AR12" i="11" s="1"/>
  <c r="AR13" i="11" s="1"/>
  <c r="AR15" i="11" s="1"/>
  <c r="AQ60" i="11"/>
  <c r="AQ61" i="11" s="1"/>
  <c r="AP34" i="13" l="1"/>
  <c r="AP35" i="13"/>
  <c r="AP80" i="13"/>
  <c r="AP82" i="13" s="1"/>
  <c r="AP58" i="13"/>
  <c r="AP31" i="13"/>
  <c r="AQ30" i="13"/>
  <c r="AN66" i="13"/>
  <c r="AN69" i="13" s="1"/>
  <c r="AN61" i="13"/>
  <c r="AN63" i="13" s="1"/>
  <c r="AN72" i="13"/>
  <c r="AN74" i="13" s="1"/>
  <c r="AN76" i="13" s="1"/>
  <c r="AO57" i="13"/>
  <c r="AO67" i="13"/>
  <c r="AO36" i="13"/>
  <c r="AO37" i="13" s="1"/>
  <c r="AO38" i="13" s="1"/>
  <c r="AO39" i="13" s="1"/>
  <c r="AO41" i="13" s="1"/>
  <c r="AO44" i="13"/>
  <c r="AO46" i="13" s="1"/>
  <c r="AO59" i="13"/>
  <c r="AO60" i="13"/>
  <c r="AO73" i="13" s="1"/>
  <c r="AM86" i="13"/>
  <c r="AM87" i="13" s="1"/>
  <c r="AT33" i="11"/>
  <c r="AT41" i="11"/>
  <c r="AT31" i="11"/>
  <c r="AT10" i="11"/>
  <c r="AT34" i="11"/>
  <c r="AT47" i="11" s="1"/>
  <c r="AT18" i="11"/>
  <c r="AT20" i="11" s="1"/>
  <c r="AS11" i="11"/>
  <c r="AS12" i="11" s="1"/>
  <c r="AS13" i="11" s="1"/>
  <c r="AS15" i="11" s="1"/>
  <c r="AR60" i="11"/>
  <c r="AR61" i="11" s="1"/>
  <c r="AU32" i="11"/>
  <c r="AU8" i="11"/>
  <c r="AU9" i="11"/>
  <c r="AU5" i="11"/>
  <c r="AV4" i="11"/>
  <c r="AU54" i="11"/>
  <c r="AU56" i="11" s="1"/>
  <c r="AS40" i="11"/>
  <c r="AS43" i="11" s="1"/>
  <c r="AS46" i="11"/>
  <c r="AS48" i="11" s="1"/>
  <c r="AS50" i="11" s="1"/>
  <c r="AS35" i="11"/>
  <c r="AS37" i="11" s="1"/>
  <c r="AQ80" i="13" l="1"/>
  <c r="AQ82" i="13" s="1"/>
  <c r="AQ35" i="13"/>
  <c r="AQ58" i="13"/>
  <c r="AQ31" i="13"/>
  <c r="AQ34" i="13"/>
  <c r="AR30" i="13"/>
  <c r="AP57" i="13"/>
  <c r="AP36" i="13"/>
  <c r="AP37" i="13" s="1"/>
  <c r="AP38" i="13" s="1"/>
  <c r="AP39" i="13" s="1"/>
  <c r="AP41" i="13" s="1"/>
  <c r="AP67" i="13"/>
  <c r="AP59" i="13"/>
  <c r="AP44" i="13"/>
  <c r="AP46" i="13" s="1"/>
  <c r="AP60" i="13"/>
  <c r="AP73" i="13" s="1"/>
  <c r="AO66" i="13"/>
  <c r="AO69" i="13" s="1"/>
  <c r="AO72" i="13"/>
  <c r="AO74" i="13" s="1"/>
  <c r="AO76" i="13" s="1"/>
  <c r="AO61" i="13"/>
  <c r="AO63" i="13" s="1"/>
  <c r="AN86" i="13"/>
  <c r="AN87" i="13" s="1"/>
  <c r="AV54" i="11"/>
  <c r="AV56" i="11" s="1"/>
  <c r="AV32" i="11"/>
  <c r="AV8" i="11"/>
  <c r="AV9" i="11"/>
  <c r="AV5" i="11"/>
  <c r="AW4" i="11"/>
  <c r="AU41" i="11"/>
  <c r="AU33" i="11"/>
  <c r="AU31" i="11"/>
  <c r="AU18" i="11"/>
  <c r="AU20" i="11" s="1"/>
  <c r="AU34" i="11"/>
  <c r="AU47" i="11" s="1"/>
  <c r="AU10" i="11"/>
  <c r="AT11" i="11"/>
  <c r="AT12" i="11" s="1"/>
  <c r="AT13" i="11" s="1"/>
  <c r="AT15" i="11" s="1"/>
  <c r="AT46" i="11"/>
  <c r="AT48" i="11" s="1"/>
  <c r="AT50" i="11" s="1"/>
  <c r="AT40" i="11"/>
  <c r="AT43" i="11" s="1"/>
  <c r="AT35" i="11"/>
  <c r="AT37" i="11" s="1"/>
  <c r="AS60" i="11"/>
  <c r="AS61" i="11" s="1"/>
  <c r="AO86" i="13" l="1"/>
  <c r="AO87" i="13" s="1"/>
  <c r="AP72" i="13"/>
  <c r="AP74" i="13" s="1"/>
  <c r="AP76" i="13" s="1"/>
  <c r="AP66" i="13"/>
  <c r="AP69" i="13" s="1"/>
  <c r="AP61" i="13"/>
  <c r="AP63" i="13" s="1"/>
  <c r="AR31" i="13"/>
  <c r="AR35" i="13"/>
  <c r="AR80" i="13"/>
  <c r="AR82" i="13" s="1"/>
  <c r="AR58" i="13"/>
  <c r="AS30" i="13"/>
  <c r="AR34" i="13"/>
  <c r="AQ44" i="13"/>
  <c r="AQ46" i="13" s="1"/>
  <c r="AQ60" i="13"/>
  <c r="AQ73" i="13" s="1"/>
  <c r="AQ36" i="13"/>
  <c r="AQ37" i="13" s="1"/>
  <c r="AQ38" i="13" s="1"/>
  <c r="AQ39" i="13" s="1"/>
  <c r="AQ41" i="13" s="1"/>
  <c r="AQ67" i="13"/>
  <c r="AQ59" i="13"/>
  <c r="AQ57" i="13"/>
  <c r="AT60" i="11"/>
  <c r="AT61" i="11" s="1"/>
  <c r="AV41" i="11"/>
  <c r="AV31" i="11"/>
  <c r="AV18" i="11"/>
  <c r="AV20" i="11" s="1"/>
  <c r="AV34" i="11"/>
  <c r="AV47" i="11" s="1"/>
  <c r="AV33" i="11"/>
  <c r="AV10" i="11"/>
  <c r="AU11" i="11"/>
  <c r="AU12" i="11" s="1"/>
  <c r="AU13" i="11" s="1"/>
  <c r="AU15" i="11" s="1"/>
  <c r="AW54" i="11"/>
  <c r="AW56" i="11" s="1"/>
  <c r="AW32" i="11"/>
  <c r="AW8" i="11"/>
  <c r="AW5" i="11"/>
  <c r="AW9" i="11"/>
  <c r="AX4" i="11"/>
  <c r="AU40" i="11"/>
  <c r="AU43" i="11" s="1"/>
  <c r="AU46" i="11"/>
  <c r="AU48" i="11" s="1"/>
  <c r="AU50" i="11" s="1"/>
  <c r="AU35" i="11"/>
  <c r="AU37" i="11" s="1"/>
  <c r="AP86" i="13" l="1"/>
  <c r="AP87" i="13" s="1"/>
  <c r="AQ72" i="13"/>
  <c r="AQ74" i="13" s="1"/>
  <c r="AQ76" i="13" s="1"/>
  <c r="AQ66" i="13"/>
  <c r="AQ69" i="13" s="1"/>
  <c r="AQ61" i="13"/>
  <c r="AQ63" i="13" s="1"/>
  <c r="AR57" i="13"/>
  <c r="AR60" i="13"/>
  <c r="AR73" i="13" s="1"/>
  <c r="AR36" i="13"/>
  <c r="AR37" i="13" s="1"/>
  <c r="AR38" i="13" s="1"/>
  <c r="AR39" i="13" s="1"/>
  <c r="AR41" i="13" s="1"/>
  <c r="AR44" i="13"/>
  <c r="AR46" i="13" s="1"/>
  <c r="AR67" i="13"/>
  <c r="AR59" i="13"/>
  <c r="AS58" i="13"/>
  <c r="AS35" i="13"/>
  <c r="AT30" i="13"/>
  <c r="AS31" i="13"/>
  <c r="AS34" i="13"/>
  <c r="AS80" i="13"/>
  <c r="AS82" i="13" s="1"/>
  <c r="AV11" i="11"/>
  <c r="AV12" i="11" s="1"/>
  <c r="AV13" i="11" s="1"/>
  <c r="AV15" i="11" s="1"/>
  <c r="AX54" i="11"/>
  <c r="AX56" i="11" s="1"/>
  <c r="AX32" i="11"/>
  <c r="AX9" i="11"/>
  <c r="AX8" i="11"/>
  <c r="AY4" i="11"/>
  <c r="AX5" i="11"/>
  <c r="AV46" i="11"/>
  <c r="AV48" i="11" s="1"/>
  <c r="AV50" i="11" s="1"/>
  <c r="AV40" i="11"/>
  <c r="AV43" i="11" s="1"/>
  <c r="AV35" i="11"/>
  <c r="AV37" i="11" s="1"/>
  <c r="AW41" i="11"/>
  <c r="AW31" i="11"/>
  <c r="AW18" i="11"/>
  <c r="AW20" i="11" s="1"/>
  <c r="AW34" i="11"/>
  <c r="AW47" i="11" s="1"/>
  <c r="AW33" i="11"/>
  <c r="AW10" i="11"/>
  <c r="AU60" i="11"/>
  <c r="AU61" i="11" s="1"/>
  <c r="AT58" i="13" l="1"/>
  <c r="AT34" i="13"/>
  <c r="AT35" i="13"/>
  <c r="AU30" i="13"/>
  <c r="AT31" i="13"/>
  <c r="AT80" i="13"/>
  <c r="AT82" i="13" s="1"/>
  <c r="AR72" i="13"/>
  <c r="AR74" i="13" s="1"/>
  <c r="AR76" i="13" s="1"/>
  <c r="AR61" i="13"/>
  <c r="AR63" i="13" s="1"/>
  <c r="AR66" i="13"/>
  <c r="AR69" i="13" s="1"/>
  <c r="AS36" i="13"/>
  <c r="AS37" i="13" s="1"/>
  <c r="AS38" i="13" s="1"/>
  <c r="AS39" i="13" s="1"/>
  <c r="AS41" i="13" s="1"/>
  <c r="AS60" i="13"/>
  <c r="AS73" i="13" s="1"/>
  <c r="AS59" i="13"/>
  <c r="AS57" i="13"/>
  <c r="AS67" i="13"/>
  <c r="AS44" i="13"/>
  <c r="AS46" i="13" s="1"/>
  <c r="AQ86" i="13"/>
  <c r="AQ87" i="13" s="1"/>
  <c r="AW40" i="11"/>
  <c r="AW43" i="11" s="1"/>
  <c r="AW46" i="11"/>
  <c r="AW48" i="11" s="1"/>
  <c r="AW50" i="11" s="1"/>
  <c r="AW35" i="11"/>
  <c r="AW37" i="11" s="1"/>
  <c r="AX41" i="11"/>
  <c r="AX34" i="11"/>
  <c r="AX47" i="11" s="1"/>
  <c r="AX33" i="11"/>
  <c r="AX18" i="11"/>
  <c r="AX20" i="11" s="1"/>
  <c r="AX10" i="11"/>
  <c r="AX31" i="11"/>
  <c r="AY32" i="11"/>
  <c r="AY9" i="11"/>
  <c r="AZ4" i="11"/>
  <c r="AY8" i="11"/>
  <c r="AY5" i="11"/>
  <c r="AY54" i="11"/>
  <c r="AY56" i="11" s="1"/>
  <c r="AW11" i="11"/>
  <c r="AW12" i="11" s="1"/>
  <c r="AW13" i="11" s="1"/>
  <c r="AW15" i="11" s="1"/>
  <c r="AV60" i="11"/>
  <c r="AV61" i="11" s="1"/>
  <c r="AR86" i="13" l="1"/>
  <c r="AR87" i="13" s="1"/>
  <c r="AS66" i="13"/>
  <c r="AS69" i="13" s="1"/>
  <c r="AS72" i="13"/>
  <c r="AS74" i="13" s="1"/>
  <c r="AS76" i="13" s="1"/>
  <c r="AS61" i="13"/>
  <c r="AS63" i="13" s="1"/>
  <c r="AT44" i="13"/>
  <c r="AT46" i="13" s="1"/>
  <c r="AT60" i="13"/>
  <c r="AT73" i="13" s="1"/>
  <c r="AT59" i="13"/>
  <c r="AT36" i="13"/>
  <c r="AT37" i="13" s="1"/>
  <c r="AT38" i="13" s="1"/>
  <c r="AT39" i="13" s="1"/>
  <c r="AT41" i="13" s="1"/>
  <c r="AT67" i="13"/>
  <c r="AT57" i="13"/>
  <c r="AU34" i="13"/>
  <c r="AU80" i="13"/>
  <c r="AU82" i="13" s="1"/>
  <c r="AU58" i="13"/>
  <c r="AU31" i="13"/>
  <c r="AV30" i="13"/>
  <c r="AU35" i="13"/>
  <c r="AW60" i="11"/>
  <c r="AW61" i="11" s="1"/>
  <c r="AZ54" i="11"/>
  <c r="AZ56" i="11" s="1"/>
  <c r="AZ32" i="11"/>
  <c r="AZ9" i="11"/>
  <c r="AZ5" i="11"/>
  <c r="AZ8" i="11"/>
  <c r="BA4" i="11"/>
  <c r="AX11" i="11"/>
  <c r="AX12" i="11" s="1"/>
  <c r="AX13" i="11" s="1"/>
  <c r="AX15" i="11" s="1"/>
  <c r="AY41" i="11"/>
  <c r="AY33" i="11"/>
  <c r="AY31" i="11"/>
  <c r="AY34" i="11"/>
  <c r="AY47" i="11" s="1"/>
  <c r="AY10" i="11"/>
  <c r="AY18" i="11"/>
  <c r="AY20" i="11" s="1"/>
  <c r="AX40" i="11"/>
  <c r="AX43" i="11" s="1"/>
  <c r="AX35" i="11"/>
  <c r="AX37" i="11" s="1"/>
  <c r="AX46" i="11"/>
  <c r="AX48" i="11" s="1"/>
  <c r="AX50" i="11" s="1"/>
  <c r="AW30" i="13" l="1"/>
  <c r="AV31" i="13"/>
  <c r="AV80" i="13"/>
  <c r="AV82" i="13" s="1"/>
  <c r="AV35" i="13"/>
  <c r="AV58" i="13"/>
  <c r="AV34" i="13"/>
  <c r="AU59" i="13"/>
  <c r="AU60" i="13"/>
  <c r="AU73" i="13" s="1"/>
  <c r="AU67" i="13"/>
  <c r="AU57" i="13"/>
  <c r="AU36" i="13"/>
  <c r="AU37" i="13" s="1"/>
  <c r="AU38" i="13" s="1"/>
  <c r="AU39" i="13" s="1"/>
  <c r="AU41" i="13" s="1"/>
  <c r="AU44" i="13"/>
  <c r="AU46" i="13" s="1"/>
  <c r="AS86" i="13"/>
  <c r="AS87" i="13" s="1"/>
  <c r="AT66" i="13"/>
  <c r="AT69" i="13" s="1"/>
  <c r="AT72" i="13"/>
  <c r="AT74" i="13" s="1"/>
  <c r="AT76" i="13" s="1"/>
  <c r="AT61" i="13"/>
  <c r="AT63" i="13" s="1"/>
  <c r="AZ41" i="11"/>
  <c r="AZ33" i="11"/>
  <c r="AZ31" i="11"/>
  <c r="AZ18" i="11"/>
  <c r="AZ20" i="11" s="1"/>
  <c r="AZ10" i="11"/>
  <c r="AZ34" i="11"/>
  <c r="AZ47" i="11" s="1"/>
  <c r="BA8" i="11"/>
  <c r="BB4" i="11"/>
  <c r="BA5" i="11"/>
  <c r="BA32" i="11"/>
  <c r="BA9" i="11"/>
  <c r="BA54" i="11"/>
  <c r="BA56" i="11" s="1"/>
  <c r="AY46" i="11"/>
  <c r="AY48" i="11" s="1"/>
  <c r="AY50" i="11" s="1"/>
  <c r="AY35" i="11"/>
  <c r="AY37" i="11" s="1"/>
  <c r="AY40" i="11"/>
  <c r="AY43" i="11" s="1"/>
  <c r="AY11" i="11"/>
  <c r="AY12" i="11" s="1"/>
  <c r="AY13" i="11" s="1"/>
  <c r="AY15" i="11" s="1"/>
  <c r="AX60" i="11"/>
  <c r="AX61" i="11" s="1"/>
  <c r="AT86" i="13" l="1"/>
  <c r="AT87" i="13" s="1"/>
  <c r="AU72" i="13"/>
  <c r="AU74" i="13" s="1"/>
  <c r="AU76" i="13" s="1"/>
  <c r="AU66" i="13"/>
  <c r="AU69" i="13" s="1"/>
  <c r="AU61" i="13"/>
  <c r="AU63" i="13" s="1"/>
  <c r="AV36" i="13"/>
  <c r="AV37" i="13" s="1"/>
  <c r="AV38" i="13" s="1"/>
  <c r="AV39" i="13" s="1"/>
  <c r="AV41" i="13" s="1"/>
  <c r="AV59" i="13"/>
  <c r="AV67" i="13"/>
  <c r="AV57" i="13"/>
  <c r="AV60" i="13"/>
  <c r="AV73" i="13" s="1"/>
  <c r="AV44" i="13"/>
  <c r="AV46" i="13" s="1"/>
  <c r="AW35" i="13"/>
  <c r="AW31" i="13"/>
  <c r="AW80" i="13"/>
  <c r="AW82" i="13" s="1"/>
  <c r="AW34" i="13"/>
  <c r="AW58" i="13"/>
  <c r="AX30" i="13"/>
  <c r="BB5" i="11"/>
  <c r="BB8" i="11"/>
  <c r="BB32" i="11"/>
  <c r="BB9" i="11"/>
  <c r="BC4" i="11"/>
  <c r="BB54" i="11"/>
  <c r="BB56" i="11" s="1"/>
  <c r="AZ11" i="11"/>
  <c r="AZ12" i="11" s="1"/>
  <c r="AZ13" i="11" s="1"/>
  <c r="AZ15" i="11" s="1"/>
  <c r="AZ40" i="11"/>
  <c r="AZ43" i="11" s="1"/>
  <c r="AZ35" i="11"/>
  <c r="AZ37" i="11" s="1"/>
  <c r="AZ46" i="11"/>
  <c r="AZ48" i="11" s="1"/>
  <c r="AZ50" i="11" s="1"/>
  <c r="AY60" i="11"/>
  <c r="AY61" i="11" s="1"/>
  <c r="BA41" i="11"/>
  <c r="BA33" i="11"/>
  <c r="BA34" i="11"/>
  <c r="BA47" i="11" s="1"/>
  <c r="BA10" i="11"/>
  <c r="BA31" i="11"/>
  <c r="BA18" i="11"/>
  <c r="BA20" i="11" s="1"/>
  <c r="AU86" i="13" l="1"/>
  <c r="AU87" i="13" s="1"/>
  <c r="AY30" i="13"/>
  <c r="AX35" i="13"/>
  <c r="AX58" i="13"/>
  <c r="AX34" i="13"/>
  <c r="AX80" i="13"/>
  <c r="AX82" i="13" s="1"/>
  <c r="AX31" i="13"/>
  <c r="AV66" i="13"/>
  <c r="AV69" i="13" s="1"/>
  <c r="AV72" i="13"/>
  <c r="AV74" i="13" s="1"/>
  <c r="AV76" i="13" s="1"/>
  <c r="AV61" i="13"/>
  <c r="AV63" i="13" s="1"/>
  <c r="AW57" i="13"/>
  <c r="AW60" i="13"/>
  <c r="AW73" i="13" s="1"/>
  <c r="AW44" i="13"/>
  <c r="AW46" i="13" s="1"/>
  <c r="AW36" i="13"/>
  <c r="AW37" i="13" s="1"/>
  <c r="AW38" i="13" s="1"/>
  <c r="AW39" i="13" s="1"/>
  <c r="AW41" i="13" s="1"/>
  <c r="AW59" i="13"/>
  <c r="AW67" i="13"/>
  <c r="BC32" i="11"/>
  <c r="BC8" i="11"/>
  <c r="BC9" i="11"/>
  <c r="BC5" i="11"/>
  <c r="BD4" i="11"/>
  <c r="BC54" i="11"/>
  <c r="BC56" i="11" s="1"/>
  <c r="AZ60" i="11"/>
  <c r="AZ61" i="11" s="1"/>
  <c r="BA40" i="11"/>
  <c r="BA43" i="11" s="1"/>
  <c r="BA46" i="11"/>
  <c r="BA48" i="11" s="1"/>
  <c r="BA50" i="11" s="1"/>
  <c r="BA35" i="11"/>
  <c r="BA37" i="11" s="1"/>
  <c r="BA11" i="11"/>
  <c r="BA12" i="11" s="1"/>
  <c r="BA13" i="11" s="1"/>
  <c r="BA15" i="11" s="1"/>
  <c r="BB41" i="11"/>
  <c r="BB33" i="11"/>
  <c r="BB31" i="11"/>
  <c r="BB10" i="11"/>
  <c r="BB34" i="11"/>
  <c r="BB47" i="11" s="1"/>
  <c r="BB18" i="11"/>
  <c r="BB20" i="11" s="1"/>
  <c r="AV86" i="13" l="1"/>
  <c r="AV87" i="13" s="1"/>
  <c r="AX44" i="13"/>
  <c r="AX46" i="13" s="1"/>
  <c r="AX59" i="13"/>
  <c r="AX57" i="13"/>
  <c r="AX60" i="13"/>
  <c r="AX73" i="13" s="1"/>
  <c r="AX67" i="13"/>
  <c r="AX36" i="13"/>
  <c r="AX37" i="13" s="1"/>
  <c r="AX38" i="13" s="1"/>
  <c r="AX39" i="13" s="1"/>
  <c r="AX41" i="13" s="1"/>
  <c r="AW72" i="13"/>
  <c r="AW74" i="13" s="1"/>
  <c r="AW76" i="13" s="1"/>
  <c r="AW66" i="13"/>
  <c r="AW69" i="13" s="1"/>
  <c r="AW61" i="13"/>
  <c r="AW63" i="13" s="1"/>
  <c r="AY80" i="13"/>
  <c r="AY82" i="13" s="1"/>
  <c r="AY58" i="13"/>
  <c r="AY31" i="13"/>
  <c r="AY34" i="13"/>
  <c r="AZ30" i="13"/>
  <c r="AY35" i="13"/>
  <c r="BD54" i="11"/>
  <c r="BD56" i="11" s="1"/>
  <c r="BD8" i="11"/>
  <c r="BD32" i="11"/>
  <c r="BD9" i="11"/>
  <c r="BD5" i="11"/>
  <c r="BE4" i="11"/>
  <c r="BC41" i="11"/>
  <c r="BC33" i="11"/>
  <c r="BC31" i="11"/>
  <c r="BC18" i="11"/>
  <c r="BC20" i="11" s="1"/>
  <c r="BC34" i="11"/>
  <c r="BC47" i="11" s="1"/>
  <c r="BC10" i="11"/>
  <c r="BB46" i="11"/>
  <c r="BB48" i="11" s="1"/>
  <c r="BB50" i="11" s="1"/>
  <c r="BB40" i="11"/>
  <c r="BB43" i="11" s="1"/>
  <c r="BB35" i="11"/>
  <c r="BB37" i="11" s="1"/>
  <c r="BA60" i="11"/>
  <c r="BA61" i="11" s="1"/>
  <c r="BB11" i="11"/>
  <c r="BB12" i="11" s="1"/>
  <c r="BB13" i="11" s="1"/>
  <c r="BB15" i="11" s="1"/>
  <c r="AW86" i="13" l="1"/>
  <c r="AW87" i="13" s="1"/>
  <c r="AZ80" i="13"/>
  <c r="AZ82" i="13" s="1"/>
  <c r="AZ35" i="13"/>
  <c r="AZ31" i="13"/>
  <c r="AZ58" i="13"/>
  <c r="BA30" i="13"/>
  <c r="AZ34" i="13"/>
  <c r="AY67" i="13"/>
  <c r="AY59" i="13"/>
  <c r="AY57" i="13"/>
  <c r="AY36" i="13"/>
  <c r="AY37" i="13" s="1"/>
  <c r="AY38" i="13" s="1"/>
  <c r="AY39" i="13" s="1"/>
  <c r="AY41" i="13" s="1"/>
  <c r="AY60" i="13"/>
  <c r="AY73" i="13" s="1"/>
  <c r="AY44" i="13"/>
  <c r="AY46" i="13" s="1"/>
  <c r="AX72" i="13"/>
  <c r="AX74" i="13" s="1"/>
  <c r="AX76" i="13" s="1"/>
  <c r="AX61" i="13"/>
  <c r="AX63" i="13" s="1"/>
  <c r="AX66" i="13"/>
  <c r="AX69" i="13" s="1"/>
  <c r="BD41" i="11"/>
  <c r="BD31" i="11"/>
  <c r="BD18" i="11"/>
  <c r="BD20" i="11" s="1"/>
  <c r="BD34" i="11"/>
  <c r="BD47" i="11" s="1"/>
  <c r="BD33" i="11"/>
  <c r="BD10" i="11"/>
  <c r="BE54" i="11"/>
  <c r="BE56" i="11" s="1"/>
  <c r="BE32" i="11"/>
  <c r="BE8" i="11"/>
  <c r="BE5" i="11"/>
  <c r="BF4" i="11"/>
  <c r="BE9" i="11"/>
  <c r="BC11" i="11"/>
  <c r="BC12" i="11" s="1"/>
  <c r="BC13" i="11" s="1"/>
  <c r="BC15" i="11" s="1"/>
  <c r="BB60" i="11"/>
  <c r="BB61" i="11" s="1"/>
  <c r="BC40" i="11"/>
  <c r="BC43" i="11" s="1"/>
  <c r="BC46" i="11"/>
  <c r="BC48" i="11" s="1"/>
  <c r="BC50" i="11" s="1"/>
  <c r="BC35" i="11"/>
  <c r="BC37" i="11" s="1"/>
  <c r="AX86" i="13" l="1"/>
  <c r="AX87" i="13" s="1"/>
  <c r="BA31" i="13"/>
  <c r="BB30" i="13"/>
  <c r="BA80" i="13"/>
  <c r="BA82" i="13" s="1"/>
  <c r="BA58" i="13"/>
  <c r="BA35" i="13"/>
  <c r="BA34" i="13"/>
  <c r="AZ67" i="13"/>
  <c r="AZ57" i="13"/>
  <c r="AZ59" i="13"/>
  <c r="AZ36" i="13"/>
  <c r="AZ37" i="13" s="1"/>
  <c r="AZ38" i="13" s="1"/>
  <c r="AZ39" i="13" s="1"/>
  <c r="AZ41" i="13" s="1"/>
  <c r="AZ60" i="13"/>
  <c r="AZ73" i="13" s="1"/>
  <c r="AZ44" i="13"/>
  <c r="AZ46" i="13" s="1"/>
  <c r="AY66" i="13"/>
  <c r="AY69" i="13" s="1"/>
  <c r="AY72" i="13"/>
  <c r="AY74" i="13" s="1"/>
  <c r="AY76" i="13" s="1"/>
  <c r="AY61" i="13"/>
  <c r="AY63" i="13" s="1"/>
  <c r="BF54" i="11"/>
  <c r="BF56" i="11" s="1"/>
  <c r="BF32" i="11"/>
  <c r="BF9" i="11"/>
  <c r="BF5" i="11"/>
  <c r="BG4" i="11"/>
  <c r="BF8" i="11"/>
  <c r="BD11" i="11"/>
  <c r="BD12" i="11" s="1"/>
  <c r="BD13" i="11" s="1"/>
  <c r="BD15" i="11" s="1"/>
  <c r="BE41" i="11"/>
  <c r="BE31" i="11"/>
  <c r="BE18" i="11"/>
  <c r="BE20" i="11" s="1"/>
  <c r="BE34" i="11"/>
  <c r="BE47" i="11" s="1"/>
  <c r="BE10" i="11"/>
  <c r="BE33" i="11"/>
  <c r="BD46" i="11"/>
  <c r="BD48" i="11" s="1"/>
  <c r="BD50" i="11" s="1"/>
  <c r="BD35" i="11"/>
  <c r="BD37" i="11" s="1"/>
  <c r="BD40" i="11"/>
  <c r="BD43" i="11" s="1"/>
  <c r="BC60" i="11"/>
  <c r="BC61" i="11" s="1"/>
  <c r="AY86" i="13" l="1"/>
  <c r="AY87" i="13" s="1"/>
  <c r="BB80" i="13"/>
  <c r="BB82" i="13" s="1"/>
  <c r="BB35" i="13"/>
  <c r="BC30" i="13"/>
  <c r="BB58" i="13"/>
  <c r="BB34" i="13"/>
  <c r="BB31" i="13"/>
  <c r="BA59" i="13"/>
  <c r="BA36" i="13"/>
  <c r="BA37" i="13" s="1"/>
  <c r="BA38" i="13" s="1"/>
  <c r="BA39" i="13" s="1"/>
  <c r="BA41" i="13" s="1"/>
  <c r="BA60" i="13"/>
  <c r="BA73" i="13" s="1"/>
  <c r="BA57" i="13"/>
  <c r="BA44" i="13"/>
  <c r="BA46" i="13" s="1"/>
  <c r="BA67" i="13"/>
  <c r="AZ66" i="13"/>
  <c r="AZ69" i="13" s="1"/>
  <c r="AZ72" i="13"/>
  <c r="AZ74" i="13" s="1"/>
  <c r="AZ76" i="13" s="1"/>
  <c r="AZ61" i="13"/>
  <c r="AZ63" i="13" s="1"/>
  <c r="BD60" i="11"/>
  <c r="BD61" i="11" s="1"/>
  <c r="BE11" i="11"/>
  <c r="BE12" i="11" s="1"/>
  <c r="BE13" i="11" s="1"/>
  <c r="BE15" i="11" s="1"/>
  <c r="BF41" i="11"/>
  <c r="BF34" i="11"/>
  <c r="BF47" i="11" s="1"/>
  <c r="BF33" i="11"/>
  <c r="BF18" i="11"/>
  <c r="BF20" i="11" s="1"/>
  <c r="BF10" i="11"/>
  <c r="BF31" i="11"/>
  <c r="BG32" i="11"/>
  <c r="BG9" i="11"/>
  <c r="BG5" i="11"/>
  <c r="BH4" i="11"/>
  <c r="BG8" i="11"/>
  <c r="BG54" i="11"/>
  <c r="BG56" i="11" s="1"/>
  <c r="BE40" i="11"/>
  <c r="BE43" i="11" s="1"/>
  <c r="BE46" i="11"/>
  <c r="BE48" i="11" s="1"/>
  <c r="BE50" i="11" s="1"/>
  <c r="BE35" i="11"/>
  <c r="BE37" i="11" s="1"/>
  <c r="AZ86" i="13" l="1"/>
  <c r="AZ87" i="13" s="1"/>
  <c r="BB44" i="13"/>
  <c r="BB46" i="13" s="1"/>
  <c r="BB36" i="13"/>
  <c r="BB37" i="13" s="1"/>
  <c r="BB38" i="13" s="1"/>
  <c r="BB39" i="13" s="1"/>
  <c r="BB41" i="13" s="1"/>
  <c r="BB67" i="13"/>
  <c r="BB57" i="13"/>
  <c r="BB60" i="13"/>
  <c r="BB73" i="13" s="1"/>
  <c r="BB59" i="13"/>
  <c r="BC58" i="13"/>
  <c r="BC31" i="13"/>
  <c r="BC35" i="13"/>
  <c r="BC34" i="13"/>
  <c r="BD30" i="13"/>
  <c r="BC80" i="13"/>
  <c r="BC82" i="13" s="1"/>
  <c r="BA61" i="13"/>
  <c r="BA63" i="13" s="1"/>
  <c r="BA72" i="13"/>
  <c r="BA74" i="13" s="1"/>
  <c r="BA76" i="13" s="1"/>
  <c r="BA66" i="13"/>
  <c r="BA69" i="13" s="1"/>
  <c r="BG18" i="11"/>
  <c r="BG20" i="11" s="1"/>
  <c r="BG34" i="11"/>
  <c r="BG47" i="11" s="1"/>
  <c r="BG41" i="11"/>
  <c r="BG31" i="11"/>
  <c r="BG10" i="11"/>
  <c r="BG33" i="11"/>
  <c r="BH54" i="11"/>
  <c r="BH56" i="11" s="1"/>
  <c r="BH32" i="11"/>
  <c r="BH9" i="11"/>
  <c r="BH5" i="11"/>
  <c r="BH8" i="11"/>
  <c r="BI4" i="11"/>
  <c r="BF11" i="11"/>
  <c r="BF12" i="11" s="1"/>
  <c r="BF13" i="11" s="1"/>
  <c r="BF15" i="11" s="1"/>
  <c r="BE60" i="11"/>
  <c r="BE61" i="11" s="1"/>
  <c r="BF40" i="11"/>
  <c r="BF43" i="11" s="1"/>
  <c r="BF46" i="11"/>
  <c r="BF48" i="11" s="1"/>
  <c r="BF50" i="11" s="1"/>
  <c r="BF35" i="11"/>
  <c r="BF37" i="11" s="1"/>
  <c r="BA86" i="13" l="1"/>
  <c r="BA87" i="13" s="1"/>
  <c r="BB61" i="13"/>
  <c r="BB63" i="13" s="1"/>
  <c r="BB66" i="13"/>
  <c r="BB69" i="13" s="1"/>
  <c r="BB72" i="13"/>
  <c r="BB74" i="13" s="1"/>
  <c r="BB76" i="13" s="1"/>
  <c r="BD58" i="13"/>
  <c r="BD31" i="13"/>
  <c r="BD80" i="13"/>
  <c r="BD82" i="13" s="1"/>
  <c r="BD35" i="13"/>
  <c r="BD34" i="13"/>
  <c r="BE30" i="13"/>
  <c r="BC67" i="13"/>
  <c r="BC60" i="13"/>
  <c r="BC73" i="13" s="1"/>
  <c r="BC59" i="13"/>
  <c r="BC36" i="13"/>
  <c r="BC37" i="13" s="1"/>
  <c r="BC38" i="13" s="1"/>
  <c r="BC39" i="13" s="1"/>
  <c r="BC41" i="13" s="1"/>
  <c r="BC57" i="13"/>
  <c r="BC44" i="13"/>
  <c r="BC46" i="13" s="1"/>
  <c r="BG11" i="11"/>
  <c r="BG12" i="11" s="1"/>
  <c r="BG13" i="11" s="1"/>
  <c r="BG15" i="11" s="1"/>
  <c r="BG46" i="11"/>
  <c r="BG48" i="11" s="1"/>
  <c r="BG50" i="11" s="1"/>
  <c r="BG40" i="11"/>
  <c r="BG43" i="11" s="1"/>
  <c r="BG35" i="11"/>
  <c r="BG37" i="11" s="1"/>
  <c r="BH33" i="11"/>
  <c r="BH31" i="11"/>
  <c r="BH18" i="11"/>
  <c r="BH20" i="11" s="1"/>
  <c r="BH34" i="11"/>
  <c r="BH47" i="11" s="1"/>
  <c r="BH41" i="11"/>
  <c r="BH10" i="11"/>
  <c r="BI5" i="11"/>
  <c r="BJ4" i="11"/>
  <c r="BI9" i="11"/>
  <c r="BI32" i="11"/>
  <c r="BI8" i="11"/>
  <c r="BI54" i="11"/>
  <c r="BI56" i="11" s="1"/>
  <c r="BF60" i="11"/>
  <c r="BF61" i="11" s="1"/>
  <c r="BB86" i="13" l="1"/>
  <c r="BB87" i="13" s="1"/>
  <c r="BD36" i="13"/>
  <c r="BD37" i="13" s="1"/>
  <c r="BD38" i="13" s="1"/>
  <c r="BD39" i="13" s="1"/>
  <c r="BD41" i="13" s="1"/>
  <c r="BD59" i="13"/>
  <c r="BD44" i="13"/>
  <c r="BD46" i="13" s="1"/>
  <c r="BD67" i="13"/>
  <c r="BD60" i="13"/>
  <c r="BD73" i="13" s="1"/>
  <c r="BD57" i="13"/>
  <c r="BF30" i="13"/>
  <c r="BE80" i="13"/>
  <c r="BE82" i="13" s="1"/>
  <c r="BE34" i="13"/>
  <c r="BE58" i="13"/>
  <c r="BE31" i="13"/>
  <c r="BE35" i="13"/>
  <c r="BC72" i="13"/>
  <c r="BC74" i="13" s="1"/>
  <c r="BC76" i="13" s="1"/>
  <c r="BC61" i="13"/>
  <c r="BC63" i="13" s="1"/>
  <c r="BC66" i="13"/>
  <c r="BC69" i="13" s="1"/>
  <c r="BG60" i="11"/>
  <c r="BG61" i="11" s="1"/>
  <c r="BJ5" i="11"/>
  <c r="BJ9" i="11"/>
  <c r="BJ32" i="11"/>
  <c r="BJ8" i="11"/>
  <c r="BK4" i="11"/>
  <c r="BJ54" i="11"/>
  <c r="BJ56" i="11" s="1"/>
  <c r="BH11" i="11"/>
  <c r="BH12" i="11" s="1"/>
  <c r="BH13" i="11" s="1"/>
  <c r="BH15" i="11" s="1"/>
  <c r="BH40" i="11"/>
  <c r="BH43" i="11" s="1"/>
  <c r="BH35" i="11"/>
  <c r="BH37" i="11" s="1"/>
  <c r="BH46" i="11"/>
  <c r="BH48" i="11" s="1"/>
  <c r="BH50" i="11" s="1"/>
  <c r="BI41" i="11"/>
  <c r="BI33" i="11"/>
  <c r="BI34" i="11"/>
  <c r="BI47" i="11" s="1"/>
  <c r="BI31" i="11"/>
  <c r="BI10" i="11"/>
  <c r="BI18" i="11"/>
  <c r="BI20" i="11" s="1"/>
  <c r="BC86" i="13" l="1"/>
  <c r="BC87" i="13" s="1"/>
  <c r="BD72" i="13"/>
  <c r="BD74" i="13" s="1"/>
  <c r="BD76" i="13" s="1"/>
  <c r="BD66" i="13"/>
  <c r="BD69" i="13" s="1"/>
  <c r="BD61" i="13"/>
  <c r="BD63" i="13" s="1"/>
  <c r="BE67" i="13"/>
  <c r="BE59" i="13"/>
  <c r="BE60" i="13"/>
  <c r="BE73" i="13" s="1"/>
  <c r="BE57" i="13"/>
  <c r="BE44" i="13"/>
  <c r="BE46" i="13" s="1"/>
  <c r="BE36" i="13"/>
  <c r="BE37" i="13" s="1"/>
  <c r="BE38" i="13" s="1"/>
  <c r="BE39" i="13" s="1"/>
  <c r="BE41" i="13" s="1"/>
  <c r="BF34" i="13"/>
  <c r="BG30" i="13"/>
  <c r="BF35" i="13"/>
  <c r="BF80" i="13"/>
  <c r="BF82" i="13" s="1"/>
  <c r="BF58" i="13"/>
  <c r="BF31" i="13"/>
  <c r="BI40" i="11"/>
  <c r="BI43" i="11" s="1"/>
  <c r="BI46" i="11"/>
  <c r="BI48" i="11" s="1"/>
  <c r="BI50" i="11" s="1"/>
  <c r="BI35" i="11"/>
  <c r="BI37" i="11" s="1"/>
  <c r="BK32" i="11"/>
  <c r="BK8" i="11"/>
  <c r="BK9" i="11"/>
  <c r="BK5" i="11"/>
  <c r="BL4" i="11"/>
  <c r="BK54" i="11"/>
  <c r="BK56" i="11" s="1"/>
  <c r="BH60" i="11"/>
  <c r="BH61" i="11" s="1"/>
  <c r="BJ33" i="11"/>
  <c r="BJ31" i="11"/>
  <c r="BJ41" i="11"/>
  <c r="BJ10" i="11"/>
  <c r="BJ18" i="11"/>
  <c r="BJ20" i="11" s="1"/>
  <c r="BJ34" i="11"/>
  <c r="BJ47" i="11" s="1"/>
  <c r="BI11" i="11"/>
  <c r="BI12" i="11" s="1"/>
  <c r="BI13" i="11" s="1"/>
  <c r="BI15" i="11" s="1"/>
  <c r="BD86" i="13" l="1"/>
  <c r="BD87" i="13" s="1"/>
  <c r="BE61" i="13"/>
  <c r="BE63" i="13" s="1"/>
  <c r="BE66" i="13"/>
  <c r="BE69" i="13" s="1"/>
  <c r="BE72" i="13"/>
  <c r="BE74" i="13" s="1"/>
  <c r="BE76" i="13" s="1"/>
  <c r="BF60" i="13"/>
  <c r="BF73" i="13" s="1"/>
  <c r="BF57" i="13"/>
  <c r="BF44" i="13"/>
  <c r="BF46" i="13" s="1"/>
  <c r="BF36" i="13"/>
  <c r="BF37" i="13" s="1"/>
  <c r="BF38" i="13" s="1"/>
  <c r="BF39" i="13" s="1"/>
  <c r="BF41" i="13" s="1"/>
  <c r="BF67" i="13"/>
  <c r="BF59" i="13"/>
  <c r="BH30" i="13"/>
  <c r="BG58" i="13"/>
  <c r="BG31" i="13"/>
  <c r="BG80" i="13"/>
  <c r="BG82" i="13" s="1"/>
  <c r="BG35" i="13"/>
  <c r="BG34" i="13"/>
  <c r="BK41" i="11"/>
  <c r="BK33" i="11"/>
  <c r="BK31" i="11"/>
  <c r="BK18" i="11"/>
  <c r="BK20" i="11" s="1"/>
  <c r="BK34" i="11"/>
  <c r="BK47" i="11" s="1"/>
  <c r="BK10" i="11"/>
  <c r="BJ46" i="11"/>
  <c r="BJ48" i="11" s="1"/>
  <c r="BJ50" i="11" s="1"/>
  <c r="BJ40" i="11"/>
  <c r="BJ43" i="11" s="1"/>
  <c r="BJ35" i="11"/>
  <c r="BJ37" i="11" s="1"/>
  <c r="BL54" i="11"/>
  <c r="BL56" i="11" s="1"/>
  <c r="BL8" i="11"/>
  <c r="BL32" i="11"/>
  <c r="BL9" i="11"/>
  <c r="BM4" i="11"/>
  <c r="BL5" i="11"/>
  <c r="BJ11" i="11"/>
  <c r="BJ12" i="11" s="1"/>
  <c r="BJ13" i="11" s="1"/>
  <c r="BJ15" i="11" s="1"/>
  <c r="BI60" i="11"/>
  <c r="BI61" i="11" s="1"/>
  <c r="BE86" i="13" l="1"/>
  <c r="BE87" i="13" s="1"/>
  <c r="BF61" i="13"/>
  <c r="BF63" i="13" s="1"/>
  <c r="BF72" i="13"/>
  <c r="BF74" i="13" s="1"/>
  <c r="BF76" i="13" s="1"/>
  <c r="BF66" i="13"/>
  <c r="BF69" i="13" s="1"/>
  <c r="BG60" i="13"/>
  <c r="BG73" i="13" s="1"/>
  <c r="BG67" i="13"/>
  <c r="BG59" i="13"/>
  <c r="BG57" i="13"/>
  <c r="BG36" i="13"/>
  <c r="BG44" i="13"/>
  <c r="BG46" i="13" s="1"/>
  <c r="BH58" i="13"/>
  <c r="BH34" i="13"/>
  <c r="BH35" i="13"/>
  <c r="BH31" i="13"/>
  <c r="BI30" i="13"/>
  <c r="BH80" i="13"/>
  <c r="BH82" i="13" s="1"/>
  <c r="BK11" i="11"/>
  <c r="BK12" i="11" s="1"/>
  <c r="BK13" i="11" s="1"/>
  <c r="BK15" i="11" s="1"/>
  <c r="BK40" i="11"/>
  <c r="BK43" i="11" s="1"/>
  <c r="BK46" i="11"/>
  <c r="BK48" i="11" s="1"/>
  <c r="BK50" i="11" s="1"/>
  <c r="BK35" i="11"/>
  <c r="BK37" i="11" s="1"/>
  <c r="BJ60" i="11"/>
  <c r="BJ61" i="11" s="1"/>
  <c r="BL41" i="11"/>
  <c r="BL31" i="11"/>
  <c r="BL18" i="11"/>
  <c r="BL20" i="11" s="1"/>
  <c r="BL34" i="11"/>
  <c r="BL47" i="11" s="1"/>
  <c r="BL33" i="11"/>
  <c r="BL10" i="11"/>
  <c r="BM54" i="11"/>
  <c r="BM56" i="11" s="1"/>
  <c r="BM32" i="11"/>
  <c r="BM8" i="11"/>
  <c r="BM5" i="11"/>
  <c r="BN4" i="11"/>
  <c r="BM9" i="11"/>
  <c r="BG61" i="13" l="1"/>
  <c r="BG63" i="13" s="1"/>
  <c r="BG72" i="13"/>
  <c r="BG74" i="13" s="1"/>
  <c r="BG76" i="13" s="1"/>
  <c r="BG66" i="13"/>
  <c r="BG69" i="13" s="1"/>
  <c r="BH67" i="13"/>
  <c r="BH36" i="13"/>
  <c r="BH59" i="13"/>
  <c r="BH57" i="13"/>
  <c r="BH60" i="13"/>
  <c r="BH73" i="13" s="1"/>
  <c r="BH44" i="13"/>
  <c r="BH46" i="13" s="1"/>
  <c r="BF86" i="13"/>
  <c r="BF87" i="13" s="1"/>
  <c r="BI80" i="13"/>
  <c r="BI82" i="13" s="1"/>
  <c r="BJ30" i="13"/>
  <c r="BI58" i="13"/>
  <c r="BI35" i="13"/>
  <c r="BI34" i="13"/>
  <c r="BI31" i="13"/>
  <c r="BG37" i="13"/>
  <c r="BG38" i="13" s="1"/>
  <c r="BG39" i="13" s="1"/>
  <c r="BG41" i="13" s="1"/>
  <c r="BK60" i="11"/>
  <c r="BK61" i="11" s="1"/>
  <c r="BN54" i="11"/>
  <c r="BN56" i="11" s="1"/>
  <c r="BN32" i="11"/>
  <c r="BN9" i="11"/>
  <c r="BN8" i="11"/>
  <c r="BO4" i="11"/>
  <c r="BN5" i="11"/>
  <c r="BL11" i="11"/>
  <c r="BL12" i="11" s="1"/>
  <c r="BL13" i="11" s="1"/>
  <c r="BL15" i="11" s="1"/>
  <c r="BM41" i="11"/>
  <c r="BM31" i="11"/>
  <c r="BM18" i="11"/>
  <c r="BM20" i="11" s="1"/>
  <c r="BM34" i="11"/>
  <c r="BM47" i="11" s="1"/>
  <c r="BM33" i="11"/>
  <c r="BM10" i="11"/>
  <c r="BL46" i="11"/>
  <c r="BL48" i="11" s="1"/>
  <c r="BL50" i="11" s="1"/>
  <c r="BL40" i="11"/>
  <c r="BL43" i="11" s="1"/>
  <c r="BL35" i="11"/>
  <c r="BL37" i="11" s="1"/>
  <c r="BH37" i="13" l="1"/>
  <c r="BH38" i="13" s="1"/>
  <c r="BH39" i="13" s="1"/>
  <c r="BH41" i="13" s="1"/>
  <c r="BJ31" i="13"/>
  <c r="BJ80" i="13"/>
  <c r="BJ82" i="13" s="1"/>
  <c r="BJ58" i="13"/>
  <c r="BJ35" i="13"/>
  <c r="BJ34" i="13"/>
  <c r="BK30" i="13"/>
  <c r="BH66" i="13"/>
  <c r="BH69" i="13" s="1"/>
  <c r="BH72" i="13"/>
  <c r="BH74" i="13" s="1"/>
  <c r="BH76" i="13" s="1"/>
  <c r="BH61" i="13"/>
  <c r="BH63" i="13" s="1"/>
  <c r="BG86" i="13"/>
  <c r="BG87" i="13" s="1"/>
  <c r="BI36" i="13"/>
  <c r="BI37" i="13" s="1"/>
  <c r="BI38" i="13" s="1"/>
  <c r="BI39" i="13" s="1"/>
  <c r="BI41" i="13" s="1"/>
  <c r="BI44" i="13"/>
  <c r="BI46" i="13" s="1"/>
  <c r="BI59" i="13"/>
  <c r="BI67" i="13"/>
  <c r="BI57" i="13"/>
  <c r="BI60" i="13"/>
  <c r="BI73" i="13" s="1"/>
  <c r="BN41" i="11"/>
  <c r="BN34" i="11"/>
  <c r="BN47" i="11" s="1"/>
  <c r="BN33" i="11"/>
  <c r="BN31" i="11"/>
  <c r="BN18" i="11"/>
  <c r="BN20" i="11" s="1"/>
  <c r="BN10" i="11"/>
  <c r="BO32" i="11"/>
  <c r="BO9" i="11"/>
  <c r="BP4" i="11"/>
  <c r="BO8" i="11"/>
  <c r="BO5" i="11"/>
  <c r="BO54" i="11"/>
  <c r="BO56" i="11" s="1"/>
  <c r="BM11" i="11"/>
  <c r="BM12" i="11" s="1"/>
  <c r="BM13" i="11" s="1"/>
  <c r="BM15" i="11" s="1"/>
  <c r="BM46" i="11"/>
  <c r="BM48" i="11" s="1"/>
  <c r="BM50" i="11" s="1"/>
  <c r="BM35" i="11"/>
  <c r="BM37" i="11" s="1"/>
  <c r="BM40" i="11"/>
  <c r="BM43" i="11" s="1"/>
  <c r="BL60" i="11"/>
  <c r="BL61" i="11" s="1"/>
  <c r="BK58" i="13" l="1"/>
  <c r="BK34" i="13"/>
  <c r="BL30" i="13"/>
  <c r="BK35" i="13"/>
  <c r="BK31" i="13"/>
  <c r="BK80" i="13"/>
  <c r="BK82" i="13" s="1"/>
  <c r="BH86" i="13"/>
  <c r="BH87" i="13" s="1"/>
  <c r="BJ44" i="13"/>
  <c r="BJ46" i="13" s="1"/>
  <c r="BJ67" i="13"/>
  <c r="BJ57" i="13"/>
  <c r="BJ36" i="13"/>
  <c r="BJ37" i="13" s="1"/>
  <c r="BJ38" i="13" s="1"/>
  <c r="BJ39" i="13" s="1"/>
  <c r="BJ41" i="13" s="1"/>
  <c r="BJ59" i="13"/>
  <c r="BJ60" i="13"/>
  <c r="BJ73" i="13" s="1"/>
  <c r="BI61" i="13"/>
  <c r="BI63" i="13" s="1"/>
  <c r="BI66" i="13"/>
  <c r="BI69" i="13" s="1"/>
  <c r="BI72" i="13"/>
  <c r="BI74" i="13" s="1"/>
  <c r="BI76" i="13" s="1"/>
  <c r="BN11" i="11"/>
  <c r="BN12" i="11" s="1"/>
  <c r="BN13" i="11" s="1"/>
  <c r="BN15" i="11" s="1"/>
  <c r="BM60" i="11"/>
  <c r="BM61" i="11" s="1"/>
  <c r="BN40" i="11"/>
  <c r="BN43" i="11" s="1"/>
  <c r="BN46" i="11"/>
  <c r="BN48" i="11" s="1"/>
  <c r="BN50" i="11" s="1"/>
  <c r="BN35" i="11"/>
  <c r="BN37" i="11" s="1"/>
  <c r="BO41" i="11"/>
  <c r="BO18" i="11"/>
  <c r="BO20" i="11" s="1"/>
  <c r="BO10" i="11"/>
  <c r="BO34" i="11"/>
  <c r="BO47" i="11" s="1"/>
  <c r="BO33" i="11"/>
  <c r="BO31" i="11"/>
  <c r="BP54" i="11"/>
  <c r="BP56" i="11" s="1"/>
  <c r="BP32" i="11"/>
  <c r="BP9" i="11"/>
  <c r="BP5" i="11"/>
  <c r="BP8" i="11"/>
  <c r="BQ4" i="11"/>
  <c r="BK60" i="13" l="1"/>
  <c r="BK73" i="13" s="1"/>
  <c r="BK44" i="13"/>
  <c r="BK46" i="13" s="1"/>
  <c r="BK67" i="13"/>
  <c r="BK57" i="13"/>
  <c r="BK36" i="13"/>
  <c r="BK37" i="13" s="1"/>
  <c r="BK38" i="13" s="1"/>
  <c r="BK39" i="13" s="1"/>
  <c r="BK41" i="13" s="1"/>
  <c r="BK59" i="13"/>
  <c r="BL34" i="13"/>
  <c r="BL80" i="13"/>
  <c r="BL82" i="13" s="1"/>
  <c r="BL58" i="13"/>
  <c r="BM30" i="13"/>
  <c r="BL35" i="13"/>
  <c r="BL31" i="13"/>
  <c r="BJ72" i="13"/>
  <c r="BJ74" i="13" s="1"/>
  <c r="BJ76" i="13" s="1"/>
  <c r="BJ66" i="13"/>
  <c r="BJ69" i="13" s="1"/>
  <c r="BJ61" i="13"/>
  <c r="BJ63" i="13" s="1"/>
  <c r="BI86" i="13"/>
  <c r="BI87" i="13" s="1"/>
  <c r="BN60" i="11"/>
  <c r="BN61" i="11" s="1"/>
  <c r="BO11" i="11"/>
  <c r="BO12" i="11" s="1"/>
  <c r="BO13" i="11" s="1"/>
  <c r="BO15" i="11" s="1"/>
  <c r="BO46" i="11"/>
  <c r="BO48" i="11" s="1"/>
  <c r="BO50" i="11" s="1"/>
  <c r="BO35" i="11"/>
  <c r="BO37" i="11" s="1"/>
  <c r="BO40" i="11"/>
  <c r="BO43" i="11" s="1"/>
  <c r="BQ32" i="11"/>
  <c r="BQ5" i="11"/>
  <c r="BQ8" i="11"/>
  <c r="BR4" i="11"/>
  <c r="BQ9" i="11"/>
  <c r="BQ54" i="11"/>
  <c r="BQ56" i="11" s="1"/>
  <c r="BP41" i="11"/>
  <c r="BP33" i="11"/>
  <c r="BP31" i="11"/>
  <c r="BP18" i="11"/>
  <c r="BP20" i="11" s="1"/>
  <c r="BP34" i="11"/>
  <c r="BP47" i="11" s="1"/>
  <c r="BP10" i="11"/>
  <c r="BJ86" i="13" l="1"/>
  <c r="BJ87" i="13" s="1"/>
  <c r="BL60" i="13"/>
  <c r="BL73" i="13" s="1"/>
  <c r="BL59" i="13"/>
  <c r="BL44" i="13"/>
  <c r="BL46" i="13" s="1"/>
  <c r="BL36" i="13"/>
  <c r="BL37" i="13" s="1"/>
  <c r="BL38" i="13" s="1"/>
  <c r="BL39" i="13" s="1"/>
  <c r="BL41" i="13" s="1"/>
  <c r="BL57" i="13"/>
  <c r="BL67" i="13"/>
  <c r="BK72" i="13"/>
  <c r="BK74" i="13" s="1"/>
  <c r="BK76" i="13" s="1"/>
  <c r="BK66" i="13"/>
  <c r="BK69" i="13" s="1"/>
  <c r="BK61" i="13"/>
  <c r="BK63" i="13" s="1"/>
  <c r="BM34" i="13"/>
  <c r="BM35" i="13"/>
  <c r="BM58" i="13"/>
  <c r="BN30" i="13"/>
  <c r="BM80" i="13"/>
  <c r="BM82" i="13" s="1"/>
  <c r="BM31" i="13"/>
  <c r="BP40" i="11"/>
  <c r="BP43" i="11" s="1"/>
  <c r="BP35" i="11"/>
  <c r="BP37" i="11" s="1"/>
  <c r="BP46" i="11"/>
  <c r="BP48" i="11" s="1"/>
  <c r="BP50" i="11" s="1"/>
  <c r="BO60" i="11"/>
  <c r="BO61" i="11" s="1"/>
  <c r="BP11" i="11"/>
  <c r="BP12" i="11" s="1"/>
  <c r="BP13" i="11" s="1"/>
  <c r="BP15" i="11" s="1"/>
  <c r="BR32" i="11"/>
  <c r="BR5" i="11"/>
  <c r="BR8" i="11"/>
  <c r="BR9" i="11"/>
  <c r="BS4" i="11"/>
  <c r="BR54" i="11"/>
  <c r="BR56" i="11" s="1"/>
  <c r="BQ41" i="11"/>
  <c r="BQ33" i="11"/>
  <c r="BQ34" i="11"/>
  <c r="BQ47" i="11" s="1"/>
  <c r="BQ10" i="11"/>
  <c r="BQ18" i="11"/>
  <c r="BQ20" i="11" s="1"/>
  <c r="BQ31" i="11"/>
  <c r="BK86" i="13" l="1"/>
  <c r="BK87" i="13" s="1"/>
  <c r="BM36" i="13"/>
  <c r="BM37" i="13" s="1"/>
  <c r="BM38" i="13" s="1"/>
  <c r="BM39" i="13" s="1"/>
  <c r="BM41" i="13" s="1"/>
  <c r="BM44" i="13"/>
  <c r="BM46" i="13" s="1"/>
  <c r="BM59" i="13"/>
  <c r="BM67" i="13"/>
  <c r="BM57" i="13"/>
  <c r="BM60" i="13"/>
  <c r="BM73" i="13" s="1"/>
  <c r="BL72" i="13"/>
  <c r="BL74" i="13" s="1"/>
  <c r="BL76" i="13" s="1"/>
  <c r="BL66" i="13"/>
  <c r="BL69" i="13" s="1"/>
  <c r="BL61" i="13"/>
  <c r="BL63" i="13" s="1"/>
  <c r="BN58" i="13"/>
  <c r="BN34" i="13"/>
  <c r="BN35" i="13"/>
  <c r="BO30" i="13"/>
  <c r="BN31" i="13"/>
  <c r="BN80" i="13"/>
  <c r="BN82" i="13" s="1"/>
  <c r="BP60" i="11"/>
  <c r="BP61" i="11" s="1"/>
  <c r="BR33" i="11"/>
  <c r="BR41" i="11"/>
  <c r="BR31" i="11"/>
  <c r="BR10" i="11"/>
  <c r="BR18" i="11"/>
  <c r="BR20" i="11" s="1"/>
  <c r="BR34" i="11"/>
  <c r="BR47" i="11" s="1"/>
  <c r="BQ40" i="11"/>
  <c r="BQ43" i="11" s="1"/>
  <c r="BQ46" i="11"/>
  <c r="BQ48" i="11" s="1"/>
  <c r="BQ50" i="11" s="1"/>
  <c r="BQ35" i="11"/>
  <c r="BQ37" i="11" s="1"/>
  <c r="BS32" i="11"/>
  <c r="BS8" i="11"/>
  <c r="BS9" i="11"/>
  <c r="BS5" i="11"/>
  <c r="BT4" i="11"/>
  <c r="BS54" i="11"/>
  <c r="BS56" i="11" s="1"/>
  <c r="BQ11" i="11"/>
  <c r="BQ12" i="11" s="1"/>
  <c r="BQ13" i="11" s="1"/>
  <c r="BQ15" i="11" s="1"/>
  <c r="BN67" i="13" l="1"/>
  <c r="BN44" i="13"/>
  <c r="BN46" i="13" s="1"/>
  <c r="BN36" i="13"/>
  <c r="BN37" i="13" s="1"/>
  <c r="BN38" i="13" s="1"/>
  <c r="BN39" i="13" s="1"/>
  <c r="BN41" i="13" s="1"/>
  <c r="BN59" i="13"/>
  <c r="BN57" i="13"/>
  <c r="BN60" i="13"/>
  <c r="BN73" i="13" s="1"/>
  <c r="BO58" i="13"/>
  <c r="BO34" i="13"/>
  <c r="BO35" i="13"/>
  <c r="BP30" i="13"/>
  <c r="BO80" i="13"/>
  <c r="BO82" i="13" s="1"/>
  <c r="BO31" i="13"/>
  <c r="BM66" i="13"/>
  <c r="BM69" i="13" s="1"/>
  <c r="BM72" i="13"/>
  <c r="BM74" i="13" s="1"/>
  <c r="BM76" i="13" s="1"/>
  <c r="BM61" i="13"/>
  <c r="BM63" i="13" s="1"/>
  <c r="BL86" i="13"/>
  <c r="BL87" i="13" s="1"/>
  <c r="BR46" i="11"/>
  <c r="BR48" i="11" s="1"/>
  <c r="BR50" i="11" s="1"/>
  <c r="BR40" i="11"/>
  <c r="BR43" i="11" s="1"/>
  <c r="BR35" i="11"/>
  <c r="BR37" i="11" s="1"/>
  <c r="BT54" i="11"/>
  <c r="BT56" i="11" s="1"/>
  <c r="BT8" i="11"/>
  <c r="BU4" i="11"/>
  <c r="BT32" i="11"/>
  <c r="BT5" i="11"/>
  <c r="BT9" i="11"/>
  <c r="BR11" i="11"/>
  <c r="BR12" i="11"/>
  <c r="BR13" i="11" s="1"/>
  <c r="BR15" i="11" s="1"/>
  <c r="BS41" i="11"/>
  <c r="BS33" i="11"/>
  <c r="BS31" i="11"/>
  <c r="BS18" i="11"/>
  <c r="BS20" i="11" s="1"/>
  <c r="BS34" i="11"/>
  <c r="BS47" i="11" s="1"/>
  <c r="BS10" i="11"/>
  <c r="BQ60" i="11"/>
  <c r="BQ61" i="11" s="1"/>
  <c r="BM86" i="13" l="1"/>
  <c r="BM87" i="13" s="1"/>
  <c r="BN72" i="13"/>
  <c r="BN74" i="13" s="1"/>
  <c r="BN76" i="13" s="1"/>
  <c r="BN61" i="13"/>
  <c r="BN63" i="13" s="1"/>
  <c r="BN66" i="13"/>
  <c r="BN69" i="13" s="1"/>
  <c r="BO44" i="13"/>
  <c r="BO46" i="13" s="1"/>
  <c r="BO36" i="13"/>
  <c r="BO37" i="13" s="1"/>
  <c r="BO38" i="13" s="1"/>
  <c r="BO39" i="13" s="1"/>
  <c r="BO41" i="13" s="1"/>
  <c r="BO67" i="13"/>
  <c r="BO60" i="13"/>
  <c r="BO73" i="13" s="1"/>
  <c r="BO59" i="13"/>
  <c r="BO57" i="13"/>
  <c r="BP31" i="13"/>
  <c r="BP80" i="13"/>
  <c r="BP82" i="13" s="1"/>
  <c r="BP34" i="13"/>
  <c r="BP58" i="13"/>
  <c r="BQ30" i="13"/>
  <c r="BP35" i="13"/>
  <c r="BT41" i="11"/>
  <c r="BT31" i="11"/>
  <c r="BT18" i="11"/>
  <c r="BT20" i="11" s="1"/>
  <c r="BT34" i="11"/>
  <c r="BT47" i="11" s="1"/>
  <c r="BT33" i="11"/>
  <c r="BT10" i="11"/>
  <c r="BS40" i="11"/>
  <c r="BS43" i="11" s="1"/>
  <c r="BS46" i="11"/>
  <c r="BS48" i="11" s="1"/>
  <c r="BS50" i="11" s="1"/>
  <c r="BS35" i="11"/>
  <c r="BS37" i="11" s="1"/>
  <c r="BU54" i="11"/>
  <c r="BU56" i="11" s="1"/>
  <c r="BU32" i="11"/>
  <c r="BU8" i="11"/>
  <c r="BU5" i="11"/>
  <c r="BU9" i="11"/>
  <c r="BV4" i="11"/>
  <c r="BS11" i="11"/>
  <c r="BS12" i="11" s="1"/>
  <c r="BS13" i="11" s="1"/>
  <c r="BS15" i="11" s="1"/>
  <c r="BR60" i="11"/>
  <c r="BR61" i="11" s="1"/>
  <c r="BQ80" i="13" l="1"/>
  <c r="BQ82" i="13" s="1"/>
  <c r="BQ31" i="13"/>
  <c r="BQ58" i="13"/>
  <c r="BR30" i="13"/>
  <c r="BQ34" i="13"/>
  <c r="BQ35" i="13"/>
  <c r="BP67" i="13"/>
  <c r="BP59" i="13"/>
  <c r="BP36" i="13"/>
  <c r="BP57" i="13"/>
  <c r="BP44" i="13"/>
  <c r="BP46" i="13" s="1"/>
  <c r="BP60" i="13"/>
  <c r="BP73" i="13" s="1"/>
  <c r="BO66" i="13"/>
  <c r="BO69" i="13" s="1"/>
  <c r="BO72" i="13"/>
  <c r="BO74" i="13" s="1"/>
  <c r="BO76" i="13" s="1"/>
  <c r="BO61" i="13"/>
  <c r="BO63" i="13" s="1"/>
  <c r="BN86" i="13"/>
  <c r="BN87" i="13" s="1"/>
  <c r="BS60" i="11"/>
  <c r="BS61" i="11" s="1"/>
  <c r="BT11" i="11"/>
  <c r="BT12" i="11" s="1"/>
  <c r="BT13" i="11" s="1"/>
  <c r="BT15" i="11" s="1"/>
  <c r="BU41" i="11"/>
  <c r="BU31" i="11"/>
  <c r="BU18" i="11"/>
  <c r="BU20" i="11" s="1"/>
  <c r="BU34" i="11"/>
  <c r="BU47" i="11" s="1"/>
  <c r="BU33" i="11"/>
  <c r="BU10" i="11"/>
  <c r="BV32" i="11"/>
  <c r="BV9" i="11"/>
  <c r="BV5" i="11"/>
  <c r="BW4" i="11"/>
  <c r="BV54" i="11"/>
  <c r="BV56" i="11" s="1"/>
  <c r="BV8" i="11"/>
  <c r="BT46" i="11"/>
  <c r="BT48" i="11" s="1"/>
  <c r="BT50" i="11" s="1"/>
  <c r="BT35" i="11"/>
  <c r="BT37" i="11" s="1"/>
  <c r="BT40" i="11"/>
  <c r="BT43" i="11" s="1"/>
  <c r="BO86" i="13" l="1"/>
  <c r="BO87" i="13" s="1"/>
  <c r="BS30" i="13"/>
  <c r="BR34" i="13"/>
  <c r="BR31" i="13"/>
  <c r="BR80" i="13"/>
  <c r="BR82" i="13" s="1"/>
  <c r="BR58" i="13"/>
  <c r="BR35" i="13"/>
  <c r="BP61" i="13"/>
  <c r="BP63" i="13" s="1"/>
  <c r="BP66" i="13"/>
  <c r="BP69" i="13" s="1"/>
  <c r="BP72" i="13"/>
  <c r="BP74" i="13" s="1"/>
  <c r="BP76" i="13" s="1"/>
  <c r="BQ67" i="13"/>
  <c r="BQ57" i="13"/>
  <c r="BQ60" i="13"/>
  <c r="BQ73" i="13" s="1"/>
  <c r="BQ44" i="13"/>
  <c r="BQ46" i="13" s="1"/>
  <c r="BQ59" i="13"/>
  <c r="BQ36" i="13"/>
  <c r="BQ37" i="13" s="1"/>
  <c r="BQ38" i="13" s="1"/>
  <c r="BQ39" i="13" s="1"/>
  <c r="BQ41" i="13" s="1"/>
  <c r="BP37" i="13"/>
  <c r="BP38" i="13" s="1"/>
  <c r="BP39" i="13" s="1"/>
  <c r="BP41" i="13" s="1"/>
  <c r="BW32" i="11"/>
  <c r="BW9" i="11"/>
  <c r="BW5" i="11"/>
  <c r="BX4" i="11"/>
  <c r="BW8" i="11"/>
  <c r="BW54" i="11"/>
  <c r="BW56" i="11" s="1"/>
  <c r="BU40" i="11"/>
  <c r="BU43" i="11" s="1"/>
  <c r="BU35" i="11"/>
  <c r="BU37" i="11" s="1"/>
  <c r="BU46" i="11"/>
  <c r="BU48" i="11" s="1"/>
  <c r="BU50" i="11" s="1"/>
  <c r="BV41" i="11"/>
  <c r="BV34" i="11"/>
  <c r="BV47" i="11" s="1"/>
  <c r="BV33" i="11"/>
  <c r="BV18" i="11"/>
  <c r="BV20" i="11" s="1"/>
  <c r="BV31" i="11"/>
  <c r="BV10" i="11"/>
  <c r="BT60" i="11"/>
  <c r="BT61" i="11" s="1"/>
  <c r="BU11" i="11"/>
  <c r="BU12" i="11" s="1"/>
  <c r="BU13" i="11" s="1"/>
  <c r="BU15" i="11" s="1"/>
  <c r="BP86" i="13" l="1"/>
  <c r="BP87" i="13" s="1"/>
  <c r="BQ66" i="13"/>
  <c r="BQ69" i="13" s="1"/>
  <c r="BQ72" i="13"/>
  <c r="BQ74" i="13" s="1"/>
  <c r="BQ76" i="13" s="1"/>
  <c r="BQ61" i="13"/>
  <c r="BQ63" i="13" s="1"/>
  <c r="BR67" i="13"/>
  <c r="BR44" i="13"/>
  <c r="BR46" i="13" s="1"/>
  <c r="BR57" i="13"/>
  <c r="BR60" i="13"/>
  <c r="BR73" i="13" s="1"/>
  <c r="BR59" i="13"/>
  <c r="BR36" i="13"/>
  <c r="BR37" i="13" s="1"/>
  <c r="BR38" i="13" s="1"/>
  <c r="BR39" i="13" s="1"/>
  <c r="BR41" i="13" s="1"/>
  <c r="BS31" i="13"/>
  <c r="BS80" i="13"/>
  <c r="BS82" i="13" s="1"/>
  <c r="BT30" i="13"/>
  <c r="BS58" i="13"/>
  <c r="BS34" i="13"/>
  <c r="BS35" i="13"/>
  <c r="BV11" i="11"/>
  <c r="BV12" i="11" s="1"/>
  <c r="BV13" i="11" s="1"/>
  <c r="BV15" i="11" s="1"/>
  <c r="BX54" i="11"/>
  <c r="BX56" i="11" s="1"/>
  <c r="BX32" i="11"/>
  <c r="BX9" i="11"/>
  <c r="BX5" i="11"/>
  <c r="BX8" i="11"/>
  <c r="BY4" i="11"/>
  <c r="BW41" i="11"/>
  <c r="BW33" i="11"/>
  <c r="BW18" i="11"/>
  <c r="BW20" i="11" s="1"/>
  <c r="BW10" i="11"/>
  <c r="BW34" i="11"/>
  <c r="BW47" i="11" s="1"/>
  <c r="BW31" i="11"/>
  <c r="BU60" i="11"/>
  <c r="BU61" i="11" s="1"/>
  <c r="BV40" i="11"/>
  <c r="BV43" i="11" s="1"/>
  <c r="BV35" i="11"/>
  <c r="BV37" i="11" s="1"/>
  <c r="BV46" i="11"/>
  <c r="BV48" i="11" s="1"/>
  <c r="BV50" i="11" s="1"/>
  <c r="BQ86" i="13" l="1"/>
  <c r="BQ87" i="13" s="1"/>
  <c r="BR66" i="13"/>
  <c r="BR69" i="13" s="1"/>
  <c r="BR72" i="13"/>
  <c r="BR74" i="13" s="1"/>
  <c r="BR76" i="13" s="1"/>
  <c r="BR61" i="13"/>
  <c r="BR63" i="13" s="1"/>
  <c r="BT34" i="13"/>
  <c r="BT80" i="13"/>
  <c r="BT82" i="13" s="1"/>
  <c r="BT58" i="13"/>
  <c r="BU30" i="13"/>
  <c r="BT35" i="13"/>
  <c r="BT31" i="13"/>
  <c r="BV60" i="11"/>
  <c r="BV61" i="11" s="1"/>
  <c r="BS57" i="13"/>
  <c r="BS59" i="13"/>
  <c r="BS36" i="13"/>
  <c r="BS37" i="13" s="1"/>
  <c r="BS38" i="13" s="1"/>
  <c r="BS39" i="13" s="1"/>
  <c r="BS41" i="13" s="1"/>
  <c r="BS44" i="13"/>
  <c r="BS46" i="13" s="1"/>
  <c r="BS67" i="13"/>
  <c r="BS60" i="13"/>
  <c r="BS73" i="13" s="1"/>
  <c r="BX41" i="11"/>
  <c r="BX33" i="11"/>
  <c r="BX31" i="11"/>
  <c r="BX18" i="11"/>
  <c r="BX20" i="11" s="1"/>
  <c r="BX34" i="11"/>
  <c r="BX47" i="11" s="1"/>
  <c r="BX10" i="11"/>
  <c r="BW46" i="11"/>
  <c r="BW48" i="11" s="1"/>
  <c r="BW50" i="11" s="1"/>
  <c r="BW40" i="11"/>
  <c r="BW43" i="11" s="1"/>
  <c r="BW35" i="11"/>
  <c r="BW37" i="11" s="1"/>
  <c r="BW11" i="11"/>
  <c r="BW12" i="11" s="1"/>
  <c r="BW13" i="11" s="1"/>
  <c r="BW15" i="11" s="1"/>
  <c r="BY5" i="11"/>
  <c r="BY32" i="11"/>
  <c r="BZ4" i="11"/>
  <c r="BY9" i="11"/>
  <c r="BY8" i="11"/>
  <c r="BY54" i="11"/>
  <c r="BY56" i="11" s="1"/>
  <c r="BU58" i="13" l="1"/>
  <c r="BU35" i="13"/>
  <c r="BU34" i="13"/>
  <c r="BU31" i="13"/>
  <c r="BV30" i="13"/>
  <c r="BU80" i="13"/>
  <c r="BU82" i="13" s="1"/>
  <c r="BS66" i="13"/>
  <c r="BS69" i="13" s="1"/>
  <c r="BS61" i="13"/>
  <c r="BS63" i="13" s="1"/>
  <c r="BS72" i="13"/>
  <c r="BS74" i="13" s="1"/>
  <c r="BS76" i="13" s="1"/>
  <c r="BR86" i="13"/>
  <c r="BR87" i="13" s="1"/>
  <c r="BT67" i="13"/>
  <c r="BT59" i="13"/>
  <c r="BT60" i="13"/>
  <c r="BT73" i="13" s="1"/>
  <c r="BT57" i="13"/>
  <c r="BT44" i="13"/>
  <c r="BT46" i="13" s="1"/>
  <c r="BT36" i="13"/>
  <c r="BT37" i="13" s="1"/>
  <c r="BT38" i="13" s="1"/>
  <c r="BT39" i="13" s="1"/>
  <c r="BT41" i="13" s="1"/>
  <c r="BX11" i="11"/>
  <c r="BX12" i="11" s="1"/>
  <c r="BX13" i="11" s="1"/>
  <c r="BX15" i="11" s="1"/>
  <c r="BY41" i="11"/>
  <c r="BY33" i="11"/>
  <c r="BY34" i="11"/>
  <c r="BY47" i="11" s="1"/>
  <c r="BY10" i="11"/>
  <c r="BY31" i="11"/>
  <c r="BY18" i="11"/>
  <c r="BY20" i="11" s="1"/>
  <c r="BW60" i="11"/>
  <c r="BW61" i="11" s="1"/>
  <c r="BZ5" i="11"/>
  <c r="BZ32" i="11"/>
  <c r="BZ9" i="11"/>
  <c r="BZ8" i="11"/>
  <c r="CA4" i="11"/>
  <c r="BZ54" i="11"/>
  <c r="BZ56" i="11" s="1"/>
  <c r="BX40" i="11"/>
  <c r="BX43" i="11" s="1"/>
  <c r="BX35" i="11"/>
  <c r="BX37" i="11" s="1"/>
  <c r="BX46" i="11"/>
  <c r="BX48" i="11" s="1"/>
  <c r="BX50" i="11" s="1"/>
  <c r="BT61" i="13" l="1"/>
  <c r="BT63" i="13" s="1"/>
  <c r="BT72" i="13"/>
  <c r="BT74" i="13" s="1"/>
  <c r="BT76" i="13" s="1"/>
  <c r="BT66" i="13"/>
  <c r="BT69" i="13" s="1"/>
  <c r="BV80" i="13"/>
  <c r="BV82" i="13" s="1"/>
  <c r="BV58" i="13"/>
  <c r="BV31" i="13"/>
  <c r="BV35" i="13"/>
  <c r="BW30" i="13"/>
  <c r="BV34" i="13"/>
  <c r="BU36" i="13"/>
  <c r="BU37" i="13" s="1"/>
  <c r="BU38" i="13" s="1"/>
  <c r="BU39" i="13" s="1"/>
  <c r="BU41" i="13" s="1"/>
  <c r="BU57" i="13"/>
  <c r="BU67" i="13"/>
  <c r="BU59" i="13"/>
  <c r="BU44" i="13"/>
  <c r="BU46" i="13" s="1"/>
  <c r="BU60" i="13"/>
  <c r="BU73" i="13" s="1"/>
  <c r="BS86" i="13"/>
  <c r="BS87" i="13" s="1"/>
  <c r="BY11" i="11"/>
  <c r="BY12" i="11" s="1"/>
  <c r="BY13" i="11" s="1"/>
  <c r="BY15" i="11" s="1"/>
  <c r="BX60" i="11"/>
  <c r="BX61" i="11" s="1"/>
  <c r="BZ33" i="11"/>
  <c r="BZ31" i="11"/>
  <c r="BZ34" i="11"/>
  <c r="BZ47" i="11" s="1"/>
  <c r="BZ10" i="11"/>
  <c r="BZ18" i="11"/>
  <c r="BZ20" i="11" s="1"/>
  <c r="BZ41" i="11"/>
  <c r="BY40" i="11"/>
  <c r="BY43" i="11" s="1"/>
  <c r="BY46" i="11"/>
  <c r="BY48" i="11" s="1"/>
  <c r="BY50" i="11" s="1"/>
  <c r="BY35" i="11"/>
  <c r="BY37" i="11" s="1"/>
  <c r="CA32" i="11"/>
  <c r="CA8" i="11"/>
  <c r="CA9" i="11"/>
  <c r="CA5" i="11"/>
  <c r="CB4" i="11"/>
  <c r="CA54" i="11"/>
  <c r="CA56" i="11" s="1"/>
  <c r="BV57" i="13" l="1"/>
  <c r="BV44" i="13"/>
  <c r="BV46" i="13" s="1"/>
  <c r="BV60" i="13"/>
  <c r="BV73" i="13" s="1"/>
  <c r="BV36" i="13"/>
  <c r="BV67" i="13"/>
  <c r="BV59" i="13"/>
  <c r="BU66" i="13"/>
  <c r="BU69" i="13" s="1"/>
  <c r="BU72" i="13"/>
  <c r="BU74" i="13" s="1"/>
  <c r="BU76" i="13" s="1"/>
  <c r="BU61" i="13"/>
  <c r="BU63" i="13" s="1"/>
  <c r="BT86" i="13"/>
  <c r="BT87" i="13" s="1"/>
  <c r="BW80" i="13"/>
  <c r="BW82" i="13" s="1"/>
  <c r="BW58" i="13"/>
  <c r="BW31" i="13"/>
  <c r="BW34" i="13"/>
  <c r="BW35" i="13"/>
  <c r="BX30" i="13"/>
  <c r="BZ46" i="11"/>
  <c r="BZ48" i="11" s="1"/>
  <c r="BZ50" i="11" s="1"/>
  <c r="BZ40" i="11"/>
  <c r="BZ43" i="11" s="1"/>
  <c r="BZ35" i="11"/>
  <c r="BZ37" i="11" s="1"/>
  <c r="BZ11" i="11"/>
  <c r="BZ12" i="11" s="1"/>
  <c r="BZ13" i="11" s="1"/>
  <c r="BZ15" i="11" s="1"/>
  <c r="BY60" i="11"/>
  <c r="BY61" i="11" s="1"/>
  <c r="CB54" i="11"/>
  <c r="CB56" i="11" s="1"/>
  <c r="CB8" i="11"/>
  <c r="CB32" i="11"/>
  <c r="CB9" i="11"/>
  <c r="CC4" i="11"/>
  <c r="CB5" i="11"/>
  <c r="CA41" i="11"/>
  <c r="CA33" i="11"/>
  <c r="CA31" i="11"/>
  <c r="CA18" i="11"/>
  <c r="CA20" i="11" s="1"/>
  <c r="CA34" i="11"/>
  <c r="CA47" i="11" s="1"/>
  <c r="CA10" i="11"/>
  <c r="BU86" i="13" l="1"/>
  <c r="BU87" i="13" s="1"/>
  <c r="BX58" i="13"/>
  <c r="BX34" i="13"/>
  <c r="BX35" i="13"/>
  <c r="BY30" i="13"/>
  <c r="BX31" i="13"/>
  <c r="BX80" i="13"/>
  <c r="BX82" i="13" s="1"/>
  <c r="BW67" i="13"/>
  <c r="BW59" i="13"/>
  <c r="BW57" i="13"/>
  <c r="BW60" i="13"/>
  <c r="BW73" i="13" s="1"/>
  <c r="BW44" i="13"/>
  <c r="BW46" i="13" s="1"/>
  <c r="BW36" i="13"/>
  <c r="BV37" i="13"/>
  <c r="BV38" i="13" s="1"/>
  <c r="BV39" i="13" s="1"/>
  <c r="BV41" i="13" s="1"/>
  <c r="BV72" i="13"/>
  <c r="BV74" i="13" s="1"/>
  <c r="BV76" i="13" s="1"/>
  <c r="BV66" i="13"/>
  <c r="BV69" i="13" s="1"/>
  <c r="BV61" i="13"/>
  <c r="BV63" i="13" s="1"/>
  <c r="CA40" i="11"/>
  <c r="CA43" i="11" s="1"/>
  <c r="CA46" i="11"/>
  <c r="CA48" i="11" s="1"/>
  <c r="CA50" i="11" s="1"/>
  <c r="CA35" i="11"/>
  <c r="CA37" i="11" s="1"/>
  <c r="CB41" i="11"/>
  <c r="CB31" i="11"/>
  <c r="CB18" i="11"/>
  <c r="CB20" i="11" s="1"/>
  <c r="CB34" i="11"/>
  <c r="CB47" i="11" s="1"/>
  <c r="CB33" i="11"/>
  <c r="CB10" i="11"/>
  <c r="CC54" i="11"/>
  <c r="CC56" i="11" s="1"/>
  <c r="CC32" i="11"/>
  <c r="CC8" i="11"/>
  <c r="CC5" i="11"/>
  <c r="CD4" i="11"/>
  <c r="CC9" i="11"/>
  <c r="CA11" i="11"/>
  <c r="CA12" i="11" s="1"/>
  <c r="CA13" i="11" s="1"/>
  <c r="CA15" i="11" s="1"/>
  <c r="BZ60" i="11"/>
  <c r="BZ61" i="11" s="1"/>
  <c r="BW66" i="13" l="1"/>
  <c r="BW69" i="13" s="1"/>
  <c r="BW72" i="13"/>
  <c r="BW74" i="13" s="1"/>
  <c r="BW76" i="13" s="1"/>
  <c r="BW61" i="13"/>
  <c r="BW63" i="13" s="1"/>
  <c r="BV86" i="13"/>
  <c r="BV87" i="13" s="1"/>
  <c r="BX36" i="13"/>
  <c r="BX37" i="13" s="1"/>
  <c r="BX38" i="13" s="1"/>
  <c r="BX39" i="13" s="1"/>
  <c r="BX41" i="13" s="1"/>
  <c r="BX67" i="13"/>
  <c r="BX59" i="13"/>
  <c r="BX44" i="13"/>
  <c r="BX46" i="13" s="1"/>
  <c r="BX57" i="13"/>
  <c r="BX60" i="13"/>
  <c r="BX73" i="13" s="1"/>
  <c r="BW37" i="13"/>
  <c r="BW38" i="13" s="1"/>
  <c r="BW39" i="13" s="1"/>
  <c r="BW41" i="13" s="1"/>
  <c r="BZ30" i="13"/>
  <c r="BY58" i="13"/>
  <c r="BY35" i="13"/>
  <c r="BY31" i="13"/>
  <c r="BY34" i="13"/>
  <c r="BY80" i="13"/>
  <c r="BY82" i="13" s="1"/>
  <c r="CB46" i="11"/>
  <c r="CB48" i="11" s="1"/>
  <c r="CB50" i="11" s="1"/>
  <c r="CB40" i="11"/>
  <c r="CB43" i="11" s="1"/>
  <c r="CB35" i="11"/>
  <c r="CB37" i="11" s="1"/>
  <c r="CD32" i="11"/>
  <c r="CD54" i="11"/>
  <c r="CD56" i="11" s="1"/>
  <c r="CD9" i="11"/>
  <c r="CD8" i="11"/>
  <c r="CE4" i="11"/>
  <c r="CD5" i="11"/>
  <c r="CC41" i="11"/>
  <c r="CC31" i="11"/>
  <c r="CC18" i="11"/>
  <c r="CC20" i="11" s="1"/>
  <c r="CC34" i="11"/>
  <c r="CC47" i="11" s="1"/>
  <c r="CC33" i="11"/>
  <c r="CC10" i="11"/>
  <c r="CB11" i="11"/>
  <c r="CB12" i="11" s="1"/>
  <c r="CB13" i="11" s="1"/>
  <c r="CB15" i="11" s="1"/>
  <c r="CA60" i="11"/>
  <c r="CA61" i="11" s="1"/>
  <c r="BZ34" i="13" l="1"/>
  <c r="BZ80" i="13"/>
  <c r="BZ82" i="13" s="1"/>
  <c r="BZ58" i="13"/>
  <c r="BZ35" i="13"/>
  <c r="CA30" i="13"/>
  <c r="BZ31" i="13"/>
  <c r="BX66" i="13"/>
  <c r="BX69" i="13" s="1"/>
  <c r="BX72" i="13"/>
  <c r="BX74" i="13" s="1"/>
  <c r="BX76" i="13" s="1"/>
  <c r="BX61" i="13"/>
  <c r="BX63" i="13" s="1"/>
  <c r="BW86" i="13"/>
  <c r="BW87" i="13" s="1"/>
  <c r="BY36" i="13"/>
  <c r="BY37" i="13" s="1"/>
  <c r="BY38" i="13" s="1"/>
  <c r="BY39" i="13" s="1"/>
  <c r="BY41" i="13" s="1"/>
  <c r="BY57" i="13"/>
  <c r="BY60" i="13"/>
  <c r="BY73" i="13" s="1"/>
  <c r="BY44" i="13"/>
  <c r="BY46" i="13" s="1"/>
  <c r="BY67" i="13"/>
  <c r="BY59" i="13"/>
  <c r="CE32" i="11"/>
  <c r="CE9" i="11"/>
  <c r="CF4" i="11"/>
  <c r="CE8" i="11"/>
  <c r="CE5" i="11"/>
  <c r="CE54" i="11"/>
  <c r="CE56" i="11" s="1"/>
  <c r="CC11" i="11"/>
  <c r="CC12" i="11" s="1"/>
  <c r="CC13" i="11" s="1"/>
  <c r="CC15" i="11" s="1"/>
  <c r="CC46" i="11"/>
  <c r="CC48" i="11" s="1"/>
  <c r="CC50" i="11" s="1"/>
  <c r="CC35" i="11"/>
  <c r="CC37" i="11" s="1"/>
  <c r="CC40" i="11"/>
  <c r="CC43" i="11" s="1"/>
  <c r="CD41" i="11"/>
  <c r="CD34" i="11"/>
  <c r="CD47" i="11" s="1"/>
  <c r="CD33" i="11"/>
  <c r="CD31" i="11"/>
  <c r="CD18" i="11"/>
  <c r="CD20" i="11" s="1"/>
  <c r="CD10" i="11"/>
  <c r="CB60" i="11"/>
  <c r="CB61" i="11" s="1"/>
  <c r="BZ67" i="13" l="1"/>
  <c r="BZ57" i="13"/>
  <c r="BZ44" i="13"/>
  <c r="BZ46" i="13" s="1"/>
  <c r="BZ60" i="13"/>
  <c r="BZ73" i="13" s="1"/>
  <c r="BZ59" i="13"/>
  <c r="BZ36" i="13"/>
  <c r="BZ37" i="13" s="1"/>
  <c r="BZ38" i="13" s="1"/>
  <c r="BZ39" i="13" s="1"/>
  <c r="BZ41" i="13" s="1"/>
  <c r="BY61" i="13"/>
  <c r="BY63" i="13" s="1"/>
  <c r="BY66" i="13"/>
  <c r="BY69" i="13" s="1"/>
  <c r="BY72" i="13"/>
  <c r="BY74" i="13" s="1"/>
  <c r="BY76" i="13" s="1"/>
  <c r="CA58" i="13"/>
  <c r="CB30" i="13"/>
  <c r="CA31" i="13"/>
  <c r="CA34" i="13"/>
  <c r="CA35" i="13"/>
  <c r="CA80" i="13"/>
  <c r="CA82" i="13" s="1"/>
  <c r="BX86" i="13"/>
  <c r="BX87" i="13" s="1"/>
  <c r="CF54" i="11"/>
  <c r="CF56" i="11" s="1"/>
  <c r="CF32" i="11"/>
  <c r="CF9" i="11"/>
  <c r="CF5" i="11"/>
  <c r="CF8" i="11"/>
  <c r="CG4" i="11"/>
  <c r="CE34" i="11"/>
  <c r="CE47" i="11" s="1"/>
  <c r="CE31" i="11"/>
  <c r="CE33" i="11"/>
  <c r="CE10" i="11"/>
  <c r="CE18" i="11"/>
  <c r="CE20" i="11" s="1"/>
  <c r="CE41" i="11"/>
  <c r="CC60" i="11"/>
  <c r="CC61" i="11" s="1"/>
  <c r="CD40" i="11"/>
  <c r="CD43" i="11" s="1"/>
  <c r="CD46" i="11"/>
  <c r="CD48" i="11" s="1"/>
  <c r="CD50" i="11" s="1"/>
  <c r="CD35" i="11"/>
  <c r="CD37" i="11" s="1"/>
  <c r="CD11" i="11"/>
  <c r="CD12" i="11" s="1"/>
  <c r="CD13" i="11" s="1"/>
  <c r="CD15" i="11" s="1"/>
  <c r="CA44" i="13" l="1"/>
  <c r="CA46" i="13" s="1"/>
  <c r="CA67" i="13"/>
  <c r="CA60" i="13"/>
  <c r="CA73" i="13" s="1"/>
  <c r="CA57" i="13"/>
  <c r="CA36" i="13"/>
  <c r="CA37" i="13" s="1"/>
  <c r="CA38" i="13" s="1"/>
  <c r="CA39" i="13" s="1"/>
  <c r="CA41" i="13" s="1"/>
  <c r="CA59" i="13"/>
  <c r="CB58" i="13"/>
  <c r="CB34" i="13"/>
  <c r="CC30" i="13"/>
  <c r="CB35" i="13"/>
  <c r="CB31" i="13"/>
  <c r="CB80" i="13"/>
  <c r="CB82" i="13" s="1"/>
  <c r="BY86" i="13"/>
  <c r="BY87" i="13" s="1"/>
  <c r="BZ72" i="13"/>
  <c r="BZ74" i="13" s="1"/>
  <c r="BZ76" i="13" s="1"/>
  <c r="BZ61" i="13"/>
  <c r="BZ63" i="13" s="1"/>
  <c r="BZ66" i="13"/>
  <c r="BZ69" i="13" s="1"/>
  <c r="CD60" i="11"/>
  <c r="CD61" i="11" s="1"/>
  <c r="CG5" i="11"/>
  <c r="CG8" i="11"/>
  <c r="CH4" i="11"/>
  <c r="CG9" i="11"/>
  <c r="CG32" i="11"/>
  <c r="CG54" i="11"/>
  <c r="CG56" i="11" s="1"/>
  <c r="CE46" i="11"/>
  <c r="CE48" i="11" s="1"/>
  <c r="CE50" i="11" s="1"/>
  <c r="CE35" i="11"/>
  <c r="CE37" i="11" s="1"/>
  <c r="CE40" i="11"/>
  <c r="CE43" i="11" s="1"/>
  <c r="CF33" i="11"/>
  <c r="CF41" i="11"/>
  <c r="CF31" i="11"/>
  <c r="CF18" i="11"/>
  <c r="CF20" i="11" s="1"/>
  <c r="CF34" i="11"/>
  <c r="CF47" i="11" s="1"/>
  <c r="CF10" i="11"/>
  <c r="CE11" i="11"/>
  <c r="CE12" i="11" s="1"/>
  <c r="CE13" i="11" s="1"/>
  <c r="CE15" i="11" s="1"/>
  <c r="BZ86" i="13" l="1"/>
  <c r="BZ87" i="13" s="1"/>
  <c r="CA66" i="13"/>
  <c r="CA69" i="13" s="1"/>
  <c r="CA72" i="13"/>
  <c r="CA74" i="13" s="1"/>
  <c r="CA76" i="13" s="1"/>
  <c r="CA61" i="13"/>
  <c r="CA63" i="13" s="1"/>
  <c r="CB60" i="13"/>
  <c r="CB73" i="13" s="1"/>
  <c r="CB59" i="13"/>
  <c r="CB36" i="13"/>
  <c r="CB37" i="13" s="1"/>
  <c r="CB38" i="13" s="1"/>
  <c r="CB39" i="13" s="1"/>
  <c r="CB41" i="13" s="1"/>
  <c r="CB44" i="13"/>
  <c r="CB46" i="13" s="1"/>
  <c r="CB67" i="13"/>
  <c r="CB57" i="13"/>
  <c r="CC80" i="13"/>
  <c r="CC82" i="13" s="1"/>
  <c r="CC35" i="13"/>
  <c r="CC58" i="13"/>
  <c r="CC34" i="13"/>
  <c r="CC31" i="13"/>
  <c r="CD30" i="13"/>
  <c r="CE60" i="11"/>
  <c r="CE61" i="11" s="1"/>
  <c r="CF11" i="11"/>
  <c r="CF12" i="11" s="1"/>
  <c r="CF13" i="11" s="1"/>
  <c r="CF15" i="11" s="1"/>
  <c r="CF40" i="11"/>
  <c r="CF43" i="11" s="1"/>
  <c r="CF46" i="11"/>
  <c r="CF48" i="11" s="1"/>
  <c r="CF50" i="11" s="1"/>
  <c r="CF35" i="11"/>
  <c r="CF37" i="11" s="1"/>
  <c r="CH5" i="11"/>
  <c r="CH32" i="11"/>
  <c r="CH8" i="11"/>
  <c r="CH9" i="11"/>
  <c r="CI4" i="11"/>
  <c r="CH54" i="11"/>
  <c r="CH56" i="11" s="1"/>
  <c r="CG41" i="11"/>
  <c r="CG33" i="11"/>
  <c r="CG34" i="11"/>
  <c r="CG47" i="11" s="1"/>
  <c r="CG31" i="11"/>
  <c r="CG10" i="11"/>
  <c r="CG18" i="11"/>
  <c r="CG20" i="11" s="1"/>
  <c r="CD31" i="13" l="1"/>
  <c r="CD80" i="13"/>
  <c r="CD82" i="13" s="1"/>
  <c r="CD58" i="13"/>
  <c r="CD35" i="13"/>
  <c r="CD34" i="13"/>
  <c r="CE30" i="13"/>
  <c r="CA86" i="13"/>
  <c r="CA87" i="13" s="1"/>
  <c r="CB72" i="13"/>
  <c r="CB74" i="13" s="1"/>
  <c r="CB76" i="13" s="1"/>
  <c r="CB61" i="13"/>
  <c r="CB63" i="13" s="1"/>
  <c r="CB66" i="13"/>
  <c r="CB69" i="13" s="1"/>
  <c r="CC67" i="13"/>
  <c r="CC59" i="13"/>
  <c r="CC57" i="13"/>
  <c r="CC60" i="13"/>
  <c r="CC73" i="13" s="1"/>
  <c r="CC44" i="13"/>
  <c r="CC46" i="13" s="1"/>
  <c r="CC36" i="13"/>
  <c r="CC37" i="13" s="1"/>
  <c r="CC38" i="13" s="1"/>
  <c r="CC39" i="13" s="1"/>
  <c r="CC41" i="13" s="1"/>
  <c r="CG40" i="11"/>
  <c r="CG43" i="11" s="1"/>
  <c r="CG46" i="11"/>
  <c r="CG48" i="11" s="1"/>
  <c r="CG50" i="11" s="1"/>
  <c r="CG35" i="11"/>
  <c r="CG37" i="11" s="1"/>
  <c r="CI32" i="11"/>
  <c r="CI8" i="11"/>
  <c r="CI9" i="11"/>
  <c r="CI5" i="11"/>
  <c r="CJ4" i="11"/>
  <c r="CI54" i="11"/>
  <c r="CI56" i="11" s="1"/>
  <c r="CF60" i="11"/>
  <c r="CF61" i="11" s="1"/>
  <c r="CH33" i="11"/>
  <c r="CH31" i="11"/>
  <c r="CH10" i="11"/>
  <c r="CH18" i="11"/>
  <c r="CH20" i="11" s="1"/>
  <c r="CH41" i="11"/>
  <c r="CH34" i="11"/>
  <c r="CH47" i="11" s="1"/>
  <c r="CG11" i="11"/>
  <c r="CG12" i="11" s="1"/>
  <c r="CG13" i="11" s="1"/>
  <c r="CG15" i="11" s="1"/>
  <c r="CB86" i="13" l="1"/>
  <c r="CB87" i="13" s="1"/>
  <c r="CC66" i="13"/>
  <c r="CC69" i="13" s="1"/>
  <c r="CC72" i="13"/>
  <c r="CC74" i="13" s="1"/>
  <c r="CC76" i="13" s="1"/>
  <c r="CC61" i="13"/>
  <c r="CC63" i="13" s="1"/>
  <c r="CE80" i="13"/>
  <c r="CE82" i="13" s="1"/>
  <c r="CE31" i="13"/>
  <c r="CE58" i="13"/>
  <c r="CE34" i="13"/>
  <c r="CE35" i="13"/>
  <c r="CF30" i="13"/>
  <c r="CD44" i="13"/>
  <c r="CD46" i="13" s="1"/>
  <c r="CD36" i="13"/>
  <c r="CD37" i="13" s="1"/>
  <c r="CD38" i="13" s="1"/>
  <c r="CD39" i="13" s="1"/>
  <c r="CD41" i="13" s="1"/>
  <c r="CD59" i="13"/>
  <c r="CD57" i="13"/>
  <c r="CD60" i="13"/>
  <c r="CD73" i="13" s="1"/>
  <c r="CD67" i="13"/>
  <c r="CH11" i="11"/>
  <c r="CH12" i="11" s="1"/>
  <c r="CH13" i="11" s="1"/>
  <c r="CH15" i="11" s="1"/>
  <c r="CH46" i="11"/>
  <c r="CH48" i="11" s="1"/>
  <c r="CH50" i="11" s="1"/>
  <c r="CH40" i="11"/>
  <c r="CH43" i="11" s="1"/>
  <c r="CH35" i="11"/>
  <c r="CH37" i="11" s="1"/>
  <c r="CG60" i="11"/>
  <c r="CG61" i="11" s="1"/>
  <c r="CI41" i="11"/>
  <c r="CI33" i="11"/>
  <c r="CI31" i="11"/>
  <c r="CI18" i="11"/>
  <c r="CI20" i="11" s="1"/>
  <c r="CI34" i="11"/>
  <c r="CI47" i="11" s="1"/>
  <c r="CI10" i="11"/>
  <c r="CJ54" i="11"/>
  <c r="CJ56" i="11" s="1"/>
  <c r="CJ32" i="11"/>
  <c r="CJ8" i="11"/>
  <c r="CJ9" i="11"/>
  <c r="CK4" i="11"/>
  <c r="CJ5" i="11"/>
  <c r="CE60" i="13" l="1"/>
  <c r="CE73" i="13" s="1"/>
  <c r="CE44" i="13"/>
  <c r="CE46" i="13" s="1"/>
  <c r="CE36" i="13"/>
  <c r="CE57" i="13"/>
  <c r="CE59" i="13"/>
  <c r="CE67" i="13"/>
  <c r="CF80" i="13"/>
  <c r="CF82" i="13" s="1"/>
  <c r="CG30" i="13"/>
  <c r="CF31" i="13"/>
  <c r="CF58" i="13"/>
  <c r="CF34" i="13"/>
  <c r="CF35" i="13"/>
  <c r="CD72" i="13"/>
  <c r="CD74" i="13" s="1"/>
  <c r="CD76" i="13" s="1"/>
  <c r="CD61" i="13"/>
  <c r="CD63" i="13" s="1"/>
  <c r="CD66" i="13"/>
  <c r="CD69" i="13" s="1"/>
  <c r="CC86" i="13"/>
  <c r="CC87" i="13" s="1"/>
  <c r="CH60" i="11"/>
  <c r="CH61" i="11" s="1"/>
  <c r="CI11" i="11"/>
  <c r="CI12" i="11" s="1"/>
  <c r="CI13" i="11" s="1"/>
  <c r="CI15" i="11" s="1"/>
  <c r="CK54" i="11"/>
  <c r="CK56" i="11" s="1"/>
  <c r="CK32" i="11"/>
  <c r="CK8" i="11"/>
  <c r="CK5" i="11"/>
  <c r="CK9" i="11"/>
  <c r="CL4" i="11"/>
  <c r="CI40" i="11"/>
  <c r="CI43" i="11" s="1"/>
  <c r="CI46" i="11"/>
  <c r="CI48" i="11" s="1"/>
  <c r="CI50" i="11" s="1"/>
  <c r="CI35" i="11"/>
  <c r="CI37" i="11" s="1"/>
  <c r="CJ41" i="11"/>
  <c r="CJ31" i="11"/>
  <c r="CJ18" i="11"/>
  <c r="CJ20" i="11" s="1"/>
  <c r="CJ34" i="11"/>
  <c r="CJ47" i="11" s="1"/>
  <c r="CJ10" i="11"/>
  <c r="CJ33" i="11"/>
  <c r="CD86" i="13" l="1"/>
  <c r="CD87" i="13" s="1"/>
  <c r="CF67" i="13"/>
  <c r="CF59" i="13"/>
  <c r="CF36" i="13"/>
  <c r="CF37" i="13" s="1"/>
  <c r="CF38" i="13" s="1"/>
  <c r="CF39" i="13" s="1"/>
  <c r="CF41" i="13" s="1"/>
  <c r="CF57" i="13"/>
  <c r="CF60" i="13"/>
  <c r="CF73" i="13" s="1"/>
  <c r="CF44" i="13"/>
  <c r="CF46" i="13" s="1"/>
  <c r="CG34" i="13"/>
  <c r="CG58" i="13"/>
  <c r="CG35" i="13"/>
  <c r="CH30" i="13"/>
  <c r="CG80" i="13"/>
  <c r="CG82" i="13" s="1"/>
  <c r="CG31" i="13"/>
  <c r="CE72" i="13"/>
  <c r="CE74" i="13" s="1"/>
  <c r="CE76" i="13" s="1"/>
  <c r="CE61" i="13"/>
  <c r="CE63" i="13" s="1"/>
  <c r="CE66" i="13"/>
  <c r="CE69" i="13" s="1"/>
  <c r="CE37" i="13"/>
  <c r="CE38" i="13" s="1"/>
  <c r="CE39" i="13" s="1"/>
  <c r="CE41" i="13" s="1"/>
  <c r="CJ46" i="11"/>
  <c r="CJ48" i="11" s="1"/>
  <c r="CJ50" i="11" s="1"/>
  <c r="CJ35" i="11"/>
  <c r="CJ37" i="11" s="1"/>
  <c r="CJ40" i="11"/>
  <c r="CJ43" i="11" s="1"/>
  <c r="CI60" i="11"/>
  <c r="CI61" i="11" s="1"/>
  <c r="CJ11" i="11"/>
  <c r="CJ12" i="11" s="1"/>
  <c r="CJ13" i="11" s="1"/>
  <c r="CJ15" i="11" s="1"/>
  <c r="CK41" i="11"/>
  <c r="CK31" i="11"/>
  <c r="CK18" i="11"/>
  <c r="CK20" i="11" s="1"/>
  <c r="CK34" i="11"/>
  <c r="CK47" i="11" s="1"/>
  <c r="CK10" i="11"/>
  <c r="CK33" i="11"/>
  <c r="CL54" i="11"/>
  <c r="CL56" i="11" s="1"/>
  <c r="CL32" i="11"/>
  <c r="CL9" i="11"/>
  <c r="CL5" i="11"/>
  <c r="CM4" i="11"/>
  <c r="CL8" i="11"/>
  <c r="CE86" i="13" l="1"/>
  <c r="CE87" i="13" s="1"/>
  <c r="CG59" i="13"/>
  <c r="CG36" i="13"/>
  <c r="CG37" i="13" s="1"/>
  <c r="CG38" i="13" s="1"/>
  <c r="CG39" i="13" s="1"/>
  <c r="CG41" i="13" s="1"/>
  <c r="CG57" i="13"/>
  <c r="CG60" i="13"/>
  <c r="CG73" i="13" s="1"/>
  <c r="CG67" i="13"/>
  <c r="CG44" i="13"/>
  <c r="CG46" i="13" s="1"/>
  <c r="CF72" i="13"/>
  <c r="CF74" i="13" s="1"/>
  <c r="CF76" i="13" s="1"/>
  <c r="CF61" i="13"/>
  <c r="CF63" i="13" s="1"/>
  <c r="CF66" i="13"/>
  <c r="CF69" i="13" s="1"/>
  <c r="CI30" i="13"/>
  <c r="CH58" i="13"/>
  <c r="CH35" i="13"/>
  <c r="CH31" i="13"/>
  <c r="CH34" i="13"/>
  <c r="CH80" i="13"/>
  <c r="CH82" i="13" s="1"/>
  <c r="CM32" i="11"/>
  <c r="CM9" i="11"/>
  <c r="CM5" i="11"/>
  <c r="CN4" i="11"/>
  <c r="CM8" i="11"/>
  <c r="CM54" i="11"/>
  <c r="CM56" i="11" s="1"/>
  <c r="CK11" i="11"/>
  <c r="CK12" i="11" s="1"/>
  <c r="CK13" i="11" s="1"/>
  <c r="CK15" i="11" s="1"/>
  <c r="CL41" i="11"/>
  <c r="CL34" i="11"/>
  <c r="CL47" i="11" s="1"/>
  <c r="CL33" i="11"/>
  <c r="CL18" i="11"/>
  <c r="CL20" i="11" s="1"/>
  <c r="CL10" i="11"/>
  <c r="CL31" i="11"/>
  <c r="CK46" i="11"/>
  <c r="CK48" i="11" s="1"/>
  <c r="CK50" i="11" s="1"/>
  <c r="CK40" i="11"/>
  <c r="CK43" i="11" s="1"/>
  <c r="CK35" i="11"/>
  <c r="CK37" i="11" s="1"/>
  <c r="CJ60" i="11"/>
  <c r="CJ61" i="11" s="1"/>
  <c r="CF86" i="13" l="1"/>
  <c r="CF87" i="13" s="1"/>
  <c r="CJ30" i="13"/>
  <c r="CI80" i="13"/>
  <c r="CI82" i="13" s="1"/>
  <c r="CI58" i="13"/>
  <c r="CI35" i="13"/>
  <c r="CI34" i="13"/>
  <c r="CI31" i="13"/>
  <c r="CG61" i="13"/>
  <c r="CG63" i="13" s="1"/>
  <c r="CG66" i="13"/>
  <c r="CG69" i="13" s="1"/>
  <c r="CG72" i="13"/>
  <c r="CG74" i="13" s="1"/>
  <c r="CG76" i="13" s="1"/>
  <c r="CH57" i="13"/>
  <c r="CH67" i="13"/>
  <c r="CH60" i="13"/>
  <c r="CH73" i="13" s="1"/>
  <c r="CH44" i="13"/>
  <c r="CH46" i="13" s="1"/>
  <c r="CH59" i="13"/>
  <c r="CH36" i="13"/>
  <c r="CH37" i="13" s="1"/>
  <c r="CH38" i="13" s="1"/>
  <c r="CH39" i="13" s="1"/>
  <c r="CH41" i="13" s="1"/>
  <c r="CK60" i="11"/>
  <c r="CK61" i="11" s="1"/>
  <c r="CL40" i="11"/>
  <c r="CL43" i="11" s="1"/>
  <c r="CL35" i="11"/>
  <c r="CL37" i="11" s="1"/>
  <c r="CL46" i="11"/>
  <c r="CL48" i="11" s="1"/>
  <c r="CL50" i="11" s="1"/>
  <c r="CL11" i="11"/>
  <c r="CL12" i="11" s="1"/>
  <c r="CL13" i="11" s="1"/>
  <c r="CL15" i="11" s="1"/>
  <c r="CN54" i="11"/>
  <c r="CN56" i="11" s="1"/>
  <c r="CN32" i="11"/>
  <c r="CN9" i="11"/>
  <c r="CN5" i="11"/>
  <c r="CN8" i="11"/>
  <c r="CO4" i="11"/>
  <c r="CM41" i="11"/>
  <c r="CM18" i="11"/>
  <c r="CM20" i="11" s="1"/>
  <c r="CM33" i="11"/>
  <c r="CM34" i="11"/>
  <c r="CM47" i="11" s="1"/>
  <c r="CM10" i="11"/>
  <c r="CM31" i="11"/>
  <c r="CI67" i="13" l="1"/>
  <c r="CI60" i="13"/>
  <c r="CI73" i="13" s="1"/>
  <c r="CI59" i="13"/>
  <c r="CI44" i="13"/>
  <c r="CI46" i="13" s="1"/>
  <c r="CI36" i="13"/>
  <c r="CI37" i="13" s="1"/>
  <c r="CI38" i="13" s="1"/>
  <c r="CI39" i="13" s="1"/>
  <c r="CI41" i="13" s="1"/>
  <c r="CI57" i="13"/>
  <c r="CH61" i="13"/>
  <c r="CH63" i="13" s="1"/>
  <c r="CH72" i="13"/>
  <c r="CH74" i="13" s="1"/>
  <c r="CH76" i="13" s="1"/>
  <c r="CH66" i="13"/>
  <c r="CH69" i="13" s="1"/>
  <c r="CG86" i="13"/>
  <c r="CG87" i="13" s="1"/>
  <c r="CK30" i="13"/>
  <c r="CJ34" i="13"/>
  <c r="CJ31" i="13"/>
  <c r="CJ35" i="13"/>
  <c r="CJ80" i="13"/>
  <c r="CJ82" i="13" s="1"/>
  <c r="CJ58" i="13"/>
  <c r="CL60" i="11"/>
  <c r="CL61" i="11" s="1"/>
  <c r="CO32" i="11"/>
  <c r="CO5" i="11"/>
  <c r="CP4" i="11"/>
  <c r="CO9" i="11"/>
  <c r="CO8" i="11"/>
  <c r="CO54" i="11"/>
  <c r="CO56" i="11" s="1"/>
  <c r="CM46" i="11"/>
  <c r="CM48" i="11" s="1"/>
  <c r="CM50" i="11" s="1"/>
  <c r="CM40" i="11"/>
  <c r="CM43" i="11" s="1"/>
  <c r="CM35" i="11"/>
  <c r="CM37" i="11" s="1"/>
  <c r="CM11" i="11"/>
  <c r="CM12" i="11" s="1"/>
  <c r="CM13" i="11" s="1"/>
  <c r="CM15" i="11" s="1"/>
  <c r="CN41" i="11"/>
  <c r="CN33" i="11"/>
  <c r="CN31" i="11"/>
  <c r="CN18" i="11"/>
  <c r="CN20" i="11" s="1"/>
  <c r="CN34" i="11"/>
  <c r="CN47" i="11" s="1"/>
  <c r="CN10" i="11"/>
  <c r="CH86" i="13" l="1"/>
  <c r="CH87" i="13" s="1"/>
  <c r="CJ60" i="13"/>
  <c r="CJ73" i="13" s="1"/>
  <c r="CJ67" i="13"/>
  <c r="CJ59" i="13"/>
  <c r="CJ57" i="13"/>
  <c r="CJ44" i="13"/>
  <c r="CJ46" i="13" s="1"/>
  <c r="CJ36" i="13"/>
  <c r="CJ37" i="13" s="1"/>
  <c r="CJ38" i="13" s="1"/>
  <c r="CJ39" i="13" s="1"/>
  <c r="CJ41" i="13" s="1"/>
  <c r="CI66" i="13"/>
  <c r="CI69" i="13" s="1"/>
  <c r="CI61" i="13"/>
  <c r="CI63" i="13" s="1"/>
  <c r="CI72" i="13"/>
  <c r="CI74" i="13" s="1"/>
  <c r="CI76" i="13" s="1"/>
  <c r="CK31" i="13"/>
  <c r="CL30" i="13"/>
  <c r="CK34" i="13"/>
  <c r="CK35" i="13"/>
  <c r="CK80" i="13"/>
  <c r="CK82" i="13" s="1"/>
  <c r="CK58" i="13"/>
  <c r="CM60" i="11"/>
  <c r="CM61" i="11" s="1"/>
  <c r="CP5" i="11"/>
  <c r="CP9" i="11"/>
  <c r="CP8" i="11"/>
  <c r="CP32" i="11"/>
  <c r="CQ4" i="11"/>
  <c r="CP54" i="11"/>
  <c r="CP56" i="11" s="1"/>
  <c r="CN11" i="11"/>
  <c r="CN12" i="11" s="1"/>
  <c r="CN13" i="11" s="1"/>
  <c r="CN15" i="11" s="1"/>
  <c r="CO41" i="11"/>
  <c r="CO33" i="11"/>
  <c r="CO34" i="11"/>
  <c r="CO47" i="11" s="1"/>
  <c r="CO10" i="11"/>
  <c r="CO31" i="11"/>
  <c r="CO18" i="11"/>
  <c r="CO20" i="11" s="1"/>
  <c r="CN40" i="11"/>
  <c r="CN43" i="11" s="1"/>
  <c r="CN35" i="11"/>
  <c r="CN37" i="11" s="1"/>
  <c r="CN46" i="11"/>
  <c r="CN48" i="11" s="1"/>
  <c r="CN50" i="11" s="1"/>
  <c r="CJ66" i="13" l="1"/>
  <c r="CJ69" i="13" s="1"/>
  <c r="CJ72" i="13"/>
  <c r="CJ74" i="13" s="1"/>
  <c r="CJ76" i="13" s="1"/>
  <c r="CJ61" i="13"/>
  <c r="CJ63" i="13" s="1"/>
  <c r="CL31" i="13"/>
  <c r="CL34" i="13"/>
  <c r="CM30" i="13"/>
  <c r="CL35" i="13"/>
  <c r="CL58" i="13"/>
  <c r="CL80" i="13"/>
  <c r="CL82" i="13" s="1"/>
  <c r="CK44" i="13"/>
  <c r="CK46" i="13" s="1"/>
  <c r="CK36" i="13"/>
  <c r="CK37" i="13" s="1"/>
  <c r="CK38" i="13" s="1"/>
  <c r="CK39" i="13" s="1"/>
  <c r="CK41" i="13" s="1"/>
  <c r="CK60" i="13"/>
  <c r="CK73" i="13" s="1"/>
  <c r="CK67" i="13"/>
  <c r="CK59" i="13"/>
  <c r="CK57" i="13"/>
  <c r="CI86" i="13"/>
  <c r="CI87" i="13" s="1"/>
  <c r="CQ32" i="11"/>
  <c r="CQ8" i="11"/>
  <c r="CQ9" i="11"/>
  <c r="CQ5" i="11"/>
  <c r="CR4" i="11"/>
  <c r="CQ54" i="11"/>
  <c r="CQ56" i="11" s="1"/>
  <c r="CO40" i="11"/>
  <c r="CO43" i="11" s="1"/>
  <c r="CO46" i="11"/>
  <c r="CO48" i="11" s="1"/>
  <c r="CO50" i="11" s="1"/>
  <c r="CO35" i="11"/>
  <c r="CO37" i="11" s="1"/>
  <c r="CO11" i="11"/>
  <c r="CO12" i="11" s="1"/>
  <c r="CO13" i="11" s="1"/>
  <c r="CO15" i="11" s="1"/>
  <c r="CN60" i="11"/>
  <c r="CN61" i="11" s="1"/>
  <c r="CP41" i="11"/>
  <c r="CP33" i="11"/>
  <c r="CP31" i="11"/>
  <c r="CP10" i="11"/>
  <c r="CP18" i="11"/>
  <c r="CP20" i="11" s="1"/>
  <c r="CP34" i="11"/>
  <c r="CP47" i="11" s="1"/>
  <c r="CK61" i="13" l="1"/>
  <c r="CK63" i="13" s="1"/>
  <c r="CK66" i="13"/>
  <c r="CK69" i="13" s="1"/>
  <c r="CK72" i="13"/>
  <c r="CK74" i="13" s="1"/>
  <c r="CK76" i="13" s="1"/>
  <c r="CM80" i="13"/>
  <c r="CM82" i="13" s="1"/>
  <c r="CM58" i="13"/>
  <c r="CN30" i="13"/>
  <c r="CM31" i="13"/>
  <c r="CM34" i="13"/>
  <c r="CM35" i="13"/>
  <c r="CL67" i="13"/>
  <c r="CL59" i="13"/>
  <c r="CL57" i="13"/>
  <c r="CL60" i="13"/>
  <c r="CL73" i="13" s="1"/>
  <c r="CL44" i="13"/>
  <c r="CL46" i="13" s="1"/>
  <c r="CL36" i="13"/>
  <c r="CL37" i="13" s="1"/>
  <c r="CL38" i="13" s="1"/>
  <c r="CL39" i="13" s="1"/>
  <c r="CL41" i="13" s="1"/>
  <c r="CJ86" i="13"/>
  <c r="CJ87" i="13" s="1"/>
  <c r="CR54" i="11"/>
  <c r="CR56" i="11" s="1"/>
  <c r="CR8" i="11"/>
  <c r="CR9" i="11"/>
  <c r="CS4" i="11"/>
  <c r="CR32" i="11"/>
  <c r="CR5" i="11"/>
  <c r="CQ41" i="11"/>
  <c r="CQ33" i="11"/>
  <c r="CQ31" i="11"/>
  <c r="CQ18" i="11"/>
  <c r="CQ20" i="11" s="1"/>
  <c r="CQ34" i="11"/>
  <c r="CQ47" i="11" s="1"/>
  <c r="CQ10" i="11"/>
  <c r="CP46" i="11"/>
  <c r="CP48" i="11" s="1"/>
  <c r="CP50" i="11" s="1"/>
  <c r="CP40" i="11"/>
  <c r="CP43" i="11" s="1"/>
  <c r="CP35" i="11"/>
  <c r="CP37" i="11" s="1"/>
  <c r="CP11" i="11"/>
  <c r="CP12" i="11" s="1"/>
  <c r="CP13" i="11" s="1"/>
  <c r="CP15" i="11" s="1"/>
  <c r="CO60" i="11"/>
  <c r="CO61" i="11" s="1"/>
  <c r="CK86" i="13" l="1"/>
  <c r="CK87" i="13" s="1"/>
  <c r="CM59" i="13"/>
  <c r="CM44" i="13"/>
  <c r="CM46" i="13" s="1"/>
  <c r="CM57" i="13"/>
  <c r="CM60" i="13"/>
  <c r="CM73" i="13" s="1"/>
  <c r="CM67" i="13"/>
  <c r="CM36" i="13"/>
  <c r="CN80" i="13"/>
  <c r="CN82" i="13" s="1"/>
  <c r="CN58" i="13"/>
  <c r="CN31" i="13"/>
  <c r="CN34" i="13"/>
  <c r="CN35" i="13"/>
  <c r="CO30" i="13"/>
  <c r="CL72" i="13"/>
  <c r="CL74" i="13" s="1"/>
  <c r="CL76" i="13" s="1"/>
  <c r="CL61" i="13"/>
  <c r="CL63" i="13" s="1"/>
  <c r="CL66" i="13"/>
  <c r="CL69" i="13" s="1"/>
  <c r="CP60" i="11"/>
  <c r="CP61" i="11" s="1"/>
  <c r="CS54" i="11"/>
  <c r="CS56" i="11" s="1"/>
  <c r="CS32" i="11"/>
  <c r="CS8" i="11"/>
  <c r="CS5" i="11"/>
  <c r="CS9" i="11"/>
  <c r="CT4" i="11"/>
  <c r="CR41" i="11"/>
  <c r="CR31" i="11"/>
  <c r="CR18" i="11"/>
  <c r="CR20" i="11" s="1"/>
  <c r="CR34" i="11"/>
  <c r="CR47" i="11" s="1"/>
  <c r="CR33" i="11"/>
  <c r="CR10" i="11"/>
  <c r="CQ11" i="11"/>
  <c r="CQ12" i="11" s="1"/>
  <c r="CQ13" i="11" s="1"/>
  <c r="CQ15" i="11" s="1"/>
  <c r="CQ40" i="11"/>
  <c r="CQ43" i="11" s="1"/>
  <c r="CQ46" i="11"/>
  <c r="CQ48" i="11" s="1"/>
  <c r="CQ50" i="11" s="1"/>
  <c r="CQ35" i="11"/>
  <c r="CQ37" i="11" s="1"/>
  <c r="CM37" i="13" l="1"/>
  <c r="CM38" i="13" s="1"/>
  <c r="CM39" i="13" s="1"/>
  <c r="CM41" i="13" s="1"/>
  <c r="CL86" i="13"/>
  <c r="CL87" i="13" s="1"/>
  <c r="CO58" i="13"/>
  <c r="CO35" i="13"/>
  <c r="CO34" i="13"/>
  <c r="CO31" i="13"/>
  <c r="CP30" i="13"/>
  <c r="CO80" i="13"/>
  <c r="CO82" i="13" s="1"/>
  <c r="CM66" i="13"/>
  <c r="CM69" i="13" s="1"/>
  <c r="CM72" i="13"/>
  <c r="CM74" i="13" s="1"/>
  <c r="CM76" i="13" s="1"/>
  <c r="CM61" i="13"/>
  <c r="CM63" i="13" s="1"/>
  <c r="CN67" i="13"/>
  <c r="CN59" i="13"/>
  <c r="CN57" i="13"/>
  <c r="CN60" i="13"/>
  <c r="CN73" i="13" s="1"/>
  <c r="CN44" i="13"/>
  <c r="CN46" i="13" s="1"/>
  <c r="CN36" i="13"/>
  <c r="CN37" i="13" s="1"/>
  <c r="CN38" i="13" s="1"/>
  <c r="CN39" i="13" s="1"/>
  <c r="CN41" i="13" s="1"/>
  <c r="CT54" i="11"/>
  <c r="CT56" i="11" s="1"/>
  <c r="CT32" i="11"/>
  <c r="CT9" i="11"/>
  <c r="CT8" i="11"/>
  <c r="CU4" i="11"/>
  <c r="CT5" i="11"/>
  <c r="CS41" i="11"/>
  <c r="CS31" i="11"/>
  <c r="CS18" i="11"/>
  <c r="CS20" i="11" s="1"/>
  <c r="CS34" i="11"/>
  <c r="CS47" i="11" s="1"/>
  <c r="CS33" i="11"/>
  <c r="CS10" i="11"/>
  <c r="CR11" i="11"/>
  <c r="CR12" i="11" s="1"/>
  <c r="CR13" i="11" s="1"/>
  <c r="CR15" i="11" s="1"/>
  <c r="CQ60" i="11"/>
  <c r="CQ61" i="11" s="1"/>
  <c r="CR46" i="11"/>
  <c r="CR48" i="11" s="1"/>
  <c r="CR50" i="11" s="1"/>
  <c r="CR40" i="11"/>
  <c r="CR43" i="11" s="1"/>
  <c r="CR35" i="11"/>
  <c r="CR37" i="11" s="1"/>
  <c r="CN66" i="13" l="1"/>
  <c r="CN69" i="13" s="1"/>
  <c r="CN72" i="13"/>
  <c r="CN74" i="13" s="1"/>
  <c r="CN76" i="13" s="1"/>
  <c r="CN61" i="13"/>
  <c r="CN63" i="13" s="1"/>
  <c r="CO36" i="13"/>
  <c r="CO37" i="13" s="1"/>
  <c r="CO38" i="13" s="1"/>
  <c r="CO39" i="13" s="1"/>
  <c r="CO41" i="13" s="1"/>
  <c r="CO59" i="13"/>
  <c r="CO67" i="13"/>
  <c r="CO44" i="13"/>
  <c r="CO46" i="13" s="1"/>
  <c r="CO57" i="13"/>
  <c r="CO60" i="13"/>
  <c r="CO73" i="13" s="1"/>
  <c r="CM86" i="13"/>
  <c r="CM87" i="13" s="1"/>
  <c r="CP34" i="13"/>
  <c r="CP80" i="13"/>
  <c r="CP82" i="13" s="1"/>
  <c r="CP58" i="13"/>
  <c r="CP35" i="13"/>
  <c r="CQ30" i="13"/>
  <c r="CP31" i="13"/>
  <c r="CT41" i="11"/>
  <c r="CT34" i="11"/>
  <c r="CT47" i="11" s="1"/>
  <c r="CT33" i="11"/>
  <c r="CT18" i="11"/>
  <c r="CT20" i="11" s="1"/>
  <c r="CT10" i="11"/>
  <c r="CT31" i="11"/>
  <c r="CU32" i="11"/>
  <c r="CU9" i="11"/>
  <c r="CV4" i="11"/>
  <c r="CU5" i="11"/>
  <c r="CU8" i="11"/>
  <c r="CU54" i="11"/>
  <c r="CU56" i="11" s="1"/>
  <c r="CS46" i="11"/>
  <c r="CS48" i="11" s="1"/>
  <c r="CS50" i="11" s="1"/>
  <c r="CS40" i="11"/>
  <c r="CS43" i="11" s="1"/>
  <c r="CS35" i="11"/>
  <c r="CS37" i="11" s="1"/>
  <c r="CS11" i="11"/>
  <c r="CS12" i="11" s="1"/>
  <c r="CS13" i="11" s="1"/>
  <c r="CS15" i="11" s="1"/>
  <c r="CR60" i="11"/>
  <c r="CR61" i="11" s="1"/>
  <c r="CN86" i="13" l="1"/>
  <c r="CN87" i="13" s="1"/>
  <c r="CQ58" i="13"/>
  <c r="CR30" i="13"/>
  <c r="CQ35" i="13"/>
  <c r="CQ31" i="13"/>
  <c r="CQ80" i="13"/>
  <c r="CQ82" i="13" s="1"/>
  <c r="CQ34" i="13"/>
  <c r="CO72" i="13"/>
  <c r="CO74" i="13" s="1"/>
  <c r="CO76" i="13" s="1"/>
  <c r="CO61" i="13"/>
  <c r="CO63" i="13" s="1"/>
  <c r="CO66" i="13"/>
  <c r="CO69" i="13" s="1"/>
  <c r="CP59" i="13"/>
  <c r="CP67" i="13"/>
  <c r="CP57" i="13"/>
  <c r="CP60" i="13"/>
  <c r="CP73" i="13" s="1"/>
  <c r="CP44" i="13"/>
  <c r="CP46" i="13" s="1"/>
  <c r="CP36" i="13"/>
  <c r="CP37" i="13" s="1"/>
  <c r="CP38" i="13" s="1"/>
  <c r="CP39" i="13" s="1"/>
  <c r="CP41" i="13" s="1"/>
  <c r="CT40" i="11"/>
  <c r="CT43" i="11" s="1"/>
  <c r="CT35" i="11"/>
  <c r="CT37" i="11" s="1"/>
  <c r="CT46" i="11"/>
  <c r="CT48" i="11" s="1"/>
  <c r="CT50" i="11" s="1"/>
  <c r="CT11" i="11"/>
  <c r="CT12" i="11" s="1"/>
  <c r="CT13" i="11" s="1"/>
  <c r="CT15" i="11" s="1"/>
  <c r="CS60" i="11"/>
  <c r="CS61" i="11" s="1"/>
  <c r="CU41" i="11"/>
  <c r="CU34" i="11"/>
  <c r="CU47" i="11" s="1"/>
  <c r="CU31" i="11"/>
  <c r="CU18" i="11"/>
  <c r="CU20" i="11" s="1"/>
  <c r="CU33" i="11"/>
  <c r="CU10" i="11"/>
  <c r="CV54" i="11"/>
  <c r="CV56" i="11" s="1"/>
  <c r="CV32" i="11"/>
  <c r="CV9" i="11"/>
  <c r="CV5" i="11"/>
  <c r="CV8" i="11"/>
  <c r="CW4" i="11"/>
  <c r="CO86" i="13" l="1"/>
  <c r="CO87" i="13" s="1"/>
  <c r="CP61" i="13"/>
  <c r="CP63" i="13" s="1"/>
  <c r="CP66" i="13"/>
  <c r="CP69" i="13" s="1"/>
  <c r="CP72" i="13"/>
  <c r="CP74" i="13" s="1"/>
  <c r="CP76" i="13" s="1"/>
  <c r="CQ67" i="13"/>
  <c r="CQ60" i="13"/>
  <c r="CQ73" i="13" s="1"/>
  <c r="CQ57" i="13"/>
  <c r="CQ36" i="13"/>
  <c r="CQ37" i="13" s="1"/>
  <c r="CQ38" i="13" s="1"/>
  <c r="CQ39" i="13" s="1"/>
  <c r="CQ41" i="13" s="1"/>
  <c r="CQ44" i="13"/>
  <c r="CQ46" i="13" s="1"/>
  <c r="CQ59" i="13"/>
  <c r="CR58" i="13"/>
  <c r="CS30" i="13"/>
  <c r="CR35" i="13"/>
  <c r="CR31" i="13"/>
  <c r="CR34" i="13"/>
  <c r="CR80" i="13"/>
  <c r="CR82" i="13" s="1"/>
  <c r="CU11" i="11"/>
  <c r="CU12" i="11" s="1"/>
  <c r="CU13" i="11" s="1"/>
  <c r="CU15" i="11" s="1"/>
  <c r="CT60" i="11"/>
  <c r="CT61" i="11" s="1"/>
  <c r="CU46" i="11"/>
  <c r="CU48" i="11" s="1"/>
  <c r="CU50" i="11" s="1"/>
  <c r="CU35" i="11"/>
  <c r="CU37" i="11" s="1"/>
  <c r="CU40" i="11"/>
  <c r="CU43" i="11" s="1"/>
  <c r="CW5" i="11"/>
  <c r="CW32" i="11"/>
  <c r="CW8" i="11"/>
  <c r="CX4" i="11"/>
  <c r="CW9" i="11"/>
  <c r="CW54" i="11"/>
  <c r="CW56" i="11" s="1"/>
  <c r="CV33" i="11"/>
  <c r="CV31" i="11"/>
  <c r="CV18" i="11"/>
  <c r="CV20" i="11" s="1"/>
  <c r="CV34" i="11"/>
  <c r="CV47" i="11" s="1"/>
  <c r="CV10" i="11"/>
  <c r="CV41" i="11"/>
  <c r="CQ72" i="13" l="1"/>
  <c r="CQ74" i="13" s="1"/>
  <c r="CQ76" i="13" s="1"/>
  <c r="CQ66" i="13"/>
  <c r="CQ69" i="13" s="1"/>
  <c r="CQ61" i="13"/>
  <c r="CQ63" i="13" s="1"/>
  <c r="CR36" i="13"/>
  <c r="CR37" i="13" s="1"/>
  <c r="CR38" i="13" s="1"/>
  <c r="CR39" i="13" s="1"/>
  <c r="CR41" i="13" s="1"/>
  <c r="CR59" i="13"/>
  <c r="CR67" i="13"/>
  <c r="CR57" i="13"/>
  <c r="CR60" i="13"/>
  <c r="CR73" i="13" s="1"/>
  <c r="CR44" i="13"/>
  <c r="CR46" i="13" s="1"/>
  <c r="CS58" i="13"/>
  <c r="CT30" i="13"/>
  <c r="CS35" i="13"/>
  <c r="CS31" i="13"/>
  <c r="CS34" i="13"/>
  <c r="CS80" i="13"/>
  <c r="CS82" i="13" s="1"/>
  <c r="CP86" i="13"/>
  <c r="CP87" i="13" s="1"/>
  <c r="CV40" i="11"/>
  <c r="CV43" i="11" s="1"/>
  <c r="CV35" i="11"/>
  <c r="CV37" i="11" s="1"/>
  <c r="CV46" i="11"/>
  <c r="CV48" i="11" s="1"/>
  <c r="CV50" i="11" s="1"/>
  <c r="CU60" i="11"/>
  <c r="CU61" i="11" s="1"/>
  <c r="CW41" i="11"/>
  <c r="CW33" i="11"/>
  <c r="CW34" i="11"/>
  <c r="CW47" i="11" s="1"/>
  <c r="CW31" i="11"/>
  <c r="CW10" i="11"/>
  <c r="CW18" i="11"/>
  <c r="CW20" i="11" s="1"/>
  <c r="CX5" i="11"/>
  <c r="CX32" i="11"/>
  <c r="CX8" i="11"/>
  <c r="CX9" i="11"/>
  <c r="CY4" i="11"/>
  <c r="CX54" i="11"/>
  <c r="CX56" i="11" s="1"/>
  <c r="CV11" i="11"/>
  <c r="CV12" i="11" s="1"/>
  <c r="CV13" i="11" s="1"/>
  <c r="CV15" i="11" s="1"/>
  <c r="CR66" i="13" l="1"/>
  <c r="CR69" i="13" s="1"/>
  <c r="CR72" i="13"/>
  <c r="CR74" i="13" s="1"/>
  <c r="CR76" i="13" s="1"/>
  <c r="CR61" i="13"/>
  <c r="CR63" i="13" s="1"/>
  <c r="CS57" i="13"/>
  <c r="CS60" i="13"/>
  <c r="CS73" i="13" s="1"/>
  <c r="CS36" i="13"/>
  <c r="CS37" i="13" s="1"/>
  <c r="CS38" i="13" s="1"/>
  <c r="CS39" i="13" s="1"/>
  <c r="CS41" i="13" s="1"/>
  <c r="CS44" i="13"/>
  <c r="CS46" i="13" s="1"/>
  <c r="CS67" i="13"/>
  <c r="CS59" i="13"/>
  <c r="CT34" i="13"/>
  <c r="CU30" i="13"/>
  <c r="CT80" i="13"/>
  <c r="CT82" i="13" s="1"/>
  <c r="CT58" i="13"/>
  <c r="CT31" i="13"/>
  <c r="CT35" i="13"/>
  <c r="CQ86" i="13"/>
  <c r="CQ87" i="13" s="1"/>
  <c r="CY32" i="11"/>
  <c r="CY8" i="11"/>
  <c r="CY9" i="11"/>
  <c r="CY5" i="11"/>
  <c r="CZ4" i="11"/>
  <c r="CY54" i="11"/>
  <c r="CY56" i="11" s="1"/>
  <c r="CV60" i="11"/>
  <c r="CV61" i="11" s="1"/>
  <c r="CW40" i="11"/>
  <c r="CW43" i="11" s="1"/>
  <c r="CW46" i="11"/>
  <c r="CW48" i="11" s="1"/>
  <c r="CW50" i="11" s="1"/>
  <c r="CW35" i="11"/>
  <c r="CW37" i="11" s="1"/>
  <c r="CX33" i="11"/>
  <c r="CX31" i="11"/>
  <c r="CX34" i="11"/>
  <c r="CX47" i="11" s="1"/>
  <c r="CX10" i="11"/>
  <c r="CX18" i="11"/>
  <c r="CX20" i="11" s="1"/>
  <c r="CX41" i="11"/>
  <c r="CW11" i="11"/>
  <c r="CW12" i="11" s="1"/>
  <c r="CW13" i="11" s="1"/>
  <c r="CW15" i="11" s="1"/>
  <c r="CT36" i="13" l="1"/>
  <c r="CT37" i="13" s="1"/>
  <c r="CT38" i="13" s="1"/>
  <c r="CT39" i="13" s="1"/>
  <c r="CT41" i="13" s="1"/>
  <c r="CT67" i="13"/>
  <c r="CT44" i="13"/>
  <c r="CT46" i="13" s="1"/>
  <c r="CT60" i="13"/>
  <c r="CT73" i="13" s="1"/>
  <c r="CT59" i="13"/>
  <c r="CT57" i="13"/>
  <c r="CS66" i="13"/>
  <c r="CS69" i="13" s="1"/>
  <c r="CS72" i="13"/>
  <c r="CS74" i="13" s="1"/>
  <c r="CS76" i="13" s="1"/>
  <c r="CS61" i="13"/>
  <c r="CS63" i="13" s="1"/>
  <c r="CV30" i="13"/>
  <c r="CU80" i="13"/>
  <c r="CU82" i="13" s="1"/>
  <c r="CU58" i="13"/>
  <c r="CU31" i="13"/>
  <c r="CU35" i="13"/>
  <c r="CU34" i="13"/>
  <c r="CR86" i="13"/>
  <c r="CR87" i="13" s="1"/>
  <c r="CX46" i="11"/>
  <c r="CX48" i="11" s="1"/>
  <c r="CX50" i="11" s="1"/>
  <c r="CX40" i="11"/>
  <c r="CX43" i="11" s="1"/>
  <c r="CX35" i="11"/>
  <c r="CX37" i="11" s="1"/>
  <c r="CY41" i="11"/>
  <c r="CY33" i="11"/>
  <c r="CY31" i="11"/>
  <c r="CY18" i="11"/>
  <c r="CY20" i="11" s="1"/>
  <c r="CY34" i="11"/>
  <c r="CY47" i="11" s="1"/>
  <c r="CY10" i="11"/>
  <c r="CX11" i="11"/>
  <c r="CX12" i="11" s="1"/>
  <c r="CX13" i="11" s="1"/>
  <c r="CX15" i="11" s="1"/>
  <c r="CW60" i="11"/>
  <c r="CW61" i="11" s="1"/>
  <c r="CZ54" i="11"/>
  <c r="CZ56" i="11" s="1"/>
  <c r="CZ8" i="11"/>
  <c r="CZ5" i="11"/>
  <c r="CZ32" i="11"/>
  <c r="CZ9" i="11"/>
  <c r="DA4" i="11"/>
  <c r="CU36" i="13" l="1"/>
  <c r="CU60" i="13"/>
  <c r="CU73" i="13" s="1"/>
  <c r="CU67" i="13"/>
  <c r="CU59" i="13"/>
  <c r="CU44" i="13"/>
  <c r="CU46" i="13" s="1"/>
  <c r="CU57" i="13"/>
  <c r="CT72" i="13"/>
  <c r="CT74" i="13" s="1"/>
  <c r="CT76" i="13" s="1"/>
  <c r="CT61" i="13"/>
  <c r="CT63" i="13" s="1"/>
  <c r="CT66" i="13"/>
  <c r="CT69" i="13" s="1"/>
  <c r="CV31" i="13"/>
  <c r="CV58" i="13"/>
  <c r="CW30" i="13"/>
  <c r="CV80" i="13"/>
  <c r="CV82" i="13" s="1"/>
  <c r="CV34" i="13"/>
  <c r="CV35" i="13"/>
  <c r="CS86" i="13"/>
  <c r="CS87" i="13" s="1"/>
  <c r="CZ41" i="11"/>
  <c r="CZ31" i="11"/>
  <c r="CZ18" i="11"/>
  <c r="CZ20" i="11" s="1"/>
  <c r="CZ34" i="11"/>
  <c r="CZ47" i="11" s="1"/>
  <c r="CZ33" i="11"/>
  <c r="CZ10" i="11"/>
  <c r="CY40" i="11"/>
  <c r="CY43" i="11" s="1"/>
  <c r="CY46" i="11"/>
  <c r="CY48" i="11" s="1"/>
  <c r="CY50" i="11" s="1"/>
  <c r="CY35" i="11"/>
  <c r="CY37" i="11" s="1"/>
  <c r="DA32" i="11"/>
  <c r="DA54" i="11"/>
  <c r="DA56" i="11" s="1"/>
  <c r="DA8" i="11"/>
  <c r="DA5" i="11"/>
  <c r="DA9" i="11"/>
  <c r="DB4" i="11"/>
  <c r="CY11" i="11"/>
  <c r="CY12" i="11" s="1"/>
  <c r="CY13" i="11" s="1"/>
  <c r="CY15" i="11" s="1"/>
  <c r="CX60" i="11"/>
  <c r="CX61" i="11" s="1"/>
  <c r="CT86" i="13" l="1"/>
  <c r="CT87" i="13" s="1"/>
  <c r="CU66" i="13"/>
  <c r="CU69" i="13" s="1"/>
  <c r="CU61" i="13"/>
  <c r="CU63" i="13" s="1"/>
  <c r="CU72" i="13"/>
  <c r="CU74" i="13" s="1"/>
  <c r="CU76" i="13" s="1"/>
  <c r="CW34" i="13"/>
  <c r="CX30" i="13"/>
  <c r="CW80" i="13"/>
  <c r="CW82" i="13" s="1"/>
  <c r="CW58" i="13"/>
  <c r="CW35" i="13"/>
  <c r="CW31" i="13"/>
  <c r="CV36" i="13"/>
  <c r="CV37" i="13" s="1"/>
  <c r="CV38" i="13" s="1"/>
  <c r="CV39" i="13" s="1"/>
  <c r="CV41" i="13" s="1"/>
  <c r="CV67" i="13"/>
  <c r="CV59" i="13"/>
  <c r="CV60" i="13"/>
  <c r="CV73" i="13" s="1"/>
  <c r="CV57" i="13"/>
  <c r="CV44" i="13"/>
  <c r="CV46" i="13" s="1"/>
  <c r="CU37" i="13"/>
  <c r="CU38" i="13" s="1"/>
  <c r="CU39" i="13" s="1"/>
  <c r="CU41" i="13" s="1"/>
  <c r="CZ11" i="11"/>
  <c r="CZ12" i="11" s="1"/>
  <c r="CZ13" i="11" s="1"/>
  <c r="CZ15" i="11" s="1"/>
  <c r="CY60" i="11"/>
  <c r="CY61" i="11" s="1"/>
  <c r="DA41" i="11"/>
  <c r="DA31" i="11"/>
  <c r="DA18" i="11"/>
  <c r="DA20" i="11" s="1"/>
  <c r="DA34" i="11"/>
  <c r="DA47" i="11" s="1"/>
  <c r="DA33" i="11"/>
  <c r="DA10" i="11"/>
  <c r="DB32" i="11"/>
  <c r="DB54" i="11"/>
  <c r="DB56" i="11" s="1"/>
  <c r="DB9" i="11"/>
  <c r="DB5" i="11"/>
  <c r="DC4" i="11"/>
  <c r="DB8" i="11"/>
  <c r="CZ46" i="11"/>
  <c r="CZ48" i="11" s="1"/>
  <c r="CZ50" i="11" s="1"/>
  <c r="CZ35" i="11"/>
  <c r="CZ37" i="11" s="1"/>
  <c r="CZ40" i="11"/>
  <c r="CZ43" i="11" s="1"/>
  <c r="CX80" i="13" l="1"/>
  <c r="CX82" i="13" s="1"/>
  <c r="CX58" i="13"/>
  <c r="CX35" i="13"/>
  <c r="CX34" i="13"/>
  <c r="CX31" i="13"/>
  <c r="CY30" i="13"/>
  <c r="CV66" i="13"/>
  <c r="CV69" i="13" s="1"/>
  <c r="CV72" i="13"/>
  <c r="CV74" i="13" s="1"/>
  <c r="CV76" i="13" s="1"/>
  <c r="CV61" i="13"/>
  <c r="CV63" i="13" s="1"/>
  <c r="CU86" i="13"/>
  <c r="CU87" i="13" s="1"/>
  <c r="CW44" i="13"/>
  <c r="CW46" i="13" s="1"/>
  <c r="CW59" i="13"/>
  <c r="CW36" i="13"/>
  <c r="CW37" i="13" s="1"/>
  <c r="CW38" i="13" s="1"/>
  <c r="CW39" i="13" s="1"/>
  <c r="CW41" i="13" s="1"/>
  <c r="CW57" i="13"/>
  <c r="CW67" i="13"/>
  <c r="CW60" i="13"/>
  <c r="CW73" i="13" s="1"/>
  <c r="CZ60" i="11"/>
  <c r="CZ61" i="11" s="1"/>
  <c r="DB41" i="11"/>
  <c r="DB34" i="11"/>
  <c r="DB47" i="11" s="1"/>
  <c r="DB33" i="11"/>
  <c r="DB31" i="11"/>
  <c r="DB18" i="11"/>
  <c r="DB20" i="11" s="1"/>
  <c r="DB10" i="11"/>
  <c r="DA46" i="11"/>
  <c r="DA48" i="11" s="1"/>
  <c r="DA50" i="11" s="1"/>
  <c r="DA40" i="11"/>
  <c r="DA43" i="11" s="1"/>
  <c r="DA35" i="11"/>
  <c r="DA37" i="11" s="1"/>
  <c r="DC32" i="11"/>
  <c r="DC9" i="11"/>
  <c r="DC5" i="11"/>
  <c r="DD4" i="11"/>
  <c r="DC8" i="11"/>
  <c r="DC54" i="11"/>
  <c r="DC56" i="11" s="1"/>
  <c r="DA11" i="11"/>
  <c r="DA12" i="11" s="1"/>
  <c r="DA13" i="11" s="1"/>
  <c r="DA15" i="11" s="1"/>
  <c r="CW66" i="13" l="1"/>
  <c r="CW69" i="13" s="1"/>
  <c r="CW72" i="13"/>
  <c r="CW74" i="13" s="1"/>
  <c r="CW76" i="13" s="1"/>
  <c r="CW61" i="13"/>
  <c r="CW63" i="13" s="1"/>
  <c r="CY35" i="13"/>
  <c r="CY80" i="13"/>
  <c r="CY82" i="13" s="1"/>
  <c r="CY34" i="13"/>
  <c r="CY58" i="13"/>
  <c r="CZ30" i="13"/>
  <c r="CY31" i="13"/>
  <c r="CX60" i="13"/>
  <c r="CX73" i="13" s="1"/>
  <c r="CX59" i="13"/>
  <c r="CX44" i="13"/>
  <c r="CX46" i="13" s="1"/>
  <c r="CX36" i="13"/>
  <c r="CX37" i="13" s="1"/>
  <c r="CX38" i="13" s="1"/>
  <c r="CX39" i="13" s="1"/>
  <c r="CX41" i="13" s="1"/>
  <c r="CX67" i="13"/>
  <c r="CX57" i="13"/>
  <c r="CV86" i="13"/>
  <c r="CV87" i="13" s="1"/>
  <c r="DB40" i="11"/>
  <c r="DB43" i="11" s="1"/>
  <c r="DB46" i="11"/>
  <c r="DB48" i="11" s="1"/>
  <c r="DB50" i="11" s="1"/>
  <c r="DB35" i="11"/>
  <c r="DB37" i="11" s="1"/>
  <c r="DD54" i="11"/>
  <c r="DD56" i="11" s="1"/>
  <c r="DD32" i="11"/>
  <c r="DD9" i="11"/>
  <c r="DD5" i="11"/>
  <c r="DD8" i="11"/>
  <c r="DE4" i="11"/>
  <c r="DB11" i="11"/>
  <c r="DB12" i="11" s="1"/>
  <c r="DB13" i="11" s="1"/>
  <c r="DB15" i="11" s="1"/>
  <c r="DA60" i="11"/>
  <c r="DA61" i="11" s="1"/>
  <c r="DC41" i="11"/>
  <c r="DC31" i="11"/>
  <c r="DC18" i="11"/>
  <c r="DC20" i="11" s="1"/>
  <c r="DC33" i="11"/>
  <c r="DC10" i="11"/>
  <c r="DC34" i="11"/>
  <c r="DC47" i="11" s="1"/>
  <c r="CZ58" i="13" l="1"/>
  <c r="DA30" i="13"/>
  <c r="CZ34" i="13"/>
  <c r="CZ35" i="13"/>
  <c r="CZ31" i="13"/>
  <c r="CZ80" i="13"/>
  <c r="CZ82" i="13" s="1"/>
  <c r="CX61" i="13"/>
  <c r="CX63" i="13" s="1"/>
  <c r="CX72" i="13"/>
  <c r="CX74" i="13" s="1"/>
  <c r="CX76" i="13" s="1"/>
  <c r="CX66" i="13"/>
  <c r="CX69" i="13" s="1"/>
  <c r="CW86" i="13"/>
  <c r="CW87" i="13" s="1"/>
  <c r="CY67" i="13"/>
  <c r="CY60" i="13"/>
  <c r="CY73" i="13" s="1"/>
  <c r="CY59" i="13"/>
  <c r="CY44" i="13"/>
  <c r="CY46" i="13" s="1"/>
  <c r="CY36" i="13"/>
  <c r="CY37" i="13" s="1"/>
  <c r="CY38" i="13" s="1"/>
  <c r="CY39" i="13" s="1"/>
  <c r="CY41" i="13" s="1"/>
  <c r="CY57" i="13"/>
  <c r="DC46" i="11"/>
  <c r="DC48" i="11" s="1"/>
  <c r="DC50" i="11" s="1"/>
  <c r="DC40" i="11"/>
  <c r="DC43" i="11" s="1"/>
  <c r="DC35" i="11"/>
  <c r="DC37" i="11" s="1"/>
  <c r="DB60" i="11"/>
  <c r="DB61" i="11" s="1"/>
  <c r="DD33" i="11"/>
  <c r="DD31" i="11"/>
  <c r="DD18" i="11"/>
  <c r="DD20" i="11" s="1"/>
  <c r="DD41" i="11"/>
  <c r="DD10" i="11"/>
  <c r="DD34" i="11"/>
  <c r="DD47" i="11" s="1"/>
  <c r="DC11" i="11"/>
  <c r="DC12" i="11" s="1"/>
  <c r="DC13" i="11" s="1"/>
  <c r="DC15" i="11" s="1"/>
  <c r="DE5" i="11"/>
  <c r="DE32" i="11"/>
  <c r="DE9" i="11"/>
  <c r="DE8" i="11"/>
  <c r="DF4" i="11"/>
  <c r="DE54" i="11"/>
  <c r="DE56" i="11" s="1"/>
  <c r="CX86" i="13" l="1"/>
  <c r="CX87" i="13" s="1"/>
  <c r="CZ36" i="13"/>
  <c r="CZ37" i="13" s="1"/>
  <c r="CZ38" i="13" s="1"/>
  <c r="CZ39" i="13" s="1"/>
  <c r="CZ41" i="13" s="1"/>
  <c r="CZ67" i="13"/>
  <c r="CZ59" i="13"/>
  <c r="CZ44" i="13"/>
  <c r="CZ46" i="13" s="1"/>
  <c r="CZ60" i="13"/>
  <c r="CZ73" i="13" s="1"/>
  <c r="CZ57" i="13"/>
  <c r="DA35" i="13"/>
  <c r="DA34" i="13"/>
  <c r="DA31" i="13"/>
  <c r="DB30" i="13"/>
  <c r="DA80" i="13"/>
  <c r="DA82" i="13" s="1"/>
  <c r="DA58" i="13"/>
  <c r="CY72" i="13"/>
  <c r="CY74" i="13" s="1"/>
  <c r="CY76" i="13" s="1"/>
  <c r="CY66" i="13"/>
  <c r="CY69" i="13" s="1"/>
  <c r="CY61" i="13"/>
  <c r="CY63" i="13" s="1"/>
  <c r="DD40" i="11"/>
  <c r="DD43" i="11" s="1"/>
  <c r="DD46" i="11"/>
  <c r="DD48" i="11" s="1"/>
  <c r="DD50" i="11" s="1"/>
  <c r="DD35" i="11"/>
  <c r="DD37" i="11" s="1"/>
  <c r="DE41" i="11"/>
  <c r="DE33" i="11"/>
  <c r="DE34" i="11"/>
  <c r="DE47" i="11" s="1"/>
  <c r="DE10" i="11"/>
  <c r="DE18" i="11"/>
  <c r="DE20" i="11" s="1"/>
  <c r="DE31" i="11"/>
  <c r="DD11" i="11"/>
  <c r="DD12" i="11" s="1"/>
  <c r="DD13" i="11" s="1"/>
  <c r="DD15" i="11" s="1"/>
  <c r="DF5" i="11"/>
  <c r="DF32" i="11"/>
  <c r="DF9" i="11"/>
  <c r="DF8" i="11"/>
  <c r="DG4" i="11"/>
  <c r="DF54" i="11"/>
  <c r="DF56" i="11" s="1"/>
  <c r="DC60" i="11"/>
  <c r="DC61" i="11" s="1"/>
  <c r="CY86" i="13" l="1"/>
  <c r="CY87" i="13" s="1"/>
  <c r="CZ66" i="13"/>
  <c r="CZ69" i="13" s="1"/>
  <c r="CZ61" i="13"/>
  <c r="CZ63" i="13" s="1"/>
  <c r="CZ72" i="13"/>
  <c r="CZ74" i="13" s="1"/>
  <c r="CZ76" i="13" s="1"/>
  <c r="DC30" i="13"/>
  <c r="DB35" i="13"/>
  <c r="DB34" i="13"/>
  <c r="DB80" i="13"/>
  <c r="DB82" i="13" s="1"/>
  <c r="DB58" i="13"/>
  <c r="DB31" i="13"/>
  <c r="DA57" i="13"/>
  <c r="DA36" i="13"/>
  <c r="DA37" i="13" s="1"/>
  <c r="DA38" i="13" s="1"/>
  <c r="DA39" i="13" s="1"/>
  <c r="DA41" i="13" s="1"/>
  <c r="DA67" i="13"/>
  <c r="DA59" i="13"/>
  <c r="DA44" i="13"/>
  <c r="DA46" i="13" s="1"/>
  <c r="DA60" i="13"/>
  <c r="DA73" i="13" s="1"/>
  <c r="DF33" i="11"/>
  <c r="DF41" i="11"/>
  <c r="DF31" i="11"/>
  <c r="DF10" i="11"/>
  <c r="DF34" i="11"/>
  <c r="DF47" i="11" s="1"/>
  <c r="DF18" i="11"/>
  <c r="DF20" i="11" s="1"/>
  <c r="DG32" i="11"/>
  <c r="DG8" i="11"/>
  <c r="DG9" i="11"/>
  <c r="DH4" i="11"/>
  <c r="DG5" i="11"/>
  <c r="DG54" i="11"/>
  <c r="DG56" i="11" s="1"/>
  <c r="DE11" i="11"/>
  <c r="DE12" i="11" s="1"/>
  <c r="DE13" i="11" s="1"/>
  <c r="DE15" i="11" s="1"/>
  <c r="DD60" i="11"/>
  <c r="DD61" i="11" s="1"/>
  <c r="DE40" i="11"/>
  <c r="DE43" i="11" s="1"/>
  <c r="DE46" i="11"/>
  <c r="DE48" i="11" s="1"/>
  <c r="DE50" i="11" s="1"/>
  <c r="DE35" i="11"/>
  <c r="DE37" i="11" s="1"/>
  <c r="CZ86" i="13" l="1"/>
  <c r="CZ87" i="13" s="1"/>
  <c r="DC34" i="13"/>
  <c r="DC35" i="13"/>
  <c r="DD30" i="13"/>
  <c r="DC58" i="13"/>
  <c r="DC80" i="13"/>
  <c r="DC82" i="13" s="1"/>
  <c r="DC31" i="13"/>
  <c r="DA66" i="13"/>
  <c r="DA69" i="13" s="1"/>
  <c r="DA72" i="13"/>
  <c r="DA74" i="13" s="1"/>
  <c r="DA76" i="13" s="1"/>
  <c r="DA61" i="13"/>
  <c r="DA63" i="13" s="1"/>
  <c r="DB44" i="13"/>
  <c r="DB46" i="13" s="1"/>
  <c r="DB67" i="13"/>
  <c r="DB59" i="13"/>
  <c r="DB57" i="13"/>
  <c r="DB60" i="13"/>
  <c r="DB73" i="13" s="1"/>
  <c r="DB36" i="13"/>
  <c r="DB37" i="13" s="1"/>
  <c r="DB38" i="13" s="1"/>
  <c r="DB39" i="13" s="1"/>
  <c r="DB41" i="13" s="1"/>
  <c r="DF11" i="11"/>
  <c r="DF12" i="11" s="1"/>
  <c r="DF13" i="11" s="1"/>
  <c r="DF15" i="11" s="1"/>
  <c r="DG41" i="11"/>
  <c r="DG33" i="11"/>
  <c r="DG31" i="11"/>
  <c r="DG18" i="11"/>
  <c r="DG20" i="11" s="1"/>
  <c r="DG34" i="11"/>
  <c r="DG47" i="11" s="1"/>
  <c r="DG10" i="11"/>
  <c r="DF40" i="11"/>
  <c r="DF43" i="11" s="1"/>
  <c r="DF46" i="11"/>
  <c r="DF48" i="11" s="1"/>
  <c r="DF50" i="11" s="1"/>
  <c r="DF35" i="11"/>
  <c r="DF37" i="11" s="1"/>
  <c r="DE60" i="11"/>
  <c r="DE61" i="11" s="1"/>
  <c r="DH54" i="11"/>
  <c r="DH56" i="11" s="1"/>
  <c r="DH32" i="11"/>
  <c r="DH8" i="11"/>
  <c r="DH9" i="11"/>
  <c r="DI4" i="11"/>
  <c r="DH5" i="11"/>
  <c r="DC44" i="13" l="1"/>
  <c r="DC46" i="13" s="1"/>
  <c r="DC60" i="13"/>
  <c r="DC73" i="13" s="1"/>
  <c r="DC67" i="13"/>
  <c r="DC59" i="13"/>
  <c r="DC36" i="13"/>
  <c r="DC37" i="13" s="1"/>
  <c r="DC38" i="13" s="1"/>
  <c r="DC39" i="13" s="1"/>
  <c r="DC41" i="13" s="1"/>
  <c r="DC57" i="13"/>
  <c r="DB72" i="13"/>
  <c r="DB74" i="13" s="1"/>
  <c r="DB76" i="13" s="1"/>
  <c r="DB66" i="13"/>
  <c r="DB69" i="13" s="1"/>
  <c r="DB61" i="13"/>
  <c r="DB63" i="13" s="1"/>
  <c r="DD31" i="13"/>
  <c r="DE30" i="13"/>
  <c r="DD80" i="13"/>
  <c r="DD82" i="13" s="1"/>
  <c r="DD58" i="13"/>
  <c r="DD34" i="13"/>
  <c r="DD35" i="13"/>
  <c r="DA86" i="13"/>
  <c r="DA87" i="13" s="1"/>
  <c r="DG40" i="11"/>
  <c r="DG43" i="11" s="1"/>
  <c r="DG46" i="11"/>
  <c r="DG48" i="11" s="1"/>
  <c r="DG50" i="11" s="1"/>
  <c r="DG35" i="11"/>
  <c r="DG37" i="11" s="1"/>
  <c r="DF60" i="11"/>
  <c r="DF61" i="11" s="1"/>
  <c r="DH41" i="11"/>
  <c r="DH31" i="11"/>
  <c r="DH18" i="11"/>
  <c r="DH20" i="11" s="1"/>
  <c r="DH34" i="11"/>
  <c r="DH47" i="11" s="1"/>
  <c r="DH10" i="11"/>
  <c r="DH33" i="11"/>
  <c r="DI54" i="11"/>
  <c r="DI56" i="11" s="1"/>
  <c r="DI32" i="11"/>
  <c r="DI8" i="11"/>
  <c r="DI5" i="11"/>
  <c r="DJ4" i="11"/>
  <c r="DI9" i="11"/>
  <c r="DG11" i="11"/>
  <c r="DG12" i="11" s="1"/>
  <c r="DG13" i="11" s="1"/>
  <c r="DG15" i="11" s="1"/>
  <c r="DB86" i="13" l="1"/>
  <c r="DB87" i="13" s="1"/>
  <c r="DC61" i="13"/>
  <c r="DC63" i="13" s="1"/>
  <c r="DC66" i="13"/>
  <c r="DC69" i="13" s="1"/>
  <c r="DC72" i="13"/>
  <c r="DC74" i="13" s="1"/>
  <c r="DC76" i="13" s="1"/>
  <c r="DE80" i="13"/>
  <c r="DE82" i="13" s="1"/>
  <c r="DE58" i="13"/>
  <c r="DE35" i="13"/>
  <c r="DE34" i="13"/>
  <c r="DE31" i="13"/>
  <c r="DF30" i="13"/>
  <c r="DD60" i="13"/>
  <c r="DD73" i="13" s="1"/>
  <c r="DD44" i="13"/>
  <c r="DD46" i="13" s="1"/>
  <c r="DD36" i="13"/>
  <c r="DD37" i="13" s="1"/>
  <c r="DD38" i="13" s="1"/>
  <c r="DD39" i="13" s="1"/>
  <c r="DD41" i="13" s="1"/>
  <c r="DD67" i="13"/>
  <c r="DD59" i="13"/>
  <c r="DD57" i="13"/>
  <c r="DI41" i="11"/>
  <c r="DI31" i="11"/>
  <c r="DI18" i="11"/>
  <c r="DI20" i="11" s="1"/>
  <c r="DI34" i="11"/>
  <c r="DI47" i="11" s="1"/>
  <c r="DI33" i="11"/>
  <c r="DI10" i="11"/>
  <c r="DG60" i="11"/>
  <c r="DG61" i="11" s="1"/>
  <c r="DH11" i="11"/>
  <c r="DH12" i="11" s="1"/>
  <c r="DH13" i="11" s="1"/>
  <c r="DH15" i="11" s="1"/>
  <c r="DJ32" i="11"/>
  <c r="DJ54" i="11"/>
  <c r="DJ56" i="11" s="1"/>
  <c r="DJ9" i="11"/>
  <c r="DJ8" i="11"/>
  <c r="DK4" i="11"/>
  <c r="DJ5" i="11"/>
  <c r="DH46" i="11"/>
  <c r="DH48" i="11" s="1"/>
  <c r="DH50" i="11" s="1"/>
  <c r="DH40" i="11"/>
  <c r="DH43" i="11" s="1"/>
  <c r="DH35" i="11"/>
  <c r="DH37" i="11" s="1"/>
  <c r="DD66" i="13" l="1"/>
  <c r="DD69" i="13" s="1"/>
  <c r="DD72" i="13"/>
  <c r="DD74" i="13" s="1"/>
  <c r="DD76" i="13" s="1"/>
  <c r="DD61" i="13"/>
  <c r="DD63" i="13" s="1"/>
  <c r="DC86" i="13"/>
  <c r="DC87" i="13" s="1"/>
  <c r="DF34" i="13"/>
  <c r="DF80" i="13"/>
  <c r="DF82" i="13" s="1"/>
  <c r="DF58" i="13"/>
  <c r="DF35" i="13"/>
  <c r="DF31" i="13"/>
  <c r="DG30" i="13"/>
  <c r="DE36" i="13"/>
  <c r="DE37" i="13" s="1"/>
  <c r="DE38" i="13" s="1"/>
  <c r="DE39" i="13" s="1"/>
  <c r="DE41" i="13" s="1"/>
  <c r="DE59" i="13"/>
  <c r="DE57" i="13"/>
  <c r="DE60" i="13"/>
  <c r="DE73" i="13" s="1"/>
  <c r="DE67" i="13"/>
  <c r="DE44" i="13"/>
  <c r="DE46" i="13" s="1"/>
  <c r="DJ41" i="11"/>
  <c r="DJ34" i="11"/>
  <c r="DJ47" i="11" s="1"/>
  <c r="DJ33" i="11"/>
  <c r="DJ18" i="11"/>
  <c r="DJ20" i="11" s="1"/>
  <c r="DJ10" i="11"/>
  <c r="DJ31" i="11"/>
  <c r="DI11" i="11"/>
  <c r="DI12" i="11" s="1"/>
  <c r="DI13" i="11" s="1"/>
  <c r="DI15" i="11" s="1"/>
  <c r="DK32" i="11"/>
  <c r="DK9" i="11"/>
  <c r="DL4" i="11"/>
  <c r="DK8" i="11"/>
  <c r="DK5" i="11"/>
  <c r="DK54" i="11"/>
  <c r="DK56" i="11" s="1"/>
  <c r="DI40" i="11"/>
  <c r="DI43" i="11" s="1"/>
  <c r="DI35" i="11"/>
  <c r="DI37" i="11" s="1"/>
  <c r="DI46" i="11"/>
  <c r="DI48" i="11" s="1"/>
  <c r="DI50" i="11" s="1"/>
  <c r="DH60" i="11"/>
  <c r="DH61" i="11" s="1"/>
  <c r="DE61" i="13" l="1"/>
  <c r="DE63" i="13" s="1"/>
  <c r="DE66" i="13"/>
  <c r="DE69" i="13" s="1"/>
  <c r="DE72" i="13"/>
  <c r="DE74" i="13" s="1"/>
  <c r="DE76" i="13" s="1"/>
  <c r="DG58" i="13"/>
  <c r="DH30" i="13"/>
  <c r="DG31" i="13"/>
  <c r="DG35" i="13"/>
  <c r="DG34" i="13"/>
  <c r="DG80" i="13"/>
  <c r="DG82" i="13" s="1"/>
  <c r="DF44" i="13"/>
  <c r="DF46" i="13" s="1"/>
  <c r="DF67" i="13"/>
  <c r="DF57" i="13"/>
  <c r="DF60" i="13"/>
  <c r="DF73" i="13" s="1"/>
  <c r="DF59" i="13"/>
  <c r="DF36" i="13"/>
  <c r="DF37" i="13" s="1"/>
  <c r="DF38" i="13" s="1"/>
  <c r="DF39" i="13" s="1"/>
  <c r="DF41" i="13" s="1"/>
  <c r="DD86" i="13"/>
  <c r="DD87" i="13" s="1"/>
  <c r="DJ11" i="11"/>
  <c r="DJ12" i="11" s="1"/>
  <c r="DJ13" i="11" s="1"/>
  <c r="DJ15" i="11" s="1"/>
  <c r="DK41" i="11"/>
  <c r="DK33" i="11"/>
  <c r="DK31" i="11"/>
  <c r="DK10" i="11"/>
  <c r="DK34" i="11"/>
  <c r="DK47" i="11" s="1"/>
  <c r="DK18" i="11"/>
  <c r="DK20" i="11" s="1"/>
  <c r="DI60" i="11"/>
  <c r="DI61" i="11" s="1"/>
  <c r="DJ40" i="11"/>
  <c r="DJ43" i="11" s="1"/>
  <c r="DJ35" i="11"/>
  <c r="DJ37" i="11" s="1"/>
  <c r="DJ46" i="11"/>
  <c r="DJ48" i="11" s="1"/>
  <c r="DJ50" i="11" s="1"/>
  <c r="DL54" i="11"/>
  <c r="DL56" i="11" s="1"/>
  <c r="DL32" i="11"/>
  <c r="DL9" i="11"/>
  <c r="DL5" i="11"/>
  <c r="DL8" i="11"/>
  <c r="DM4" i="11"/>
  <c r="DE86" i="13" l="1"/>
  <c r="DE87" i="13" s="1"/>
  <c r="DG36" i="13"/>
  <c r="DG37" i="13" s="1"/>
  <c r="DG38" i="13" s="1"/>
  <c r="DG39" i="13" s="1"/>
  <c r="DG41" i="13" s="1"/>
  <c r="DG44" i="13"/>
  <c r="DG46" i="13" s="1"/>
  <c r="DG67" i="13"/>
  <c r="DG60" i="13"/>
  <c r="DG73" i="13" s="1"/>
  <c r="DG57" i="13"/>
  <c r="DG59" i="13"/>
  <c r="DH80" i="13"/>
  <c r="DH82" i="13" s="1"/>
  <c r="DH58" i="13"/>
  <c r="DI30" i="13"/>
  <c r="DH35" i="13"/>
  <c r="DH34" i="13"/>
  <c r="DH31" i="13"/>
  <c r="DF66" i="13"/>
  <c r="DF69" i="13" s="1"/>
  <c r="DF72" i="13"/>
  <c r="DF74" i="13" s="1"/>
  <c r="DF76" i="13" s="1"/>
  <c r="DF61" i="13"/>
  <c r="DF63" i="13" s="1"/>
  <c r="DJ60" i="11"/>
  <c r="DJ61" i="11" s="1"/>
  <c r="DK46" i="11"/>
  <c r="DK48" i="11" s="1"/>
  <c r="DK50" i="11" s="1"/>
  <c r="DK35" i="11"/>
  <c r="DK37" i="11" s="1"/>
  <c r="DK40" i="11"/>
  <c r="DK43" i="11" s="1"/>
  <c r="DK11" i="11"/>
  <c r="DK12" i="11" s="1"/>
  <c r="DK13" i="11" s="1"/>
  <c r="DK15" i="11" s="1"/>
  <c r="DM5" i="11"/>
  <c r="DM8" i="11"/>
  <c r="DN4" i="11"/>
  <c r="DM32" i="11"/>
  <c r="DM9" i="11"/>
  <c r="DM54" i="11"/>
  <c r="DM56" i="11" s="1"/>
  <c r="DL41" i="11"/>
  <c r="DL33" i="11"/>
  <c r="DL31" i="11"/>
  <c r="DL18" i="11"/>
  <c r="DL20" i="11" s="1"/>
  <c r="DL34" i="11"/>
  <c r="DL47" i="11" s="1"/>
  <c r="DL10" i="11"/>
  <c r="DF86" i="13" l="1"/>
  <c r="DF87" i="13" s="1"/>
  <c r="DG72" i="13"/>
  <c r="DG74" i="13" s="1"/>
  <c r="DG76" i="13" s="1"/>
  <c r="DG66" i="13"/>
  <c r="DG69" i="13" s="1"/>
  <c r="DG61" i="13"/>
  <c r="DG63" i="13" s="1"/>
  <c r="DH36" i="13"/>
  <c r="DH37" i="13" s="1"/>
  <c r="DH38" i="13" s="1"/>
  <c r="DH39" i="13" s="1"/>
  <c r="DH41" i="13" s="1"/>
  <c r="DH67" i="13"/>
  <c r="DH57" i="13"/>
  <c r="DH60" i="13"/>
  <c r="DH73" i="13" s="1"/>
  <c r="DH59" i="13"/>
  <c r="DH44" i="13"/>
  <c r="DH46" i="13" s="1"/>
  <c r="DI58" i="13"/>
  <c r="DI34" i="13"/>
  <c r="DI31" i="13"/>
  <c r="DJ30" i="13"/>
  <c r="DI35" i="13"/>
  <c r="DI80" i="13"/>
  <c r="DI82" i="13" s="1"/>
  <c r="DM41" i="11"/>
  <c r="DM33" i="11"/>
  <c r="DM34" i="11"/>
  <c r="DM47" i="11" s="1"/>
  <c r="DM10" i="11"/>
  <c r="DM18" i="11"/>
  <c r="DM20" i="11" s="1"/>
  <c r="DM31" i="11"/>
  <c r="DL11" i="11"/>
  <c r="DL12" i="11" s="1"/>
  <c r="DL13" i="11" s="1"/>
  <c r="DL15" i="11" s="1"/>
  <c r="DL40" i="11"/>
  <c r="DL43" i="11" s="1"/>
  <c r="DL35" i="11"/>
  <c r="DL37" i="11" s="1"/>
  <c r="DL46" i="11"/>
  <c r="DL48" i="11" s="1"/>
  <c r="DL50" i="11" s="1"/>
  <c r="DN5" i="11"/>
  <c r="DN8" i="11"/>
  <c r="DN32" i="11"/>
  <c r="DN9" i="11"/>
  <c r="DO4" i="11"/>
  <c r="DN54" i="11"/>
  <c r="DN56" i="11" s="1"/>
  <c r="DK60" i="11"/>
  <c r="DK61" i="11" s="1"/>
  <c r="DJ80" i="13" l="1"/>
  <c r="DJ82" i="13" s="1"/>
  <c r="DJ31" i="13"/>
  <c r="DK30" i="13"/>
  <c r="DJ58" i="13"/>
  <c r="DJ34" i="13"/>
  <c r="DJ35" i="13"/>
  <c r="DH72" i="13"/>
  <c r="DH74" i="13" s="1"/>
  <c r="DH76" i="13" s="1"/>
  <c r="DH61" i="13"/>
  <c r="DH63" i="13" s="1"/>
  <c r="DH66" i="13"/>
  <c r="DH69" i="13" s="1"/>
  <c r="DG86" i="13"/>
  <c r="DG87" i="13" s="1"/>
  <c r="DI44" i="13"/>
  <c r="DI46" i="13" s="1"/>
  <c r="DI67" i="13"/>
  <c r="DI59" i="13"/>
  <c r="DI57" i="13"/>
  <c r="DI60" i="13"/>
  <c r="DI73" i="13" s="1"/>
  <c r="DI36" i="13"/>
  <c r="DI37" i="13" s="1"/>
  <c r="DI38" i="13" s="1"/>
  <c r="DI39" i="13" s="1"/>
  <c r="DI41" i="13" s="1"/>
  <c r="DN41" i="11"/>
  <c r="DN33" i="11"/>
  <c r="DN31" i="11"/>
  <c r="DN10" i="11"/>
  <c r="DN34" i="11"/>
  <c r="DN47" i="11" s="1"/>
  <c r="DN18" i="11"/>
  <c r="DN20" i="11" s="1"/>
  <c r="DM11" i="11"/>
  <c r="DM12" i="11" s="1"/>
  <c r="DM13" i="11" s="1"/>
  <c r="DM15" i="11" s="1"/>
  <c r="DM40" i="11"/>
  <c r="DM43" i="11" s="1"/>
  <c r="DM46" i="11"/>
  <c r="DM48" i="11" s="1"/>
  <c r="DM50" i="11" s="1"/>
  <c r="DM35" i="11"/>
  <c r="DM37" i="11" s="1"/>
  <c r="DL60" i="11"/>
  <c r="DL61" i="11" s="1"/>
  <c r="DO32" i="11"/>
  <c r="DO8" i="11"/>
  <c r="DO9" i="11"/>
  <c r="DO5" i="11"/>
  <c r="DP4" i="11"/>
  <c r="DO54" i="11"/>
  <c r="DO56" i="11" s="1"/>
  <c r="DH86" i="13" l="1"/>
  <c r="DH87" i="13" s="1"/>
  <c r="DI66" i="13"/>
  <c r="DI69" i="13" s="1"/>
  <c r="DI72" i="13"/>
  <c r="DI74" i="13" s="1"/>
  <c r="DI76" i="13" s="1"/>
  <c r="DI61" i="13"/>
  <c r="DI63" i="13" s="1"/>
  <c r="DK34" i="13"/>
  <c r="DK31" i="13"/>
  <c r="DK58" i="13"/>
  <c r="DK80" i="13"/>
  <c r="DK82" i="13" s="1"/>
  <c r="DK35" i="13"/>
  <c r="DL30" i="13"/>
  <c r="DJ44" i="13"/>
  <c r="DJ46" i="13" s="1"/>
  <c r="DJ36" i="13"/>
  <c r="DJ37" i="13" s="1"/>
  <c r="DJ38" i="13" s="1"/>
  <c r="DJ39" i="13" s="1"/>
  <c r="DJ41" i="13" s="1"/>
  <c r="DJ59" i="13"/>
  <c r="DJ57" i="13"/>
  <c r="DJ67" i="13"/>
  <c r="DJ60" i="13"/>
  <c r="DJ73" i="13" s="1"/>
  <c r="DN11" i="11"/>
  <c r="DN12" i="11" s="1"/>
  <c r="DN13" i="11" s="1"/>
  <c r="DN15" i="11" s="1"/>
  <c r="DN40" i="11"/>
  <c r="DN43" i="11" s="1"/>
  <c r="DN46" i="11"/>
  <c r="DN48" i="11" s="1"/>
  <c r="DN50" i="11" s="1"/>
  <c r="DN35" i="11"/>
  <c r="DN37" i="11" s="1"/>
  <c r="DM60" i="11"/>
  <c r="DM61" i="11" s="1"/>
  <c r="DP54" i="11"/>
  <c r="DP56" i="11" s="1"/>
  <c r="DP8" i="11"/>
  <c r="DP32" i="11"/>
  <c r="DP5" i="11"/>
  <c r="DP9" i="11"/>
  <c r="DQ4" i="11"/>
  <c r="DO41" i="11"/>
  <c r="DO33" i="11"/>
  <c r="DO31" i="11"/>
  <c r="DO18" i="11"/>
  <c r="DO20" i="11" s="1"/>
  <c r="DO34" i="11"/>
  <c r="DO47" i="11" s="1"/>
  <c r="DO10" i="11"/>
  <c r="DJ72" i="13" l="1"/>
  <c r="DJ74" i="13" s="1"/>
  <c r="DJ76" i="13" s="1"/>
  <c r="DJ61" i="13"/>
  <c r="DJ63" i="13" s="1"/>
  <c r="DJ66" i="13"/>
  <c r="DJ69" i="13" s="1"/>
  <c r="DK44" i="13"/>
  <c r="DK46" i="13" s="1"/>
  <c r="DK36" i="13"/>
  <c r="DK37" i="13" s="1"/>
  <c r="DK38" i="13" s="1"/>
  <c r="DK39" i="13" s="1"/>
  <c r="DK41" i="13" s="1"/>
  <c r="DK57" i="13"/>
  <c r="DK67" i="13"/>
  <c r="DK59" i="13"/>
  <c r="DK60" i="13"/>
  <c r="DK73" i="13" s="1"/>
  <c r="DI86" i="13"/>
  <c r="DI87" i="13" s="1"/>
  <c r="DL34" i="13"/>
  <c r="DL35" i="13"/>
  <c r="DL31" i="13"/>
  <c r="DL58" i="13"/>
  <c r="DM30" i="13"/>
  <c r="DL80" i="13"/>
  <c r="DL82" i="13" s="1"/>
  <c r="DO40" i="11"/>
  <c r="DO43" i="11" s="1"/>
  <c r="DO46" i="11"/>
  <c r="DO48" i="11" s="1"/>
  <c r="DO50" i="11" s="1"/>
  <c r="DO35" i="11"/>
  <c r="DO37" i="11" s="1"/>
  <c r="DQ54" i="11"/>
  <c r="DQ56" i="11" s="1"/>
  <c r="DQ32" i="11"/>
  <c r="DQ8" i="11"/>
  <c r="DQ5" i="11"/>
  <c r="DQ9" i="11"/>
  <c r="DR4" i="11"/>
  <c r="DN60" i="11"/>
  <c r="DN61" i="11" s="1"/>
  <c r="DP41" i="11"/>
  <c r="DP31" i="11"/>
  <c r="DP18" i="11"/>
  <c r="DP20" i="11" s="1"/>
  <c r="DP34" i="11"/>
  <c r="DP47" i="11" s="1"/>
  <c r="DP33" i="11"/>
  <c r="DP10" i="11"/>
  <c r="DO11" i="11"/>
  <c r="DO12" i="11" s="1"/>
  <c r="DO13" i="11" s="1"/>
  <c r="DO15" i="11" s="1"/>
  <c r="DM58" i="13" l="1"/>
  <c r="DM35" i="13"/>
  <c r="DM34" i="13"/>
  <c r="DM31" i="13"/>
  <c r="DN30" i="13"/>
  <c r="DM80" i="13"/>
  <c r="DM82" i="13" s="1"/>
  <c r="DK61" i="13"/>
  <c r="DK63" i="13" s="1"/>
  <c r="DK72" i="13"/>
  <c r="DK74" i="13" s="1"/>
  <c r="DK76" i="13" s="1"/>
  <c r="DK66" i="13"/>
  <c r="DK69" i="13" s="1"/>
  <c r="DL67" i="13"/>
  <c r="DL59" i="13"/>
  <c r="DL57" i="13"/>
  <c r="DL44" i="13"/>
  <c r="DL46" i="13" s="1"/>
  <c r="DL60" i="13"/>
  <c r="DL73" i="13" s="1"/>
  <c r="DL36" i="13"/>
  <c r="DJ86" i="13"/>
  <c r="DJ87" i="13" s="1"/>
  <c r="DP46" i="11"/>
  <c r="DP48" i="11" s="1"/>
  <c r="DP50" i="11" s="1"/>
  <c r="DP35" i="11"/>
  <c r="DP37" i="11" s="1"/>
  <c r="DP40" i="11"/>
  <c r="DP43" i="11" s="1"/>
  <c r="DO60" i="11"/>
  <c r="DO61" i="11" s="1"/>
  <c r="DQ41" i="11"/>
  <c r="DQ31" i="11"/>
  <c r="DQ18" i="11"/>
  <c r="DQ20" i="11" s="1"/>
  <c r="DQ34" i="11"/>
  <c r="DQ47" i="11" s="1"/>
  <c r="DQ10" i="11"/>
  <c r="DQ33" i="11"/>
  <c r="DR54" i="11"/>
  <c r="DR56" i="11" s="1"/>
  <c r="DR32" i="11"/>
  <c r="DR9" i="11"/>
  <c r="DR5" i="11"/>
  <c r="DS4" i="11"/>
  <c r="DR8" i="11"/>
  <c r="DP11" i="11"/>
  <c r="DP12" i="11" s="1"/>
  <c r="DP13" i="11" s="1"/>
  <c r="DP15" i="11" s="1"/>
  <c r="DK86" i="13" l="1"/>
  <c r="DK87" i="13" s="1"/>
  <c r="DN34" i="13"/>
  <c r="DN80" i="13"/>
  <c r="DN82" i="13" s="1"/>
  <c r="DN58" i="13"/>
  <c r="DN35" i="13"/>
  <c r="DN31" i="13"/>
  <c r="DL72" i="13"/>
  <c r="DL74" i="13" s="1"/>
  <c r="DL76" i="13" s="1"/>
  <c r="DL61" i="13"/>
  <c r="DL63" i="13" s="1"/>
  <c r="DL66" i="13"/>
  <c r="DL69" i="13" s="1"/>
  <c r="DM57" i="13"/>
  <c r="DM60" i="13"/>
  <c r="DM73" i="13" s="1"/>
  <c r="DM36" i="13"/>
  <c r="DM37" i="13" s="1"/>
  <c r="DM38" i="13" s="1"/>
  <c r="DM39" i="13" s="1"/>
  <c r="DM41" i="13" s="1"/>
  <c r="DM67" i="13"/>
  <c r="DM44" i="13"/>
  <c r="DM46" i="13" s="1"/>
  <c r="DM59" i="13"/>
  <c r="DL37" i="13"/>
  <c r="DL38" i="13" s="1"/>
  <c r="DL39" i="13" s="1"/>
  <c r="DL41" i="13" s="1"/>
  <c r="DS32" i="11"/>
  <c r="DS9" i="11"/>
  <c r="DS5" i="11"/>
  <c r="DS8" i="11"/>
  <c r="DS54" i="11"/>
  <c r="DS56" i="11" s="1"/>
  <c r="DQ40" i="11"/>
  <c r="DQ43" i="11" s="1"/>
  <c r="DQ46" i="11"/>
  <c r="DQ48" i="11" s="1"/>
  <c r="DQ50" i="11" s="1"/>
  <c r="DQ35" i="11"/>
  <c r="DQ37" i="11" s="1"/>
  <c r="DP60" i="11"/>
  <c r="DP61" i="11" s="1"/>
  <c r="DR41" i="11"/>
  <c r="DR34" i="11"/>
  <c r="DR47" i="11" s="1"/>
  <c r="DR33" i="11"/>
  <c r="DR18" i="11"/>
  <c r="DR20" i="11" s="1"/>
  <c r="DR10" i="11"/>
  <c r="DR31" i="11"/>
  <c r="DQ11" i="11"/>
  <c r="DQ12" i="11" s="1"/>
  <c r="DQ13" i="11" s="1"/>
  <c r="DQ15" i="11" s="1"/>
  <c r="DL86" i="13" l="1"/>
  <c r="DL87" i="13" s="1"/>
  <c r="DN36" i="13"/>
  <c r="DN37" i="13" s="1"/>
  <c r="DN38" i="13" s="1"/>
  <c r="DN39" i="13" s="1"/>
  <c r="DN41" i="13" s="1"/>
  <c r="DN44" i="13"/>
  <c r="DN46" i="13" s="1"/>
  <c r="DN67" i="13"/>
  <c r="DN57" i="13"/>
  <c r="DN60" i="13"/>
  <c r="DN73" i="13" s="1"/>
  <c r="DN59" i="13"/>
  <c r="DM66" i="13"/>
  <c r="DM69" i="13" s="1"/>
  <c r="DM72" i="13"/>
  <c r="DM74" i="13" s="1"/>
  <c r="DM76" i="13" s="1"/>
  <c r="DM61" i="13"/>
  <c r="DM63" i="13" s="1"/>
  <c r="DQ60" i="11"/>
  <c r="DQ61" i="11" s="1"/>
  <c r="DR40" i="11"/>
  <c r="DR43" i="11" s="1"/>
  <c r="DR46" i="11"/>
  <c r="DR48" i="11" s="1"/>
  <c r="DR50" i="11" s="1"/>
  <c r="DR35" i="11"/>
  <c r="DR37" i="11" s="1"/>
  <c r="DR11" i="11"/>
  <c r="DR12" i="11" s="1"/>
  <c r="DR13" i="11" s="1"/>
  <c r="DR15" i="11" s="1"/>
  <c r="DS18" i="11"/>
  <c r="DS20" i="11" s="1"/>
  <c r="DS41" i="11"/>
  <c r="DS34" i="11"/>
  <c r="DS47" i="11" s="1"/>
  <c r="DS31" i="11"/>
  <c r="DS10" i="11"/>
  <c r="DS33" i="11"/>
  <c r="DN66" i="13" l="1"/>
  <c r="DN69" i="13" s="1"/>
  <c r="DN72" i="13"/>
  <c r="DN74" i="13" s="1"/>
  <c r="DN76" i="13" s="1"/>
  <c r="DN61" i="13"/>
  <c r="DN63" i="13" s="1"/>
  <c r="DM86" i="13"/>
  <c r="DM87" i="13" s="1"/>
  <c r="DS11" i="11"/>
  <c r="DS12" i="11" s="1"/>
  <c r="DS13" i="11" s="1"/>
  <c r="DS15" i="11" s="1"/>
  <c r="DR60" i="11"/>
  <c r="DR61" i="11" s="1"/>
  <c r="DS46" i="11"/>
  <c r="DS48" i="11" s="1"/>
  <c r="DS50" i="11" s="1"/>
  <c r="DS35" i="11"/>
  <c r="DS37" i="11" s="1"/>
  <c r="DS40" i="11"/>
  <c r="DS43" i="11" s="1"/>
  <c r="DN86" i="13" l="1"/>
  <c r="DN87" i="13" s="1"/>
  <c r="DS60" i="11"/>
  <c r="DS61"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<sst xmlns="http://schemas.openxmlformats.org/spreadsheetml/2006/main" count="2215" uniqueCount="290">
  <si>
    <t>Material</t>
  </si>
  <si>
    <t>Labor</t>
  </si>
  <si>
    <t>Value</t>
  </si>
  <si>
    <t>$</t>
  </si>
  <si>
    <t>%</t>
  </si>
  <si>
    <t>$/kg</t>
  </si>
  <si>
    <t>Units</t>
  </si>
  <si>
    <t>g/cm3</t>
  </si>
  <si>
    <t>Material required</t>
  </si>
  <si>
    <t>$/hr</t>
  </si>
  <si>
    <t>hr/day</t>
  </si>
  <si>
    <t>yrs</t>
  </si>
  <si>
    <t>Yellow cells are user input parameters</t>
  </si>
  <si>
    <t>hr</t>
  </si>
  <si>
    <t>Notes</t>
  </si>
  <si>
    <t>parts</t>
  </si>
  <si>
    <t>kg</t>
  </si>
  <si>
    <t>L</t>
  </si>
  <si>
    <t>1 L = 1000cm3</t>
  </si>
  <si>
    <t>Machine lifetime</t>
  </si>
  <si>
    <t>Model assumes that machine is non-dedicated, and is fully utilized</t>
  </si>
  <si>
    <t>Number of builds required</t>
  </si>
  <si>
    <t>Total print time</t>
  </si>
  <si>
    <t>Total machine time required</t>
  </si>
  <si>
    <t>Recycled material</t>
  </si>
  <si>
    <t>Production run size</t>
  </si>
  <si>
    <t>Material density</t>
  </si>
  <si>
    <t>Material cost</t>
  </si>
  <si>
    <t>Total part material</t>
  </si>
  <si>
    <t>Total support material</t>
  </si>
  <si>
    <t>Total material in all builds</t>
  </si>
  <si>
    <t>Total cost for production run</t>
  </si>
  <si>
    <t>Material waste (non-recycled)</t>
  </si>
  <si>
    <t>Machine purchase cost</t>
  </si>
  <si>
    <t>Days per week</t>
  </si>
  <si>
    <t>day</t>
  </si>
  <si>
    <t>Post-processing time per part</t>
  </si>
  <si>
    <t>Part material volume</t>
  </si>
  <si>
    <t>FTE per machine supervised (during build)</t>
  </si>
  <si>
    <t>FTE for build exchange</t>
  </si>
  <si>
    <t>Part</t>
  </si>
  <si>
    <t>Part mass</t>
  </si>
  <si>
    <t>Part height in build orientation (normal to build plate)</t>
  </si>
  <si>
    <t>Part projected area in build orientation</t>
  </si>
  <si>
    <t>Support material (as % of part mass)</t>
  </si>
  <si>
    <t>cm</t>
  </si>
  <si>
    <t>cm^2</t>
  </si>
  <si>
    <t>Process</t>
  </si>
  <si>
    <t>Machine</t>
  </si>
  <si>
    <t>Cost of capital (interest rate)</t>
  </si>
  <si>
    <t>Maintenance (as % of machine cost, per year)</t>
  </si>
  <si>
    <t>Infrastructure cost (as % of machine cost, up-front)</t>
  </si>
  <si>
    <t>Machine build volume</t>
  </si>
  <si>
    <t>Machine build rate</t>
  </si>
  <si>
    <t>cm^3/hr</t>
  </si>
  <si>
    <t>Packing policy (2 = 2D, 3 = 3D)</t>
  </si>
  <si>
    <t>value</t>
  </si>
  <si>
    <t>Packing fraction (planar or volumetric)</t>
  </si>
  <si>
    <t xml:space="preserve">% </t>
  </si>
  <si>
    <t>Recycling fraction (% of unused material)</t>
  </si>
  <si>
    <t>Additional operating cost (e.g., inert gas)</t>
  </si>
  <si>
    <t>Consumable cost per build (e.g., build plate)</t>
  </si>
  <si>
    <t>Time per build setup (operator, machine)</t>
  </si>
  <si>
    <t>Time per build removal (operator, machine)</t>
  </si>
  <si>
    <t>cm^3</t>
  </si>
  <si>
    <t>Support mass per part</t>
  </si>
  <si>
    <t>Machine build area (LxW)</t>
  </si>
  <si>
    <t>Machine build height (H)</t>
  </si>
  <si>
    <t>g/cm^3</t>
  </si>
  <si>
    <t>Part relative density (mass / bounding box / material density)</t>
  </si>
  <si>
    <t>Hours per day</t>
  </si>
  <si>
    <t>FTE salary, engineer</t>
  </si>
  <si>
    <t>Number of parts per build</t>
  </si>
  <si>
    <t>FTE salary, operator</t>
  </si>
  <si>
    <t>FTE salary, technician</t>
  </si>
  <si>
    <t>Operations</t>
  </si>
  <si>
    <t>Consumables</t>
  </si>
  <si>
    <t>Total up-front cost (machine + infrastructure)</t>
  </si>
  <si>
    <t>Annual machine cost</t>
  </si>
  <si>
    <t>Annual depreciation</t>
  </si>
  <si>
    <t>Annual maintenance</t>
  </si>
  <si>
    <t>Machine uptime</t>
  </si>
  <si>
    <t>Operating hours per year (uptime adjusted)</t>
  </si>
  <si>
    <t>Machine cost per hour occupied</t>
  </si>
  <si>
    <t>Total material cost</t>
  </si>
  <si>
    <t>Total warm up time</t>
  </si>
  <si>
    <t>Total cool-down time</t>
  </si>
  <si>
    <t>Total build exchange time (setup+remove)</t>
  </si>
  <si>
    <t>Build prep</t>
  </si>
  <si>
    <t>Machine usage</t>
  </si>
  <si>
    <t>Total machine usage cost</t>
  </si>
  <si>
    <t>Build prep time</t>
  </si>
  <si>
    <t>First-time build preparation (engineer)</t>
  </si>
  <si>
    <t>Subsequent build preparation (engineer)</t>
  </si>
  <si>
    <t>Total build prep cost</t>
  </si>
  <si>
    <t>Operating cost</t>
  </si>
  <si>
    <t>Per-build consumables</t>
  </si>
  <si>
    <t>Total consumables cost</t>
  </si>
  <si>
    <t>Build consumables</t>
  </si>
  <si>
    <t>Labor hours during build</t>
  </si>
  <si>
    <t>Labor hours build exchange</t>
  </si>
  <si>
    <t>Total labor hours</t>
  </si>
  <si>
    <t>Total labor cost</t>
  </si>
  <si>
    <t>FTE for support removal</t>
  </si>
  <si>
    <t>Post-process</t>
  </si>
  <si>
    <t>c</t>
  </si>
  <si>
    <t>With this a 10 cm^2 part takes 20 min to support remove</t>
  </si>
  <si>
    <t>Total post-processing time</t>
  </si>
  <si>
    <t>Total post-processing cost</t>
  </si>
  <si>
    <t>INPUTS</t>
  </si>
  <si>
    <t>Total cost</t>
  </si>
  <si>
    <t>TOTAL RUN CALCULATIONS</t>
  </si>
  <si>
    <t>Parts produced</t>
  </si>
  <si>
    <t>Number of builds</t>
  </si>
  <si>
    <t>GRAPH PLOTTING CALCULATIONS</t>
  </si>
  <si>
    <t>Total run cost</t>
  </si>
  <si>
    <t>Cost per part</t>
  </si>
  <si>
    <t>DO NOT EDIT BEYOND HERE</t>
  </si>
  <si>
    <t>Average cost per part</t>
  </si>
  <si>
    <t>MIT Basic AM cost model / John Hart, May 2018</t>
  </si>
  <si>
    <t>Time per machine warm-up (machine)</t>
  </si>
  <si>
    <t>Time per machine cool-down (machine)</t>
  </si>
  <si>
    <t>Category</t>
  </si>
  <si>
    <t>Parameter (user inputs are highlighted)</t>
  </si>
  <si>
    <t>Definiton</t>
  </si>
  <si>
    <t>The cost per kg of material. Some material is expressed in alternative units (e.g. per spool, barrel, etc.) and therefore this must be calculated. Support material is considered the same as primary feedstock or approximately priced and therefore does not have a separate cost input.</t>
  </si>
  <si>
    <t>The density (mass/volume) of the material.</t>
  </si>
  <si>
    <t>The approximate height of the bounding box of the part and support material, expressed in the direction perpendicular to the build plate, when the part is in the print orientation.</t>
  </si>
  <si>
    <t>The approximate build plate area (LxW) occupied by the part, in the orientation you've chosen to print the part in.</t>
  </si>
  <si>
    <t>Part relative density (mass/(bounding box*material density))</t>
  </si>
  <si>
    <t>The total mass (part plus supports) divided by the volume of the bounding box, normalized by the material density.</t>
  </si>
  <si>
    <t>How much support material is required to produce your part, represented as a fraction of the part mass. This can vary widely based on process choice, and based on part orientation when support is required.</t>
  </si>
  <si>
    <t>The material mass consumed by support per part (calculated for you).</t>
  </si>
  <si>
    <t>The retail cost of the machine used.</t>
  </si>
  <si>
    <t>The operational lifetime of the machine over which costs are distributed. It's impossible to say what the exact lifetime of hte system will be, though many AM systems are proven (with adequate maintenance) to have much longer lifetimes.</t>
  </si>
  <si>
    <t>The "cost of spending money" -- the opportunity cost of spending liquid capital versus investing it (and therefore earning a return based on a fixed interest rate).</t>
  </si>
  <si>
    <t>The approximate cost of configuring the facility to accommodate the machine, which may include tables, ventilation, power, and other utilities.</t>
  </si>
  <si>
    <t>The approximate cost of scheduled and occasional non-scheduled maintenance to keep the machine in best working order.</t>
  </si>
  <si>
    <t>The area of the build platform (LxW) on which parts can be built.</t>
  </si>
  <si>
    <t>The height of the build envelope.</t>
  </si>
  <si>
    <t>The volume of the build envelope, calculated for you (LxWxH).</t>
  </si>
  <si>
    <t>The rate at which the machine can build parts, expressed as cm^3/hr.</t>
  </si>
  <si>
    <t>The percentage of time during normal hours of operation for which the machine is in operation. This includes all steps of a build cycle, including loading and unloading.</t>
  </si>
  <si>
    <t>Specification of whether the process accommodates parts only in a planar array (e.g., a 2D grid of parts attached to the build platform); or in a volumetric array (e.g., 3D packing within the build volume). In some cases, the choice depends on the part and support requirements; yet generally this is a strict constraint of the process.</t>
  </si>
  <si>
    <t>The fraction of the build area (for 2D packing) or build volume (for 3D packing) that can be filled with parts. This drives calculation of the number of parts that can fit within the machine.</t>
  </si>
  <si>
    <t>The % of unused material that can be recycled for future use.</t>
  </si>
  <si>
    <t>Significant variable costs that are required for machine operation, such as inert gas consumption for maintaining atmosphere purity. Electricity and floorspace costs are not calculated, as these are determined to be insignificant to the cost estimates given present AM process performance.</t>
  </si>
  <si>
    <t>Cost of consumables per build, such as purchase/refinishing of build plates, and excluding part/support materials. Periodic consumables (e.g., nozzles, recoater blades) may be considered here, or may be included as scheduled maintenance.</t>
  </si>
  <si>
    <t>Time spent on software-based build preparation, e.g. determining part orientation, generating support structures, arraying parts on platform, generating toolpaths, etc.</t>
  </si>
  <si>
    <t>Additional build preparation required for subsequent builds. It is a safe assumption that initial build parameters can be reused for subsequent builds.</t>
  </si>
  <si>
    <t>The labor and machine time required to setup a build (e.g. installing build plate, loading material).</t>
  </si>
  <si>
    <t>The labor and machine time required to remove a part from the build (e.g. removing build plate).</t>
  </si>
  <si>
    <t>The machine time required for the machine to purge the build chamber, warm up, or otherwise prepare for printing.</t>
  </si>
  <si>
    <t>The machine time required for the machine to cool down and/or perform additional operations before the parts can be removed.</t>
  </si>
  <si>
    <t>Support removal labor time constant</t>
  </si>
  <si>
    <t>A constant which represents the labor time required to remove support. This number is converted to time using an approximate scaling formula. The formula used to calculate this time is t [hr] =c*A^0.5, where A = the part projected area [cm^2], and c is the constant input by the spreadsheet user.</t>
  </si>
  <si>
    <t>Time required to remove 10 cm^2 of support</t>
  </si>
  <si>
    <t>min</t>
  </si>
  <si>
    <t>The amount of time required to remove 10 cm^2 (approx. 1.6 in^2) of supports based on the constant provided in the previous cell.</t>
  </si>
  <si>
    <t>Normal hours of operation per day.</t>
  </si>
  <si>
    <t>Normal number of days in a week during which work is performed.</t>
  </si>
  <si>
    <t>Effort required to supervise the build during printing. e.g., an operator may devote 10% of their attention to supervising the build, and would therefore devote 6 minutes per hour checking on the build.</t>
  </si>
  <si>
    <t>Effort is required to remove or install a build. e.g., an operator may devote 100% of their attention to removing the part, and therefore would devote 60 minutes per hour of build removal/installation time required to performing the task.</t>
  </si>
  <si>
    <t>Effort is required to remove support. e.g., an operator may devote 100% of their attention to removing support, and therefore would devote 60 minutes per hour of support removal time time required to performing the task.</t>
  </si>
  <si>
    <t>Salary of an engineer fully burdened (e.g. base wage, benefits, overhead).</t>
  </si>
  <si>
    <t>Salary of an operator fully burdened (e.g. base wage, benefits, overhead).</t>
  </si>
  <si>
    <t>Salary of a technician fully burdened (e.g. base wage, benefits, overhead).</t>
  </si>
  <si>
    <t>FFF</t>
  </si>
  <si>
    <t>FDM</t>
  </si>
  <si>
    <t>SLA</t>
  </si>
  <si>
    <t>SLS</t>
  </si>
  <si>
    <t>SLM</t>
  </si>
  <si>
    <t>Ultimaker 3</t>
  </si>
  <si>
    <t>Stratasys Fortus 360mc</t>
  </si>
  <si>
    <t>Form2</t>
  </si>
  <si>
    <t>3D Systems ProX 950</t>
  </si>
  <si>
    <t>EOSINT P800</t>
  </si>
  <si>
    <t>EOSm100</t>
  </si>
  <si>
    <t>EOSm400-4</t>
  </si>
  <si>
    <t>Please see next tab.</t>
  </si>
  <si>
    <t>Approximate values; may be specified for each part, from build preparation software</t>
  </si>
  <si>
    <t>Approximate values.</t>
  </si>
  <si>
    <t>Though 3D stacking of parts is possible in FDM and SLM, it requires a specific design optimized for this purpose and is therefore done infrequently.</t>
  </si>
  <si>
    <t>In SLA, some uncured material is wasted as it clings to the finished part and is removed in the alcohol bath. In SLS and SLM, some material cannot be recycled as high ambient temperatures denature its geometry.</t>
  </si>
  <si>
    <t>Cost</t>
  </si>
  <si>
    <t>Unit</t>
  </si>
  <si>
    <t>Density (g/cm^3)</t>
  </si>
  <si>
    <t>ABS</t>
  </si>
  <si>
    <t>Fortus 360mc</t>
  </si>
  <si>
    <t>unit</t>
  </si>
  <si>
    <t>Clear Resin</t>
  </si>
  <si>
    <t>$/L</t>
  </si>
  <si>
    <t>Dental Model Resin</t>
  </si>
  <si>
    <t>ProX 950</t>
  </si>
  <si>
    <t>$/10kg</t>
  </si>
  <si>
    <t>EOSm100 or 400-4</t>
  </si>
  <si>
    <t>SSL316</t>
  </si>
  <si>
    <t>Ultem</t>
  </si>
  <si>
    <t>PA2200</t>
  </si>
  <si>
    <t>PA12</t>
  </si>
  <si>
    <t>Alumide</t>
  </si>
  <si>
    <t>Ti6Al4V</t>
  </si>
  <si>
    <t>The mass of the part. This can be queried in Onshape (https://cad.onshape.com/help/Content/material_library.htm)</t>
  </si>
  <si>
    <t>The volume of the part (calculated for you).</t>
  </si>
  <si>
    <t>Casting Resin</t>
  </si>
  <si>
    <t>Accura Xtreme</t>
  </si>
  <si>
    <t>Support removal time labor constant.</t>
  </si>
  <si>
    <t>Support removal time labor constant, t=c*A^0.5 [hr,cm^2]</t>
  </si>
  <si>
    <t>DLP</t>
  </si>
  <si>
    <t>Material Ekstrusion/Trådprint</t>
  </si>
  <si>
    <t>VAT Photo polymerisation/ Resinprint</t>
  </si>
  <si>
    <t>Direct Energy Deposition/Metalprint Laser</t>
  </si>
  <si>
    <t>3D Systems Figure 4</t>
  </si>
  <si>
    <t>Problack 10</t>
  </si>
  <si>
    <t>$21700</t>
  </si>
  <si>
    <t>Part-specific information which can be queried from Cad file</t>
  </si>
  <si>
    <t>Yderligere investering i udsugning, efterbearbejdningsudstyr, Strøm etc</t>
  </si>
  <si>
    <t>Figure 4 - Modular</t>
  </si>
  <si>
    <t>FTE per machine supervised (during build)
= Full Time quivalent</t>
  </si>
  <si>
    <t>Figure 4 - Stand Alone</t>
  </si>
  <si>
    <t>$50000</t>
  </si>
  <si>
    <t>Figure 4 Control Unit</t>
  </si>
  <si>
    <t>Figure 4 - Modular Production Unit</t>
  </si>
  <si>
    <t>Figure 4 - Number og Production Units</t>
  </si>
  <si>
    <t>Figure 4 Total</t>
  </si>
  <si>
    <t>$D20*S23/(1-(1+$D20)^(-1*$D19))</t>
  </si>
  <si>
    <t>D20</t>
  </si>
  <si>
    <t>S23</t>
  </si>
  <si>
    <t>machine</t>
  </si>
  <si>
    <t>Table 2      Units &gt; uniform $/kg</t>
  </si>
  <si>
    <t>TABLE 1</t>
  </si>
  <si>
    <t>TABLE 2</t>
  </si>
  <si>
    <t>MACHINE</t>
  </si>
  <si>
    <t>Ultimaker_3</t>
  </si>
  <si>
    <t>Stratasys_Fortus_360mc</t>
  </si>
  <si>
    <t>3D_Systems_ProX_950</t>
  </si>
  <si>
    <t>EOSINT_P800</t>
  </si>
  <si>
    <t>Metal</t>
  </si>
  <si>
    <t>Choose method</t>
  </si>
  <si>
    <t>Choose process</t>
  </si>
  <si>
    <t>Choose Machine</t>
  </si>
  <si>
    <t>tbl_1</t>
  </si>
  <si>
    <t>tbl_2</t>
  </si>
  <si>
    <t>tbl_3</t>
  </si>
  <si>
    <t>tbl_4</t>
  </si>
  <si>
    <t>tbl_5</t>
  </si>
  <si>
    <t>tbl_6</t>
  </si>
  <si>
    <t>tbl_7</t>
  </si>
  <si>
    <t>tbl_8</t>
  </si>
  <si>
    <t>Figure_4_Stand_Alone</t>
  </si>
  <si>
    <t>Figure_4_Modular</t>
  </si>
  <si>
    <t>EOSm400_4</t>
  </si>
  <si>
    <t>tbl_9</t>
  </si>
  <si>
    <t>Resin</t>
  </si>
  <si>
    <t>Plastic</t>
  </si>
  <si>
    <t>Machine Lifetime (years)</t>
  </si>
  <si>
    <t>Choose material</t>
  </si>
  <si>
    <t>Clear_Resin</t>
  </si>
  <si>
    <t>Dental_Model_Resin</t>
  </si>
  <si>
    <t>Accura_Xtreme</t>
  </si>
  <si>
    <t>Casting_Resin</t>
  </si>
  <si>
    <t>Problack_10</t>
  </si>
  <si>
    <t>PA_2200</t>
  </si>
  <si>
    <t>PA_12</t>
  </si>
  <si>
    <t>SSL_316</t>
  </si>
  <si>
    <t>Cost (pr kg)</t>
  </si>
  <si>
    <t>mt_1</t>
  </si>
  <si>
    <t>mt_2</t>
  </si>
  <si>
    <t>mt_3</t>
  </si>
  <si>
    <t>mt_4</t>
  </si>
  <si>
    <t>mt_5</t>
  </si>
  <si>
    <t>mt_6</t>
  </si>
  <si>
    <t>mt_7</t>
  </si>
  <si>
    <t>mt_8</t>
  </si>
  <si>
    <t>mt_9</t>
  </si>
  <si>
    <t>mt_10</t>
  </si>
  <si>
    <t>mt_11</t>
  </si>
  <si>
    <t>mt_12</t>
  </si>
  <si>
    <t>FORMULA REQ ATTENTION!</t>
  </si>
  <si>
    <t>D17&lt;D31</t>
  </si>
  <si>
    <t>OUTPUT</t>
  </si>
  <si>
    <t>INPUT 1</t>
  </si>
  <si>
    <t>INPUT 2</t>
  </si>
  <si>
    <t>INPUT 3</t>
  </si>
  <si>
    <t>INPUT 4</t>
  </si>
  <si>
    <t>INPUT 5</t>
  </si>
  <si>
    <t>INPUT 6</t>
  </si>
  <si>
    <t>INPUT 7</t>
  </si>
  <si>
    <t>INPUT 8</t>
  </si>
  <si>
    <t>INPUT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</si>
</sst>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_);[Red]\(&quot;$&quot;#,##0\)"/>
    <numFmt numFmtId="165" formatCode="_(&quot;$&quot;* #,##0.00_);_(&quot;$&quot;* \(#,##0.00\);_(&quot;$&quot;* &quot;-&quot;??_);_(@_)"/>
    <numFmt numFmtId="166" formatCode="_(* #,##0.00_);_(* \(#,##0.00\);_(* &quot;-&quot;??_);_(@_)"/>
    <numFmt numFmtId="167" formatCode="&quot;$&quot;#,##0"/>
    <numFmt numFmtId="168" formatCode="#,##0.0"/>
    <numFmt numFmtId="169" formatCode="&quot;$&quot;#,##0.00"/>
    <numFmt numFmtId="170" formatCode="0.0%"/>
  </numFmts>
  <fonts count="26"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b/>
      <sz val="12"/>
      <color theme="1"/>
      <name val="Arial"/>
      <family val="2"/>
    </font>
    <font>
      <b/>
      <sz val="12"/>
      <color rgb="FFFF0000"/>
      <name val="Arial"/>
      <family val="2"/>
    </font>
    <font>
      <sz val="12"/>
      <color theme="1"/>
      <name val="Calibri"/>
      <family val="2"/>
      <scheme val="minor"/>
    </font>
    <font>
      <b/>
      <u/>
      <sz val="12"/>
      <color theme="1"/>
      <name val="Arial"/>
      <family val="2"/>
    </font>
    <font>
      <sz val="36"/>
      <color theme="1"/>
      <name val="Arial"/>
      <family val="2"/>
    </font>
    <font>
      <b/>
      <sz val="10"/>
      <color theme="1"/>
      <name val="Arial"/>
      <family val="2"/>
    </font>
    <font>
      <sz val="10"/>
      <color theme="1"/>
      <name val="Arial"/>
      <family val="2"/>
    </font>
    <font>
      <b/>
      <sz val="10"/>
      <color rgb="FF000000"/>
      <name val="Arial"/>
      <family val="2"/>
    </font>
    <font>
      <sz val="10"/>
      <color rgb="FF000000"/>
      <name val="Arial"/>
      <family val="2"/>
    </font>
    <font>
      <sz val="12"/>
      <color rgb="FF000000"/>
      <name val="Arial"/>
      <family val="2"/>
    </font>
    <font>
      <sz val="11"/>
      <color rgb="FF000000"/>
      <name val="Arial"/>
      <family val="2"/>
    </font>
    <font>
      <i/>
      <sz val="10"/>
      <color theme="1"/>
      <name val="Arial"/>
      <family val="2"/>
    </font>
    <font>
      <sz val="12"/>
      <color theme="0" tint="-4.9989318521683403E-2"/>
      <name val="Arial"/>
      <family val="2"/>
    </font>
    <font>
      <b/>
      <sz val="12"/>
      <color theme="1"/>
      <name val="Calibri"/>
      <family val="2"/>
      <scheme val="minor"/>
    </font>
    <font>
      <b/>
      <sz val="12"/>
      <color theme="0"/>
      <name val="Arial"/>
      <family val="2"/>
    </font>
    <font>
      <b/>
      <sz val="16"/>
      <name val="Arial"/>
      <family val="2"/>
    </font>
    <font>
      <b/>
      <sz val="11"/>
      <name val="Arial"/>
      <family val="2"/>
    </font>
    <font>
      <b/>
      <sz val="10"/>
      <color theme="0"/>
      <name val="Arial"/>
      <family val="2"/>
    </font>
    <font>
      <sz val="12"/>
      <color theme="0"/>
      <name val="Calibri"/>
      <family val="2"/>
      <scheme val="minor"/>
    </font>
    <font>
      <sz val="8"/>
      <name val="Calibri"/>
      <family val="2"/>
      <scheme val="minor"/>
    </font>
    <font>
      <sz val="10"/>
      <color theme="0"/>
      <name val="Arial"/>
      <family val="2"/>
    </font>
    <font>
      <sz val="10"/>
      <name val="Arial"/>
      <family val="2"/>
    </font>
  </fonts>
  <fills count="1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D9EAD3"/>
        <bgColor indexed="64"/>
      </patternFill>
    </fill>
    <fill>
      <patternFill patternType="solid">
        <fgColor rgb="FFFFFFFF"/>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1"/>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00B050"/>
        <bgColor indexed="64"/>
      </patternFill>
    </fill>
    <fill>
      <patternFill patternType="solid">
        <fgColor theme="6" tint="0.59999389629810485"/>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right style="medium">
        <color rgb="FFCCCCCC"/>
      </right>
      <top style="medium">
        <color rgb="FFCCCCCC"/>
      </top>
      <bottom/>
      <diagonal/>
    </border>
    <border>
      <left/>
      <right style="medium">
        <color rgb="FFCCCCCC"/>
      </right>
      <top/>
      <bottom/>
      <diagonal/>
    </border>
    <border>
      <left/>
      <right/>
      <top/>
      <bottom style="medium">
        <color rgb="FFCCCCCC"/>
      </bottom>
      <diagonal/>
    </border>
    <border>
      <left/>
      <right style="medium">
        <color rgb="FFCCCCCC"/>
      </right>
      <top/>
      <bottom style="medium">
        <color rgb="FFCCCCCC"/>
      </bottom>
      <diagonal/>
    </border>
    <border>
      <left style="medium">
        <color rgb="FF000000"/>
      </left>
      <right/>
      <top style="medium">
        <color rgb="FFCCCCCC"/>
      </top>
      <bottom style="medium">
        <color rgb="FFCCCCCC"/>
      </bottom>
      <diagonal/>
    </border>
    <border>
      <left style="medium">
        <color rgb="FF000000"/>
      </left>
      <right/>
      <top style="medium">
        <color rgb="FFCCCCCC"/>
      </top>
      <bottom/>
      <diagonal/>
    </border>
    <border>
      <left style="medium">
        <color rgb="FF000000"/>
      </left>
      <right/>
      <top/>
      <bottom/>
      <diagonal/>
    </border>
    <border>
      <left style="medium">
        <color rgb="FF000000"/>
      </left>
      <right/>
      <top/>
      <bottom style="medium">
        <color rgb="FFCCCCCC"/>
      </bottom>
      <diagonal/>
    </border>
    <border>
      <left style="medium">
        <color rgb="FF000000"/>
      </left>
      <right style="medium">
        <color rgb="FFCCCCCC"/>
      </right>
      <top style="medium">
        <color rgb="FFCCCCCC"/>
      </top>
      <bottom style="medium">
        <color rgb="FFCCCCCC"/>
      </bottom>
      <diagonal/>
    </border>
    <border>
      <left style="thin">
        <color auto="1"/>
      </left>
      <right style="thin">
        <color auto="1"/>
      </right>
      <top style="thin">
        <color auto="1"/>
      </top>
      <bottom style="medium">
        <color auto="1"/>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medium">
        <color rgb="FFCCCCCC"/>
      </bottom>
      <diagonal/>
    </border>
    <border>
      <left/>
      <right style="thin">
        <color auto="1"/>
      </right>
      <top/>
      <bottom style="medium">
        <color rgb="FFCCCCCC"/>
      </bottom>
      <diagonal/>
    </border>
    <border>
      <left style="thin">
        <color auto="1"/>
      </left>
      <right/>
      <top/>
      <bottom style="thin">
        <color auto="1"/>
      </bottom>
      <diagonal/>
    </border>
    <border>
      <left style="thin">
        <color indexed="64"/>
      </left>
      <right style="thin">
        <color indexed="64"/>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auto="1"/>
      </bottom>
      <diagonal/>
    </border>
    <border>
      <left/>
      <right/>
      <top style="thin">
        <color auto="1"/>
      </top>
      <bottom/>
      <diagonal/>
    </border>
    <border>
      <left/>
      <right style="thin">
        <color indexed="64"/>
      </right>
      <top style="medium">
        <color rgb="FFCCCCCC"/>
      </top>
      <bottom style="medium">
        <color rgb="FFCCCCCC"/>
      </bottom>
      <diagonal/>
    </border>
  </borders>
  <cellStyleXfs count="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cellStyleXfs>
  <cellXfs count="300">
    <xf numFmtId="0" fontId="0" fillId="0" borderId="0" xfId="0"/>
    <xf numFmtId="0" fontId="3" fillId="0" borderId="0" xfId="0" applyFont="1"/>
    <xf numFmtId="0" fontId="4" fillId="0" borderId="0" xfId="0" applyFont="1"/>
    <xf numFmtId="0" fontId="4" fillId="0" borderId="2" xfId="0" applyFont="1" applyBorder="1"/>
    <xf numFmtId="0" fontId="3" fillId="0" borderId="2" xfId="0" applyFont="1" applyBorder="1" applyAlignment="1">
      <alignment horizontal="left"/>
    </xf>
    <xf numFmtId="0" fontId="3" fillId="2" borderId="2" xfId="0" applyFont="1" applyFill="1" applyBorder="1"/>
    <xf numFmtId="9" fontId="3" fillId="2" borderId="2" xfId="0" applyNumberFormat="1" applyFont="1" applyFill="1" applyBorder="1"/>
    <xf numFmtId="0" fontId="4" fillId="0" borderId="3" xfId="0" applyFont="1" applyBorder="1"/>
    <xf numFmtId="0" fontId="3" fillId="0" borderId="3" xfId="0" applyFont="1" applyBorder="1" applyAlignment="1">
      <alignment horizontal="left"/>
    </xf>
    <xf numFmtId="0" fontId="4" fillId="0" borderId="1" xfId="0" applyFont="1" applyBorder="1"/>
    <xf numFmtId="0" fontId="3" fillId="0" borderId="2" xfId="0" applyFont="1" applyBorder="1"/>
    <xf numFmtId="0" fontId="3" fillId="0" borderId="3" xfId="0" applyFont="1" applyBorder="1"/>
    <xf numFmtId="0" fontId="3" fillId="0" borderId="4" xfId="0" applyFont="1" applyBorder="1"/>
    <xf numFmtId="167" fontId="3" fillId="0" borderId="4" xfId="0" applyNumberFormat="1" applyFont="1" applyBorder="1"/>
    <xf numFmtId="0" fontId="3" fillId="2" borderId="4" xfId="0" applyFont="1" applyFill="1" applyBorder="1"/>
    <xf numFmtId="3" fontId="3" fillId="0" borderId="2" xfId="0" applyNumberFormat="1" applyFont="1" applyBorder="1"/>
    <xf numFmtId="167" fontId="3" fillId="0" borderId="2" xfId="0" applyNumberFormat="1" applyFont="1" applyBorder="1"/>
    <xf numFmtId="0" fontId="3" fillId="0" borderId="1" xfId="0" applyFont="1" applyBorder="1"/>
    <xf numFmtId="0" fontId="3" fillId="2" borderId="0" xfId="0" applyFont="1" applyFill="1"/>
    <xf numFmtId="0" fontId="5" fillId="0" borderId="0" xfId="0" applyFont="1"/>
    <xf numFmtId="168" fontId="3" fillId="0" borderId="2" xfId="0" applyNumberFormat="1" applyFont="1" applyBorder="1"/>
    <xf numFmtId="2" fontId="3" fillId="0" borderId="2" xfId="0" applyNumberFormat="1" applyFont="1" applyBorder="1"/>
    <xf numFmtId="0" fontId="3" fillId="0" borderId="1" xfId="0" applyFont="1" applyBorder="1" applyAlignment="1">
      <alignment horizontal="left"/>
    </xf>
    <xf numFmtId="0" fontId="3" fillId="2" borderId="1" xfId="0" applyFont="1" applyFill="1" applyBorder="1"/>
    <xf numFmtId="0" fontId="3" fillId="0" borderId="2" xfId="0" applyFont="1" applyBorder="1" applyAlignment="1">
      <alignment horizontal="right"/>
    </xf>
    <xf numFmtId="167" fontId="4" fillId="0" borderId="1" xfId="0" applyNumberFormat="1" applyFont="1" applyBorder="1"/>
    <xf numFmtId="0" fontId="4" fillId="0" borderId="1" xfId="0" applyFont="1" applyBorder="1" applyAlignment="1">
      <alignment horizontal="left"/>
    </xf>
    <xf numFmtId="0" fontId="7" fillId="0" borderId="2" xfId="0" applyFont="1" applyBorder="1"/>
    <xf numFmtId="2" fontId="3" fillId="0" borderId="2" xfId="0" applyNumberFormat="1" applyFont="1" applyBorder="1" applyAlignment="1">
      <alignment wrapText="1"/>
    </xf>
    <xf numFmtId="0" fontId="3" fillId="0" borderId="0" xfId="0" applyFont="1" applyAlignment="1">
      <alignment horizontal="left" indent="1"/>
    </xf>
    <xf numFmtId="0" fontId="4" fillId="0" borderId="2" xfId="0" applyFont="1" applyBorder="1" applyAlignment="1">
      <alignment horizontal="right"/>
    </xf>
    <xf numFmtId="0" fontId="3" fillId="0" borderId="0" xfId="0" applyFont="1" applyAlignment="1">
      <alignment horizontal="right"/>
    </xf>
    <xf numFmtId="0" fontId="3" fillId="0" borderId="3" xfId="0" applyFont="1" applyBorder="1" applyAlignment="1">
      <alignment horizontal="right"/>
    </xf>
    <xf numFmtId="0" fontId="3" fillId="0" borderId="4" xfId="0" applyFont="1" applyBorder="1" applyAlignment="1">
      <alignment horizontal="left"/>
    </xf>
    <xf numFmtId="0" fontId="4" fillId="0" borderId="4" xfId="0" applyFont="1" applyBorder="1" applyAlignment="1">
      <alignment horizontal="right"/>
    </xf>
    <xf numFmtId="0" fontId="4" fillId="0" borderId="0" xfId="0" applyFont="1" applyAlignment="1">
      <alignment horizontal="center"/>
    </xf>
    <xf numFmtId="167" fontId="3" fillId="0" borderId="0" xfId="0" applyNumberFormat="1" applyFont="1"/>
    <xf numFmtId="167" fontId="4" fillId="0" borderId="0" xfId="0" applyNumberFormat="1" applyFont="1"/>
    <xf numFmtId="165" fontId="4" fillId="0" borderId="0" xfId="56" applyFont="1" applyBorder="1"/>
    <xf numFmtId="3" fontId="3" fillId="0" borderId="0" xfId="0" applyNumberFormat="1" applyFont="1"/>
    <xf numFmtId="0" fontId="4" fillId="0" borderId="0" xfId="0" applyFont="1" applyAlignment="1">
      <alignment horizontal="left"/>
    </xf>
    <xf numFmtId="167" fontId="3" fillId="0" borderId="1" xfId="0" applyNumberFormat="1" applyFont="1" applyBorder="1"/>
    <xf numFmtId="0" fontId="4" fillId="0" borderId="1" xfId="0" applyFont="1" applyBorder="1" applyAlignment="1">
      <alignment horizontal="right"/>
    </xf>
    <xf numFmtId="1" fontId="3" fillId="0" borderId="4" xfId="0" applyNumberFormat="1" applyFont="1" applyBorder="1"/>
    <xf numFmtId="2" fontId="3" fillId="0" borderId="4" xfId="0" applyNumberFormat="1" applyFont="1" applyBorder="1"/>
    <xf numFmtId="2" fontId="3" fillId="0" borderId="2" xfId="55" applyNumberFormat="1" applyFont="1" applyBorder="1"/>
    <xf numFmtId="0" fontId="4" fillId="0" borderId="4" xfId="0" applyFont="1" applyBorder="1"/>
    <xf numFmtId="167" fontId="4" fillId="0" borderId="2" xfId="56" applyNumberFormat="1" applyFont="1" applyBorder="1"/>
    <xf numFmtId="167" fontId="4" fillId="0" borderId="3" xfId="0" applyNumberFormat="1" applyFont="1" applyBorder="1"/>
    <xf numFmtId="167" fontId="4" fillId="0" borderId="2" xfId="0" applyNumberFormat="1" applyFont="1" applyBorder="1"/>
    <xf numFmtId="167" fontId="3" fillId="0" borderId="2" xfId="56" applyNumberFormat="1" applyFont="1" applyBorder="1"/>
    <xf numFmtId="1" fontId="3" fillId="0" borderId="2" xfId="0" applyNumberFormat="1" applyFont="1" applyBorder="1"/>
    <xf numFmtId="169" fontId="3" fillId="0" borderId="2" xfId="0" applyNumberFormat="1" applyFont="1" applyBorder="1"/>
    <xf numFmtId="169" fontId="4" fillId="0" borderId="1" xfId="0" applyNumberFormat="1" applyFont="1" applyBorder="1"/>
    <xf numFmtId="0" fontId="3" fillId="0" borderId="5" xfId="0" applyFont="1" applyBorder="1"/>
    <xf numFmtId="0" fontId="4" fillId="2" borderId="0" xfId="0" applyFont="1" applyFill="1"/>
    <xf numFmtId="167" fontId="3" fillId="2" borderId="4" xfId="56" applyNumberFormat="1" applyFont="1" applyFill="1" applyBorder="1"/>
    <xf numFmtId="167" fontId="3" fillId="0" borderId="4" xfId="56" applyNumberFormat="1" applyFont="1" applyBorder="1"/>
    <xf numFmtId="165" fontId="3" fillId="0" borderId="3" xfId="0" applyNumberFormat="1" applyFont="1" applyBorder="1"/>
    <xf numFmtId="168" fontId="3" fillId="0" borderId="3" xfId="0" applyNumberFormat="1" applyFont="1" applyBorder="1"/>
    <xf numFmtId="168" fontId="3" fillId="0" borderId="4" xfId="0" applyNumberFormat="1" applyFont="1" applyBorder="1"/>
    <xf numFmtId="170" fontId="3" fillId="0" borderId="1" xfId="0" applyNumberFormat="1" applyFont="1" applyBorder="1"/>
    <xf numFmtId="0" fontId="4" fillId="0" borderId="3" xfId="0" applyFont="1" applyBorder="1" applyAlignment="1">
      <alignment horizontal="right"/>
    </xf>
    <xf numFmtId="4" fontId="4" fillId="0" borderId="1" xfId="0" applyNumberFormat="1" applyFont="1" applyBorder="1"/>
    <xf numFmtId="0" fontId="3" fillId="3" borderId="0" xfId="0" applyFont="1" applyFill="1"/>
    <xf numFmtId="3" fontId="3" fillId="3" borderId="0" xfId="0" applyNumberFormat="1" applyFont="1" applyFill="1"/>
    <xf numFmtId="165" fontId="4" fillId="3" borderId="0" xfId="56" applyFont="1" applyFill="1" applyBorder="1"/>
    <xf numFmtId="2" fontId="3" fillId="2" borderId="4" xfId="0" applyNumberFormat="1" applyFont="1" applyFill="1" applyBorder="1"/>
    <xf numFmtId="0" fontId="9" fillId="0" borderId="7" xfId="0" applyFont="1" applyBorder="1" applyAlignment="1">
      <alignment vertical="top" wrapText="1"/>
    </xf>
    <xf numFmtId="0" fontId="10" fillId="0" borderId="7" xfId="0" applyFont="1" applyBorder="1" applyAlignment="1">
      <alignment vertical="top" wrapText="1"/>
    </xf>
    <xf numFmtId="0" fontId="10" fillId="0" borderId="11" xfId="0" applyFont="1" applyBorder="1" applyAlignment="1">
      <alignment vertical="top" wrapText="1"/>
    </xf>
    <xf numFmtId="0" fontId="10" fillId="0" borderId="9" xfId="0" applyFont="1" applyBorder="1" applyAlignment="1">
      <alignment vertical="top" wrapText="1"/>
    </xf>
    <xf numFmtId="0" fontId="10" fillId="0" borderId="9" xfId="0" applyFont="1" applyBorder="1" applyAlignment="1">
      <alignment wrapText="1"/>
    </xf>
    <xf numFmtId="0" fontId="10" fillId="0" borderId="11" xfId="0" applyFont="1" applyBorder="1" applyAlignment="1">
      <alignment wrapText="1"/>
    </xf>
    <xf numFmtId="0" fontId="12" fillId="5" borderId="7" xfId="0" applyFont="1" applyFill="1" applyBorder="1" applyAlignment="1">
      <alignment wrapText="1"/>
    </xf>
    <xf numFmtId="0" fontId="10" fillId="0" borderId="7" xfId="0" applyFont="1" applyBorder="1" applyAlignment="1">
      <alignment wrapText="1"/>
    </xf>
    <xf numFmtId="0" fontId="10" fillId="0" borderId="6" xfId="0" applyFont="1" applyBorder="1" applyAlignment="1">
      <alignment wrapText="1"/>
    </xf>
    <xf numFmtId="0" fontId="13" fillId="0" borderId="8" xfId="0" applyFont="1" applyBorder="1" applyAlignment="1">
      <alignment wrapText="1"/>
    </xf>
    <xf numFmtId="0" fontId="14" fillId="2" borderId="9" xfId="0" applyFont="1" applyFill="1" applyBorder="1" applyAlignment="1">
      <alignment vertical="top" wrapText="1"/>
    </xf>
    <xf numFmtId="0" fontId="14" fillId="0" borderId="9" xfId="0" applyFont="1" applyBorder="1" applyAlignment="1">
      <alignment wrapText="1"/>
    </xf>
    <xf numFmtId="0" fontId="0" fillId="0" borderId="0" xfId="0" applyAlignment="1">
      <alignment wrapText="1"/>
    </xf>
    <xf numFmtId="0" fontId="10" fillId="0" borderId="8" xfId="0" applyFont="1" applyBorder="1" applyAlignment="1">
      <alignment wrapText="1"/>
    </xf>
    <xf numFmtId="0" fontId="10" fillId="0" borderId="10" xfId="0" applyFont="1" applyBorder="1" applyAlignment="1">
      <alignment wrapText="1"/>
    </xf>
    <xf numFmtId="0" fontId="14" fillId="0" borderId="9" xfId="0" applyFont="1" applyBorder="1" applyAlignment="1">
      <alignment vertical="top" wrapText="1"/>
    </xf>
    <xf numFmtId="9" fontId="10" fillId="0" borderId="7" xfId="0" applyNumberFormat="1" applyFont="1" applyBorder="1" applyAlignment="1">
      <alignment horizontal="right" wrapText="1"/>
    </xf>
    <xf numFmtId="164" fontId="10" fillId="0" borderId="7" xfId="0" applyNumberFormat="1" applyFont="1" applyBorder="1" applyAlignment="1">
      <alignment horizontal="right" wrapText="1"/>
    </xf>
    <xf numFmtId="0" fontId="10" fillId="0" borderId="7" xfId="0" applyFont="1" applyBorder="1" applyAlignment="1">
      <alignment horizontal="right" wrapText="1"/>
    </xf>
    <xf numFmtId="0" fontId="10" fillId="0" borderId="23" xfId="0" applyFont="1" applyBorder="1" applyAlignment="1">
      <alignment horizontal="right" wrapText="1"/>
    </xf>
    <xf numFmtId="169" fontId="3" fillId="2" borderId="2" xfId="0" applyNumberFormat="1" applyFont="1" applyFill="1" applyBorder="1"/>
    <xf numFmtId="169" fontId="3" fillId="2" borderId="4" xfId="0" applyNumberFormat="1" applyFont="1" applyFill="1" applyBorder="1"/>
    <xf numFmtId="4" fontId="3" fillId="2" borderId="2" xfId="0" applyNumberFormat="1" applyFont="1" applyFill="1" applyBorder="1"/>
    <xf numFmtId="2" fontId="3" fillId="2" borderId="2" xfId="0" applyNumberFormat="1" applyFont="1" applyFill="1" applyBorder="1"/>
    <xf numFmtId="0" fontId="10" fillId="0" borderId="13" xfId="0" applyFont="1" applyBorder="1" applyAlignment="1">
      <alignment wrapText="1"/>
    </xf>
    <xf numFmtId="0" fontId="10" fillId="0" borderId="1" xfId="0" applyFont="1" applyBorder="1" applyAlignment="1">
      <alignment wrapText="1"/>
    </xf>
    <xf numFmtId="0" fontId="10" fillId="0" borderId="1" xfId="0" applyFont="1" applyBorder="1" applyAlignment="1">
      <alignment horizontal="right" wrapText="1"/>
    </xf>
    <xf numFmtId="0" fontId="15" fillId="0" borderId="1" xfId="0" applyFont="1" applyBorder="1" applyAlignment="1">
      <alignment wrapText="1"/>
    </xf>
    <xf numFmtId="0" fontId="10" fillId="0" borderId="3" xfId="0" applyFont="1" applyBorder="1" applyAlignment="1">
      <alignment wrapText="1"/>
    </xf>
    <xf numFmtId="0" fontId="10" fillId="0" borderId="3" xfId="0" applyFont="1" applyBorder="1" applyAlignment="1">
      <alignment horizontal="right" wrapText="1"/>
    </xf>
    <xf numFmtId="0" fontId="9" fillId="0" borderId="24" xfId="0" applyFont="1" applyBorder="1" applyAlignment="1">
      <alignment wrapText="1"/>
    </xf>
    <xf numFmtId="0" fontId="9" fillId="0" borderId="24" xfId="0" applyFont="1" applyBorder="1" applyAlignment="1">
      <alignment vertical="center"/>
    </xf>
    <xf numFmtId="0" fontId="9" fillId="0" borderId="6" xfId="0" applyFont="1" applyBorder="1" applyAlignment="1">
      <alignment vertical="top"/>
    </xf>
    <xf numFmtId="0" fontId="10" fillId="0" borderId="7" xfId="0" applyFont="1" applyBorder="1" applyAlignment="1">
      <alignment vertical="top"/>
    </xf>
    <xf numFmtId="0" fontId="11" fillId="0" borderId="8" xfId="0" applyFont="1" applyBorder="1" applyAlignment="1">
      <alignment vertical="top"/>
    </xf>
    <xf numFmtId="0" fontId="12" fillId="4" borderId="9" xfId="0" applyFont="1" applyFill="1" applyBorder="1" applyAlignment="1">
      <alignment vertical="top"/>
    </xf>
    <xf numFmtId="0" fontId="12" fillId="0" borderId="9" xfId="0" applyFont="1" applyBorder="1"/>
    <xf numFmtId="0" fontId="10" fillId="0" borderId="8" xfId="0" applyFont="1" applyBorder="1" applyAlignment="1">
      <alignment vertical="top"/>
    </xf>
    <xf numFmtId="0" fontId="10" fillId="0" borderId="10" xfId="0" applyFont="1" applyBorder="1" applyAlignment="1">
      <alignment vertical="top"/>
    </xf>
    <xf numFmtId="0" fontId="10" fillId="0" borderId="11" xfId="0" applyFont="1" applyBorder="1" applyAlignment="1">
      <alignment vertical="top"/>
    </xf>
    <xf numFmtId="0" fontId="12" fillId="0" borderId="9" xfId="0" applyFont="1" applyBorder="1" applyAlignment="1">
      <alignment vertical="top"/>
    </xf>
    <xf numFmtId="0" fontId="10" fillId="0" borderId="9" xfId="0" applyFont="1" applyBorder="1" applyAlignment="1">
      <alignment vertical="top"/>
    </xf>
    <xf numFmtId="0" fontId="10" fillId="0" borderId="9" xfId="0" applyFont="1" applyBorder="1"/>
    <xf numFmtId="0" fontId="10" fillId="0" borderId="11" xfId="0" applyFont="1" applyBorder="1"/>
    <xf numFmtId="0" fontId="14" fillId="6" borderId="9" xfId="0" applyFont="1" applyFill="1" applyBorder="1" applyAlignment="1">
      <alignment vertical="top" wrapText="1"/>
    </xf>
    <xf numFmtId="0" fontId="12" fillId="4" borderId="9" xfId="0" applyFont="1" applyFill="1" applyBorder="1" applyAlignment="1">
      <alignment vertical="top" wrapText="1"/>
    </xf>
    <xf numFmtId="0" fontId="3" fillId="6" borderId="2" xfId="0" applyFont="1" applyFill="1" applyBorder="1"/>
    <xf numFmtId="9" fontId="10" fillId="6" borderId="7" xfId="0" applyNumberFormat="1" applyFont="1" applyFill="1" applyBorder="1" applyAlignment="1">
      <alignment horizontal="right" wrapText="1"/>
    </xf>
    <xf numFmtId="0" fontId="10" fillId="6" borderId="7" xfId="0" applyFont="1" applyFill="1" applyBorder="1" applyAlignment="1">
      <alignment horizontal="right" wrapText="1"/>
    </xf>
    <xf numFmtId="0" fontId="3" fillId="10" borderId="0" xfId="0" applyFont="1" applyFill="1"/>
    <xf numFmtId="0" fontId="10" fillId="0" borderId="25" xfId="0" applyFont="1" applyBorder="1" applyAlignment="1">
      <alignment wrapText="1"/>
    </xf>
    <xf numFmtId="0" fontId="14" fillId="0" borderId="0" xfId="0" applyFont="1" applyAlignment="1">
      <alignment wrapText="1"/>
    </xf>
    <xf numFmtId="0" fontId="10" fillId="0" borderId="26" xfId="0" applyFont="1" applyBorder="1" applyAlignment="1">
      <alignment vertical="top" wrapText="1"/>
    </xf>
    <xf numFmtId="0" fontId="10" fillId="0" borderId="27" xfId="0" applyFont="1" applyBorder="1" applyAlignment="1">
      <alignment wrapText="1"/>
    </xf>
    <xf numFmtId="0" fontId="14" fillId="0" borderId="27" xfId="0" applyFont="1" applyBorder="1" applyAlignment="1">
      <alignment wrapText="1"/>
    </xf>
    <xf numFmtId="0" fontId="10" fillId="0" borderId="26" xfId="0" applyFont="1" applyBorder="1" applyAlignment="1">
      <alignment wrapText="1"/>
    </xf>
    <xf numFmtId="0" fontId="14" fillId="0" borderId="12" xfId="0" applyFont="1" applyBorder="1" applyAlignment="1">
      <alignment wrapText="1"/>
    </xf>
    <xf numFmtId="0" fontId="10" fillId="0" borderId="28" xfId="0" applyFont="1" applyBorder="1" applyAlignment="1">
      <alignment wrapText="1"/>
    </xf>
    <xf numFmtId="9" fontId="3" fillId="0" borderId="0" xfId="0" applyNumberFormat="1" applyFont="1"/>
    <xf numFmtId="0" fontId="3" fillId="0" borderId="4" xfId="0" applyFont="1" applyBorder="1" applyAlignment="1">
      <alignment horizontal="right"/>
    </xf>
    <xf numFmtId="0" fontId="0" fillId="0" borderId="0" xfId="0" applyAlignment="1">
      <alignment horizontal="right"/>
    </xf>
    <xf numFmtId="0" fontId="0" fillId="0" borderId="0" xfId="0" applyAlignment="1">
      <alignment vertical="top"/>
    </xf>
    <xf numFmtId="0" fontId="4" fillId="0" borderId="4"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2" xfId="0" applyFont="1" applyBorder="1" applyAlignment="1">
      <alignment horizontal="center"/>
    </xf>
    <xf numFmtId="0" fontId="3" fillId="0" borderId="5" xfId="0" applyFont="1" applyBorder="1" applyAlignment="1">
      <alignment horizontal="center"/>
    </xf>
    <xf numFmtId="0" fontId="7" fillId="0" borderId="2" xfId="0" applyFont="1" applyBorder="1" applyAlignment="1">
      <alignment horizontal="center"/>
    </xf>
    <xf numFmtId="0" fontId="0" fillId="0" borderId="0" xfId="0" applyAlignment="1">
      <alignment horizontal="center"/>
    </xf>
    <xf numFmtId="0" fontId="10" fillId="0" borderId="6" xfId="0" applyFont="1" applyBorder="1" applyAlignment="1">
      <alignment vertical="top" wrapText="1"/>
    </xf>
    <xf numFmtId="0" fontId="13" fillId="0" borderId="8" xfId="0" applyFont="1" applyBorder="1" applyAlignment="1">
      <alignment vertical="top" wrapText="1"/>
    </xf>
    <xf numFmtId="0" fontId="10" fillId="0" borderId="8" xfId="0" applyFont="1" applyBorder="1" applyAlignment="1">
      <alignment vertical="top" wrapText="1"/>
    </xf>
    <xf numFmtId="0" fontId="10" fillId="0" borderId="10" xfId="0" applyFont="1" applyBorder="1" applyAlignment="1">
      <alignment vertical="top" wrapText="1"/>
    </xf>
    <xf numFmtId="0" fontId="14" fillId="2" borderId="9" xfId="0" applyFont="1" applyFill="1" applyBorder="1" applyAlignment="1">
      <alignment horizontal="left" vertical="top" wrapText="1"/>
    </xf>
    <xf numFmtId="0" fontId="10" fillId="0" borderId="11" xfId="0" applyFont="1" applyBorder="1" applyAlignment="1">
      <alignment horizontal="left" vertical="top" wrapText="1"/>
    </xf>
    <xf numFmtId="0" fontId="14" fillId="6" borderId="9" xfId="0" applyFont="1" applyFill="1" applyBorder="1" applyAlignment="1">
      <alignment horizontal="left" vertical="top" wrapText="1"/>
    </xf>
    <xf numFmtId="0" fontId="14" fillId="0" borderId="9" xfId="0" applyFont="1" applyBorder="1" applyAlignment="1">
      <alignment horizontal="left" vertical="top" wrapText="1"/>
    </xf>
    <xf numFmtId="0" fontId="10" fillId="0" borderId="9" xfId="0" applyFont="1" applyBorder="1" applyAlignment="1">
      <alignment horizontal="left" vertical="top" wrapText="1"/>
    </xf>
    <xf numFmtId="0" fontId="10" fillId="0" borderId="13" xfId="0" applyFont="1" applyBorder="1" applyAlignment="1">
      <alignment vertical="top" wrapText="1"/>
    </xf>
    <xf numFmtId="0" fontId="10" fillId="0" borderId="15" xfId="0" applyFont="1" applyBorder="1" applyAlignment="1">
      <alignment horizontal="center" vertical="top" wrapText="1"/>
    </xf>
    <xf numFmtId="0" fontId="10" fillId="0" borderId="16" xfId="0" applyFont="1" applyBorder="1" applyAlignment="1">
      <alignment horizontal="center" vertical="top" wrapText="1"/>
    </xf>
    <xf numFmtId="0" fontId="10" fillId="0" borderId="18" xfId="0" applyFont="1" applyBorder="1" applyAlignment="1">
      <alignment horizontal="center" vertical="top" wrapText="1"/>
    </xf>
    <xf numFmtId="9" fontId="10" fillId="0" borderId="7" xfId="0" applyNumberFormat="1" applyFont="1" applyBorder="1" applyAlignment="1">
      <alignment horizontal="right" vertical="top" wrapText="1"/>
    </xf>
    <xf numFmtId="164" fontId="10" fillId="0" borderId="7" xfId="0" applyNumberFormat="1" applyFont="1" applyBorder="1" applyAlignment="1">
      <alignment horizontal="right" vertical="top" wrapText="1"/>
    </xf>
    <xf numFmtId="0" fontId="10" fillId="0" borderId="7" xfId="0" applyFont="1" applyBorder="1" applyAlignment="1">
      <alignment horizontal="right" vertical="top" wrapText="1"/>
    </xf>
    <xf numFmtId="9" fontId="10" fillId="6" borderId="7" xfId="0" applyNumberFormat="1" applyFont="1" applyFill="1" applyBorder="1" applyAlignment="1">
      <alignment horizontal="right" vertical="top" wrapText="1"/>
    </xf>
    <xf numFmtId="0" fontId="10" fillId="0" borderId="23" xfId="0" applyFont="1" applyBorder="1" applyAlignment="1">
      <alignment horizontal="right" vertical="top" wrapText="1"/>
    </xf>
    <xf numFmtId="0" fontId="10" fillId="0" borderId="13" xfId="0" applyFont="1" applyBorder="1" applyAlignment="1">
      <alignment horizontal="right" vertical="top" wrapText="1"/>
    </xf>
    <xf numFmtId="9" fontId="10" fillId="0" borderId="23" xfId="0" applyNumberFormat="1" applyFont="1" applyBorder="1" applyAlignment="1">
      <alignment horizontal="right" vertical="top" wrapText="1"/>
    </xf>
    <xf numFmtId="0" fontId="10" fillId="6" borderId="7" xfId="0" applyFont="1" applyFill="1" applyBorder="1" applyAlignment="1">
      <alignment horizontal="right" vertical="top" wrapText="1"/>
    </xf>
    <xf numFmtId="0" fontId="13" fillId="0" borderId="7" xfId="0" applyFont="1" applyBorder="1" applyAlignment="1">
      <alignment horizontal="right" vertical="top" wrapText="1"/>
    </xf>
    <xf numFmtId="0" fontId="10" fillId="0" borderId="7" xfId="0" applyFont="1" applyBorder="1"/>
    <xf numFmtId="0" fontId="0" fillId="0" borderId="0" xfId="0" applyAlignment="1">
      <alignment vertical="top" wrapText="1"/>
    </xf>
    <xf numFmtId="0" fontId="0" fillId="0" borderId="0" xfId="0"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wrapText="1"/>
    </xf>
    <xf numFmtId="0" fontId="10" fillId="0" borderId="8" xfId="0" applyFont="1" applyBorder="1" applyAlignment="1">
      <alignment horizontal="right" vertical="top" wrapText="1"/>
    </xf>
    <xf numFmtId="0" fontId="14" fillId="0" borderId="9" xfId="0" applyFont="1" applyBorder="1" applyAlignment="1">
      <alignment horizontal="right" vertical="top" wrapText="1"/>
    </xf>
    <xf numFmtId="0" fontId="0" fillId="0" borderId="0" xfId="0" applyAlignment="1">
      <alignment horizontal="right" vertical="top"/>
    </xf>
    <xf numFmtId="0" fontId="10" fillId="0" borderId="11" xfId="0" applyFont="1" applyBorder="1" applyAlignment="1">
      <alignment horizontal="right" vertical="top" wrapText="1"/>
    </xf>
    <xf numFmtId="0" fontId="10" fillId="0" borderId="9" xfId="0" applyFont="1" applyBorder="1" applyAlignment="1">
      <alignment horizontal="right" vertical="top" wrapText="1"/>
    </xf>
    <xf numFmtId="0" fontId="10" fillId="0" borderId="6" xfId="0" applyFont="1" applyBorder="1" applyAlignment="1">
      <alignment horizontal="center" vertical="top" wrapText="1"/>
    </xf>
    <xf numFmtId="0" fontId="10" fillId="0" borderId="7" xfId="0" applyFont="1" applyBorder="1" applyAlignment="1">
      <alignment horizontal="center" vertical="top" wrapText="1"/>
    </xf>
    <xf numFmtId="0" fontId="0" fillId="0" borderId="1" xfId="0" applyBorder="1"/>
    <xf numFmtId="0" fontId="3" fillId="0" borderId="31" xfId="0" applyFont="1" applyBorder="1" applyAlignment="1">
      <alignment horizontal="right"/>
    </xf>
    <xf numFmtId="0" fontId="3" fillId="0" borderId="35" xfId="0" applyFont="1" applyBorder="1" applyAlignment="1">
      <alignment horizontal="right"/>
    </xf>
    <xf numFmtId="0" fontId="3" fillId="0" borderId="30" xfId="0" applyFont="1" applyBorder="1" applyAlignment="1">
      <alignment horizontal="right"/>
    </xf>
    <xf numFmtId="0" fontId="3" fillId="0" borderId="32" xfId="0" applyFont="1" applyBorder="1" applyAlignment="1">
      <alignment horizontal="right"/>
    </xf>
    <xf numFmtId="0" fontId="3" fillId="0" borderId="5" xfId="0" applyFont="1" applyBorder="1" applyAlignment="1">
      <alignment horizontal="right"/>
    </xf>
    <xf numFmtId="0" fontId="10" fillId="0" borderId="36" xfId="0" applyFont="1" applyBorder="1" applyAlignment="1">
      <alignment horizontal="right" wrapText="1"/>
    </xf>
    <xf numFmtId="9" fontId="3" fillId="0" borderId="2" xfId="0" applyNumberFormat="1" applyFont="1" applyBorder="1" applyAlignment="1">
      <alignment horizontal="right"/>
    </xf>
    <xf numFmtId="164" fontId="3" fillId="0" borderId="29" xfId="0" applyNumberFormat="1" applyFont="1" applyBorder="1" applyAlignment="1">
      <alignment horizontal="right"/>
    </xf>
    <xf numFmtId="9" fontId="3" fillId="0" borderId="31" xfId="0" applyNumberFormat="1" applyFont="1" applyBorder="1" applyAlignment="1">
      <alignment horizontal="right"/>
    </xf>
    <xf numFmtId="164" fontId="3" fillId="0" borderId="2" xfId="0" applyNumberFormat="1" applyFont="1" applyBorder="1" applyAlignment="1">
      <alignment horizontal="right"/>
    </xf>
    <xf numFmtId="169" fontId="3" fillId="0" borderId="4" xfId="0" applyNumberFormat="1" applyFont="1" applyBorder="1"/>
    <xf numFmtId="4" fontId="3" fillId="0" borderId="2" xfId="0" applyNumberFormat="1" applyFont="1" applyBorder="1"/>
    <xf numFmtId="164" fontId="3" fillId="0" borderId="4" xfId="0" applyNumberFormat="1" applyFont="1" applyBorder="1" applyAlignment="1">
      <alignment horizontal="right"/>
    </xf>
    <xf numFmtId="0" fontId="4" fillId="0" borderId="0" xfId="0" applyFont="1" applyAlignment="1">
      <alignment horizontal="center" vertical="center"/>
    </xf>
    <xf numFmtId="0" fontId="4" fillId="0" borderId="37" xfId="0" applyFont="1" applyBorder="1" applyAlignment="1">
      <alignment horizontal="center" vertical="center" wrapText="1"/>
    </xf>
    <xf numFmtId="0" fontId="18" fillId="11" borderId="1" xfId="0" applyFont="1" applyFill="1" applyBorder="1" applyAlignment="1">
      <alignment horizontal="center" vertical="center"/>
    </xf>
    <xf numFmtId="0" fontId="3" fillId="2" borderId="3" xfId="0" applyFont="1" applyFill="1" applyBorder="1"/>
    <xf numFmtId="164" fontId="3" fillId="0" borderId="3" xfId="0" applyNumberFormat="1" applyFont="1" applyBorder="1" applyAlignment="1">
      <alignment horizontal="right"/>
    </xf>
    <xf numFmtId="0" fontId="4" fillId="2" borderId="0" xfId="0" applyFont="1" applyFill="1" applyAlignment="1">
      <alignment horizontal="center" vertical="center"/>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2" borderId="1" xfId="0" applyFont="1" applyFill="1" applyBorder="1" applyAlignment="1">
      <alignment horizontal="left" vertical="center" wrapText="1"/>
    </xf>
    <xf numFmtId="0" fontId="4" fillId="12" borderId="38" xfId="0" applyFont="1" applyFill="1" applyBorder="1" applyAlignment="1">
      <alignment horizontal="left" vertical="center" wrapText="1"/>
    </xf>
    <xf numFmtId="0" fontId="0" fillId="2" borderId="0" xfId="0" applyFill="1" applyAlignment="1">
      <alignment vertical="top"/>
    </xf>
    <xf numFmtId="0" fontId="10" fillId="0" borderId="4" xfId="0" applyFont="1" applyBorder="1" applyAlignment="1">
      <alignment wrapText="1"/>
    </xf>
    <xf numFmtId="0" fontId="10" fillId="0" borderId="4" xfId="0" applyFont="1" applyBorder="1" applyAlignment="1">
      <alignment horizontal="right" wrapText="1"/>
    </xf>
    <xf numFmtId="0" fontId="10" fillId="0" borderId="35" xfId="0" applyFont="1" applyBorder="1" applyAlignment="1">
      <alignment wrapText="1"/>
    </xf>
    <xf numFmtId="0" fontId="10" fillId="0" borderId="1" xfId="0" applyFont="1" applyBorder="1" applyAlignment="1">
      <alignment vertical="top" wrapText="1"/>
    </xf>
    <xf numFmtId="0" fontId="10" fillId="0" borderId="27" xfId="0" applyFont="1" applyBorder="1" applyAlignment="1">
      <alignment vertical="top" wrapText="1"/>
    </xf>
    <xf numFmtId="0" fontId="10" fillId="0" borderId="1" xfId="0" applyFont="1" applyBorder="1" applyAlignment="1">
      <alignment horizontal="right" vertical="top" wrapText="1"/>
    </xf>
    <xf numFmtId="0" fontId="20" fillId="2" borderId="7" xfId="0" applyFont="1" applyFill="1" applyBorder="1" applyAlignment="1">
      <alignment horizontal="center" vertical="center" wrapText="1"/>
    </xf>
    <xf numFmtId="0" fontId="21" fillId="11" borderId="4" xfId="0" applyFont="1" applyFill="1" applyBorder="1" applyAlignment="1">
      <alignment wrapText="1"/>
    </xf>
    <xf numFmtId="0" fontId="21" fillId="11" borderId="4" xfId="0" applyFont="1" applyFill="1" applyBorder="1" applyAlignment="1">
      <alignment vertical="center"/>
    </xf>
    <xf numFmtId="0" fontId="10" fillId="0" borderId="4" xfId="0" applyFont="1" applyBorder="1" applyAlignment="1">
      <alignment vertical="top" wrapText="1"/>
    </xf>
    <xf numFmtId="0" fontId="10" fillId="0" borderId="4" xfId="0" applyFont="1" applyBorder="1" applyAlignment="1">
      <alignment horizontal="right" vertical="top" wrapText="1"/>
    </xf>
    <xf numFmtId="0" fontId="0" fillId="0" borderId="27" xfId="0" applyBorder="1"/>
    <xf numFmtId="0" fontId="0" fillId="0" borderId="12" xfId="0" applyBorder="1"/>
    <xf numFmtId="0" fontId="0" fillId="0" borderId="13" xfId="0" applyBorder="1"/>
    <xf numFmtId="0" fontId="22" fillId="11" borderId="0" xfId="0" applyFont="1" applyFill="1"/>
    <xf numFmtId="2" fontId="3" fillId="0" borderId="32" xfId="0" applyNumberFormat="1" applyFont="1" applyBorder="1"/>
    <xf numFmtId="9" fontId="3" fillId="0" borderId="32" xfId="0" applyNumberFormat="1" applyFont="1" applyBorder="1" applyAlignment="1">
      <alignment horizontal="right"/>
    </xf>
    <xf numFmtId="164" fontId="3" fillId="0" borderId="40" xfId="0" applyNumberFormat="1" applyFont="1" applyBorder="1" applyAlignment="1">
      <alignment horizontal="right"/>
    </xf>
    <xf numFmtId="9" fontId="3" fillId="0" borderId="0" xfId="0" applyNumberFormat="1" applyFont="1" applyAlignment="1">
      <alignment horizontal="right"/>
    </xf>
    <xf numFmtId="0" fontId="10" fillId="0" borderId="41" xfId="0" applyFont="1" applyBorder="1" applyAlignment="1">
      <alignment horizontal="right" wrapText="1"/>
    </xf>
    <xf numFmtId="0" fontId="3" fillId="0" borderId="39" xfId="0" applyFont="1" applyBorder="1" applyAlignment="1">
      <alignment horizontal="right"/>
    </xf>
    <xf numFmtId="169" fontId="3" fillId="0" borderId="32" xfId="0" applyNumberFormat="1" applyFont="1" applyBorder="1"/>
    <xf numFmtId="164" fontId="3" fillId="0" borderId="32" xfId="0" applyNumberFormat="1" applyFont="1" applyBorder="1" applyAlignment="1">
      <alignment horizontal="right"/>
    </xf>
    <xf numFmtId="164" fontId="3" fillId="0" borderId="5" xfId="0" applyNumberFormat="1" applyFont="1" applyBorder="1" applyAlignment="1">
      <alignment horizontal="right"/>
    </xf>
    <xf numFmtId="0" fontId="0" fillId="0" borderId="40" xfId="0" applyBorder="1"/>
    <xf numFmtId="0" fontId="4" fillId="0" borderId="0" xfId="0" applyFont="1" applyAlignment="1">
      <alignment vertical="center" wrapText="1"/>
    </xf>
    <xf numFmtId="0" fontId="3" fillId="0" borderId="2" xfId="0" applyFont="1" applyBorder="1" applyProtection="1">
      <protection locked="0" hidden="1"/>
    </xf>
    <xf numFmtId="0" fontId="3" fillId="0" borderId="2" xfId="0" applyFont="1" applyBorder="1" applyProtection="1">
      <protection hidden="1"/>
    </xf>
    <xf numFmtId="0" fontId="3" fillId="0" borderId="3" xfId="0" applyFont="1" applyBorder="1" applyProtection="1">
      <protection hidden="1"/>
    </xf>
    <xf numFmtId="0" fontId="16" fillId="11" borderId="0" xfId="0" applyFont="1" applyFill="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3" fillId="2" borderId="37" xfId="0" applyFont="1" applyFill="1" applyBorder="1"/>
    <xf numFmtId="0" fontId="3" fillId="2" borderId="38" xfId="0" applyFont="1" applyFill="1" applyBorder="1"/>
    <xf numFmtId="0" fontId="22" fillId="11" borderId="1" xfId="0" applyFont="1" applyFill="1" applyBorder="1"/>
    <xf numFmtId="0" fontId="0" fillId="0" borderId="1" xfId="0" applyBorder="1" applyAlignment="1">
      <alignment horizontal="center"/>
    </xf>
    <xf numFmtId="0" fontId="0" fillId="0" borderId="1" xfId="0" applyBorder="1" applyAlignment="1">
      <alignment horizontal="right"/>
    </xf>
    <xf numFmtId="0" fontId="22" fillId="6" borderId="1" xfId="0" applyFont="1" applyFill="1" applyBorder="1"/>
    <xf numFmtId="0" fontId="18" fillId="0" borderId="0" xfId="0" applyFont="1" applyAlignment="1">
      <alignment horizontal="center" vertical="center"/>
    </xf>
    <xf numFmtId="0" fontId="22" fillId="11" borderId="4" xfId="0" applyFont="1" applyFill="1" applyBorder="1"/>
    <xf numFmtId="0" fontId="22" fillId="0" borderId="0" xfId="0" applyFont="1"/>
    <xf numFmtId="169" fontId="3" fillId="0" borderId="0" xfId="0" applyNumberFormat="1" applyFont="1"/>
    <xf numFmtId="2" fontId="3" fillId="0" borderId="0" xfId="0" applyNumberFormat="1" applyFont="1"/>
    <xf numFmtId="167" fontId="3" fillId="0" borderId="0" xfId="56" applyNumberFormat="1" applyFont="1" applyFill="1" applyBorder="1"/>
    <xf numFmtId="0" fontId="10" fillId="0" borderId="0" xfId="0" applyFont="1" applyAlignment="1">
      <alignment horizontal="right" wrapText="1"/>
    </xf>
    <xf numFmtId="4" fontId="3" fillId="0" borderId="0" xfId="0" applyNumberFormat="1" applyFont="1"/>
    <xf numFmtId="168" fontId="3" fillId="0" borderId="0" xfId="0" applyNumberFormat="1" applyFont="1"/>
    <xf numFmtId="0" fontId="3" fillId="0" borderId="0" xfId="0" applyFont="1" applyAlignment="1">
      <alignment horizontal="left"/>
    </xf>
    <xf numFmtId="0" fontId="3" fillId="0" borderId="40" xfId="0" applyFont="1" applyBorder="1"/>
    <xf numFmtId="0" fontId="0" fillId="0" borderId="30" xfId="0" applyBorder="1"/>
    <xf numFmtId="0" fontId="3" fillId="2" borderId="32" xfId="0" applyFont="1" applyFill="1" applyBorder="1" applyAlignment="1">
      <alignment horizontal="right"/>
    </xf>
    <xf numFmtId="9" fontId="3" fillId="2" borderId="32" xfId="0" applyNumberFormat="1" applyFont="1" applyFill="1" applyBorder="1" applyAlignment="1">
      <alignment horizontal="right"/>
    </xf>
    <xf numFmtId="0" fontId="24" fillId="11" borderId="3" xfId="0" applyFont="1" applyFill="1" applyBorder="1" applyAlignment="1">
      <alignment wrapText="1"/>
    </xf>
    <xf numFmtId="0" fontId="24" fillId="11" borderId="1" xfId="0" applyFont="1" applyFill="1" applyBorder="1" applyAlignment="1">
      <alignment wrapText="1"/>
    </xf>
    <xf numFmtId="0" fontId="24" fillId="11" borderId="1" xfId="0" applyFont="1" applyFill="1" applyBorder="1" applyAlignment="1">
      <alignment vertical="top" wrapText="1"/>
    </xf>
    <xf numFmtId="0" fontId="24" fillId="11" borderId="4" xfId="0" applyFont="1" applyFill="1" applyBorder="1" applyAlignment="1">
      <alignment wrapText="1"/>
    </xf>
    <xf numFmtId="0" fontId="22" fillId="11" borderId="38" xfId="0" applyFont="1" applyFill="1" applyBorder="1"/>
    <xf numFmtId="0" fontId="25" fillId="0" borderId="1" xfId="0" applyFont="1" applyBorder="1" applyAlignment="1">
      <alignment wrapText="1"/>
    </xf>
    <xf numFmtId="0" fontId="25" fillId="0" borderId="1" xfId="0" applyFont="1" applyBorder="1" applyAlignment="1">
      <alignment vertical="top" wrapText="1"/>
    </xf>
    <xf numFmtId="0" fontId="0" fillId="13" borderId="0" xfId="0" applyFill="1"/>
    <xf numFmtId="0" fontId="17" fillId="10" borderId="0" xfId="0" applyFont="1" applyFill="1"/>
    <xf numFmtId="0" fontId="4" fillId="10" borderId="0" xfId="0" applyFont="1" applyFill="1"/>
    <xf numFmtId="0" fontId="17" fillId="14" borderId="1" xfId="0" applyFont="1" applyFill="1" applyBorder="1"/>
    <xf numFmtId="0" fontId="4" fillId="8" borderId="1" xfId="0" applyFont="1" applyFill="1" applyBorder="1"/>
    <xf numFmtId="0" fontId="4" fillId="0" borderId="37" xfId="0" applyFont="1" applyBorder="1"/>
    <xf numFmtId="0" fontId="8" fillId="3" borderId="0" xfId="0" applyFont="1" applyFill="1" applyAlignment="1">
      <alignment horizontal="center" vertical="center" textRotation="90"/>
    </xf>
    <xf numFmtId="0" fontId="18" fillId="11" borderId="37" xfId="0" applyFont="1" applyFill="1" applyBorder="1" applyAlignment="1">
      <alignment horizontal="center" vertical="center"/>
    </xf>
    <xf numFmtId="0" fontId="18" fillId="11" borderId="38"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19" fillId="2" borderId="29" xfId="0" applyFont="1" applyFill="1" applyBorder="1" applyAlignment="1">
      <alignment horizontal="center" wrapText="1"/>
    </xf>
    <xf numFmtId="0" fontId="19" fillId="2" borderId="30" xfId="0" applyFont="1" applyFill="1" applyBorder="1" applyAlignment="1">
      <alignment horizontal="center" wrapText="1"/>
    </xf>
    <xf numFmtId="0" fontId="19" fillId="2" borderId="31" xfId="0" applyFont="1" applyFill="1" applyBorder="1" applyAlignment="1">
      <alignment horizontal="center" wrapText="1"/>
    </xf>
    <xf numFmtId="0" fontId="19" fillId="2" borderId="32" xfId="0" applyFont="1" applyFill="1" applyBorder="1" applyAlignment="1">
      <alignment horizontal="center" wrapText="1"/>
    </xf>
    <xf numFmtId="0" fontId="19" fillId="2" borderId="33" xfId="0" applyFont="1" applyFill="1" applyBorder="1" applyAlignment="1">
      <alignment horizontal="center" wrapText="1"/>
    </xf>
    <xf numFmtId="0" fontId="19" fillId="2" borderId="34" xfId="0" applyFont="1" applyFill="1" applyBorder="1" applyAlignment="1">
      <alignment horizontal="center" wrapText="1"/>
    </xf>
    <xf numFmtId="0" fontId="10" fillId="0" borderId="19" xfId="0" applyFont="1" applyBorder="1" applyAlignment="1">
      <alignment horizontal="center" vertical="top" wrapText="1"/>
    </xf>
    <xf numFmtId="0" fontId="10" fillId="0" borderId="12" xfId="0" applyFont="1" applyBorder="1" applyAlignment="1">
      <alignment horizontal="center" vertical="top" wrapText="1"/>
    </xf>
    <xf numFmtId="0" fontId="10" fillId="0" borderId="13" xfId="0" applyFont="1" applyBorder="1" applyAlignment="1">
      <alignment horizontal="center" vertical="top" wrapText="1"/>
    </xf>
    <xf numFmtId="0" fontId="10" fillId="0" borderId="20" xfId="0" applyFont="1" applyBorder="1" applyAlignment="1">
      <alignment horizontal="center" vertical="top" wrapText="1"/>
    </xf>
    <xf numFmtId="0" fontId="10" fillId="0" borderId="14" xfId="0" applyFont="1" applyBorder="1" applyAlignment="1">
      <alignment horizontal="center" vertical="top" wrapText="1"/>
    </xf>
    <xf numFmtId="0" fontId="10" fillId="0" borderId="15" xfId="0" applyFont="1" applyBorder="1" applyAlignment="1">
      <alignment horizontal="center" vertical="top" wrapText="1"/>
    </xf>
    <xf numFmtId="0" fontId="10" fillId="0" borderId="21" xfId="0" applyFont="1" applyBorder="1" applyAlignment="1">
      <alignment horizontal="center" vertical="top" wrapText="1"/>
    </xf>
    <xf numFmtId="0" fontId="10" fillId="0" borderId="0" xfId="0" applyFont="1" applyAlignment="1">
      <alignment horizontal="center" vertical="top" wrapText="1"/>
    </xf>
    <xf numFmtId="0" fontId="10" fillId="0" borderId="16" xfId="0" applyFont="1" applyBorder="1" applyAlignment="1">
      <alignment horizontal="center" vertical="top" wrapText="1"/>
    </xf>
    <xf numFmtId="0" fontId="10" fillId="0" borderId="22" xfId="0" applyFont="1" applyBorder="1" applyAlignment="1">
      <alignment horizontal="center" vertical="top" wrapText="1"/>
    </xf>
    <xf numFmtId="0" fontId="10" fillId="0" borderId="17" xfId="0" applyFont="1" applyBorder="1" applyAlignment="1">
      <alignment horizontal="center" vertical="top" wrapText="1"/>
    </xf>
    <xf numFmtId="0" fontId="10" fillId="0" borderId="18" xfId="0" applyFont="1" applyBorder="1" applyAlignment="1">
      <alignment horizontal="center" vertical="top" wrapText="1"/>
    </xf>
    <xf numFmtId="0" fontId="0" fillId="7" borderId="17" xfId="0" applyFill="1" applyBorder="1" applyAlignment="1">
      <alignment horizontal="center" vertical="top"/>
    </xf>
    <xf numFmtId="0" fontId="0" fillId="8" borderId="17" xfId="0" applyFill="1" applyBorder="1" applyAlignment="1">
      <alignment horizontal="center" vertical="top"/>
    </xf>
    <xf numFmtId="0" fontId="0" fillId="9" borderId="17" xfId="0" applyFill="1" applyBorder="1" applyAlignment="1">
      <alignment horizontal="center" vertical="top"/>
    </xf>
    <xf numFmtId="0" fontId="0" fillId="15" borderId="0" xfId="0" applyFill="1"/>
    <xf numFmtId="0" fontId="3" fillId="15" borderId="0" xfId="0" applyFont="1" applyFill="1"/>
    <xf numFmtId="0" fontId="4" fillId="15" borderId="1" xfId="0" applyFont="1" applyFill="1" applyBorder="1"/>
    <xf numFmtId="0" fontId="4" fillId="15" borderId="0" xfId="0" applyFont="1" applyFill="1" applyAlignment="1">
      <alignment horizontal="left"/>
    </xf>
    <xf numFmtId="0" fontId="4" fillId="15" borderId="0" xfId="0" applyFont="1" applyFill="1" applyAlignment="1">
      <alignment horizontal="center"/>
    </xf>
    <xf numFmtId="0" fontId="3" fillId="15" borderId="1" xfId="0" applyFont="1" applyFill="1" applyBorder="1"/>
    <xf numFmtId="170" fontId="3" fillId="15" borderId="1" xfId="0" applyNumberFormat="1" applyFont="1" applyFill="1" applyBorder="1"/>
    <xf numFmtId="167" fontId="3" fillId="15" borderId="1" xfId="0" applyNumberFormat="1" applyFont="1" applyFill="1" applyBorder="1"/>
    <xf numFmtId="167" fontId="4" fillId="15" borderId="1" xfId="0" applyNumberFormat="1" applyFont="1" applyFill="1" applyBorder="1"/>
    <xf numFmtId="169" fontId="4" fillId="15" borderId="1" xfId="0" applyNumberFormat="1" applyFont="1" applyFill="1" applyBorder="1"/>
    <xf numFmtId="0" fontId="3" fillId="0" borderId="30" xfId="0" applyNumberFormat="1" applyFont="1" applyBorder="1" applyAlignment="1">
      <alignment horizontal="right"/>
    </xf>
  </cellXfs>
  <cellStyles count="57">
    <cellStyle name="Comma" xfId="55" builtinId="3"/>
    <cellStyle name="Currency" xfId="56"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800"/>
            </a:pPr>
            <a:r>
              <a:rPr lang="en-US" sz="1800"/>
              <a:t>Cost</a:t>
            </a:r>
            <a:r>
              <a:rPr lang="en-US" sz="1800" baseline="0"/>
              <a:t> per part vs. Quantity (up to 100)</a:t>
            </a:r>
          </a:p>
        </c:rich>
      </c:tx>
      <c:overlay val="0"/>
    </c:title>
    <c:autoTitleDeleted val="0"/>
    <c:plotArea>
      <c:layout>
        <c:manualLayout>
          <c:layoutTarget val="inner"/>
          <c:xMode val="edge"/>
          <c:yMode val="edge"/>
          <c:x val="0.21104294254884801"/>
          <c:y val="0.14017268374594399"/>
          <c:w val="0.71522261106250595"/>
          <c:h val="0.64411196078876298"/>
        </c:manualLayout>
      </c:layout>
      <c:scatterChart>
        <c:scatterStyle val="smoothMarker"/>
        <c:varyColors val="0"/>
        <c:ser>
          <c:idx val="0"/>
          <c:order val="0"/>
          <c:marker>
            <c:symbol val="none"/>
          </c:marker>
          <c:yVal>
            <c:numRef>
              <c:f>'Inputs and Calculations'!$S$61:$DN$61</c:f>
              <c:numCache>
                <c:formatCode>#,##0.00</c:formatCode>
                <c:ptCount val="100"/>
                <c:pt idx="0">
                  <c:v>80.276655391569562</c:v>
                </c:pt>
                <c:pt idx="1">
                  <c:v>43.441680085453186</c:v>
                </c:pt>
                <c:pt idx="2">
                  <c:v>31.163354983414397</c:v>
                </c:pt>
                <c:pt idx="3">
                  <c:v>25.024192432394994</c:v>
                </c:pt>
                <c:pt idx="4">
                  <c:v>21.340694901783355</c:v>
                </c:pt>
                <c:pt idx="5">
                  <c:v>25.330021650081065</c:v>
                </c:pt>
                <c:pt idx="6">
                  <c:v>22.655262097117593</c:v>
                </c:pt>
                <c:pt idx="7">
                  <c:v>20.649192432394994</c:v>
                </c:pt>
                <c:pt idx="8">
                  <c:v>19.088916026499639</c:v>
                </c:pt>
                <c:pt idx="9">
                  <c:v>17.840694901783355</c:v>
                </c:pt>
                <c:pt idx="10">
                  <c:v>20.334873128127558</c:v>
                </c:pt>
                <c:pt idx="11">
                  <c:v>19.190859099061665</c:v>
                </c:pt>
                <c:pt idx="12">
                  <c:v>18.22284722831359</c:v>
                </c:pt>
                <c:pt idx="13">
                  <c:v>17.393122767672391</c:v>
                </c:pt>
                <c:pt idx="14">
                  <c:v>16.674028235116687</c:v>
                </c:pt>
                <c:pt idx="15">
                  <c:v>18.461692432394994</c:v>
                </c:pt>
                <c:pt idx="16">
                  <c:v>17.764340217509218</c:v>
                </c:pt>
                <c:pt idx="17">
                  <c:v>17.144471582055196</c:v>
                </c:pt>
                <c:pt idx="18">
                  <c:v>16.589852276648958</c:v>
                </c:pt>
                <c:pt idx="19">
                  <c:v>16.090694901783355</c:v>
                </c:pt>
                <c:pt idx="20">
                  <c:v>17.480502544154124</c:v>
                </c:pt>
                <c:pt idx="21">
                  <c:v>16.986239009389703</c:v>
                </c:pt>
                <c:pt idx="22">
                  <c:v>16.534954912430884</c:v>
                </c:pt>
                <c:pt idx="23">
                  <c:v>16.121277823551964</c:v>
                </c:pt>
                <c:pt idx="24">
                  <c:v>15.740694901783353</c:v>
                </c:pt>
                <c:pt idx="25">
                  <c:v>16.876693382159747</c:v>
                </c:pt>
                <c:pt idx="26">
                  <c:v>16.496323433907044</c:v>
                </c:pt>
                <c:pt idx="27">
                  <c:v>16.143122767672391</c:v>
                </c:pt>
                <c:pt idx="28">
                  <c:v>15.814280768074616</c:v>
                </c:pt>
                <c:pt idx="29">
                  <c:v>15.507361568450021</c:v>
                </c:pt>
                <c:pt idx="30">
                  <c:v>16.467661369195813</c:v>
                </c:pt>
                <c:pt idx="31">
                  <c:v>16.159506475762715</c:v>
                </c:pt>
                <c:pt idx="32">
                  <c:v>15.870027636477083</c:v>
                </c:pt>
                <c:pt idx="33">
                  <c:v>15.597576964208251</c:v>
                </c:pt>
                <c:pt idx="34">
                  <c:v>15.340694901783355</c:v>
                </c:pt>
                <c:pt idx="35">
                  <c:v>16.172249359832975</c:v>
                </c:pt>
                <c:pt idx="36">
                  <c:v>15.913721127927666</c:v>
                </c:pt>
                <c:pt idx="37">
                  <c:v>15.66879964507001</c:v>
                </c:pt>
                <c:pt idx="38">
                  <c:v>15.436438238256338</c:v>
                </c:pt>
                <c:pt idx="39">
                  <c:v>15.215694901783355</c:v>
                </c:pt>
                <c:pt idx="40">
                  <c:v>15.948889060070824</c:v>
                </c:pt>
                <c:pt idx="41">
                  <c:v>15.726456101005732</c:v>
                </c:pt>
                <c:pt idx="42">
                  <c:v>15.514368860966913</c:v>
                </c:pt>
                <c:pt idx="43">
                  <c:v>15.311921950020773</c:v>
                </c:pt>
                <c:pt idx="44">
                  <c:v>15.118472679561135</c:v>
                </c:pt>
                <c:pt idx="45">
                  <c:v>15.774085347213491</c:v>
                </c:pt>
                <c:pt idx="46">
                  <c:v>15.57903469683313</c:v>
                </c:pt>
                <c:pt idx="47">
                  <c:v>15.392111156885298</c:v>
                </c:pt>
                <c:pt idx="48">
                  <c:v>15.21281714918022</c:v>
                </c:pt>
                <c:pt idx="49">
                  <c:v>15.040694901783354</c:v>
                </c:pt>
                <c:pt idx="50">
                  <c:v>15.633556872171313</c:v>
                </c:pt>
                <c:pt idx="51">
                  <c:v>15.459963562693732</c:v>
                </c:pt>
                <c:pt idx="52">
                  <c:v>15.292920944139823</c:v>
                </c:pt>
                <c:pt idx="53">
                  <c:v>15.13206508923607</c:v>
                </c:pt>
                <c:pt idx="54">
                  <c:v>14.977058538146986</c:v>
                </c:pt>
                <c:pt idx="55">
                  <c:v>15.518122767672391</c:v>
                </c:pt>
                <c:pt idx="56">
                  <c:v>15.361782101210359</c:v>
                </c:pt>
                <c:pt idx="57">
                  <c:v>15.210832492212546</c:v>
                </c:pt>
                <c:pt idx="58">
                  <c:v>15.064999819112952</c:v>
                </c:pt>
                <c:pt idx="59">
                  <c:v>14.924028235116687</c:v>
                </c:pt>
                <c:pt idx="60">
                  <c:v>15.421612286861819</c:v>
                </c:pt>
                <c:pt idx="61">
                  <c:v>15.279436359321089</c:v>
                </c:pt>
                <c:pt idx="62">
                  <c:v>15.141773953289588</c:v>
                </c:pt>
                <c:pt idx="63">
                  <c:v>15.008413497446579</c:v>
                </c:pt>
                <c:pt idx="64">
                  <c:v>14.879156440244897</c:v>
                </c:pt>
                <c:pt idx="65">
                  <c:v>15.339724606174054</c:v>
                </c:pt>
                <c:pt idx="66">
                  <c:v>15.209381026669016</c:v>
                </c:pt>
                <c:pt idx="67">
                  <c:v>15.082871081855311</c:v>
                </c:pt>
                <c:pt idx="68">
                  <c:v>14.960028091963739</c:v>
                </c:pt>
                <c:pt idx="69">
                  <c:v>14.840694901783355</c:v>
                </c:pt>
                <c:pt idx="70">
                  <c:v>15.269370401639492</c:v>
                </c:pt>
                <c:pt idx="71">
                  <c:v>15.149055601329735</c:v>
                </c:pt>
                <c:pt idx="72">
                  <c:v>15.032037096918877</c:v>
                </c:pt>
                <c:pt idx="73">
                  <c:v>14.918181254789387</c:v>
                </c:pt>
                <c:pt idx="74">
                  <c:v>14.807361568450014</c:v>
                </c:pt>
                <c:pt idx="75">
                  <c:v>15.208273329280535</c:v>
                </c:pt>
                <c:pt idx="76">
                  <c:v>15.096564646813739</c:v>
                </c:pt>
                <c:pt idx="77">
                  <c:v>14.987720289538389</c:v>
                </c:pt>
                <c:pt idx="78">
                  <c:v>14.881631485611786</c:v>
                </c:pt>
                <c:pt idx="79">
                  <c:v>14.778194901783355</c:v>
                </c:pt>
                <c:pt idx="80">
                  <c:v>15.154719105360959</c:v>
                </c:pt>
                <c:pt idx="81">
                  <c:v>15.050475028214329</c:v>
                </c:pt>
                <c:pt idx="82">
                  <c:v>14.948742856541099</c:v>
                </c:pt>
                <c:pt idx="83">
                  <c:v>14.849432879431525</c:v>
                </c:pt>
                <c:pt idx="84">
                  <c:v>14.752459607665706</c:v>
                </c:pt>
                <c:pt idx="85">
                  <c:v>15.107392116780867</c:v>
                </c:pt>
                <c:pt idx="86">
                  <c:v>15.009683066925181</c:v>
                </c:pt>
                <c:pt idx="87">
                  <c:v>14.9141946772935</c:v>
                </c:pt>
                <c:pt idx="88">
                  <c:v>14.820852094170395</c:v>
                </c:pt>
                <c:pt idx="89">
                  <c:v>14.729583790672246</c:v>
                </c:pt>
                <c:pt idx="90">
                  <c:v>15.065265896176612</c:v>
                </c:pt>
                <c:pt idx="91">
                  <c:v>14.973325014471831</c:v>
                </c:pt>
                <c:pt idx="92">
                  <c:v>14.883361356029503</c:v>
                </c:pt>
                <c:pt idx="93">
                  <c:v>14.79531181797959</c:v>
                </c:pt>
                <c:pt idx="94">
                  <c:v>14.709115954414928</c:v>
                </c:pt>
                <c:pt idx="95">
                  <c:v>15.027527823551964</c:v>
                </c:pt>
                <c:pt idx="96">
                  <c:v>14.940715214848709</c:v>
                </c:pt>
                <c:pt idx="97">
                  <c:v>14.855674292037362</c:v>
                </c:pt>
                <c:pt idx="98">
                  <c:v>14.772351367666658</c:v>
                </c:pt>
                <c:pt idx="99">
                  <c:v>14.690694901783354</c:v>
                </c:pt>
              </c:numCache>
            </c:numRef>
          </c:yVal>
          <c:smooth val="1"/>
          <c:extLst>
            <c:ext xmlns:c16="http://schemas.microsoft.com/office/drawing/2014/chart" uri="{C3380CC4-5D6E-409C-BE32-E72D297353CC}">
              <c16:uniqueId val="{00000000-CEC1-467D-B8DB-72C63FEC22CB}"/>
            </c:ext>
          </c:extLst>
        </c:ser>
        <c:dLbls>
          <c:showLegendKey val="0"/>
          <c:showVal val="0"/>
          <c:showCatName val="0"/>
          <c:showSerName val="0"/>
          <c:showPercent val="0"/>
          <c:showBubbleSize val="0"/>
        </c:dLbls>
        <c:axId val="-2087330608"/>
        <c:axId val="-2086956208"/>
      </c:scatterChart>
      <c:valAx>
        <c:axId val="-2087330608"/>
        <c:scaling>
          <c:orientation val="minMax"/>
          <c:max val="100"/>
          <c:min val="0"/>
        </c:scaling>
        <c:delete val="0"/>
        <c:axPos val="b"/>
        <c:title>
          <c:tx>
            <c:rich>
              <a:bodyPr/>
              <a:lstStyle/>
              <a:p>
                <a:pPr>
                  <a:defRPr sz="1800"/>
                </a:pPr>
                <a:r>
                  <a:rPr lang="en-US" sz="1800"/>
                  <a:t>Quantity</a:t>
                </a:r>
              </a:p>
            </c:rich>
          </c:tx>
          <c:overlay val="0"/>
        </c:title>
        <c:numFmt formatCode="#,##0" sourceLinked="1"/>
        <c:majorTickMark val="out"/>
        <c:minorTickMark val="out"/>
        <c:tickLblPos val="nextTo"/>
        <c:spPr>
          <a:ln>
            <a:solidFill>
              <a:schemeClr val="tx1"/>
            </a:solidFill>
          </a:ln>
        </c:spPr>
        <c:crossAx val="-2086956208"/>
        <c:crosses val="autoZero"/>
        <c:crossBetween val="midCat"/>
      </c:valAx>
      <c:valAx>
        <c:axId val="-2086956208"/>
        <c:scaling>
          <c:orientation val="minMax"/>
        </c:scaling>
        <c:delete val="0"/>
        <c:axPos val="l"/>
        <c:majorGridlines>
          <c:spPr>
            <a:ln>
              <a:noFill/>
            </a:ln>
          </c:spPr>
        </c:majorGridlines>
        <c:title>
          <c:tx>
            <c:rich>
              <a:bodyPr rot="-5400000" vert="horz"/>
              <a:lstStyle/>
              <a:p>
                <a:pPr>
                  <a:defRPr sz="1800"/>
                </a:pPr>
                <a:r>
                  <a:rPr lang="en-US" sz="1800"/>
                  <a:t>Cost per part ($)</a:t>
                </a:r>
              </a:p>
            </c:rich>
          </c:tx>
          <c:overlay val="0"/>
        </c:title>
        <c:numFmt formatCode="#,##0.00" sourceLinked="1"/>
        <c:majorTickMark val="out"/>
        <c:minorTickMark val="out"/>
        <c:tickLblPos val="nextTo"/>
        <c:spPr>
          <a:ln>
            <a:solidFill>
              <a:schemeClr val="tx1"/>
            </a:solidFill>
          </a:ln>
        </c:spPr>
        <c:crossAx val="-2087330608"/>
        <c:crosses val="autoZero"/>
        <c:crossBetween val="midCat"/>
      </c:valAx>
    </c:plotArea>
    <c:plotVisOnly val="1"/>
    <c:dispBlanksAs val="gap"/>
    <c:showDLblsOverMax val="0"/>
  </c:chart>
  <c:txPr>
    <a:bodyPr/>
    <a:lstStyle/>
    <a:p>
      <a:pPr>
        <a:defRPr sz="1600">
          <a:latin typeface="Arial"/>
          <a:cs typeface="Arial"/>
        </a:defRPr>
      </a:pPr>
      <a:endParaRPr lang="da-DK"/>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800"/>
            </a:pPr>
            <a:r>
              <a:rPr lang="en-US" sz="1800"/>
              <a:t>Cost</a:t>
            </a:r>
            <a:r>
              <a:rPr lang="en-US" sz="1800" baseline="0"/>
              <a:t> per part vs. Quantity (up to 100)</a:t>
            </a:r>
          </a:p>
        </c:rich>
      </c:tx>
      <c:overlay val="0"/>
    </c:title>
    <c:autoTitleDeleted val="0"/>
    <c:plotArea>
      <c:layout>
        <c:manualLayout>
          <c:layoutTarget val="inner"/>
          <c:xMode val="edge"/>
          <c:yMode val="edge"/>
          <c:x val="0.17991185237478918"/>
          <c:y val="0.1566558217694628"/>
          <c:w val="0.71522261106250595"/>
          <c:h val="0.64411196078876298"/>
        </c:manualLayout>
      </c:layout>
      <c:scatterChart>
        <c:scatterStyle val="smoothMarker"/>
        <c:varyColors val="0"/>
        <c:ser>
          <c:idx val="0"/>
          <c:order val="0"/>
          <c:marker>
            <c:symbol val="none"/>
          </c:marker>
          <c:yVal>
            <c:numRef>
              <c:f>Sheet5!$S$87:$DN$87</c:f>
              <c:numCache>
                <c:formatCode>#,##0.00</c:formatCode>
                <c:ptCount val="100"/>
                <c:pt idx="0">
                  <c:v>115.02861371293976</c:v>
                </c:pt>
                <c:pt idx="1">
                  <c:v>59.374812756198217</c:v>
                </c:pt>
                <c:pt idx="2">
                  <c:v>40.823545770617777</c:v>
                </c:pt>
                <c:pt idx="3">
                  <c:v>31.547912277827496</c:v>
                </c:pt>
                <c:pt idx="4">
                  <c:v>25.982532182153374</c:v>
                </c:pt>
                <c:pt idx="5">
                  <c:v>22.272278785037258</c:v>
                </c:pt>
                <c:pt idx="6">
                  <c:v>19.622097787097204</c:v>
                </c:pt>
                <c:pt idx="7">
                  <c:v>17.634462038642141</c:v>
                </c:pt>
                <c:pt idx="8">
                  <c:v>16.088523123177108</c:v>
                </c:pt>
                <c:pt idx="9">
                  <c:v>14.851771990805071</c:v>
                </c:pt>
                <c:pt idx="10">
                  <c:v>13.839884700682505</c:v>
                </c:pt>
                <c:pt idx="11">
                  <c:v>12.996645292247019</c:v>
                </c:pt>
                <c:pt idx="12">
                  <c:v>12.283135023570857</c:v>
                </c:pt>
                <c:pt idx="13">
                  <c:v>11.671554793276986</c:v>
                </c:pt>
                <c:pt idx="14">
                  <c:v>11.141518593688977</c:v>
                </c:pt>
                <c:pt idx="15">
                  <c:v>10.67773691904946</c:v>
                </c:pt>
                <c:pt idx="16">
                  <c:v>10.268517794367543</c:v>
                </c:pt>
                <c:pt idx="17">
                  <c:v>9.9047674613169399</c:v>
                </c:pt>
                <c:pt idx="18">
                  <c:v>9.5793066370085143</c:v>
                </c:pt>
                <c:pt idx="19">
                  <c:v>9.2863918951309294</c:v>
                </c:pt>
                <c:pt idx="20">
                  <c:v>9.0213737953369204</c:v>
                </c:pt>
                <c:pt idx="21">
                  <c:v>8.7804482500696412</c:v>
                </c:pt>
                <c:pt idx="22">
                  <c:v>8.56047275221691</c:v>
                </c:pt>
                <c:pt idx="23">
                  <c:v>8.3588285458519049</c:v>
                </c:pt>
                <c:pt idx="24">
                  <c:v>8.1733158759960993</c:v>
                </c:pt>
                <c:pt idx="25">
                  <c:v>8.0020734115138179</c:v>
                </c:pt>
                <c:pt idx="26">
                  <c:v>7.8435155740302243</c:v>
                </c:pt>
                <c:pt idx="27">
                  <c:v>7.6962832963668868</c:v>
                </c:pt>
                <c:pt idx="28">
                  <c:v>7.5592049688872276</c:v>
                </c:pt>
                <c:pt idx="29">
                  <c:v>7.4312651965728787</c:v>
                </c:pt>
                <c:pt idx="30">
                  <c:v>7.3115796031175213</c:v>
                </c:pt>
                <c:pt idx="31">
                  <c:v>7.199374359253123</c:v>
                </c:pt>
                <c:pt idx="32">
                  <c:v>7.0939694331986898</c:v>
                </c:pt>
                <c:pt idx="33">
                  <c:v>6.994764796912162</c:v>
                </c:pt>
                <c:pt idx="34">
                  <c:v>6.901228996984865</c:v>
                </c:pt>
                <c:pt idx="35">
                  <c:v>6.8128896303868629</c:v>
                </c:pt>
                <c:pt idx="36">
                  <c:v>6.7293253646860505</c:v>
                </c:pt>
                <c:pt idx="37">
                  <c:v>6.6501592182326483</c:v>
                </c:pt>
                <c:pt idx="38">
                  <c:v>6.5750528741614724</c:v>
                </c:pt>
                <c:pt idx="39">
                  <c:v>6.5037018472938541</c:v>
                </c:pt>
                <c:pt idx="40">
                  <c:v>6.4358313583222229</c:v>
                </c:pt>
                <c:pt idx="41">
                  <c:v>6.3711927973968514</c:v>
                </c:pt>
                <c:pt idx="42">
                  <c:v>6.3095606811656895</c:v>
                </c:pt>
                <c:pt idx="43">
                  <c:v>6.2507300247632118</c:v>
                </c:pt>
                <c:pt idx="44">
                  <c:v>6.1945140642008498</c:v>
                </c:pt>
                <c:pt idx="45">
                  <c:v>6.1407422758368453</c:v>
                </c:pt>
                <c:pt idx="46">
                  <c:v>6.0892586486798246</c:v>
                </c:pt>
                <c:pt idx="47">
                  <c:v>6.0399201726543419</c:v>
                </c:pt>
                <c:pt idx="48">
                  <c:v>5.9925955119768437</c:v>
                </c:pt>
                <c:pt idx="49">
                  <c:v>5.9471638377264409</c:v>
                </c:pt>
                <c:pt idx="50">
                  <c:v>5.9035137977603709</c:v>
                </c:pt>
                <c:pt idx="51">
                  <c:v>5.8615426054852993</c:v>
                </c:pt>
                <c:pt idx="52">
                  <c:v>5.8211552317866486</c:v>
                </c:pt>
                <c:pt idx="53">
                  <c:v>5.7822636867435033</c:v>
                </c:pt>
                <c:pt idx="54">
                  <c:v>5.7447863797019272</c:v>
                </c:pt>
                <c:pt idx="55">
                  <c:v>5.7086475479118324</c:v>
                </c:pt>
                <c:pt idx="56">
                  <c:v>5.6737767453073609</c:v>
                </c:pt>
                <c:pt idx="57">
                  <c:v>5.6401083841720059</c:v>
                </c:pt>
                <c:pt idx="58">
                  <c:v>5.6075813234141192</c:v>
                </c:pt>
                <c:pt idx="59">
                  <c:v>5.5761384980148305</c:v>
                </c:pt>
                <c:pt idx="60">
                  <c:v>5.545726584923715</c:v>
                </c:pt>
                <c:pt idx="61">
                  <c:v>5.5162957012871541</c:v>
                </c:pt>
                <c:pt idx="62">
                  <c:v>5.4877991314168293</c:v>
                </c:pt>
                <c:pt idx="63">
                  <c:v>5.4601930793549531</c:v>
                </c:pt>
                <c:pt idx="64">
                  <c:v>5.4334364442795975</c:v>
                </c:pt>
                <c:pt idx="65">
                  <c:v>5.4074906163277356</c:v>
                </c:pt>
                <c:pt idx="66">
                  <c:v>5.3823192907027959</c:v>
                </c:pt>
                <c:pt idx="67">
                  <c:v>5.3578882981844718</c:v>
                </c:pt>
                <c:pt idx="68">
                  <c:v>5.3341654503768252</c:v>
                </c:pt>
                <c:pt idx="69">
                  <c:v>5.311120398220825</c:v>
                </c:pt>
                <c:pt idx="70">
                  <c:v>5.2887245024635838</c:v>
                </c:pt>
                <c:pt idx="71">
                  <c:v>5.2669507149218227</c:v>
                </c:pt>
                <c:pt idx="72">
                  <c:v>5.2457734695044937</c:v>
                </c:pt>
                <c:pt idx="73">
                  <c:v>5.2251685820714178</c:v>
                </c:pt>
                <c:pt idx="74">
                  <c:v>5.2051131583032211</c:v>
                </c:pt>
                <c:pt idx="75">
                  <c:v>5.1855855088447154</c:v>
                </c:pt>
                <c:pt idx="76">
                  <c:v>5.1665650710604556</c:v>
                </c:pt>
                <c:pt idx="77">
                  <c:v>5.1480323368091279</c:v>
                </c:pt>
                <c:pt idx="78">
                  <c:v>5.1299687857034026</c:v>
                </c:pt>
                <c:pt idx="79">
                  <c:v>5.1123568233753192</c:v>
                </c:pt>
                <c:pt idx="80">
                  <c:v>5.0951797243145975</c:v>
                </c:pt>
                <c:pt idx="81">
                  <c:v>5.0784215788895013</c:v>
                </c:pt>
                <c:pt idx="82">
                  <c:v>5.0620672441975412</c:v>
                </c:pt>
                <c:pt idx="83">
                  <c:v>5.046102298426816</c:v>
                </c:pt>
                <c:pt idx="84">
                  <c:v>5.0305129984389358</c:v>
                </c:pt>
                <c:pt idx="85">
                  <c:v>5.0152862403112346</c:v>
                </c:pt>
                <c:pt idx="86">
                  <c:v>5.0004095226002647</c:v>
                </c:pt>
                <c:pt idx="87">
                  <c:v>4.9858709121099976</c:v>
                </c:pt>
                <c:pt idx="88">
                  <c:v>4.9716590119678266</c:v>
                </c:pt>
                <c:pt idx="89">
                  <c:v>4.9577629318288148</c:v>
                </c:pt>
                <c:pt idx="90">
                  <c:v>4.9441722600445068</c:v>
                </c:pt>
                <c:pt idx="91">
                  <c:v>4.9308770376468134</c:v>
                </c:pt>
                <c:pt idx="92">
                  <c:v>4.9178677340103629</c:v>
                </c:pt>
                <c:pt idx="93">
                  <c:v>4.9051352240683013</c:v>
                </c:pt>
                <c:pt idx="94">
                  <c:v>4.8926707669671297</c:v>
                </c:pt>
                <c:pt idx="95">
                  <c:v>4.8804659860555617</c:v>
                </c:pt>
                <c:pt idx="96">
                  <c:v>4.8685128501112462</c:v>
                </c:pt>
                <c:pt idx="97">
                  <c:v>4.8568036557168108</c:v>
                </c:pt>
                <c:pt idx="98">
                  <c:v>4.8453310107040846</c:v>
                </c:pt>
                <c:pt idx="99">
                  <c:v>4.8340878185916116</c:v>
                </c:pt>
              </c:numCache>
            </c:numRef>
          </c:yVal>
          <c:smooth val="1"/>
          <c:extLst>
            <c:ext xmlns:c16="http://schemas.microsoft.com/office/drawing/2014/chart" uri="{C3380CC4-5D6E-409C-BE32-E72D297353CC}">
              <c16:uniqueId val="{00000000-F8B0-49CD-99C1-012023CED1FC}"/>
            </c:ext>
          </c:extLst>
        </c:ser>
        <c:dLbls>
          <c:showLegendKey val="0"/>
          <c:showVal val="0"/>
          <c:showCatName val="0"/>
          <c:showSerName val="0"/>
          <c:showPercent val="0"/>
          <c:showBubbleSize val="0"/>
        </c:dLbls>
        <c:axId val="-2087330608"/>
        <c:axId val="-2086956208"/>
      </c:scatterChart>
      <c:valAx>
        <c:axId val="-2087330608"/>
        <c:scaling>
          <c:orientation val="minMax"/>
          <c:max val="100"/>
          <c:min val="0"/>
        </c:scaling>
        <c:delete val="0"/>
        <c:axPos val="b"/>
        <c:title>
          <c:tx>
            <c:rich>
              <a:bodyPr/>
              <a:lstStyle/>
              <a:p>
                <a:pPr>
                  <a:defRPr sz="1800"/>
                </a:pPr>
                <a:r>
                  <a:rPr lang="en-US" sz="1800"/>
                  <a:t>Quantity</a:t>
                </a:r>
              </a:p>
            </c:rich>
          </c:tx>
          <c:overlay val="0"/>
        </c:title>
        <c:numFmt formatCode="#,##0" sourceLinked="1"/>
        <c:majorTickMark val="out"/>
        <c:minorTickMark val="out"/>
        <c:tickLblPos val="nextTo"/>
        <c:spPr>
          <a:ln>
            <a:solidFill>
              <a:schemeClr val="tx1"/>
            </a:solidFill>
          </a:ln>
        </c:spPr>
        <c:crossAx val="-2086956208"/>
        <c:crosses val="autoZero"/>
        <c:crossBetween val="midCat"/>
      </c:valAx>
      <c:valAx>
        <c:axId val="-2086956208"/>
        <c:scaling>
          <c:orientation val="minMax"/>
        </c:scaling>
        <c:delete val="0"/>
        <c:axPos val="l"/>
        <c:majorGridlines>
          <c:spPr>
            <a:ln>
              <a:noFill/>
            </a:ln>
          </c:spPr>
        </c:majorGridlines>
        <c:title>
          <c:tx>
            <c:rich>
              <a:bodyPr rot="-5400000" vert="horz"/>
              <a:lstStyle/>
              <a:p>
                <a:pPr>
                  <a:defRPr sz="1800"/>
                </a:pPr>
                <a:r>
                  <a:rPr lang="en-US" sz="1800"/>
                  <a:t>Cost per part ($)</a:t>
                </a:r>
              </a:p>
            </c:rich>
          </c:tx>
          <c:overlay val="0"/>
        </c:title>
        <c:numFmt formatCode="#,##0.00" sourceLinked="1"/>
        <c:majorTickMark val="out"/>
        <c:minorTickMark val="out"/>
        <c:tickLblPos val="nextTo"/>
        <c:spPr>
          <a:ln>
            <a:solidFill>
              <a:schemeClr val="tx1"/>
            </a:solidFill>
          </a:ln>
        </c:spPr>
        <c:crossAx val="-2087330608"/>
        <c:crosses val="autoZero"/>
        <c:crossBetween val="midCat"/>
      </c:valAx>
    </c:plotArea>
    <c:plotVisOnly val="1"/>
    <c:dispBlanksAs val="gap"/>
    <c:showDLblsOverMax val="0"/>
  </c:chart>
  <c:txPr>
    <a:bodyPr/>
    <a:lstStyle/>
    <a:p>
      <a:pPr>
        <a:defRPr sz="1600">
          <a:latin typeface="Arial"/>
          <a:cs typeface="Arial"/>
        </a:defRPr>
      </a:pPr>
      <a:endParaRPr lang="da-DK"/>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379489</xdr:colOff>
      <xdr:row>18</xdr:row>
      <xdr:rowOff>97971</xdr:rowOff>
    </xdr:from>
    <xdr:to>
      <xdr:col>8</xdr:col>
      <xdr:colOff>1850571</xdr:colOff>
      <xdr:row>35</xdr:row>
      <xdr:rowOff>69186</xdr:rowOff>
    </xdr:to>
    <xdr:graphicFrame macro="">
      <xdr:nvGraphicFramePr>
        <xdr:cNvPr id="3" name="Chart 2">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172664</xdr:colOff>
      <xdr:row>5</xdr:row>
      <xdr:rowOff>124863</xdr:rowOff>
    </xdr:from>
    <xdr:to>
      <xdr:col>16</xdr:col>
      <xdr:colOff>163286</xdr:colOff>
      <xdr:row>21</xdr:row>
      <xdr:rowOff>71718</xdr:rowOff>
    </xdr:to>
    <xdr:graphicFrame macro="">
      <xdr:nvGraphicFramePr>
        <xdr:cNvPr id="2" name="Chart 1">
          <a:extLst>
            <a:ext uri="{FF2B5EF4-FFF2-40B4-BE49-F238E27FC236}">
              <a16:creationId xmlns:a16="http://schemas.microsoft.com/office/drawing/2014/main" id="{5FC734AA-1893-46FD-A182-4474537B4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83"/>
  <sheetViews>
    <sheetView zoomScale="55" zoomScaleNormal="55" zoomScalePageLayoutView="54" workbookViewId="0">
      <selection activeCell="D24" sqref="D24"/>
    </sheetView>
  </sheetViews>
  <sheetFormatPr defaultColWidth="10.69921875" defaultRowHeight="15" x14ac:dyDescent="0.25"/>
  <cols>
    <col min="1" max="1" width="14" style="1" customWidth="1"/>
    <col min="2" max="2" width="53.69921875" style="1" customWidth="1"/>
    <col min="3" max="3" width="15.19921875" style="1" customWidth="1"/>
    <col min="4" max="4" width="27.19921875" style="1" customWidth="1"/>
    <col min="5" max="5" width="22.69921875" style="1" customWidth="1"/>
    <col min="6" max="6" width="21.3984375" style="1" customWidth="1"/>
    <col min="7" max="7" width="10.59765625" style="1" customWidth="1"/>
    <col min="8" max="8" width="14.796875" style="1" customWidth="1"/>
    <col min="9" max="9" width="43.69921875" style="1" customWidth="1"/>
    <col min="10" max="10" width="10.19921875" style="64" customWidth="1"/>
    <col min="11" max="11" width="14.19921875" style="31" customWidth="1"/>
    <col min="12" max="12" width="42.19921875" style="1" customWidth="1"/>
    <col min="13" max="13" width="10.69921875" style="1"/>
    <col min="14" max="14" width="16.19921875" style="1" bestFit="1" customWidth="1"/>
    <col min="15" max="15" width="11.69921875" style="1" customWidth="1"/>
    <col min="16" max="16" width="15.69921875" style="31" customWidth="1"/>
    <col min="17" max="17" width="42.19921875" style="1" customWidth="1"/>
    <col min="18" max="18" width="10.69921875" style="1"/>
    <col min="19" max="118" width="11.5" style="1" customWidth="1"/>
    <col min="119" max="16384" width="10.69921875" style="1"/>
  </cols>
  <sheetData>
    <row r="1" spans="1:118" ht="15.6" x14ac:dyDescent="0.3">
      <c r="A1" s="2" t="s">
        <v>119</v>
      </c>
      <c r="J1" s="262" t="s">
        <v>117</v>
      </c>
    </row>
    <row r="2" spans="1:118" x14ac:dyDescent="0.25">
      <c r="J2" s="262"/>
      <c r="M2" s="31"/>
      <c r="R2" s="31"/>
    </row>
    <row r="3" spans="1:118" ht="15.6" x14ac:dyDescent="0.3">
      <c r="A3" s="55" t="s">
        <v>109</v>
      </c>
      <c r="C3" s="26" t="s">
        <v>6</v>
      </c>
      <c r="D3" s="42" t="s">
        <v>2</v>
      </c>
      <c r="F3" s="9" t="s">
        <v>25</v>
      </c>
      <c r="G3" s="22" t="s">
        <v>15</v>
      </c>
      <c r="H3" s="23">
        <v>1</v>
      </c>
      <c r="J3" s="262"/>
      <c r="K3" s="40" t="s">
        <v>111</v>
      </c>
      <c r="P3" s="40" t="s">
        <v>114</v>
      </c>
    </row>
    <row r="4" spans="1:118" ht="15.6" x14ac:dyDescent="0.3">
      <c r="A4" s="34" t="s">
        <v>0</v>
      </c>
      <c r="B4" s="12" t="s">
        <v>27</v>
      </c>
      <c r="C4" s="33" t="s">
        <v>5</v>
      </c>
      <c r="D4" s="89">
        <v>149</v>
      </c>
      <c r="J4" s="262"/>
      <c r="M4" s="31" t="s">
        <v>112</v>
      </c>
      <c r="N4" s="1">
        <f>H3</f>
        <v>1</v>
      </c>
      <c r="Q4" s="31"/>
      <c r="R4" s="31" t="s">
        <v>112</v>
      </c>
      <c r="S4" s="1">
        <v>1</v>
      </c>
      <c r="T4" s="1">
        <f>S4+1</f>
        <v>2</v>
      </c>
      <c r="U4" s="1">
        <f t="shared" ref="U4:AA4" si="0">T4+1</f>
        <v>3</v>
      </c>
      <c r="V4" s="1">
        <f t="shared" si="0"/>
        <v>4</v>
      </c>
      <c r="W4" s="1">
        <f t="shared" si="0"/>
        <v>5</v>
      </c>
      <c r="X4" s="1">
        <f t="shared" si="0"/>
        <v>6</v>
      </c>
      <c r="Y4" s="1">
        <f t="shared" si="0"/>
        <v>7</v>
      </c>
      <c r="Z4" s="1">
        <f t="shared" si="0"/>
        <v>8</v>
      </c>
      <c r="AA4" s="1">
        <f t="shared" si="0"/>
        <v>9</v>
      </c>
      <c r="AB4" s="1">
        <f t="shared" ref="AB4:CM4" si="1">AA4+1</f>
        <v>10</v>
      </c>
      <c r="AC4" s="1">
        <f t="shared" si="1"/>
        <v>11</v>
      </c>
      <c r="AD4" s="1">
        <f t="shared" si="1"/>
        <v>12</v>
      </c>
      <c r="AE4" s="1">
        <f t="shared" si="1"/>
        <v>13</v>
      </c>
      <c r="AF4" s="1">
        <f t="shared" si="1"/>
        <v>14</v>
      </c>
      <c r="AG4" s="1">
        <f t="shared" si="1"/>
        <v>15</v>
      </c>
      <c r="AH4" s="1">
        <f t="shared" si="1"/>
        <v>16</v>
      </c>
      <c r="AI4" s="1">
        <f t="shared" si="1"/>
        <v>17</v>
      </c>
      <c r="AJ4" s="1">
        <f t="shared" si="1"/>
        <v>18</v>
      </c>
      <c r="AK4" s="1">
        <f t="shared" si="1"/>
        <v>19</v>
      </c>
      <c r="AL4" s="1">
        <f t="shared" si="1"/>
        <v>20</v>
      </c>
      <c r="AM4" s="1">
        <f t="shared" si="1"/>
        <v>21</v>
      </c>
      <c r="AN4" s="1">
        <f t="shared" si="1"/>
        <v>22</v>
      </c>
      <c r="AO4" s="1">
        <f t="shared" si="1"/>
        <v>23</v>
      </c>
      <c r="AP4" s="1">
        <f t="shared" si="1"/>
        <v>24</v>
      </c>
      <c r="AQ4" s="1">
        <f t="shared" si="1"/>
        <v>25</v>
      </c>
      <c r="AR4" s="1">
        <f t="shared" si="1"/>
        <v>26</v>
      </c>
      <c r="AS4" s="1">
        <f t="shared" si="1"/>
        <v>27</v>
      </c>
      <c r="AT4" s="1">
        <f t="shared" si="1"/>
        <v>28</v>
      </c>
      <c r="AU4" s="1">
        <f t="shared" si="1"/>
        <v>29</v>
      </c>
      <c r="AV4" s="1">
        <f t="shared" si="1"/>
        <v>30</v>
      </c>
      <c r="AW4" s="1">
        <f t="shared" si="1"/>
        <v>31</v>
      </c>
      <c r="AX4" s="1">
        <f t="shared" si="1"/>
        <v>32</v>
      </c>
      <c r="AY4" s="1">
        <f t="shared" si="1"/>
        <v>33</v>
      </c>
      <c r="AZ4" s="1">
        <f t="shared" si="1"/>
        <v>34</v>
      </c>
      <c r="BA4" s="1">
        <f t="shared" si="1"/>
        <v>35</v>
      </c>
      <c r="BB4" s="1">
        <f t="shared" si="1"/>
        <v>36</v>
      </c>
      <c r="BC4" s="1">
        <f t="shared" si="1"/>
        <v>37</v>
      </c>
      <c r="BD4" s="1">
        <f t="shared" si="1"/>
        <v>38</v>
      </c>
      <c r="BE4" s="1">
        <f t="shared" si="1"/>
        <v>39</v>
      </c>
      <c r="BF4" s="1">
        <f t="shared" si="1"/>
        <v>40</v>
      </c>
      <c r="BG4" s="1">
        <f t="shared" si="1"/>
        <v>41</v>
      </c>
      <c r="BH4" s="1">
        <f t="shared" si="1"/>
        <v>42</v>
      </c>
      <c r="BI4" s="1">
        <f t="shared" si="1"/>
        <v>43</v>
      </c>
      <c r="BJ4" s="1">
        <f t="shared" si="1"/>
        <v>44</v>
      </c>
      <c r="BK4" s="1">
        <f t="shared" si="1"/>
        <v>45</v>
      </c>
      <c r="BL4" s="1">
        <f t="shared" si="1"/>
        <v>46</v>
      </c>
      <c r="BM4" s="1">
        <f t="shared" si="1"/>
        <v>47</v>
      </c>
      <c r="BN4" s="1">
        <f t="shared" si="1"/>
        <v>48</v>
      </c>
      <c r="BO4" s="1">
        <f t="shared" si="1"/>
        <v>49</v>
      </c>
      <c r="BP4" s="1">
        <f t="shared" si="1"/>
        <v>50</v>
      </c>
      <c r="BQ4" s="1">
        <f t="shared" si="1"/>
        <v>51</v>
      </c>
      <c r="BR4" s="1">
        <f t="shared" si="1"/>
        <v>52</v>
      </c>
      <c r="BS4" s="1">
        <f t="shared" si="1"/>
        <v>53</v>
      </c>
      <c r="BT4" s="1">
        <f t="shared" si="1"/>
        <v>54</v>
      </c>
      <c r="BU4" s="1">
        <f t="shared" si="1"/>
        <v>55</v>
      </c>
      <c r="BV4" s="1">
        <f t="shared" si="1"/>
        <v>56</v>
      </c>
      <c r="BW4" s="1">
        <f t="shared" si="1"/>
        <v>57</v>
      </c>
      <c r="BX4" s="1">
        <f t="shared" si="1"/>
        <v>58</v>
      </c>
      <c r="BY4" s="1">
        <f t="shared" si="1"/>
        <v>59</v>
      </c>
      <c r="BZ4" s="1">
        <f t="shared" si="1"/>
        <v>60</v>
      </c>
      <c r="CA4" s="1">
        <f t="shared" si="1"/>
        <v>61</v>
      </c>
      <c r="CB4" s="1">
        <f t="shared" si="1"/>
        <v>62</v>
      </c>
      <c r="CC4" s="1">
        <f t="shared" si="1"/>
        <v>63</v>
      </c>
      <c r="CD4" s="1">
        <f t="shared" si="1"/>
        <v>64</v>
      </c>
      <c r="CE4" s="1">
        <f t="shared" si="1"/>
        <v>65</v>
      </c>
      <c r="CF4" s="1">
        <f t="shared" si="1"/>
        <v>66</v>
      </c>
      <c r="CG4" s="1">
        <f t="shared" si="1"/>
        <v>67</v>
      </c>
      <c r="CH4" s="1">
        <f t="shared" si="1"/>
        <v>68</v>
      </c>
      <c r="CI4" s="1">
        <f t="shared" si="1"/>
        <v>69</v>
      </c>
      <c r="CJ4" s="1">
        <f t="shared" si="1"/>
        <v>70</v>
      </c>
      <c r="CK4" s="1">
        <f t="shared" si="1"/>
        <v>71</v>
      </c>
      <c r="CL4" s="1">
        <f t="shared" si="1"/>
        <v>72</v>
      </c>
      <c r="CM4" s="1">
        <f t="shared" si="1"/>
        <v>73</v>
      </c>
      <c r="CN4" s="1">
        <f t="shared" ref="CN4:DN4" si="2">CM4+1</f>
        <v>74</v>
      </c>
      <c r="CO4" s="1">
        <f t="shared" si="2"/>
        <v>75</v>
      </c>
      <c r="CP4" s="1">
        <f t="shared" si="2"/>
        <v>76</v>
      </c>
      <c r="CQ4" s="1">
        <f t="shared" si="2"/>
        <v>77</v>
      </c>
      <c r="CR4" s="1">
        <f t="shared" si="2"/>
        <v>78</v>
      </c>
      <c r="CS4" s="1">
        <f t="shared" si="2"/>
        <v>79</v>
      </c>
      <c r="CT4" s="1">
        <f t="shared" si="2"/>
        <v>80</v>
      </c>
      <c r="CU4" s="1">
        <f t="shared" si="2"/>
        <v>81</v>
      </c>
      <c r="CV4" s="1">
        <f t="shared" si="2"/>
        <v>82</v>
      </c>
      <c r="CW4" s="1">
        <f t="shared" si="2"/>
        <v>83</v>
      </c>
      <c r="CX4" s="1">
        <f t="shared" si="2"/>
        <v>84</v>
      </c>
      <c r="CY4" s="1">
        <f t="shared" si="2"/>
        <v>85</v>
      </c>
      <c r="CZ4" s="1">
        <f t="shared" si="2"/>
        <v>86</v>
      </c>
      <c r="DA4" s="1">
        <f t="shared" si="2"/>
        <v>87</v>
      </c>
      <c r="DB4" s="1">
        <f t="shared" si="2"/>
        <v>88</v>
      </c>
      <c r="DC4" s="1">
        <f t="shared" si="2"/>
        <v>89</v>
      </c>
      <c r="DD4" s="1">
        <f t="shared" si="2"/>
        <v>90</v>
      </c>
      <c r="DE4" s="1">
        <f t="shared" si="2"/>
        <v>91</v>
      </c>
      <c r="DF4" s="1">
        <f t="shared" si="2"/>
        <v>92</v>
      </c>
      <c r="DG4" s="1">
        <f t="shared" si="2"/>
        <v>93</v>
      </c>
      <c r="DH4" s="1">
        <f t="shared" si="2"/>
        <v>94</v>
      </c>
      <c r="DI4" s="1">
        <f t="shared" si="2"/>
        <v>95</v>
      </c>
      <c r="DJ4" s="1">
        <f t="shared" si="2"/>
        <v>96</v>
      </c>
      <c r="DK4" s="1">
        <f t="shared" si="2"/>
        <v>97</v>
      </c>
      <c r="DL4" s="1">
        <f t="shared" si="2"/>
        <v>98</v>
      </c>
      <c r="DM4" s="1">
        <f t="shared" si="2"/>
        <v>99</v>
      </c>
      <c r="DN4" s="1">
        <f t="shared" si="2"/>
        <v>100</v>
      </c>
    </row>
    <row r="5" spans="1:118" x14ac:dyDescent="0.25">
      <c r="A5" s="10"/>
      <c r="B5" s="10" t="s">
        <v>26</v>
      </c>
      <c r="C5" s="4" t="s">
        <v>7</v>
      </c>
      <c r="D5" s="91">
        <v>1.07</v>
      </c>
      <c r="F5" s="17" t="s">
        <v>72</v>
      </c>
      <c r="G5" s="17"/>
      <c r="H5" s="23">
        <v>5</v>
      </c>
      <c r="J5" s="262"/>
      <c r="M5" s="31" t="s">
        <v>113</v>
      </c>
      <c r="N5" s="1">
        <f>ROUNDUP(N4/$H5,0)</f>
        <v>1</v>
      </c>
      <c r="Q5" s="31"/>
      <c r="R5" s="31" t="s">
        <v>113</v>
      </c>
      <c r="S5" s="1">
        <f>ROUNDUP(S4/$H5,0)</f>
        <v>1</v>
      </c>
      <c r="T5" s="1">
        <f>ROUNDUP(T4/$H5,0)</f>
        <v>1</v>
      </c>
      <c r="U5" s="1">
        <f t="shared" ref="U5:AA5" si="3">ROUNDUP(U4/$H5,0)</f>
        <v>1</v>
      </c>
      <c r="V5" s="1">
        <f t="shared" si="3"/>
        <v>1</v>
      </c>
      <c r="W5" s="1">
        <f t="shared" si="3"/>
        <v>1</v>
      </c>
      <c r="X5" s="1">
        <f t="shared" si="3"/>
        <v>2</v>
      </c>
      <c r="Y5" s="1">
        <f t="shared" si="3"/>
        <v>2</v>
      </c>
      <c r="Z5" s="1">
        <f t="shared" si="3"/>
        <v>2</v>
      </c>
      <c r="AA5" s="1">
        <f t="shared" si="3"/>
        <v>2</v>
      </c>
      <c r="AB5" s="1">
        <f t="shared" ref="AB5" si="4">ROUNDUP(AB4/$H5,0)</f>
        <v>2</v>
      </c>
      <c r="AC5" s="1">
        <f t="shared" ref="AC5" si="5">ROUNDUP(AC4/$H5,0)</f>
        <v>3</v>
      </c>
      <c r="AD5" s="1">
        <f t="shared" ref="AD5" si="6">ROUNDUP(AD4/$H5,0)</f>
        <v>3</v>
      </c>
      <c r="AE5" s="1">
        <f t="shared" ref="AE5" si="7">ROUNDUP(AE4/$H5,0)</f>
        <v>3</v>
      </c>
      <c r="AF5" s="1">
        <f t="shared" ref="AF5" si="8">ROUNDUP(AF4/$H5,0)</f>
        <v>3</v>
      </c>
      <c r="AG5" s="1">
        <f t="shared" ref="AG5" si="9">ROUNDUP(AG4/$H5,0)</f>
        <v>3</v>
      </c>
      <c r="AH5" s="1">
        <f t="shared" ref="AH5" si="10">ROUNDUP(AH4/$H5,0)</f>
        <v>4</v>
      </c>
      <c r="AI5" s="1">
        <f t="shared" ref="AI5" si="11">ROUNDUP(AI4/$H5,0)</f>
        <v>4</v>
      </c>
      <c r="AJ5" s="1">
        <f t="shared" ref="AJ5" si="12">ROUNDUP(AJ4/$H5,0)</f>
        <v>4</v>
      </c>
      <c r="AK5" s="1">
        <f t="shared" ref="AK5" si="13">ROUNDUP(AK4/$H5,0)</f>
        <v>4</v>
      </c>
      <c r="AL5" s="1">
        <f t="shared" ref="AL5" si="14">ROUNDUP(AL4/$H5,0)</f>
        <v>4</v>
      </c>
      <c r="AM5" s="1">
        <f t="shared" ref="AM5" si="15">ROUNDUP(AM4/$H5,0)</f>
        <v>5</v>
      </c>
      <c r="AN5" s="1">
        <f t="shared" ref="AN5" si="16">ROUNDUP(AN4/$H5,0)</f>
        <v>5</v>
      </c>
      <c r="AO5" s="1">
        <f t="shared" ref="AO5" si="17">ROUNDUP(AO4/$H5,0)</f>
        <v>5</v>
      </c>
      <c r="AP5" s="1">
        <f t="shared" ref="AP5" si="18">ROUNDUP(AP4/$H5,0)</f>
        <v>5</v>
      </c>
      <c r="AQ5" s="1">
        <f t="shared" ref="AQ5" si="19">ROUNDUP(AQ4/$H5,0)</f>
        <v>5</v>
      </c>
      <c r="AR5" s="1">
        <f t="shared" ref="AR5" si="20">ROUNDUP(AR4/$H5,0)</f>
        <v>6</v>
      </c>
      <c r="AS5" s="1">
        <f t="shared" ref="AS5" si="21">ROUNDUP(AS4/$H5,0)</f>
        <v>6</v>
      </c>
      <c r="AT5" s="1">
        <f t="shared" ref="AT5" si="22">ROUNDUP(AT4/$H5,0)</f>
        <v>6</v>
      </c>
      <c r="AU5" s="1">
        <f t="shared" ref="AU5" si="23">ROUNDUP(AU4/$H5,0)</f>
        <v>6</v>
      </c>
      <c r="AV5" s="1">
        <f t="shared" ref="AV5" si="24">ROUNDUP(AV4/$H5,0)</f>
        <v>6</v>
      </c>
      <c r="AW5" s="1">
        <f t="shared" ref="AW5" si="25">ROUNDUP(AW4/$H5,0)</f>
        <v>7</v>
      </c>
      <c r="AX5" s="1">
        <f t="shared" ref="AX5" si="26">ROUNDUP(AX4/$H5,0)</f>
        <v>7</v>
      </c>
      <c r="AY5" s="1">
        <f t="shared" ref="AY5" si="27">ROUNDUP(AY4/$H5,0)</f>
        <v>7</v>
      </c>
      <c r="AZ5" s="1">
        <f t="shared" ref="AZ5" si="28">ROUNDUP(AZ4/$H5,0)</f>
        <v>7</v>
      </c>
      <c r="BA5" s="1">
        <f t="shared" ref="BA5" si="29">ROUNDUP(BA4/$H5,0)</f>
        <v>7</v>
      </c>
      <c r="BB5" s="1">
        <f t="shared" ref="BB5" si="30">ROUNDUP(BB4/$H5,0)</f>
        <v>8</v>
      </c>
      <c r="BC5" s="1">
        <f t="shared" ref="BC5" si="31">ROUNDUP(BC4/$H5,0)</f>
        <v>8</v>
      </c>
      <c r="BD5" s="1">
        <f t="shared" ref="BD5" si="32">ROUNDUP(BD4/$H5,0)</f>
        <v>8</v>
      </c>
      <c r="BE5" s="1">
        <f t="shared" ref="BE5" si="33">ROUNDUP(BE4/$H5,0)</f>
        <v>8</v>
      </c>
      <c r="BF5" s="1">
        <f t="shared" ref="BF5" si="34">ROUNDUP(BF4/$H5,0)</f>
        <v>8</v>
      </c>
      <c r="BG5" s="1">
        <f t="shared" ref="BG5" si="35">ROUNDUP(BG4/$H5,0)</f>
        <v>9</v>
      </c>
      <c r="BH5" s="1">
        <f t="shared" ref="BH5" si="36">ROUNDUP(BH4/$H5,0)</f>
        <v>9</v>
      </c>
      <c r="BI5" s="1">
        <f t="shared" ref="BI5" si="37">ROUNDUP(BI4/$H5,0)</f>
        <v>9</v>
      </c>
      <c r="BJ5" s="1">
        <f t="shared" ref="BJ5" si="38">ROUNDUP(BJ4/$H5,0)</f>
        <v>9</v>
      </c>
      <c r="BK5" s="1">
        <f t="shared" ref="BK5" si="39">ROUNDUP(BK4/$H5,0)</f>
        <v>9</v>
      </c>
      <c r="BL5" s="1">
        <f t="shared" ref="BL5" si="40">ROUNDUP(BL4/$H5,0)</f>
        <v>10</v>
      </c>
      <c r="BM5" s="1">
        <f t="shared" ref="BM5" si="41">ROUNDUP(BM4/$H5,0)</f>
        <v>10</v>
      </c>
      <c r="BN5" s="1">
        <f t="shared" ref="BN5" si="42">ROUNDUP(BN4/$H5,0)</f>
        <v>10</v>
      </c>
      <c r="BO5" s="1">
        <f t="shared" ref="BO5" si="43">ROUNDUP(BO4/$H5,0)</f>
        <v>10</v>
      </c>
      <c r="BP5" s="1">
        <f t="shared" ref="BP5" si="44">ROUNDUP(BP4/$H5,0)</f>
        <v>10</v>
      </c>
      <c r="BQ5" s="1">
        <f t="shared" ref="BQ5" si="45">ROUNDUP(BQ4/$H5,0)</f>
        <v>11</v>
      </c>
      <c r="BR5" s="1">
        <f t="shared" ref="BR5" si="46">ROUNDUP(BR4/$H5,0)</f>
        <v>11</v>
      </c>
      <c r="BS5" s="1">
        <f t="shared" ref="BS5" si="47">ROUNDUP(BS4/$H5,0)</f>
        <v>11</v>
      </c>
      <c r="BT5" s="1">
        <f t="shared" ref="BT5" si="48">ROUNDUP(BT4/$H5,0)</f>
        <v>11</v>
      </c>
      <c r="BU5" s="1">
        <f t="shared" ref="BU5" si="49">ROUNDUP(BU4/$H5,0)</f>
        <v>11</v>
      </c>
      <c r="BV5" s="1">
        <f t="shared" ref="BV5" si="50">ROUNDUP(BV4/$H5,0)</f>
        <v>12</v>
      </c>
      <c r="BW5" s="1">
        <f t="shared" ref="BW5" si="51">ROUNDUP(BW4/$H5,0)</f>
        <v>12</v>
      </c>
      <c r="BX5" s="1">
        <f t="shared" ref="BX5" si="52">ROUNDUP(BX4/$H5,0)</f>
        <v>12</v>
      </c>
      <c r="BY5" s="1">
        <f t="shared" ref="BY5" si="53">ROUNDUP(BY4/$H5,0)</f>
        <v>12</v>
      </c>
      <c r="BZ5" s="1">
        <f t="shared" ref="BZ5" si="54">ROUNDUP(BZ4/$H5,0)</f>
        <v>12</v>
      </c>
      <c r="CA5" s="1">
        <f t="shared" ref="CA5" si="55">ROUNDUP(CA4/$H5,0)</f>
        <v>13</v>
      </c>
      <c r="CB5" s="1">
        <f t="shared" ref="CB5" si="56">ROUNDUP(CB4/$H5,0)</f>
        <v>13</v>
      </c>
      <c r="CC5" s="1">
        <f t="shared" ref="CC5" si="57">ROUNDUP(CC4/$H5,0)</f>
        <v>13</v>
      </c>
      <c r="CD5" s="1">
        <f t="shared" ref="CD5" si="58">ROUNDUP(CD4/$H5,0)</f>
        <v>13</v>
      </c>
      <c r="CE5" s="1">
        <f t="shared" ref="CE5" si="59">ROUNDUP(CE4/$H5,0)</f>
        <v>13</v>
      </c>
      <c r="CF5" s="1">
        <f t="shared" ref="CF5" si="60">ROUNDUP(CF4/$H5,0)</f>
        <v>14</v>
      </c>
      <c r="CG5" s="1">
        <f t="shared" ref="CG5" si="61">ROUNDUP(CG4/$H5,0)</f>
        <v>14</v>
      </c>
      <c r="CH5" s="1">
        <f t="shared" ref="CH5" si="62">ROUNDUP(CH4/$H5,0)</f>
        <v>14</v>
      </c>
      <c r="CI5" s="1">
        <f t="shared" ref="CI5" si="63">ROUNDUP(CI4/$H5,0)</f>
        <v>14</v>
      </c>
      <c r="CJ5" s="1">
        <f t="shared" ref="CJ5" si="64">ROUNDUP(CJ4/$H5,0)</f>
        <v>14</v>
      </c>
      <c r="CK5" s="1">
        <f t="shared" ref="CK5" si="65">ROUNDUP(CK4/$H5,0)</f>
        <v>15</v>
      </c>
      <c r="CL5" s="1">
        <f t="shared" ref="CL5" si="66">ROUNDUP(CL4/$H5,0)</f>
        <v>15</v>
      </c>
      <c r="CM5" s="1">
        <f t="shared" ref="CM5" si="67">ROUNDUP(CM4/$H5,0)</f>
        <v>15</v>
      </c>
      <c r="CN5" s="1">
        <f t="shared" ref="CN5" si="68">ROUNDUP(CN4/$H5,0)</f>
        <v>15</v>
      </c>
      <c r="CO5" s="1">
        <f t="shared" ref="CO5" si="69">ROUNDUP(CO4/$H5,0)</f>
        <v>15</v>
      </c>
      <c r="CP5" s="1">
        <f t="shared" ref="CP5" si="70">ROUNDUP(CP4/$H5,0)</f>
        <v>16</v>
      </c>
      <c r="CQ5" s="1">
        <f t="shared" ref="CQ5" si="71">ROUNDUP(CQ4/$H5,0)</f>
        <v>16</v>
      </c>
      <c r="CR5" s="1">
        <f t="shared" ref="CR5" si="72">ROUNDUP(CR4/$H5,0)</f>
        <v>16</v>
      </c>
      <c r="CS5" s="1">
        <f t="shared" ref="CS5" si="73">ROUNDUP(CS4/$H5,0)</f>
        <v>16</v>
      </c>
      <c r="CT5" s="1">
        <f t="shared" ref="CT5" si="74">ROUNDUP(CT4/$H5,0)</f>
        <v>16</v>
      </c>
      <c r="CU5" s="1">
        <f t="shared" ref="CU5" si="75">ROUNDUP(CU4/$H5,0)</f>
        <v>17</v>
      </c>
      <c r="CV5" s="1">
        <f t="shared" ref="CV5" si="76">ROUNDUP(CV4/$H5,0)</f>
        <v>17</v>
      </c>
      <c r="CW5" s="1">
        <f t="shared" ref="CW5" si="77">ROUNDUP(CW4/$H5,0)</f>
        <v>17</v>
      </c>
      <c r="CX5" s="1">
        <f t="shared" ref="CX5" si="78">ROUNDUP(CX4/$H5,0)</f>
        <v>17</v>
      </c>
      <c r="CY5" s="1">
        <f t="shared" ref="CY5" si="79">ROUNDUP(CY4/$H5,0)</f>
        <v>17</v>
      </c>
      <c r="CZ5" s="1">
        <f t="shared" ref="CZ5" si="80">ROUNDUP(CZ4/$H5,0)</f>
        <v>18</v>
      </c>
      <c r="DA5" s="1">
        <f t="shared" ref="DA5" si="81">ROUNDUP(DA4/$H5,0)</f>
        <v>18</v>
      </c>
      <c r="DB5" s="1">
        <f t="shared" ref="DB5" si="82">ROUNDUP(DB4/$H5,0)</f>
        <v>18</v>
      </c>
      <c r="DC5" s="1">
        <f t="shared" ref="DC5" si="83">ROUNDUP(DC4/$H5,0)</f>
        <v>18</v>
      </c>
      <c r="DD5" s="1">
        <f t="shared" ref="DD5" si="84">ROUNDUP(DD4/$H5,0)</f>
        <v>18</v>
      </c>
      <c r="DE5" s="1">
        <f t="shared" ref="DE5" si="85">ROUNDUP(DE4/$H5,0)</f>
        <v>19</v>
      </c>
      <c r="DF5" s="1">
        <f t="shared" ref="DF5" si="86">ROUNDUP(DF4/$H5,0)</f>
        <v>19</v>
      </c>
      <c r="DG5" s="1">
        <f t="shared" ref="DG5" si="87">ROUNDUP(DG4/$H5,0)</f>
        <v>19</v>
      </c>
      <c r="DH5" s="1">
        <f t="shared" ref="DH5" si="88">ROUNDUP(DH4/$H5,0)</f>
        <v>19</v>
      </c>
      <c r="DI5" s="1">
        <f t="shared" ref="DI5" si="89">ROUNDUP(DI4/$H5,0)</f>
        <v>19</v>
      </c>
      <c r="DJ5" s="1">
        <f t="shared" ref="DJ5" si="90">ROUNDUP(DJ4/$H5,0)</f>
        <v>20</v>
      </c>
      <c r="DK5" s="1">
        <f t="shared" ref="DK5" si="91">ROUNDUP(DK4/$H5,0)</f>
        <v>20</v>
      </c>
      <c r="DL5" s="1">
        <f t="shared" ref="DL5" si="92">ROUNDUP(DL4/$H5,0)</f>
        <v>20</v>
      </c>
      <c r="DM5" s="1">
        <f t="shared" ref="DM5" si="93">ROUNDUP(DM4/$H5,0)</f>
        <v>20</v>
      </c>
      <c r="DN5" s="1">
        <f t="shared" ref="DN5" si="94">ROUNDUP(DN4/$H5,0)</f>
        <v>20</v>
      </c>
    </row>
    <row r="6" spans="1:118" ht="15.6" x14ac:dyDescent="0.3">
      <c r="A6" s="10"/>
      <c r="B6" s="3"/>
      <c r="C6" s="4"/>
      <c r="D6" s="10"/>
      <c r="E6" s="29"/>
      <c r="F6" s="17" t="s">
        <v>21</v>
      </c>
      <c r="G6" s="17"/>
      <c r="H6" s="17">
        <f>ROUNDUP(H3/H5,0)</f>
        <v>1</v>
      </c>
      <c r="J6" s="262"/>
    </row>
    <row r="7" spans="1:118" ht="15.6" x14ac:dyDescent="0.3">
      <c r="A7" s="11"/>
      <c r="B7" s="11"/>
      <c r="C7" s="8"/>
      <c r="D7" s="11"/>
      <c r="E7" s="19" t="str">
        <f>IF(D64/1000&gt;D26,"Part is too large","" )</f>
        <v/>
      </c>
      <c r="J7" s="262"/>
      <c r="M7" s="26" t="s">
        <v>6</v>
      </c>
      <c r="N7" s="42" t="s">
        <v>2</v>
      </c>
      <c r="R7" s="26" t="s">
        <v>6</v>
      </c>
      <c r="S7" s="42" t="s">
        <v>2</v>
      </c>
      <c r="T7" s="42" t="s">
        <v>2</v>
      </c>
      <c r="U7" s="42" t="s">
        <v>2</v>
      </c>
      <c r="V7" s="42" t="s">
        <v>2</v>
      </c>
      <c r="W7" s="42" t="s">
        <v>2</v>
      </c>
      <c r="X7" s="42" t="s">
        <v>2</v>
      </c>
      <c r="Y7" s="42" t="s">
        <v>2</v>
      </c>
      <c r="Z7" s="42" t="s">
        <v>2</v>
      </c>
      <c r="AA7" s="42" t="s">
        <v>2</v>
      </c>
      <c r="AB7" s="42" t="s">
        <v>2</v>
      </c>
      <c r="AC7" s="42" t="s">
        <v>2</v>
      </c>
      <c r="AD7" s="42" t="s">
        <v>2</v>
      </c>
      <c r="AE7" s="42" t="s">
        <v>2</v>
      </c>
      <c r="AF7" s="42" t="s">
        <v>2</v>
      </c>
      <c r="AG7" s="42" t="s">
        <v>2</v>
      </c>
      <c r="AH7" s="42" t="s">
        <v>2</v>
      </c>
      <c r="AI7" s="42" t="s">
        <v>2</v>
      </c>
      <c r="AJ7" s="42" t="s">
        <v>2</v>
      </c>
      <c r="AK7" s="42" t="s">
        <v>2</v>
      </c>
      <c r="AL7" s="42" t="s">
        <v>2</v>
      </c>
      <c r="AM7" s="42" t="s">
        <v>2</v>
      </c>
      <c r="AN7" s="42" t="s">
        <v>2</v>
      </c>
      <c r="AO7" s="42" t="s">
        <v>2</v>
      </c>
      <c r="AP7" s="42" t="s">
        <v>2</v>
      </c>
      <c r="AQ7" s="42" t="s">
        <v>2</v>
      </c>
      <c r="AR7" s="42" t="s">
        <v>2</v>
      </c>
      <c r="AS7" s="42" t="s">
        <v>2</v>
      </c>
      <c r="AT7" s="42" t="s">
        <v>2</v>
      </c>
      <c r="AU7" s="42" t="s">
        <v>2</v>
      </c>
      <c r="AV7" s="42" t="s">
        <v>2</v>
      </c>
      <c r="AW7" s="42" t="s">
        <v>2</v>
      </c>
      <c r="AX7" s="42" t="s">
        <v>2</v>
      </c>
      <c r="AY7" s="42" t="s">
        <v>2</v>
      </c>
      <c r="AZ7" s="42" t="s">
        <v>2</v>
      </c>
      <c r="BA7" s="42" t="s">
        <v>2</v>
      </c>
      <c r="BB7" s="42" t="s">
        <v>2</v>
      </c>
      <c r="BC7" s="42" t="s">
        <v>2</v>
      </c>
      <c r="BD7" s="42" t="s">
        <v>2</v>
      </c>
      <c r="BE7" s="42" t="s">
        <v>2</v>
      </c>
      <c r="BF7" s="42" t="s">
        <v>2</v>
      </c>
      <c r="BG7" s="42" t="s">
        <v>2</v>
      </c>
      <c r="BH7" s="42" t="s">
        <v>2</v>
      </c>
      <c r="BI7" s="42" t="s">
        <v>2</v>
      </c>
      <c r="BJ7" s="42" t="s">
        <v>2</v>
      </c>
      <c r="BK7" s="42" t="s">
        <v>2</v>
      </c>
      <c r="BL7" s="42" t="s">
        <v>2</v>
      </c>
      <c r="BM7" s="42" t="s">
        <v>2</v>
      </c>
      <c r="BN7" s="42" t="s">
        <v>2</v>
      </c>
      <c r="BO7" s="42" t="s">
        <v>2</v>
      </c>
      <c r="BP7" s="42" t="s">
        <v>2</v>
      </c>
      <c r="BQ7" s="42" t="s">
        <v>2</v>
      </c>
      <c r="BR7" s="42" t="s">
        <v>2</v>
      </c>
      <c r="BS7" s="42" t="s">
        <v>2</v>
      </c>
      <c r="BT7" s="42" t="s">
        <v>2</v>
      </c>
      <c r="BU7" s="42" t="s">
        <v>2</v>
      </c>
      <c r="BV7" s="42" t="s">
        <v>2</v>
      </c>
      <c r="BW7" s="42" t="s">
        <v>2</v>
      </c>
      <c r="BX7" s="42" t="s">
        <v>2</v>
      </c>
      <c r="BY7" s="42" t="s">
        <v>2</v>
      </c>
      <c r="BZ7" s="42" t="s">
        <v>2</v>
      </c>
      <c r="CA7" s="42" t="s">
        <v>2</v>
      </c>
      <c r="CB7" s="42" t="s">
        <v>2</v>
      </c>
      <c r="CC7" s="42" t="s">
        <v>2</v>
      </c>
      <c r="CD7" s="42" t="s">
        <v>2</v>
      </c>
      <c r="CE7" s="42" t="s">
        <v>2</v>
      </c>
      <c r="CF7" s="42" t="s">
        <v>2</v>
      </c>
      <c r="CG7" s="42" t="s">
        <v>2</v>
      </c>
      <c r="CH7" s="42" t="s">
        <v>2</v>
      </c>
      <c r="CI7" s="42" t="s">
        <v>2</v>
      </c>
      <c r="CJ7" s="42" t="s">
        <v>2</v>
      </c>
      <c r="CK7" s="42" t="s">
        <v>2</v>
      </c>
      <c r="CL7" s="42" t="s">
        <v>2</v>
      </c>
      <c r="CM7" s="42" t="s">
        <v>2</v>
      </c>
      <c r="CN7" s="42" t="s">
        <v>2</v>
      </c>
      <c r="CO7" s="42" t="s">
        <v>2</v>
      </c>
      <c r="CP7" s="42" t="s">
        <v>2</v>
      </c>
      <c r="CQ7" s="42" t="s">
        <v>2</v>
      </c>
      <c r="CR7" s="42" t="s">
        <v>2</v>
      </c>
      <c r="CS7" s="42" t="s">
        <v>2</v>
      </c>
      <c r="CT7" s="42" t="s">
        <v>2</v>
      </c>
      <c r="CU7" s="42" t="s">
        <v>2</v>
      </c>
      <c r="CV7" s="42" t="s">
        <v>2</v>
      </c>
      <c r="CW7" s="42" t="s">
        <v>2</v>
      </c>
      <c r="CX7" s="42" t="s">
        <v>2</v>
      </c>
      <c r="CY7" s="42" t="s">
        <v>2</v>
      </c>
      <c r="CZ7" s="42" t="s">
        <v>2</v>
      </c>
      <c r="DA7" s="42" t="s">
        <v>2</v>
      </c>
      <c r="DB7" s="42" t="s">
        <v>2</v>
      </c>
      <c r="DC7" s="42" t="s">
        <v>2</v>
      </c>
      <c r="DD7" s="42" t="s">
        <v>2</v>
      </c>
      <c r="DE7" s="42" t="s">
        <v>2</v>
      </c>
      <c r="DF7" s="42" t="s">
        <v>2</v>
      </c>
      <c r="DG7" s="42" t="s">
        <v>2</v>
      </c>
      <c r="DH7" s="42" t="s">
        <v>2</v>
      </c>
      <c r="DI7" s="42" t="s">
        <v>2</v>
      </c>
      <c r="DJ7" s="42" t="s">
        <v>2</v>
      </c>
      <c r="DK7" s="42" t="s">
        <v>2</v>
      </c>
      <c r="DL7" s="42" t="s">
        <v>2</v>
      </c>
      <c r="DM7" s="42" t="s">
        <v>2</v>
      </c>
      <c r="DN7" s="42" t="s">
        <v>2</v>
      </c>
    </row>
    <row r="8" spans="1:118" ht="15.6" x14ac:dyDescent="0.3">
      <c r="A8" s="30" t="s">
        <v>40</v>
      </c>
      <c r="B8" s="10" t="s">
        <v>41</v>
      </c>
      <c r="C8" s="4" t="s">
        <v>16</v>
      </c>
      <c r="D8" s="5">
        <v>1.1481999999999999E-2</v>
      </c>
      <c r="E8" s="19"/>
      <c r="J8" s="262"/>
      <c r="K8" s="34" t="s">
        <v>0</v>
      </c>
      <c r="L8" s="12" t="s">
        <v>28</v>
      </c>
      <c r="M8" s="12" t="s">
        <v>16</v>
      </c>
      <c r="N8" s="44">
        <f>N4*$D8</f>
        <v>1.1481999999999999E-2</v>
      </c>
      <c r="P8" s="34" t="s">
        <v>0</v>
      </c>
      <c r="Q8" s="12" t="s">
        <v>28</v>
      </c>
      <c r="R8" s="12" t="s">
        <v>16</v>
      </c>
      <c r="S8" s="44">
        <f>S4*$D8</f>
        <v>1.1481999999999999E-2</v>
      </c>
      <c r="T8" s="44">
        <f>T4*$D8</f>
        <v>2.2963999999999998E-2</v>
      </c>
      <c r="U8" s="44">
        <f t="shared" ref="U8:AA8" si="95">U4*$D8</f>
        <v>3.4445999999999997E-2</v>
      </c>
      <c r="V8" s="44">
        <f t="shared" si="95"/>
        <v>4.5927999999999997E-2</v>
      </c>
      <c r="W8" s="44">
        <f t="shared" si="95"/>
        <v>5.7409999999999996E-2</v>
      </c>
      <c r="X8" s="44">
        <f t="shared" si="95"/>
        <v>6.8891999999999995E-2</v>
      </c>
      <c r="Y8" s="44">
        <f t="shared" si="95"/>
        <v>8.0374000000000001E-2</v>
      </c>
      <c r="Z8" s="44">
        <f t="shared" si="95"/>
        <v>9.1855999999999993E-2</v>
      </c>
      <c r="AA8" s="44">
        <f t="shared" si="95"/>
        <v>0.10333799999999999</v>
      </c>
      <c r="AB8" s="44">
        <f t="shared" ref="AB8:CM8" si="96">AB4*$D8</f>
        <v>0.11481999999999999</v>
      </c>
      <c r="AC8" s="44">
        <f t="shared" si="96"/>
        <v>0.126302</v>
      </c>
      <c r="AD8" s="44">
        <f t="shared" si="96"/>
        <v>0.13778399999999999</v>
      </c>
      <c r="AE8" s="44">
        <f t="shared" si="96"/>
        <v>0.14926599999999998</v>
      </c>
      <c r="AF8" s="44">
        <f t="shared" si="96"/>
        <v>0.160748</v>
      </c>
      <c r="AG8" s="44">
        <f t="shared" si="96"/>
        <v>0.17222999999999999</v>
      </c>
      <c r="AH8" s="44">
        <f t="shared" si="96"/>
        <v>0.18371199999999999</v>
      </c>
      <c r="AI8" s="44">
        <f t="shared" si="96"/>
        <v>0.19519399999999998</v>
      </c>
      <c r="AJ8" s="44">
        <f t="shared" si="96"/>
        <v>0.20667599999999997</v>
      </c>
      <c r="AK8" s="44">
        <f t="shared" si="96"/>
        <v>0.21815799999999999</v>
      </c>
      <c r="AL8" s="44">
        <f t="shared" si="96"/>
        <v>0.22963999999999998</v>
      </c>
      <c r="AM8" s="44">
        <f t="shared" si="96"/>
        <v>0.24112199999999998</v>
      </c>
      <c r="AN8" s="44">
        <f t="shared" si="96"/>
        <v>0.252604</v>
      </c>
      <c r="AO8" s="44">
        <f t="shared" si="96"/>
        <v>0.26408599999999999</v>
      </c>
      <c r="AP8" s="44">
        <f t="shared" si="96"/>
        <v>0.27556799999999998</v>
      </c>
      <c r="AQ8" s="44">
        <f t="shared" si="96"/>
        <v>0.28704999999999997</v>
      </c>
      <c r="AR8" s="44">
        <f t="shared" si="96"/>
        <v>0.29853199999999996</v>
      </c>
      <c r="AS8" s="44">
        <f t="shared" si="96"/>
        <v>0.31001399999999996</v>
      </c>
      <c r="AT8" s="44">
        <f t="shared" si="96"/>
        <v>0.321496</v>
      </c>
      <c r="AU8" s="44">
        <f t="shared" si="96"/>
        <v>0.332978</v>
      </c>
      <c r="AV8" s="44">
        <f t="shared" si="96"/>
        <v>0.34445999999999999</v>
      </c>
      <c r="AW8" s="44">
        <f t="shared" si="96"/>
        <v>0.35594199999999998</v>
      </c>
      <c r="AX8" s="44">
        <f t="shared" si="96"/>
        <v>0.36742399999999997</v>
      </c>
      <c r="AY8" s="44">
        <f t="shared" si="96"/>
        <v>0.37890599999999997</v>
      </c>
      <c r="AZ8" s="44">
        <f t="shared" si="96"/>
        <v>0.39038799999999996</v>
      </c>
      <c r="BA8" s="44">
        <f t="shared" si="96"/>
        <v>0.40186999999999995</v>
      </c>
      <c r="BB8" s="44">
        <f t="shared" si="96"/>
        <v>0.41335199999999994</v>
      </c>
      <c r="BC8" s="44">
        <f t="shared" si="96"/>
        <v>0.42483399999999999</v>
      </c>
      <c r="BD8" s="44">
        <f t="shared" si="96"/>
        <v>0.43631599999999998</v>
      </c>
      <c r="BE8" s="44">
        <f t="shared" si="96"/>
        <v>0.44779799999999997</v>
      </c>
      <c r="BF8" s="44">
        <f t="shared" si="96"/>
        <v>0.45927999999999997</v>
      </c>
      <c r="BG8" s="44">
        <f t="shared" si="96"/>
        <v>0.47076199999999996</v>
      </c>
      <c r="BH8" s="44">
        <f t="shared" si="96"/>
        <v>0.48224399999999995</v>
      </c>
      <c r="BI8" s="44">
        <f t="shared" si="96"/>
        <v>0.49372599999999994</v>
      </c>
      <c r="BJ8" s="44">
        <f t="shared" si="96"/>
        <v>0.50520799999999999</v>
      </c>
      <c r="BK8" s="44">
        <f t="shared" si="96"/>
        <v>0.51668999999999998</v>
      </c>
      <c r="BL8" s="44">
        <f t="shared" si="96"/>
        <v>0.52817199999999997</v>
      </c>
      <c r="BM8" s="44">
        <f t="shared" si="96"/>
        <v>0.53965399999999997</v>
      </c>
      <c r="BN8" s="44">
        <f t="shared" si="96"/>
        <v>0.55113599999999996</v>
      </c>
      <c r="BO8" s="44">
        <f t="shared" si="96"/>
        <v>0.56261799999999995</v>
      </c>
      <c r="BP8" s="44">
        <f t="shared" si="96"/>
        <v>0.57409999999999994</v>
      </c>
      <c r="BQ8" s="44">
        <f t="shared" si="96"/>
        <v>0.58558199999999994</v>
      </c>
      <c r="BR8" s="44">
        <f t="shared" si="96"/>
        <v>0.59706399999999993</v>
      </c>
      <c r="BS8" s="44">
        <f t="shared" si="96"/>
        <v>0.60854599999999992</v>
      </c>
      <c r="BT8" s="44">
        <f t="shared" si="96"/>
        <v>0.62002799999999991</v>
      </c>
      <c r="BU8" s="44">
        <f t="shared" si="96"/>
        <v>0.6315099999999999</v>
      </c>
      <c r="BV8" s="44">
        <f t="shared" si="96"/>
        <v>0.64299200000000001</v>
      </c>
      <c r="BW8" s="44">
        <f t="shared" si="96"/>
        <v>0.654474</v>
      </c>
      <c r="BX8" s="44">
        <f t="shared" si="96"/>
        <v>0.66595599999999999</v>
      </c>
      <c r="BY8" s="44">
        <f t="shared" si="96"/>
        <v>0.67743799999999998</v>
      </c>
      <c r="BZ8" s="44">
        <f t="shared" si="96"/>
        <v>0.68891999999999998</v>
      </c>
      <c r="CA8" s="44">
        <f t="shared" si="96"/>
        <v>0.70040199999999997</v>
      </c>
      <c r="CB8" s="44">
        <f t="shared" si="96"/>
        <v>0.71188399999999996</v>
      </c>
      <c r="CC8" s="44">
        <f t="shared" si="96"/>
        <v>0.72336599999999995</v>
      </c>
      <c r="CD8" s="44">
        <f t="shared" si="96"/>
        <v>0.73484799999999995</v>
      </c>
      <c r="CE8" s="44">
        <f t="shared" si="96"/>
        <v>0.74632999999999994</v>
      </c>
      <c r="CF8" s="44">
        <f t="shared" si="96"/>
        <v>0.75781199999999993</v>
      </c>
      <c r="CG8" s="44">
        <f t="shared" si="96"/>
        <v>0.76929399999999992</v>
      </c>
      <c r="CH8" s="44">
        <f t="shared" si="96"/>
        <v>0.78077599999999991</v>
      </c>
      <c r="CI8" s="44">
        <f t="shared" si="96"/>
        <v>0.79225799999999991</v>
      </c>
      <c r="CJ8" s="44">
        <f t="shared" si="96"/>
        <v>0.8037399999999999</v>
      </c>
      <c r="CK8" s="44">
        <f t="shared" si="96"/>
        <v>0.81522199999999989</v>
      </c>
      <c r="CL8" s="44">
        <f t="shared" si="96"/>
        <v>0.82670399999999988</v>
      </c>
      <c r="CM8" s="44">
        <f t="shared" si="96"/>
        <v>0.83818599999999999</v>
      </c>
      <c r="CN8" s="44">
        <f t="shared" ref="CN8:DN8" si="97">CN4*$D8</f>
        <v>0.84966799999999998</v>
      </c>
      <c r="CO8" s="44">
        <f t="shared" si="97"/>
        <v>0.86114999999999997</v>
      </c>
      <c r="CP8" s="44">
        <f t="shared" si="97"/>
        <v>0.87263199999999996</v>
      </c>
      <c r="CQ8" s="44">
        <f t="shared" si="97"/>
        <v>0.88411399999999996</v>
      </c>
      <c r="CR8" s="44">
        <f t="shared" si="97"/>
        <v>0.89559599999999995</v>
      </c>
      <c r="CS8" s="44">
        <f t="shared" si="97"/>
        <v>0.90707799999999994</v>
      </c>
      <c r="CT8" s="44">
        <f t="shared" si="97"/>
        <v>0.91855999999999993</v>
      </c>
      <c r="CU8" s="44">
        <f t="shared" si="97"/>
        <v>0.93004199999999992</v>
      </c>
      <c r="CV8" s="44">
        <f t="shared" si="97"/>
        <v>0.94152399999999992</v>
      </c>
      <c r="CW8" s="44">
        <f t="shared" si="97"/>
        <v>0.95300599999999991</v>
      </c>
      <c r="CX8" s="44">
        <f t="shared" si="97"/>
        <v>0.9644879999999999</v>
      </c>
      <c r="CY8" s="44">
        <f t="shared" si="97"/>
        <v>0.97596999999999989</v>
      </c>
      <c r="CZ8" s="44">
        <f t="shared" si="97"/>
        <v>0.98745199999999989</v>
      </c>
      <c r="DA8" s="44">
        <f t="shared" si="97"/>
        <v>0.99893399999999988</v>
      </c>
      <c r="DB8" s="44">
        <f t="shared" si="97"/>
        <v>1.010416</v>
      </c>
      <c r="DC8" s="44">
        <f t="shared" si="97"/>
        <v>1.021898</v>
      </c>
      <c r="DD8" s="44">
        <f t="shared" si="97"/>
        <v>1.03338</v>
      </c>
      <c r="DE8" s="44">
        <f t="shared" si="97"/>
        <v>1.044862</v>
      </c>
      <c r="DF8" s="44">
        <f t="shared" si="97"/>
        <v>1.0563439999999999</v>
      </c>
      <c r="DG8" s="44">
        <f t="shared" si="97"/>
        <v>1.0678259999999999</v>
      </c>
      <c r="DH8" s="44">
        <f t="shared" si="97"/>
        <v>1.0793079999999999</v>
      </c>
      <c r="DI8" s="44">
        <f t="shared" si="97"/>
        <v>1.0907899999999999</v>
      </c>
      <c r="DJ8" s="44">
        <f t="shared" si="97"/>
        <v>1.1022719999999999</v>
      </c>
      <c r="DK8" s="44">
        <f t="shared" si="97"/>
        <v>1.1137539999999999</v>
      </c>
      <c r="DL8" s="44">
        <f t="shared" si="97"/>
        <v>1.1252359999999999</v>
      </c>
      <c r="DM8" s="44">
        <f t="shared" si="97"/>
        <v>1.1367179999999999</v>
      </c>
      <c r="DN8" s="44">
        <f t="shared" si="97"/>
        <v>1.1481999999999999</v>
      </c>
    </row>
    <row r="9" spans="1:118" ht="15.6" x14ac:dyDescent="0.3">
      <c r="A9" s="30"/>
      <c r="B9" s="10" t="s">
        <v>37</v>
      </c>
      <c r="C9" s="4" t="s">
        <v>64</v>
      </c>
      <c r="D9" s="21">
        <f>D8*1000/D5</f>
        <v>10.730841121495326</v>
      </c>
      <c r="E9" s="19"/>
      <c r="F9" s="40" t="s">
        <v>31</v>
      </c>
      <c r="G9" s="35" t="s">
        <v>4</v>
      </c>
      <c r="H9" s="35" t="s">
        <v>3</v>
      </c>
      <c r="J9" s="262"/>
      <c r="K9" s="30"/>
      <c r="L9" s="10" t="s">
        <v>29</v>
      </c>
      <c r="M9" s="10" t="s">
        <v>16</v>
      </c>
      <c r="N9" s="45">
        <f>N4*$D15</f>
        <v>1.7222999999999997E-3</v>
      </c>
      <c r="P9" s="30"/>
      <c r="Q9" s="10" t="s">
        <v>29</v>
      </c>
      <c r="R9" s="10" t="s">
        <v>16</v>
      </c>
      <c r="S9" s="45">
        <f>S4*$D15</f>
        <v>1.7222999999999997E-3</v>
      </c>
      <c r="T9" s="45">
        <f>T4*$D15</f>
        <v>3.4445999999999995E-3</v>
      </c>
      <c r="U9" s="45">
        <f t="shared" ref="U9:AA9" si="98">U4*$D15</f>
        <v>5.1668999999999994E-3</v>
      </c>
      <c r="V9" s="45">
        <f t="shared" si="98"/>
        <v>6.889199999999999E-3</v>
      </c>
      <c r="W9" s="45">
        <f t="shared" si="98"/>
        <v>8.6114999999999994E-3</v>
      </c>
      <c r="X9" s="45">
        <f t="shared" si="98"/>
        <v>1.0333799999999999E-2</v>
      </c>
      <c r="Y9" s="45">
        <f t="shared" si="98"/>
        <v>1.2056099999999998E-2</v>
      </c>
      <c r="Z9" s="45">
        <f t="shared" si="98"/>
        <v>1.3778399999999998E-2</v>
      </c>
      <c r="AA9" s="45">
        <f t="shared" si="98"/>
        <v>1.5500699999999997E-2</v>
      </c>
      <c r="AB9" s="45">
        <f t="shared" ref="AB9:CM9" si="99">AB4*$D15</f>
        <v>1.7222999999999999E-2</v>
      </c>
      <c r="AC9" s="45">
        <f t="shared" si="99"/>
        <v>1.8945299999999998E-2</v>
      </c>
      <c r="AD9" s="45">
        <f t="shared" si="99"/>
        <v>2.0667599999999998E-2</v>
      </c>
      <c r="AE9" s="45">
        <f t="shared" si="99"/>
        <v>2.2389899999999997E-2</v>
      </c>
      <c r="AF9" s="45">
        <f t="shared" si="99"/>
        <v>2.4112199999999997E-2</v>
      </c>
      <c r="AG9" s="45">
        <f t="shared" si="99"/>
        <v>2.5834499999999996E-2</v>
      </c>
      <c r="AH9" s="45">
        <f t="shared" si="99"/>
        <v>2.7556799999999996E-2</v>
      </c>
      <c r="AI9" s="45">
        <f t="shared" si="99"/>
        <v>2.9279099999999995E-2</v>
      </c>
      <c r="AJ9" s="45">
        <f t="shared" si="99"/>
        <v>3.1001399999999995E-2</v>
      </c>
      <c r="AK9" s="45">
        <f t="shared" si="99"/>
        <v>3.2723699999999994E-2</v>
      </c>
      <c r="AL9" s="45">
        <f t="shared" si="99"/>
        <v>3.4445999999999997E-2</v>
      </c>
      <c r="AM9" s="45">
        <f t="shared" si="99"/>
        <v>3.6168299999999994E-2</v>
      </c>
      <c r="AN9" s="45">
        <f t="shared" si="99"/>
        <v>3.7890599999999997E-2</v>
      </c>
      <c r="AO9" s="45">
        <f t="shared" si="99"/>
        <v>3.9612899999999993E-2</v>
      </c>
      <c r="AP9" s="45">
        <f t="shared" si="99"/>
        <v>4.1335199999999996E-2</v>
      </c>
      <c r="AQ9" s="45">
        <f t="shared" si="99"/>
        <v>4.3057499999999992E-2</v>
      </c>
      <c r="AR9" s="45">
        <f t="shared" si="99"/>
        <v>4.4779799999999995E-2</v>
      </c>
      <c r="AS9" s="45">
        <f t="shared" si="99"/>
        <v>4.6502099999999991E-2</v>
      </c>
      <c r="AT9" s="45">
        <f t="shared" si="99"/>
        <v>4.8224399999999994E-2</v>
      </c>
      <c r="AU9" s="45">
        <f t="shared" si="99"/>
        <v>4.994669999999999E-2</v>
      </c>
      <c r="AV9" s="45">
        <f t="shared" si="99"/>
        <v>5.1668999999999993E-2</v>
      </c>
      <c r="AW9" s="45">
        <f t="shared" si="99"/>
        <v>5.3391299999999989E-2</v>
      </c>
      <c r="AX9" s="45">
        <f t="shared" si="99"/>
        <v>5.5113599999999992E-2</v>
      </c>
      <c r="AY9" s="45">
        <f t="shared" si="99"/>
        <v>5.6835899999999995E-2</v>
      </c>
      <c r="AZ9" s="45">
        <f t="shared" si="99"/>
        <v>5.8558199999999991E-2</v>
      </c>
      <c r="BA9" s="45">
        <f t="shared" si="99"/>
        <v>6.0280499999999994E-2</v>
      </c>
      <c r="BB9" s="45">
        <f t="shared" si="99"/>
        <v>6.200279999999999E-2</v>
      </c>
      <c r="BC9" s="45">
        <f t="shared" si="99"/>
        <v>6.3725099999999993E-2</v>
      </c>
      <c r="BD9" s="45">
        <f t="shared" si="99"/>
        <v>6.5447399999999989E-2</v>
      </c>
      <c r="BE9" s="45">
        <f t="shared" si="99"/>
        <v>6.7169699999999985E-2</v>
      </c>
      <c r="BF9" s="45">
        <f t="shared" si="99"/>
        <v>6.8891999999999995E-2</v>
      </c>
      <c r="BG9" s="45">
        <f t="shared" si="99"/>
        <v>7.0614299999999991E-2</v>
      </c>
      <c r="BH9" s="45">
        <f t="shared" si="99"/>
        <v>7.2336599999999987E-2</v>
      </c>
      <c r="BI9" s="45">
        <f t="shared" si="99"/>
        <v>7.4058899999999983E-2</v>
      </c>
      <c r="BJ9" s="45">
        <f t="shared" si="99"/>
        <v>7.5781199999999993E-2</v>
      </c>
      <c r="BK9" s="45">
        <f t="shared" si="99"/>
        <v>7.7503499999999989E-2</v>
      </c>
      <c r="BL9" s="45">
        <f t="shared" si="99"/>
        <v>7.9225799999999985E-2</v>
      </c>
      <c r="BM9" s="45">
        <f t="shared" si="99"/>
        <v>8.0948099999999981E-2</v>
      </c>
      <c r="BN9" s="45">
        <f t="shared" si="99"/>
        <v>8.2670399999999991E-2</v>
      </c>
      <c r="BO9" s="45">
        <f t="shared" si="99"/>
        <v>8.4392699999999987E-2</v>
      </c>
      <c r="BP9" s="45">
        <f t="shared" si="99"/>
        <v>8.6114999999999983E-2</v>
      </c>
      <c r="BQ9" s="45">
        <f t="shared" si="99"/>
        <v>8.7837299999999993E-2</v>
      </c>
      <c r="BR9" s="45">
        <f t="shared" si="99"/>
        <v>8.9559599999999989E-2</v>
      </c>
      <c r="BS9" s="45">
        <f t="shared" si="99"/>
        <v>9.1281899999999985E-2</v>
      </c>
      <c r="BT9" s="45">
        <f t="shared" si="99"/>
        <v>9.3004199999999981E-2</v>
      </c>
      <c r="BU9" s="45">
        <f t="shared" si="99"/>
        <v>9.4726499999999991E-2</v>
      </c>
      <c r="BV9" s="45">
        <f t="shared" si="99"/>
        <v>9.6448799999999987E-2</v>
      </c>
      <c r="BW9" s="45">
        <f t="shared" si="99"/>
        <v>9.8171099999999983E-2</v>
      </c>
      <c r="BX9" s="45">
        <f t="shared" si="99"/>
        <v>9.9893399999999979E-2</v>
      </c>
      <c r="BY9" s="45">
        <f t="shared" si="99"/>
        <v>0.10161569999999999</v>
      </c>
      <c r="BZ9" s="45">
        <f t="shared" si="99"/>
        <v>0.10333799999999999</v>
      </c>
      <c r="CA9" s="45">
        <f t="shared" si="99"/>
        <v>0.10506029999999998</v>
      </c>
      <c r="CB9" s="45">
        <f t="shared" si="99"/>
        <v>0.10678259999999998</v>
      </c>
      <c r="CC9" s="45">
        <f t="shared" si="99"/>
        <v>0.10850489999999999</v>
      </c>
      <c r="CD9" s="45">
        <f t="shared" si="99"/>
        <v>0.11022719999999998</v>
      </c>
      <c r="CE9" s="45">
        <f t="shared" si="99"/>
        <v>0.11194949999999998</v>
      </c>
      <c r="CF9" s="45">
        <f t="shared" si="99"/>
        <v>0.11367179999999999</v>
      </c>
      <c r="CG9" s="45">
        <f t="shared" si="99"/>
        <v>0.11539409999999999</v>
      </c>
      <c r="CH9" s="45">
        <f t="shared" si="99"/>
        <v>0.11711639999999998</v>
      </c>
      <c r="CI9" s="45">
        <f t="shared" si="99"/>
        <v>0.11883869999999998</v>
      </c>
      <c r="CJ9" s="45">
        <f t="shared" si="99"/>
        <v>0.12056099999999999</v>
      </c>
      <c r="CK9" s="45">
        <f t="shared" si="99"/>
        <v>0.12228329999999998</v>
      </c>
      <c r="CL9" s="45">
        <f t="shared" si="99"/>
        <v>0.12400559999999998</v>
      </c>
      <c r="CM9" s="45">
        <f t="shared" si="99"/>
        <v>0.12572789999999998</v>
      </c>
      <c r="CN9" s="45">
        <f t="shared" ref="CN9:DN9" si="100">CN4*$D15</f>
        <v>0.12745019999999999</v>
      </c>
      <c r="CO9" s="45">
        <f t="shared" si="100"/>
        <v>0.12917249999999997</v>
      </c>
      <c r="CP9" s="45">
        <f t="shared" si="100"/>
        <v>0.13089479999999998</v>
      </c>
      <c r="CQ9" s="45">
        <f t="shared" si="100"/>
        <v>0.13261709999999999</v>
      </c>
      <c r="CR9" s="45">
        <f t="shared" si="100"/>
        <v>0.13433939999999997</v>
      </c>
      <c r="CS9" s="45">
        <f t="shared" si="100"/>
        <v>0.13606169999999998</v>
      </c>
      <c r="CT9" s="45">
        <f t="shared" si="100"/>
        <v>0.13778399999999999</v>
      </c>
      <c r="CU9" s="45">
        <f t="shared" si="100"/>
        <v>0.13950629999999997</v>
      </c>
      <c r="CV9" s="45">
        <f t="shared" si="100"/>
        <v>0.14122859999999998</v>
      </c>
      <c r="CW9" s="45">
        <f t="shared" si="100"/>
        <v>0.14295089999999999</v>
      </c>
      <c r="CX9" s="45">
        <f t="shared" si="100"/>
        <v>0.14467319999999997</v>
      </c>
      <c r="CY9" s="45">
        <f t="shared" si="100"/>
        <v>0.14639549999999998</v>
      </c>
      <c r="CZ9" s="45">
        <f t="shared" si="100"/>
        <v>0.14811779999999997</v>
      </c>
      <c r="DA9" s="45">
        <f t="shared" si="100"/>
        <v>0.14984009999999998</v>
      </c>
      <c r="DB9" s="45">
        <f t="shared" si="100"/>
        <v>0.15156239999999999</v>
      </c>
      <c r="DC9" s="45">
        <f t="shared" si="100"/>
        <v>0.15328469999999997</v>
      </c>
      <c r="DD9" s="45">
        <f t="shared" si="100"/>
        <v>0.15500699999999998</v>
      </c>
      <c r="DE9" s="45">
        <f t="shared" si="100"/>
        <v>0.15672929999999999</v>
      </c>
      <c r="DF9" s="45">
        <f t="shared" si="100"/>
        <v>0.15845159999999997</v>
      </c>
      <c r="DG9" s="45">
        <f t="shared" si="100"/>
        <v>0.16017389999999998</v>
      </c>
      <c r="DH9" s="45">
        <f t="shared" si="100"/>
        <v>0.16189619999999996</v>
      </c>
      <c r="DI9" s="45">
        <f t="shared" si="100"/>
        <v>0.16361849999999997</v>
      </c>
      <c r="DJ9" s="45">
        <f t="shared" si="100"/>
        <v>0.16534079999999998</v>
      </c>
      <c r="DK9" s="45">
        <f t="shared" si="100"/>
        <v>0.16706309999999996</v>
      </c>
      <c r="DL9" s="45">
        <f t="shared" si="100"/>
        <v>0.16878539999999997</v>
      </c>
      <c r="DM9" s="45">
        <f t="shared" si="100"/>
        <v>0.17050769999999998</v>
      </c>
      <c r="DN9" s="45">
        <f t="shared" si="100"/>
        <v>0.17222999999999997</v>
      </c>
    </row>
    <row r="10" spans="1:118" ht="15.6" x14ac:dyDescent="0.3">
      <c r="A10" s="24"/>
      <c r="B10" s="28" t="s">
        <v>42</v>
      </c>
      <c r="C10" s="4" t="s">
        <v>45</v>
      </c>
      <c r="D10" s="5">
        <v>11</v>
      </c>
      <c r="E10" s="19"/>
      <c r="F10" s="17" t="s">
        <v>0</v>
      </c>
      <c r="G10" s="61">
        <f>H10/H$16</f>
        <v>0.36308581362572501</v>
      </c>
      <c r="H10" s="41">
        <f>N15</f>
        <v>29.147314737999977</v>
      </c>
      <c r="J10" s="262"/>
      <c r="K10" s="30"/>
      <c r="L10" s="10" t="s">
        <v>30</v>
      </c>
      <c r="M10" s="10" t="s">
        <v>16</v>
      </c>
      <c r="N10" s="21">
        <f>N5*$D24*$D25*$D5/1000</f>
        <v>1.8373569200000004</v>
      </c>
      <c r="P10" s="30"/>
      <c r="Q10" s="10" t="s">
        <v>30</v>
      </c>
      <c r="R10" s="10" t="s">
        <v>16</v>
      </c>
      <c r="S10" s="21">
        <f>S5*$D24*$D25*$D5/1000</f>
        <v>1.8373569200000004</v>
      </c>
      <c r="T10" s="21">
        <f>T5*$D24*$D25*$D5/1000</f>
        <v>1.8373569200000004</v>
      </c>
      <c r="U10" s="21">
        <f t="shared" ref="U10:AA10" si="101">U5*$D24*$D25*$D5/1000</f>
        <v>1.8373569200000004</v>
      </c>
      <c r="V10" s="21">
        <f t="shared" si="101"/>
        <v>1.8373569200000004</v>
      </c>
      <c r="W10" s="21">
        <f t="shared" si="101"/>
        <v>1.8373569200000004</v>
      </c>
      <c r="X10" s="21">
        <f t="shared" si="101"/>
        <v>3.6747138400000008</v>
      </c>
      <c r="Y10" s="21">
        <f t="shared" si="101"/>
        <v>3.6747138400000008</v>
      </c>
      <c r="Z10" s="21">
        <f t="shared" si="101"/>
        <v>3.6747138400000008</v>
      </c>
      <c r="AA10" s="21">
        <f t="shared" si="101"/>
        <v>3.6747138400000008</v>
      </c>
      <c r="AB10" s="21">
        <f t="shared" ref="AB10:CM10" si="102">AB5*$D24*$D25*$D5/1000</f>
        <v>3.6747138400000008</v>
      </c>
      <c r="AC10" s="21">
        <f t="shared" si="102"/>
        <v>5.5120707600000003</v>
      </c>
      <c r="AD10" s="21">
        <f t="shared" si="102"/>
        <v>5.5120707600000003</v>
      </c>
      <c r="AE10" s="21">
        <f t="shared" si="102"/>
        <v>5.5120707600000003</v>
      </c>
      <c r="AF10" s="21">
        <f t="shared" si="102"/>
        <v>5.5120707600000003</v>
      </c>
      <c r="AG10" s="21">
        <f t="shared" si="102"/>
        <v>5.5120707600000003</v>
      </c>
      <c r="AH10" s="21">
        <f t="shared" si="102"/>
        <v>7.3494276800000016</v>
      </c>
      <c r="AI10" s="21">
        <f t="shared" si="102"/>
        <v>7.3494276800000016</v>
      </c>
      <c r="AJ10" s="21">
        <f t="shared" si="102"/>
        <v>7.3494276800000016</v>
      </c>
      <c r="AK10" s="21">
        <f t="shared" si="102"/>
        <v>7.3494276800000016</v>
      </c>
      <c r="AL10" s="21">
        <f t="shared" si="102"/>
        <v>7.3494276800000016</v>
      </c>
      <c r="AM10" s="21">
        <f t="shared" si="102"/>
        <v>9.1867846000000011</v>
      </c>
      <c r="AN10" s="21">
        <f t="shared" si="102"/>
        <v>9.1867846000000011</v>
      </c>
      <c r="AO10" s="21">
        <f t="shared" si="102"/>
        <v>9.1867846000000011</v>
      </c>
      <c r="AP10" s="21">
        <f t="shared" si="102"/>
        <v>9.1867846000000011</v>
      </c>
      <c r="AQ10" s="21">
        <f t="shared" si="102"/>
        <v>9.1867846000000011</v>
      </c>
      <c r="AR10" s="21">
        <f t="shared" si="102"/>
        <v>11.024141520000001</v>
      </c>
      <c r="AS10" s="21">
        <f t="shared" si="102"/>
        <v>11.024141520000001</v>
      </c>
      <c r="AT10" s="21">
        <f t="shared" si="102"/>
        <v>11.024141520000001</v>
      </c>
      <c r="AU10" s="21">
        <f t="shared" si="102"/>
        <v>11.024141520000001</v>
      </c>
      <c r="AV10" s="21">
        <f t="shared" si="102"/>
        <v>11.024141520000001</v>
      </c>
      <c r="AW10" s="21">
        <f t="shared" si="102"/>
        <v>12.861498440000002</v>
      </c>
      <c r="AX10" s="21">
        <f t="shared" si="102"/>
        <v>12.861498440000002</v>
      </c>
      <c r="AY10" s="21">
        <f t="shared" si="102"/>
        <v>12.861498440000002</v>
      </c>
      <c r="AZ10" s="21">
        <f t="shared" si="102"/>
        <v>12.861498440000002</v>
      </c>
      <c r="BA10" s="21">
        <f t="shared" si="102"/>
        <v>12.861498440000002</v>
      </c>
      <c r="BB10" s="21">
        <f t="shared" si="102"/>
        <v>14.698855360000003</v>
      </c>
      <c r="BC10" s="21">
        <f t="shared" si="102"/>
        <v>14.698855360000003</v>
      </c>
      <c r="BD10" s="21">
        <f t="shared" si="102"/>
        <v>14.698855360000003</v>
      </c>
      <c r="BE10" s="21">
        <f t="shared" si="102"/>
        <v>14.698855360000003</v>
      </c>
      <c r="BF10" s="21">
        <f t="shared" si="102"/>
        <v>14.698855360000003</v>
      </c>
      <c r="BG10" s="21">
        <f t="shared" si="102"/>
        <v>16.536212280000001</v>
      </c>
      <c r="BH10" s="21">
        <f t="shared" si="102"/>
        <v>16.536212280000001</v>
      </c>
      <c r="BI10" s="21">
        <f t="shared" si="102"/>
        <v>16.536212280000001</v>
      </c>
      <c r="BJ10" s="21">
        <f t="shared" si="102"/>
        <v>16.536212280000001</v>
      </c>
      <c r="BK10" s="21">
        <f t="shared" si="102"/>
        <v>16.536212280000001</v>
      </c>
      <c r="BL10" s="21">
        <f t="shared" si="102"/>
        <v>18.373569200000002</v>
      </c>
      <c r="BM10" s="21">
        <f t="shared" si="102"/>
        <v>18.373569200000002</v>
      </c>
      <c r="BN10" s="21">
        <f t="shared" si="102"/>
        <v>18.373569200000002</v>
      </c>
      <c r="BO10" s="21">
        <f t="shared" si="102"/>
        <v>18.373569200000002</v>
      </c>
      <c r="BP10" s="21">
        <f t="shared" si="102"/>
        <v>18.373569200000002</v>
      </c>
      <c r="BQ10" s="21">
        <f t="shared" si="102"/>
        <v>20.21092612</v>
      </c>
      <c r="BR10" s="21">
        <f t="shared" si="102"/>
        <v>20.21092612</v>
      </c>
      <c r="BS10" s="21">
        <f t="shared" si="102"/>
        <v>20.21092612</v>
      </c>
      <c r="BT10" s="21">
        <f t="shared" si="102"/>
        <v>20.21092612</v>
      </c>
      <c r="BU10" s="21">
        <f t="shared" si="102"/>
        <v>20.21092612</v>
      </c>
      <c r="BV10" s="21">
        <f t="shared" si="102"/>
        <v>22.048283040000001</v>
      </c>
      <c r="BW10" s="21">
        <f t="shared" si="102"/>
        <v>22.048283040000001</v>
      </c>
      <c r="BX10" s="21">
        <f t="shared" si="102"/>
        <v>22.048283040000001</v>
      </c>
      <c r="BY10" s="21">
        <f t="shared" si="102"/>
        <v>22.048283040000001</v>
      </c>
      <c r="BZ10" s="21">
        <f t="shared" si="102"/>
        <v>22.048283040000001</v>
      </c>
      <c r="CA10" s="21">
        <f t="shared" si="102"/>
        <v>23.885639960000002</v>
      </c>
      <c r="CB10" s="21">
        <f t="shared" si="102"/>
        <v>23.885639960000002</v>
      </c>
      <c r="CC10" s="21">
        <f t="shared" si="102"/>
        <v>23.885639960000002</v>
      </c>
      <c r="CD10" s="21">
        <f t="shared" si="102"/>
        <v>23.885639960000002</v>
      </c>
      <c r="CE10" s="21">
        <f t="shared" si="102"/>
        <v>23.885639960000002</v>
      </c>
      <c r="CF10" s="21">
        <f t="shared" si="102"/>
        <v>25.722996880000004</v>
      </c>
      <c r="CG10" s="21">
        <f t="shared" si="102"/>
        <v>25.722996880000004</v>
      </c>
      <c r="CH10" s="21">
        <f t="shared" si="102"/>
        <v>25.722996880000004</v>
      </c>
      <c r="CI10" s="21">
        <f t="shared" si="102"/>
        <v>25.722996880000004</v>
      </c>
      <c r="CJ10" s="21">
        <f t="shared" si="102"/>
        <v>25.722996880000004</v>
      </c>
      <c r="CK10" s="21">
        <f t="shared" si="102"/>
        <v>27.560353800000005</v>
      </c>
      <c r="CL10" s="21">
        <f t="shared" si="102"/>
        <v>27.560353800000005</v>
      </c>
      <c r="CM10" s="21">
        <f t="shared" si="102"/>
        <v>27.560353800000005</v>
      </c>
      <c r="CN10" s="21">
        <f t="shared" ref="CN10:DN10" si="103">CN5*$D24*$D25*$D5/1000</f>
        <v>27.560353800000005</v>
      </c>
      <c r="CO10" s="21">
        <f t="shared" si="103"/>
        <v>27.560353800000005</v>
      </c>
      <c r="CP10" s="21">
        <f t="shared" si="103"/>
        <v>29.397710720000006</v>
      </c>
      <c r="CQ10" s="21">
        <f t="shared" si="103"/>
        <v>29.397710720000006</v>
      </c>
      <c r="CR10" s="21">
        <f t="shared" si="103"/>
        <v>29.397710720000006</v>
      </c>
      <c r="CS10" s="21">
        <f t="shared" si="103"/>
        <v>29.397710720000006</v>
      </c>
      <c r="CT10" s="21">
        <f t="shared" si="103"/>
        <v>29.397710720000006</v>
      </c>
      <c r="CU10" s="21">
        <f t="shared" si="103"/>
        <v>31.23506764</v>
      </c>
      <c r="CV10" s="21">
        <f t="shared" si="103"/>
        <v>31.23506764</v>
      </c>
      <c r="CW10" s="21">
        <f t="shared" si="103"/>
        <v>31.23506764</v>
      </c>
      <c r="CX10" s="21">
        <f t="shared" si="103"/>
        <v>31.23506764</v>
      </c>
      <c r="CY10" s="21">
        <f t="shared" si="103"/>
        <v>31.23506764</v>
      </c>
      <c r="CZ10" s="21">
        <f t="shared" si="103"/>
        <v>33.072424560000002</v>
      </c>
      <c r="DA10" s="21">
        <f t="shared" si="103"/>
        <v>33.072424560000002</v>
      </c>
      <c r="DB10" s="21">
        <f t="shared" si="103"/>
        <v>33.072424560000002</v>
      </c>
      <c r="DC10" s="21">
        <f t="shared" si="103"/>
        <v>33.072424560000002</v>
      </c>
      <c r="DD10" s="21">
        <f t="shared" si="103"/>
        <v>33.072424560000002</v>
      </c>
      <c r="DE10" s="21">
        <f t="shared" si="103"/>
        <v>34.909781480000007</v>
      </c>
      <c r="DF10" s="21">
        <f t="shared" si="103"/>
        <v>34.909781480000007</v>
      </c>
      <c r="DG10" s="21">
        <f t="shared" si="103"/>
        <v>34.909781480000007</v>
      </c>
      <c r="DH10" s="21">
        <f t="shared" si="103"/>
        <v>34.909781480000007</v>
      </c>
      <c r="DI10" s="21">
        <f t="shared" si="103"/>
        <v>34.909781480000007</v>
      </c>
      <c r="DJ10" s="21">
        <f t="shared" si="103"/>
        <v>36.747138400000004</v>
      </c>
      <c r="DK10" s="21">
        <f t="shared" si="103"/>
        <v>36.747138400000004</v>
      </c>
      <c r="DL10" s="21">
        <f t="shared" si="103"/>
        <v>36.747138400000004</v>
      </c>
      <c r="DM10" s="21">
        <f t="shared" si="103"/>
        <v>36.747138400000004</v>
      </c>
      <c r="DN10" s="21">
        <f t="shared" si="103"/>
        <v>36.747138400000004</v>
      </c>
    </row>
    <row r="11" spans="1:118" ht="15.6" x14ac:dyDescent="0.3">
      <c r="A11" s="24"/>
      <c r="B11" s="10" t="s">
        <v>43</v>
      </c>
      <c r="C11" s="4" t="s">
        <v>46</v>
      </c>
      <c r="D11" s="5">
        <v>2</v>
      </c>
      <c r="E11" s="19"/>
      <c r="F11" s="17" t="s">
        <v>88</v>
      </c>
      <c r="G11" s="61">
        <f t="shared" ref="G11:G15" si="104">H11/H$16</f>
        <v>0.43599225489999183</v>
      </c>
      <c r="H11" s="41">
        <f>N20</f>
        <v>35</v>
      </c>
      <c r="J11" s="262"/>
      <c r="K11" s="30"/>
      <c r="L11" s="10" t="s">
        <v>24</v>
      </c>
      <c r="M11" s="10" t="s">
        <v>16</v>
      </c>
      <c r="N11" s="21">
        <f>(N10-N8-N9)*$D33</f>
        <v>1.6417373580000005</v>
      </c>
      <c r="P11" s="30"/>
      <c r="Q11" s="10" t="s">
        <v>24</v>
      </c>
      <c r="R11" s="10" t="s">
        <v>16</v>
      </c>
      <c r="S11" s="21">
        <f>(S10-S8-S9)*$D33</f>
        <v>1.6417373580000005</v>
      </c>
      <c r="T11" s="21">
        <f>(T10-T8-T9)*$D33</f>
        <v>1.6298534880000004</v>
      </c>
      <c r="U11" s="21">
        <f t="shared" ref="U11:AA11" si="105">(U10-U8-U9)*$D33</f>
        <v>1.6179696180000003</v>
      </c>
      <c r="V11" s="21">
        <f t="shared" si="105"/>
        <v>1.6060857480000004</v>
      </c>
      <c r="W11" s="21">
        <f t="shared" si="105"/>
        <v>1.5942018780000005</v>
      </c>
      <c r="X11" s="21">
        <f t="shared" si="105"/>
        <v>3.2359392360000006</v>
      </c>
      <c r="Y11" s="21">
        <f t="shared" si="105"/>
        <v>3.2240553660000009</v>
      </c>
      <c r="Z11" s="21">
        <f t="shared" si="105"/>
        <v>3.2121714960000007</v>
      </c>
      <c r="AA11" s="21">
        <f t="shared" si="105"/>
        <v>3.2002876260000006</v>
      </c>
      <c r="AB11" s="21">
        <f t="shared" ref="AB11" si="106">(AB10-AB8-AB9)*$D33</f>
        <v>3.1884037560000009</v>
      </c>
      <c r="AC11" s="21">
        <f t="shared" ref="AC11" si="107">(AC10-AC8-AC9)*$D33</f>
        <v>4.8301411139999999</v>
      </c>
      <c r="AD11" s="21">
        <f t="shared" ref="AD11" si="108">(AD10-AD8-AD9)*$D33</f>
        <v>4.8182572439999998</v>
      </c>
      <c r="AE11" s="21">
        <f t="shared" ref="AE11" si="109">(AE10-AE8-AE9)*$D33</f>
        <v>4.8063733740000005</v>
      </c>
      <c r="AF11" s="21">
        <f t="shared" ref="AF11" si="110">(AF10-AF8-AF9)*$D33</f>
        <v>4.7944895040000004</v>
      </c>
      <c r="AG11" s="21">
        <f t="shared" ref="AG11" si="111">(AG10-AG8-AG9)*$D33</f>
        <v>4.7826056340000003</v>
      </c>
      <c r="AH11" s="21">
        <f t="shared" ref="AH11" si="112">(AH10-AH8-AH9)*$D33</f>
        <v>6.4243429920000015</v>
      </c>
      <c r="AI11" s="21">
        <f t="shared" ref="AI11" si="113">(AI10-AI8-AI9)*$D33</f>
        <v>6.4124591220000013</v>
      </c>
      <c r="AJ11" s="21">
        <f t="shared" ref="AJ11" si="114">(AJ10-AJ8-AJ9)*$D33</f>
        <v>6.4005752520000012</v>
      </c>
      <c r="AK11" s="21">
        <f t="shared" ref="AK11" si="115">(AK10-AK8-AK9)*$D33</f>
        <v>6.388691382000002</v>
      </c>
      <c r="AL11" s="21">
        <f t="shared" ref="AL11" si="116">(AL10-AL8-AL9)*$D33</f>
        <v>6.3768075120000018</v>
      </c>
      <c r="AM11" s="21">
        <f t="shared" ref="AM11" si="117">(AM10-AM8-AM9)*$D33</f>
        <v>8.0185448700000013</v>
      </c>
      <c r="AN11" s="21">
        <f t="shared" ref="AN11" si="118">(AN10-AN8-AN9)*$D33</f>
        <v>8.0066610000000011</v>
      </c>
      <c r="AO11" s="21">
        <f t="shared" ref="AO11" si="119">(AO10-AO8-AO9)*$D33</f>
        <v>7.994777130000001</v>
      </c>
      <c r="AP11" s="21">
        <f t="shared" ref="AP11" si="120">(AP10-AP8-AP9)*$D33</f>
        <v>7.9828932600000009</v>
      </c>
      <c r="AQ11" s="21">
        <f t="shared" ref="AQ11" si="121">(AQ10-AQ8-AQ9)*$D33</f>
        <v>7.9710093900000007</v>
      </c>
      <c r="AR11" s="21">
        <f t="shared" ref="AR11" si="122">(AR10-AR8-AR9)*$D33</f>
        <v>9.6127467480000011</v>
      </c>
      <c r="AS11" s="21">
        <f t="shared" ref="AS11" si="123">(AS10-AS8-AS9)*$D33</f>
        <v>9.6008628780000009</v>
      </c>
      <c r="AT11" s="21">
        <f t="shared" ref="AT11" si="124">(AT10-AT8-AT9)*$D33</f>
        <v>9.5889790080000008</v>
      </c>
      <c r="AU11" s="21">
        <f t="shared" ref="AU11" si="125">(AU10-AU8-AU9)*$D33</f>
        <v>9.5770951380000007</v>
      </c>
      <c r="AV11" s="21">
        <f t="shared" ref="AV11" si="126">(AV10-AV8-AV9)*$D33</f>
        <v>9.5652112680000005</v>
      </c>
      <c r="AW11" s="21">
        <f t="shared" ref="AW11" si="127">(AW10-AW8-AW9)*$D33</f>
        <v>11.206948626000003</v>
      </c>
      <c r="AX11" s="21">
        <f t="shared" ref="AX11" si="128">(AX10-AX8-AX9)*$D33</f>
        <v>11.195064756000003</v>
      </c>
      <c r="AY11" s="21">
        <f t="shared" ref="AY11" si="129">(AY10-AY8-AY9)*$D33</f>
        <v>11.183180886000002</v>
      </c>
      <c r="AZ11" s="21">
        <f t="shared" ref="AZ11" si="130">(AZ10-AZ8-AZ9)*$D33</f>
        <v>11.171297016000002</v>
      </c>
      <c r="BA11" s="21">
        <f t="shared" ref="BA11" si="131">(BA10-BA8-BA9)*$D33</f>
        <v>11.159413146000002</v>
      </c>
      <c r="BB11" s="21">
        <f t="shared" ref="BB11" si="132">(BB10-BB8-BB9)*$D33</f>
        <v>12.801150504000002</v>
      </c>
      <c r="BC11" s="21">
        <f t="shared" ref="BC11" si="133">(BC10-BC8-BC9)*$D33</f>
        <v>12.789266634000004</v>
      </c>
      <c r="BD11" s="21">
        <f t="shared" ref="BD11" si="134">(BD10-BD8-BD9)*$D33</f>
        <v>12.777382764000004</v>
      </c>
      <c r="BE11" s="21">
        <f t="shared" ref="BE11" si="135">(BE10-BE8-BE9)*$D33</f>
        <v>12.765498894000004</v>
      </c>
      <c r="BF11" s="21">
        <f t="shared" ref="BF11" si="136">(BF10-BF8-BF9)*$D33</f>
        <v>12.753615024000004</v>
      </c>
      <c r="BG11" s="21">
        <f t="shared" ref="BG11" si="137">(BG10-BG8-BG9)*$D33</f>
        <v>14.395352382</v>
      </c>
      <c r="BH11" s="21">
        <f t="shared" ref="BH11" si="138">(BH10-BH8-BH9)*$D33</f>
        <v>14.383468512</v>
      </c>
      <c r="BI11" s="21">
        <f t="shared" ref="BI11" si="139">(BI10-BI8-BI9)*$D33</f>
        <v>14.371584642000002</v>
      </c>
      <c r="BJ11" s="21">
        <f t="shared" ref="BJ11" si="140">(BJ10-BJ8-BJ9)*$D33</f>
        <v>14.359700772000002</v>
      </c>
      <c r="BK11" s="21">
        <f t="shared" ref="BK11" si="141">(BK10-BK8-BK9)*$D33</f>
        <v>14.347816902</v>
      </c>
      <c r="BL11" s="21">
        <f t="shared" ref="BL11" si="142">(BL10-BL8-BL9)*$D33</f>
        <v>15.989554260000002</v>
      </c>
      <c r="BM11" s="21">
        <f t="shared" ref="BM11" si="143">(BM10-BM8-BM9)*$D33</f>
        <v>15.977670390000004</v>
      </c>
      <c r="BN11" s="21">
        <f t="shared" ref="BN11" si="144">(BN10-BN8-BN9)*$D33</f>
        <v>15.965786520000002</v>
      </c>
      <c r="BO11" s="21">
        <f t="shared" ref="BO11" si="145">(BO10-BO8-BO9)*$D33</f>
        <v>15.953902650000003</v>
      </c>
      <c r="BP11" s="21">
        <f t="shared" ref="BP11" si="146">(BP10-BP8-BP9)*$D33</f>
        <v>15.942018780000001</v>
      </c>
      <c r="BQ11" s="21">
        <f t="shared" ref="BQ11" si="147">(BQ10-BQ8-BQ9)*$D33</f>
        <v>17.583756138000002</v>
      </c>
      <c r="BR11" s="21">
        <f t="shared" ref="BR11" si="148">(BR10-BR8-BR9)*$D33</f>
        <v>17.571872268</v>
      </c>
      <c r="BS11" s="21">
        <f t="shared" ref="BS11" si="149">(BS10-BS8-BS9)*$D33</f>
        <v>17.559988398000002</v>
      </c>
      <c r="BT11" s="21">
        <f t="shared" ref="BT11" si="150">(BT10-BT8-BT9)*$D33</f>
        <v>17.548104528</v>
      </c>
      <c r="BU11" s="21">
        <f t="shared" ref="BU11" si="151">(BU10-BU8-BU9)*$D33</f>
        <v>17.536220658000001</v>
      </c>
      <c r="BV11" s="21">
        <f t="shared" ref="BV11" si="152">(BV10-BV8-BV9)*$D33</f>
        <v>19.177958016000002</v>
      </c>
      <c r="BW11" s="21">
        <f t="shared" ref="BW11" si="153">(BW10-BW8-BW9)*$D33</f>
        <v>19.166074146000003</v>
      </c>
      <c r="BX11" s="21">
        <f t="shared" ref="BX11" si="154">(BX10-BX8-BX9)*$D33</f>
        <v>19.154190276000001</v>
      </c>
      <c r="BY11" s="21">
        <f t="shared" ref="BY11" si="155">(BY10-BY8-BY9)*$D33</f>
        <v>19.142306406000003</v>
      </c>
      <c r="BZ11" s="21">
        <f t="shared" ref="BZ11" si="156">(BZ10-BZ8-BZ9)*$D33</f>
        <v>19.130422536000001</v>
      </c>
      <c r="CA11" s="21">
        <f t="shared" ref="CA11" si="157">(CA10-CA8-CA9)*$D33</f>
        <v>20.772159894000001</v>
      </c>
      <c r="CB11" s="21">
        <f t="shared" ref="CB11" si="158">(CB10-CB8-CB9)*$D33</f>
        <v>20.760276024000003</v>
      </c>
      <c r="CC11" s="21">
        <f t="shared" ref="CC11" si="159">(CC10-CC8-CC9)*$D33</f>
        <v>20.748392154000005</v>
      </c>
      <c r="CD11" s="21">
        <f t="shared" ref="CD11" si="160">(CD10-CD8-CD9)*$D33</f>
        <v>20.736508284000003</v>
      </c>
      <c r="CE11" s="21">
        <f t="shared" ref="CE11" si="161">(CE10-CE8-CE9)*$D33</f>
        <v>20.724624414000001</v>
      </c>
      <c r="CF11" s="21">
        <f t="shared" ref="CF11" si="162">(CF10-CF8-CF9)*$D33</f>
        <v>22.366361772000005</v>
      </c>
      <c r="CG11" s="21">
        <f t="shared" ref="CG11" si="163">(CG10-CG8-CG9)*$D33</f>
        <v>22.354477902000006</v>
      </c>
      <c r="CH11" s="21">
        <f t="shared" ref="CH11" si="164">(CH10-CH8-CH9)*$D33</f>
        <v>22.342594032000004</v>
      </c>
      <c r="CI11" s="21">
        <f t="shared" ref="CI11" si="165">(CI10-CI8-CI9)*$D33</f>
        <v>22.330710162000003</v>
      </c>
      <c r="CJ11" s="21">
        <f t="shared" ref="CJ11" si="166">(CJ10-CJ8-CJ9)*$D33</f>
        <v>22.318826292000004</v>
      </c>
      <c r="CK11" s="21">
        <f t="shared" ref="CK11" si="167">(CK10-CK8-CK9)*$D33</f>
        <v>23.960563650000008</v>
      </c>
      <c r="CL11" s="21">
        <f t="shared" ref="CL11" si="168">(CL10-CL8-CL9)*$D33</f>
        <v>23.948679780000006</v>
      </c>
      <c r="CM11" s="21">
        <f t="shared" ref="CM11" si="169">(CM10-CM8-CM9)*$D33</f>
        <v>23.936795910000004</v>
      </c>
      <c r="CN11" s="21">
        <f t="shared" ref="CN11" si="170">(CN10-CN8-CN9)*$D33</f>
        <v>23.924912040000006</v>
      </c>
      <c r="CO11" s="21">
        <f t="shared" ref="CO11" si="171">(CO10-CO8-CO9)*$D33</f>
        <v>23.913028170000008</v>
      </c>
      <c r="CP11" s="21">
        <f t="shared" ref="CP11" si="172">(CP10-CP8-CP9)*$D33</f>
        <v>25.554765528000008</v>
      </c>
      <c r="CQ11" s="21">
        <f t="shared" ref="CQ11" si="173">(CQ10-CQ8-CQ9)*$D33</f>
        <v>25.542881658000006</v>
      </c>
      <c r="CR11" s="21">
        <f t="shared" ref="CR11" si="174">(CR10-CR8-CR9)*$D33</f>
        <v>25.530997788000008</v>
      </c>
      <c r="CS11" s="21">
        <f t="shared" ref="CS11" si="175">(CS10-CS8-CS9)*$D33</f>
        <v>25.519113918000009</v>
      </c>
      <c r="CT11" s="21">
        <f t="shared" ref="CT11" si="176">(CT10-CT8-CT9)*$D33</f>
        <v>25.507230048000007</v>
      </c>
      <c r="CU11" s="21">
        <f t="shared" ref="CU11" si="177">(CU10-CU8-CU9)*$D33</f>
        <v>27.148967406000001</v>
      </c>
      <c r="CV11" s="21">
        <f t="shared" ref="CV11" si="178">(CV10-CV8-CV9)*$D33</f>
        <v>27.137083535999999</v>
      </c>
      <c r="CW11" s="21">
        <f t="shared" ref="CW11" si="179">(CW10-CW8-CW9)*$D33</f>
        <v>27.125199666000004</v>
      </c>
      <c r="CX11" s="21">
        <f t="shared" ref="CX11" si="180">(CX10-CX8-CX9)*$D33</f>
        <v>27.113315796000002</v>
      </c>
      <c r="CY11" s="21">
        <f t="shared" ref="CY11" si="181">(CY10-CY8-CY9)*$D33</f>
        <v>27.101431926</v>
      </c>
      <c r="CZ11" s="21">
        <f t="shared" ref="CZ11" si="182">(CZ10-CZ8-CZ9)*$D33</f>
        <v>28.743169284000004</v>
      </c>
      <c r="DA11" s="21">
        <f t="shared" ref="DA11" si="183">(DA10-DA8-DA9)*$D33</f>
        <v>28.731285414000006</v>
      </c>
      <c r="DB11" s="21">
        <f t="shared" ref="DB11" si="184">(DB10-DB8-DB9)*$D33</f>
        <v>28.719401544000004</v>
      </c>
      <c r="DC11" s="21">
        <f t="shared" ref="DC11" si="185">(DC10-DC8-DC9)*$D33</f>
        <v>28.707517674000002</v>
      </c>
      <c r="DD11" s="21">
        <f t="shared" ref="DD11" si="186">(DD10-DD8-DD9)*$D33</f>
        <v>28.695633804</v>
      </c>
      <c r="DE11" s="21">
        <f t="shared" ref="DE11" si="187">(DE10-DE8-DE9)*$D33</f>
        <v>30.337371162000004</v>
      </c>
      <c r="DF11" s="21">
        <f t="shared" ref="DF11" si="188">(DF10-DF8-DF9)*$D33</f>
        <v>30.325487292000005</v>
      </c>
      <c r="DG11" s="21">
        <f t="shared" ref="DG11" si="189">(DG10-DG8-DG9)*$D33</f>
        <v>30.313603422000014</v>
      </c>
      <c r="DH11" s="21">
        <f t="shared" ref="DH11" si="190">(DH10-DH8-DH9)*$D33</f>
        <v>30.301719552000009</v>
      </c>
      <c r="DI11" s="21">
        <f t="shared" ref="DI11" si="191">(DI10-DI8-DI9)*$D33</f>
        <v>30.28983568200001</v>
      </c>
      <c r="DJ11" s="21">
        <f t="shared" ref="DJ11" si="192">(DJ10-DJ8-DJ9)*$D33</f>
        <v>31.931573040000004</v>
      </c>
      <c r="DK11" s="21">
        <f t="shared" ref="DK11" si="193">(DK10-DK8-DK9)*$D33</f>
        <v>31.919689170000005</v>
      </c>
      <c r="DL11" s="21">
        <f t="shared" ref="DL11" si="194">(DL10-DL8-DL9)*$D33</f>
        <v>31.907805300000007</v>
      </c>
      <c r="DM11" s="21">
        <f t="shared" ref="DM11" si="195">(DM10-DM8-DM9)*$D33</f>
        <v>31.895921430000001</v>
      </c>
      <c r="DN11" s="21">
        <f t="shared" ref="DN11" si="196">(DN10-DN8-DN9)*$D33</f>
        <v>31.884037560000003</v>
      </c>
    </row>
    <row r="12" spans="1:118" ht="15.6" x14ac:dyDescent="0.3">
      <c r="A12" s="24"/>
      <c r="B12" s="10" t="s">
        <v>69</v>
      </c>
      <c r="C12" s="4" t="s">
        <v>68</v>
      </c>
      <c r="D12" s="21">
        <f>D8*1000/(D10*D11)/D5</f>
        <v>0.4877655055225148</v>
      </c>
      <c r="E12" s="19"/>
      <c r="F12" s="17" t="s">
        <v>89</v>
      </c>
      <c r="G12" s="61">
        <f t="shared" si="104"/>
        <v>3.9985780660624351E-3</v>
      </c>
      <c r="H12" s="41">
        <f>N37</f>
        <v>0.32099247346558274</v>
      </c>
      <c r="J12" s="262"/>
      <c r="K12" s="30"/>
      <c r="L12" s="10" t="s">
        <v>32</v>
      </c>
      <c r="M12" s="10" t="s">
        <v>16</v>
      </c>
      <c r="N12" s="21">
        <f>N10-N11-N8-N9</f>
        <v>0.18241526199999986</v>
      </c>
      <c r="P12" s="30"/>
      <c r="Q12" s="10" t="s">
        <v>32</v>
      </c>
      <c r="R12" s="10" t="s">
        <v>16</v>
      </c>
      <c r="S12" s="21">
        <f>S10-S11-S8-S9</f>
        <v>0.18241526199999986</v>
      </c>
      <c r="T12" s="21">
        <f>T10-T11-T8-T9</f>
        <v>0.18109483200000001</v>
      </c>
      <c r="U12" s="21">
        <f t="shared" ref="U12:AA12" si="197">U10-U11-U8-U9</f>
        <v>0.17977440200000011</v>
      </c>
      <c r="V12" s="21">
        <f t="shared" si="197"/>
        <v>0.17845397200000002</v>
      </c>
      <c r="W12" s="21">
        <f t="shared" si="197"/>
        <v>0.17713354199999995</v>
      </c>
      <c r="X12" s="21">
        <f t="shared" si="197"/>
        <v>0.35954880400000022</v>
      </c>
      <c r="Y12" s="21">
        <f t="shared" si="197"/>
        <v>0.35822837399999991</v>
      </c>
      <c r="Z12" s="21">
        <f t="shared" si="197"/>
        <v>0.35690794400000003</v>
      </c>
      <c r="AA12" s="21">
        <f t="shared" si="197"/>
        <v>0.35558751400000022</v>
      </c>
      <c r="AB12" s="21">
        <f t="shared" ref="AB12" si="198">AB10-AB11-AB8-AB9</f>
        <v>0.3542670839999999</v>
      </c>
      <c r="AC12" s="21">
        <f t="shared" ref="AC12" si="199">AC10-AC11-AC8-AC9</f>
        <v>0.53668234600000031</v>
      </c>
      <c r="AD12" s="21">
        <f t="shared" ref="AD12" si="200">AD10-AD11-AD8-AD9</f>
        <v>0.53536191600000049</v>
      </c>
      <c r="AE12" s="21">
        <f t="shared" ref="AE12" si="201">AE10-AE11-AE8-AE9</f>
        <v>0.53404148599999979</v>
      </c>
      <c r="AF12" s="21">
        <f t="shared" ref="AF12" si="202">AF10-AF11-AF8-AF9</f>
        <v>0.53272105599999986</v>
      </c>
      <c r="AG12" s="21">
        <f t="shared" ref="AG12" si="203">AG10-AG11-AG8-AG9</f>
        <v>0.53140062600000004</v>
      </c>
      <c r="AH12" s="21">
        <f t="shared" ref="AH12" si="204">AH10-AH11-AH8-AH9</f>
        <v>0.71381588800000007</v>
      </c>
      <c r="AI12" s="21">
        <f t="shared" ref="AI12" si="205">AI10-AI11-AI8-AI9</f>
        <v>0.71249545800000025</v>
      </c>
      <c r="AJ12" s="21">
        <f t="shared" ref="AJ12" si="206">AJ10-AJ11-AJ8-AJ9</f>
        <v>0.71117502800000043</v>
      </c>
      <c r="AK12" s="21">
        <f t="shared" ref="AK12" si="207">AK10-AK11-AK8-AK9</f>
        <v>0.70985459799999961</v>
      </c>
      <c r="AL12" s="21">
        <f t="shared" ref="AL12" si="208">AL10-AL11-AL8-AL9</f>
        <v>0.7085341679999998</v>
      </c>
      <c r="AM12" s="21">
        <f t="shared" ref="AM12" si="209">AM10-AM11-AM8-AM9</f>
        <v>0.89094942999999982</v>
      </c>
      <c r="AN12" s="21">
        <f t="shared" ref="AN12" si="210">AN10-AN11-AN8-AN9</f>
        <v>0.88962899999999989</v>
      </c>
      <c r="AO12" s="21">
        <f t="shared" ref="AO12" si="211">AO10-AO11-AO8-AO9</f>
        <v>0.88830857000000008</v>
      </c>
      <c r="AP12" s="21">
        <f t="shared" ref="AP12" si="212">AP10-AP11-AP8-AP9</f>
        <v>0.88698814000000015</v>
      </c>
      <c r="AQ12" s="21">
        <f t="shared" ref="AQ12" si="213">AQ10-AQ11-AQ8-AQ9</f>
        <v>0.88566771000000033</v>
      </c>
      <c r="AR12" s="21">
        <f t="shared" ref="AR12" si="214">AR10-AR11-AR8-AR9</f>
        <v>1.0680829719999996</v>
      </c>
      <c r="AS12" s="21">
        <f t="shared" ref="AS12" si="215">AS10-AS11-AS8-AS9</f>
        <v>1.0667625419999998</v>
      </c>
      <c r="AT12" s="21">
        <f t="shared" ref="AT12" si="216">AT10-AT11-AT8-AT9</f>
        <v>1.0654421119999997</v>
      </c>
      <c r="AU12" s="21">
        <f t="shared" ref="AU12" si="217">AU10-AU11-AU8-AU9</f>
        <v>1.0641216819999999</v>
      </c>
      <c r="AV12" s="21">
        <f t="shared" ref="AV12" si="218">AV10-AV11-AV8-AV9</f>
        <v>1.0628012520000001</v>
      </c>
      <c r="AW12" s="21">
        <f t="shared" ref="AW12" si="219">AW10-AW11-AW8-AW9</f>
        <v>1.2452165139999993</v>
      </c>
      <c r="AX12" s="21">
        <f t="shared" ref="AX12" si="220">AX10-AX11-AX8-AX9</f>
        <v>1.2438960839999993</v>
      </c>
      <c r="AY12" s="21">
        <f t="shared" ref="AY12" si="221">AY10-AY11-AY8-AY9</f>
        <v>1.2425756539999995</v>
      </c>
      <c r="AZ12" s="21">
        <f t="shared" ref="AZ12" si="222">AZ10-AZ11-AZ8-AZ9</f>
        <v>1.2412552239999997</v>
      </c>
      <c r="BA12" s="21">
        <f t="shared" ref="BA12" si="223">BA10-BA11-BA8-BA9</f>
        <v>1.2399347939999998</v>
      </c>
      <c r="BB12" s="21">
        <f t="shared" ref="BB12" si="224">BB10-BB11-BB8-BB9</f>
        <v>1.4223500560000009</v>
      </c>
      <c r="BC12" s="21">
        <f t="shared" ref="BC12" si="225">BC10-BC11-BC8-BC9</f>
        <v>1.421029625999999</v>
      </c>
      <c r="BD12" s="21">
        <f t="shared" ref="BD12" si="226">BD10-BD11-BD8-BD9</f>
        <v>1.4197091959999992</v>
      </c>
      <c r="BE12" s="21">
        <f t="shared" ref="BE12" si="227">BE10-BE11-BE8-BE9</f>
        <v>1.4183887659999994</v>
      </c>
      <c r="BF12" s="21">
        <f t="shared" ref="BF12" si="228">BF10-BF11-BF8-BF9</f>
        <v>1.4170683359999996</v>
      </c>
      <c r="BG12" s="21">
        <f t="shared" ref="BG12" si="229">BG10-BG11-BG8-BG9</f>
        <v>1.5994835980000006</v>
      </c>
      <c r="BH12" s="21">
        <f t="shared" ref="BH12" si="230">BH10-BH11-BH8-BH9</f>
        <v>1.5981631680000006</v>
      </c>
      <c r="BI12" s="21">
        <f t="shared" ref="BI12" si="231">BI10-BI11-BI8-BI9</f>
        <v>1.596842737999999</v>
      </c>
      <c r="BJ12" s="21">
        <f t="shared" ref="BJ12" si="232">BJ10-BJ11-BJ8-BJ9</f>
        <v>1.5955223079999989</v>
      </c>
      <c r="BK12" s="21">
        <f t="shared" ref="BK12" si="233">BK10-BK11-BK8-BK9</f>
        <v>1.5942018780000009</v>
      </c>
      <c r="BL12" s="21">
        <f t="shared" ref="BL12" si="234">BL10-BL11-BL8-BL9</f>
        <v>1.7766171400000002</v>
      </c>
      <c r="BM12" s="21">
        <f t="shared" ref="BM12" si="235">BM10-BM11-BM8-BM9</f>
        <v>1.7752967099999983</v>
      </c>
      <c r="BN12" s="21">
        <f t="shared" ref="BN12" si="236">BN10-BN11-BN8-BN9</f>
        <v>1.7739762800000003</v>
      </c>
      <c r="BO12" s="21">
        <f t="shared" ref="BO12" si="237">BO10-BO11-BO8-BO9</f>
        <v>1.7726558499999987</v>
      </c>
      <c r="BP12" s="21">
        <f t="shared" ref="BP12" si="238">BP10-BP11-BP8-BP9</f>
        <v>1.7713354200000007</v>
      </c>
      <c r="BQ12" s="21">
        <f t="shared" ref="BQ12" si="239">BQ10-BQ11-BQ8-BQ9</f>
        <v>1.9537506819999981</v>
      </c>
      <c r="BR12" s="21">
        <f t="shared" ref="BR12" si="240">BR10-BR11-BR8-BR9</f>
        <v>1.9524302519999999</v>
      </c>
      <c r="BS12" s="21">
        <f t="shared" ref="BS12" si="241">BS10-BS11-BS8-BS9</f>
        <v>1.9511098219999983</v>
      </c>
      <c r="BT12" s="21">
        <f t="shared" ref="BT12" si="242">BT10-BT11-BT8-BT9</f>
        <v>1.9497893920000002</v>
      </c>
      <c r="BU12" s="21">
        <f t="shared" ref="BU12" si="243">BU10-BU11-BU8-BU9</f>
        <v>1.9484689619999986</v>
      </c>
      <c r="BV12" s="21">
        <f t="shared" ref="BV12" si="244">BV10-BV11-BV8-BV9</f>
        <v>2.1308842239999994</v>
      </c>
      <c r="BW12" s="21">
        <f t="shared" ref="BW12" si="245">BW10-BW11-BW8-BW9</f>
        <v>2.1295637939999978</v>
      </c>
      <c r="BX12" s="21">
        <f t="shared" ref="BX12" si="246">BX10-BX11-BX8-BX9</f>
        <v>2.1282433639999998</v>
      </c>
      <c r="BY12" s="21">
        <f t="shared" ref="BY12" si="247">BY10-BY11-BY8-BY9</f>
        <v>2.1269229339999982</v>
      </c>
      <c r="BZ12" s="21">
        <f t="shared" ref="BZ12" si="248">BZ10-BZ11-BZ8-BZ9</f>
        <v>2.1256025040000002</v>
      </c>
      <c r="CA12" s="21">
        <f t="shared" ref="CA12" si="249">CA10-CA11-CA8-CA9</f>
        <v>2.3080177660000012</v>
      </c>
      <c r="CB12" s="21">
        <f t="shared" ref="CB12" si="250">CB10-CB11-CB8-CB9</f>
        <v>2.3066973359999996</v>
      </c>
      <c r="CC12" s="21">
        <f t="shared" ref="CC12" si="251">CC10-CC11-CC8-CC9</f>
        <v>2.305376905999998</v>
      </c>
      <c r="CD12" s="21">
        <f t="shared" ref="CD12" si="252">CD10-CD11-CD8-CD9</f>
        <v>2.3040564759999995</v>
      </c>
      <c r="CE12" s="21">
        <f t="shared" ref="CE12" si="253">CE10-CE11-CE8-CE9</f>
        <v>2.3027360460000015</v>
      </c>
      <c r="CF12" s="21">
        <f t="shared" ref="CF12" si="254">CF10-CF11-CF8-CF9</f>
        <v>2.4851513079999989</v>
      </c>
      <c r="CG12" s="21">
        <f t="shared" ref="CG12" si="255">CG10-CG11-CG8-CG9</f>
        <v>2.4838308779999974</v>
      </c>
      <c r="CH12" s="21">
        <f t="shared" ref="CH12" si="256">CH10-CH11-CH8-CH9</f>
        <v>2.4825104479999993</v>
      </c>
      <c r="CI12" s="21">
        <f t="shared" ref="CI12" si="257">CI10-CI11-CI8-CI9</f>
        <v>2.4811900180000013</v>
      </c>
      <c r="CJ12" s="21">
        <f t="shared" ref="CJ12" si="258">CJ10-CJ11-CJ8-CJ9</f>
        <v>2.4798695879999997</v>
      </c>
      <c r="CK12" s="21">
        <f t="shared" ref="CK12" si="259">CK10-CK11-CK8-CK9</f>
        <v>2.6622848499999971</v>
      </c>
      <c r="CL12" s="21">
        <f t="shared" ref="CL12" si="260">CL10-CL11-CL8-CL9</f>
        <v>2.6609644199999991</v>
      </c>
      <c r="CM12" s="21">
        <f t="shared" ref="CM12" si="261">CM10-CM11-CM8-CM9</f>
        <v>2.6596439900000011</v>
      </c>
      <c r="CN12" s="21">
        <f t="shared" ref="CN12" si="262">CN10-CN11-CN8-CN9</f>
        <v>2.658323559999999</v>
      </c>
      <c r="CO12" s="21">
        <f t="shared" ref="CO12" si="263">CO10-CO11-CO8-CO9</f>
        <v>2.6570031299999974</v>
      </c>
      <c r="CP12" s="21">
        <f t="shared" ref="CP12" si="264">CP10-CP11-CP8-CP9</f>
        <v>2.8394183919999985</v>
      </c>
      <c r="CQ12" s="21">
        <f t="shared" ref="CQ12" si="265">CQ10-CQ11-CQ8-CQ9</f>
        <v>2.8380979620000004</v>
      </c>
      <c r="CR12" s="21">
        <f t="shared" ref="CR12" si="266">CR10-CR11-CR8-CR9</f>
        <v>2.8367775319999988</v>
      </c>
      <c r="CS12" s="21">
        <f t="shared" ref="CS12" si="267">CS10-CS11-CS8-CS9</f>
        <v>2.8354571019999972</v>
      </c>
      <c r="CT12" s="21">
        <f t="shared" ref="CT12" si="268">CT10-CT11-CT8-CT9</f>
        <v>2.8341366719999992</v>
      </c>
      <c r="CU12" s="21">
        <f t="shared" ref="CU12" si="269">CU10-CU11-CU8-CU9</f>
        <v>3.0165519340000002</v>
      </c>
      <c r="CV12" s="21">
        <f t="shared" ref="CV12" si="270">CV10-CV11-CV8-CV9</f>
        <v>3.0152315040000022</v>
      </c>
      <c r="CW12" s="21">
        <f t="shared" ref="CW12" si="271">CW10-CW11-CW8-CW9</f>
        <v>3.0139110739999966</v>
      </c>
      <c r="CX12" s="21">
        <f t="shared" ref="CX12" si="272">CX10-CX11-CX8-CX9</f>
        <v>3.0125906439999985</v>
      </c>
      <c r="CY12" s="21">
        <f t="shared" ref="CY12" si="273">CY10-CY11-CY8-CY9</f>
        <v>3.0112702140000005</v>
      </c>
      <c r="CZ12" s="21">
        <f t="shared" ref="CZ12" si="274">CZ10-CZ11-CZ8-CZ9</f>
        <v>3.193685475999998</v>
      </c>
      <c r="DA12" s="21">
        <f t="shared" ref="DA12" si="275">DA10-DA11-DA8-DA9</f>
        <v>3.1923650459999964</v>
      </c>
      <c r="DB12" s="21">
        <f t="shared" ref="DB12" si="276">DB10-DB11-DB8-DB9</f>
        <v>3.1910446159999979</v>
      </c>
      <c r="DC12" s="21">
        <f t="shared" ref="DC12" si="277">DC10-DC11-DC8-DC9</f>
        <v>3.1897241859999999</v>
      </c>
      <c r="DD12" s="21">
        <f t="shared" ref="DD12" si="278">DD10-DD11-DD8-DD9</f>
        <v>3.1884037560000018</v>
      </c>
      <c r="DE12" s="21">
        <f t="shared" ref="DE12" si="279">DE10-DE11-DE8-DE9</f>
        <v>3.3708190180000028</v>
      </c>
      <c r="DF12" s="21">
        <f t="shared" ref="DF12" si="280">DF10-DF11-DF8-DF9</f>
        <v>3.3694985880000012</v>
      </c>
      <c r="DG12" s="21">
        <f t="shared" ref="DG12" si="281">DG10-DG11-DG8-DG9</f>
        <v>3.3681781579999921</v>
      </c>
      <c r="DH12" s="21">
        <f t="shared" ref="DH12" si="282">DH10-DH11-DH8-DH9</f>
        <v>3.3668577279999976</v>
      </c>
      <c r="DI12" s="21">
        <f t="shared" ref="DI12" si="283">DI10-DI11-DI8-DI9</f>
        <v>3.365537297999996</v>
      </c>
      <c r="DJ12" s="21">
        <f t="shared" ref="DJ12" si="284">DJ10-DJ11-DJ8-DJ9</f>
        <v>3.5479525600000006</v>
      </c>
      <c r="DK12" s="21">
        <f t="shared" ref="DK12" si="285">DK10-DK11-DK8-DK9</f>
        <v>3.546632129999999</v>
      </c>
      <c r="DL12" s="21">
        <f t="shared" ref="DL12" si="286">DL10-DL11-DL8-DL9</f>
        <v>3.5453116999999974</v>
      </c>
      <c r="DM12" s="21">
        <f t="shared" ref="DM12" si="287">DM10-DM11-DM8-DM9</f>
        <v>3.5439912700000029</v>
      </c>
      <c r="DN12" s="21">
        <f t="shared" ref="DN12" si="288">DN10-DN11-DN8-DN9</f>
        <v>3.5426708400000013</v>
      </c>
    </row>
    <row r="13" spans="1:118" ht="15.6" x14ac:dyDescent="0.3">
      <c r="A13" s="24"/>
      <c r="B13" s="10"/>
      <c r="C13" s="4"/>
      <c r="D13" s="10"/>
      <c r="E13" s="19"/>
      <c r="F13" s="17" t="s">
        <v>98</v>
      </c>
      <c r="G13" s="61">
        <f t="shared" si="104"/>
        <v>1.2456921568571195E-2</v>
      </c>
      <c r="H13" s="41">
        <f>N43</f>
        <v>1</v>
      </c>
      <c r="J13" s="262"/>
      <c r="K13" s="30"/>
      <c r="L13" s="10" t="s">
        <v>8</v>
      </c>
      <c r="M13" s="10" t="s">
        <v>16</v>
      </c>
      <c r="N13" s="21">
        <f>N12+N9+N8</f>
        <v>0.19561956199999986</v>
      </c>
      <c r="P13" s="30"/>
      <c r="Q13" s="10" t="s">
        <v>8</v>
      </c>
      <c r="R13" s="10" t="s">
        <v>16</v>
      </c>
      <c r="S13" s="21">
        <f>S12+S9+S8</f>
        <v>0.19561956199999986</v>
      </c>
      <c r="T13" s="21">
        <f>T12+T9+T8</f>
        <v>0.20750343199999999</v>
      </c>
      <c r="U13" s="21">
        <f t="shared" ref="U13:AA13" si="289">U12+U9+U8</f>
        <v>0.21938730200000012</v>
      </c>
      <c r="V13" s="21">
        <f t="shared" si="289"/>
        <v>0.23127117200000002</v>
      </c>
      <c r="W13" s="21">
        <f t="shared" si="289"/>
        <v>0.24315504199999993</v>
      </c>
      <c r="X13" s="21">
        <f t="shared" si="289"/>
        <v>0.43877460400000023</v>
      </c>
      <c r="Y13" s="21">
        <f t="shared" si="289"/>
        <v>0.45065847399999992</v>
      </c>
      <c r="Z13" s="21">
        <f t="shared" si="289"/>
        <v>0.46254234400000005</v>
      </c>
      <c r="AA13" s="21">
        <f t="shared" si="289"/>
        <v>0.47442621400000018</v>
      </c>
      <c r="AB13" s="21">
        <f t="shared" ref="AB13" si="290">AB12+AB9+AB8</f>
        <v>0.48631008399999986</v>
      </c>
      <c r="AC13" s="21">
        <f t="shared" ref="AC13" si="291">AC12+AC9+AC8</f>
        <v>0.68192964600000028</v>
      </c>
      <c r="AD13" s="21">
        <f t="shared" ref="AD13" si="292">AD12+AD9+AD8</f>
        <v>0.69381351600000052</v>
      </c>
      <c r="AE13" s="21">
        <f t="shared" ref="AE13" si="293">AE12+AE9+AE8</f>
        <v>0.70569738599999976</v>
      </c>
      <c r="AF13" s="21">
        <f t="shared" ref="AF13" si="294">AF12+AF9+AF8</f>
        <v>0.71758125599999989</v>
      </c>
      <c r="AG13" s="21">
        <f t="shared" ref="AG13" si="295">AG12+AG9+AG8</f>
        <v>0.72946512600000002</v>
      </c>
      <c r="AH13" s="21">
        <f t="shared" ref="AH13" si="296">AH12+AH9+AH8</f>
        <v>0.9250846880000001</v>
      </c>
      <c r="AI13" s="21">
        <f t="shared" ref="AI13" si="297">AI12+AI9+AI8</f>
        <v>0.93696855800000023</v>
      </c>
      <c r="AJ13" s="21">
        <f t="shared" ref="AJ13" si="298">AJ12+AJ9+AJ8</f>
        <v>0.94885242800000036</v>
      </c>
      <c r="AK13" s="21">
        <f t="shared" ref="AK13" si="299">AK12+AK9+AK8</f>
        <v>0.9607362979999996</v>
      </c>
      <c r="AL13" s="21">
        <f t="shared" ref="AL13" si="300">AL12+AL9+AL8</f>
        <v>0.97262016799999973</v>
      </c>
      <c r="AM13" s="21">
        <f t="shared" ref="AM13" si="301">AM12+AM9+AM8</f>
        <v>1.1682397299999998</v>
      </c>
      <c r="AN13" s="21">
        <f t="shared" ref="AN13" si="302">AN12+AN9+AN8</f>
        <v>1.1801235999999999</v>
      </c>
      <c r="AO13" s="21">
        <f t="shared" ref="AO13" si="303">AO12+AO9+AO8</f>
        <v>1.1920074700000001</v>
      </c>
      <c r="AP13" s="21">
        <f t="shared" ref="AP13" si="304">AP12+AP9+AP8</f>
        <v>1.2038913400000002</v>
      </c>
      <c r="AQ13" s="21">
        <f t="shared" ref="AQ13" si="305">AQ12+AQ9+AQ8</f>
        <v>1.2157752100000003</v>
      </c>
      <c r="AR13" s="21">
        <f t="shared" ref="AR13" si="306">AR12+AR9+AR8</f>
        <v>1.4113947719999995</v>
      </c>
      <c r="AS13" s="21">
        <f t="shared" ref="AS13" si="307">AS12+AS9+AS8</f>
        <v>1.4232786419999999</v>
      </c>
      <c r="AT13" s="21">
        <f t="shared" ref="AT13" si="308">AT12+AT9+AT8</f>
        <v>1.4351625119999998</v>
      </c>
      <c r="AU13" s="21">
        <f t="shared" ref="AU13" si="309">AU12+AU9+AU8</f>
        <v>1.4470463819999999</v>
      </c>
      <c r="AV13" s="21">
        <f t="shared" ref="AV13" si="310">AV12+AV9+AV8</f>
        <v>1.458930252</v>
      </c>
      <c r="AW13" s="21">
        <f t="shared" ref="AW13" si="311">AW12+AW9+AW8</f>
        <v>1.6545498139999992</v>
      </c>
      <c r="AX13" s="21">
        <f t="shared" ref="AX13" si="312">AX12+AX9+AX8</f>
        <v>1.6664336839999994</v>
      </c>
      <c r="AY13" s="21">
        <f t="shared" ref="AY13" si="313">AY12+AY9+AY8</f>
        <v>1.6783175539999995</v>
      </c>
      <c r="AZ13" s="21">
        <f t="shared" ref="AZ13" si="314">AZ12+AZ9+AZ8</f>
        <v>1.6902014239999996</v>
      </c>
      <c r="BA13" s="21">
        <f t="shared" ref="BA13" si="315">BA12+BA9+BA8</f>
        <v>1.7020852939999997</v>
      </c>
      <c r="BB13" s="21">
        <f t="shared" ref="BB13" si="316">BB12+BB9+BB8</f>
        <v>1.8977048560000007</v>
      </c>
      <c r="BC13" s="21">
        <f t="shared" ref="BC13" si="317">BC12+BC9+BC8</f>
        <v>1.9095887259999991</v>
      </c>
      <c r="BD13" s="21">
        <f t="shared" ref="BD13" si="318">BD12+BD9+BD8</f>
        <v>1.9214725959999992</v>
      </c>
      <c r="BE13" s="21">
        <f t="shared" ref="BE13" si="319">BE12+BE9+BE8</f>
        <v>1.9333564659999993</v>
      </c>
      <c r="BF13" s="21">
        <f t="shared" ref="BF13" si="320">BF12+BF9+BF8</f>
        <v>1.9452403359999995</v>
      </c>
      <c r="BG13" s="21">
        <f t="shared" ref="BG13" si="321">BG12+BG9+BG8</f>
        <v>2.1408598980000004</v>
      </c>
      <c r="BH13" s="21">
        <f t="shared" ref="BH13" si="322">BH12+BH9+BH8</f>
        <v>2.1527437680000006</v>
      </c>
      <c r="BI13" s="21">
        <f t="shared" ref="BI13" si="323">BI12+BI9+BI8</f>
        <v>2.1646276379999989</v>
      </c>
      <c r="BJ13" s="21">
        <f t="shared" ref="BJ13" si="324">BJ12+BJ9+BJ8</f>
        <v>2.176511507999999</v>
      </c>
      <c r="BK13" s="21">
        <f t="shared" ref="BK13" si="325">BK12+BK9+BK8</f>
        <v>2.1883953780000009</v>
      </c>
      <c r="BL13" s="21">
        <f t="shared" ref="BL13" si="326">BL12+BL9+BL8</f>
        <v>2.3840149400000001</v>
      </c>
      <c r="BM13" s="21">
        <f t="shared" ref="BM13" si="327">BM12+BM9+BM8</f>
        <v>2.3958988099999985</v>
      </c>
      <c r="BN13" s="21">
        <f t="shared" ref="BN13" si="328">BN12+BN9+BN8</f>
        <v>2.4077826800000004</v>
      </c>
      <c r="BO13" s="21">
        <f t="shared" ref="BO13" si="329">BO12+BO9+BO8</f>
        <v>2.4196665499999988</v>
      </c>
      <c r="BP13" s="21">
        <f t="shared" ref="BP13" si="330">BP12+BP9+BP8</f>
        <v>2.4315504200000007</v>
      </c>
      <c r="BQ13" s="21">
        <f t="shared" ref="BQ13" si="331">BQ12+BQ9+BQ8</f>
        <v>2.6271699819999981</v>
      </c>
      <c r="BR13" s="21">
        <f t="shared" ref="BR13" si="332">BR12+BR9+BR8</f>
        <v>2.639053852</v>
      </c>
      <c r="BS13" s="21">
        <f t="shared" ref="BS13" si="333">BS12+BS9+BS8</f>
        <v>2.6509377219999983</v>
      </c>
      <c r="BT13" s="21">
        <f t="shared" ref="BT13" si="334">BT12+BT9+BT8</f>
        <v>2.6628215920000002</v>
      </c>
      <c r="BU13" s="21">
        <f t="shared" ref="BU13" si="335">BU12+BU9+BU8</f>
        <v>2.6747054619999986</v>
      </c>
      <c r="BV13" s="21">
        <f t="shared" ref="BV13" si="336">BV12+BV9+BV8</f>
        <v>2.8703250239999996</v>
      </c>
      <c r="BW13" s="21">
        <f t="shared" ref="BW13" si="337">BW12+BW9+BW8</f>
        <v>2.8822088939999979</v>
      </c>
      <c r="BX13" s="21">
        <f t="shared" ref="BX13" si="338">BX12+BX9+BX8</f>
        <v>2.8940927639999998</v>
      </c>
      <c r="BY13" s="21">
        <f t="shared" ref="BY13" si="339">BY12+BY9+BY8</f>
        <v>2.9059766339999982</v>
      </c>
      <c r="BZ13" s="21">
        <f t="shared" ref="BZ13" si="340">BZ12+BZ9+BZ8</f>
        <v>2.9178605040000001</v>
      </c>
      <c r="CA13" s="21">
        <f t="shared" ref="CA13" si="341">CA12+CA9+CA8</f>
        <v>3.113480066000001</v>
      </c>
      <c r="CB13" s="21">
        <f t="shared" ref="CB13" si="342">CB12+CB9+CB8</f>
        <v>3.1253639359999994</v>
      </c>
      <c r="CC13" s="21">
        <f t="shared" ref="CC13" si="343">CC12+CC9+CC8</f>
        <v>3.1372478059999978</v>
      </c>
      <c r="CD13" s="21">
        <f t="shared" ref="CD13" si="344">CD12+CD9+CD8</f>
        <v>3.1491316759999997</v>
      </c>
      <c r="CE13" s="21">
        <f t="shared" ref="CE13" si="345">CE12+CE9+CE8</f>
        <v>3.1610155460000016</v>
      </c>
      <c r="CF13" s="21">
        <f t="shared" ref="CF13" si="346">CF12+CF9+CF8</f>
        <v>3.356635107999999</v>
      </c>
      <c r="CG13" s="21">
        <f t="shared" ref="CG13" si="347">CG12+CG9+CG8</f>
        <v>3.3685189779999973</v>
      </c>
      <c r="CH13" s="21">
        <f t="shared" ref="CH13" si="348">CH12+CH9+CH8</f>
        <v>3.3804028479999992</v>
      </c>
      <c r="CI13" s="21">
        <f t="shared" ref="CI13" si="349">CI12+CI9+CI8</f>
        <v>3.3922867180000011</v>
      </c>
      <c r="CJ13" s="21">
        <f t="shared" ref="CJ13" si="350">CJ12+CJ9+CJ8</f>
        <v>3.4041705879999995</v>
      </c>
      <c r="CK13" s="21">
        <f t="shared" ref="CK13" si="351">CK12+CK9+CK8</f>
        <v>3.5997901499999969</v>
      </c>
      <c r="CL13" s="21">
        <f t="shared" ref="CL13" si="352">CL12+CL9+CL8</f>
        <v>3.6116740199999988</v>
      </c>
      <c r="CM13" s="21">
        <f t="shared" ref="CM13" si="353">CM12+CM9+CM8</f>
        <v>3.6235578900000007</v>
      </c>
      <c r="CN13" s="21">
        <f t="shared" ref="CN13" si="354">CN12+CN9+CN8</f>
        <v>3.6354417599999991</v>
      </c>
      <c r="CO13" s="21">
        <f t="shared" ref="CO13" si="355">CO12+CO9+CO8</f>
        <v>3.6473256299999974</v>
      </c>
      <c r="CP13" s="21">
        <f t="shared" ref="CP13" si="356">CP12+CP9+CP8</f>
        <v>3.8429451919999984</v>
      </c>
      <c r="CQ13" s="21">
        <f t="shared" ref="CQ13" si="357">CQ12+CQ9+CQ8</f>
        <v>3.8548290620000003</v>
      </c>
      <c r="CR13" s="21">
        <f t="shared" ref="CR13" si="358">CR12+CR9+CR8</f>
        <v>3.8667129319999987</v>
      </c>
      <c r="CS13" s="21">
        <f t="shared" ref="CS13" si="359">CS12+CS9+CS8</f>
        <v>3.878596801999997</v>
      </c>
      <c r="CT13" s="21">
        <f t="shared" ref="CT13" si="360">CT12+CT9+CT8</f>
        <v>3.8904806719999989</v>
      </c>
      <c r="CU13" s="21">
        <f t="shared" ref="CU13" si="361">CU12+CU9+CU8</f>
        <v>4.0861002339999999</v>
      </c>
      <c r="CV13" s="21">
        <f t="shared" ref="CV13" si="362">CV12+CV9+CV8</f>
        <v>4.0979841040000018</v>
      </c>
      <c r="CW13" s="21">
        <f t="shared" ref="CW13" si="363">CW12+CW9+CW8</f>
        <v>4.1098679739999966</v>
      </c>
      <c r="CX13" s="21">
        <f t="shared" ref="CX13" si="364">CX12+CX9+CX8</f>
        <v>4.1217518439999985</v>
      </c>
      <c r="CY13" s="21">
        <f t="shared" ref="CY13" si="365">CY12+CY9+CY8</f>
        <v>4.1336357140000004</v>
      </c>
      <c r="CZ13" s="21">
        <f t="shared" ref="CZ13" si="366">CZ12+CZ9+CZ8</f>
        <v>4.3292552759999978</v>
      </c>
      <c r="DA13" s="21">
        <f t="shared" ref="DA13" si="367">DA12+DA9+DA8</f>
        <v>4.3411391459999962</v>
      </c>
      <c r="DB13" s="21">
        <f t="shared" ref="DB13" si="368">DB12+DB9+DB8</f>
        <v>4.3530230159999981</v>
      </c>
      <c r="DC13" s="21">
        <f t="shared" ref="DC13" si="369">DC12+DC9+DC8</f>
        <v>4.364906886</v>
      </c>
      <c r="DD13" s="21">
        <f t="shared" ref="DD13" si="370">DD12+DD9+DD8</f>
        <v>4.3767907560000019</v>
      </c>
      <c r="DE13" s="21">
        <f t="shared" ref="DE13" si="371">DE12+DE9+DE8</f>
        <v>4.5724103180000029</v>
      </c>
      <c r="DF13" s="21">
        <f t="shared" ref="DF13" si="372">DF12+DF9+DF8</f>
        <v>4.5842941880000012</v>
      </c>
      <c r="DG13" s="21">
        <f t="shared" ref="DG13" si="373">DG12+DG9+DG8</f>
        <v>4.5961780579999925</v>
      </c>
      <c r="DH13" s="21">
        <f t="shared" ref="DH13" si="374">DH12+DH9+DH8</f>
        <v>4.6080619279999979</v>
      </c>
      <c r="DI13" s="21">
        <f t="shared" ref="DI13" si="375">DI12+DI9+DI8</f>
        <v>4.6199457979999963</v>
      </c>
      <c r="DJ13" s="21">
        <f t="shared" ref="DJ13" si="376">DJ12+DJ9+DJ8</f>
        <v>4.8155653600000008</v>
      </c>
      <c r="DK13" s="21">
        <f t="shared" ref="DK13" si="377">DK12+DK9+DK8</f>
        <v>4.8274492299999991</v>
      </c>
      <c r="DL13" s="21">
        <f t="shared" ref="DL13" si="378">DL12+DL9+DL8</f>
        <v>4.8393330999999975</v>
      </c>
      <c r="DM13" s="21">
        <f t="shared" ref="DM13" si="379">DM12+DM9+DM8</f>
        <v>4.851216970000003</v>
      </c>
      <c r="DN13" s="21">
        <f t="shared" ref="DN13" si="380">DN12+DN9+DN8</f>
        <v>4.8631008400000013</v>
      </c>
    </row>
    <row r="14" spans="1:118" ht="15.6" x14ac:dyDescent="0.3">
      <c r="A14" s="24"/>
      <c r="B14" s="10" t="s">
        <v>44</v>
      </c>
      <c r="C14" s="4" t="s">
        <v>4</v>
      </c>
      <c r="D14" s="6">
        <v>0.15</v>
      </c>
      <c r="F14" s="17" t="s">
        <v>1</v>
      </c>
      <c r="G14" s="61">
        <f t="shared" si="104"/>
        <v>0.12633116532826819</v>
      </c>
      <c r="H14" s="41">
        <f>N50</f>
        <v>10.141443424272786</v>
      </c>
      <c r="J14" s="262"/>
      <c r="K14" s="30"/>
      <c r="L14" s="10"/>
      <c r="M14" s="10"/>
      <c r="N14" s="21"/>
      <c r="P14" s="30"/>
      <c r="Q14" s="10"/>
      <c r="R14" s="10"/>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row>
    <row r="15" spans="1:118" ht="15.6" x14ac:dyDescent="0.3">
      <c r="A15" s="24"/>
      <c r="B15" s="10" t="s">
        <v>65</v>
      </c>
      <c r="C15" s="4" t="s">
        <v>16</v>
      </c>
      <c r="D15" s="21">
        <f>D14*D8</f>
        <v>1.7222999999999997E-3</v>
      </c>
      <c r="F15" s="17" t="s">
        <v>104</v>
      </c>
      <c r="G15" s="61">
        <f t="shared" si="104"/>
        <v>5.8135266511381331E-2</v>
      </c>
      <c r="H15" s="41">
        <f>N56</f>
        <v>4.6669047558312133</v>
      </c>
      <c r="I15" s="35"/>
      <c r="J15" s="262"/>
      <c r="K15" s="30"/>
      <c r="L15" s="3" t="s">
        <v>84</v>
      </c>
      <c r="M15" s="3" t="s">
        <v>3</v>
      </c>
      <c r="N15" s="47">
        <f>N13*$D4</f>
        <v>29.147314737999977</v>
      </c>
      <c r="P15" s="30"/>
      <c r="Q15" s="3" t="s">
        <v>84</v>
      </c>
      <c r="R15" s="3" t="s">
        <v>3</v>
      </c>
      <c r="S15" s="47">
        <f>S13*$D4</f>
        <v>29.147314737999977</v>
      </c>
      <c r="T15" s="47">
        <f>T13*$D4</f>
        <v>30.918011367999998</v>
      </c>
      <c r="U15" s="47">
        <f t="shared" ref="U15:AA15" si="381">U13*$D4</f>
        <v>32.688707998000019</v>
      </c>
      <c r="V15" s="47">
        <f t="shared" si="381"/>
        <v>34.459404628000001</v>
      </c>
      <c r="W15" s="47">
        <f t="shared" si="381"/>
        <v>36.230101257999991</v>
      </c>
      <c r="X15" s="47">
        <f t="shared" si="381"/>
        <v>65.377415996000039</v>
      </c>
      <c r="Y15" s="47">
        <f t="shared" si="381"/>
        <v>67.148112625999985</v>
      </c>
      <c r="Z15" s="47">
        <f t="shared" si="381"/>
        <v>68.918809256000003</v>
      </c>
      <c r="AA15" s="47">
        <f t="shared" si="381"/>
        <v>70.68950588600002</v>
      </c>
      <c r="AB15" s="47">
        <f t="shared" ref="AB15:CM15" si="382">AB13*$D4</f>
        <v>72.460202515999981</v>
      </c>
      <c r="AC15" s="47">
        <f t="shared" si="382"/>
        <v>101.60751725400004</v>
      </c>
      <c r="AD15" s="47">
        <f t="shared" si="382"/>
        <v>103.37821388400008</v>
      </c>
      <c r="AE15" s="47">
        <f t="shared" si="382"/>
        <v>105.14891051399997</v>
      </c>
      <c r="AF15" s="47">
        <f t="shared" si="382"/>
        <v>106.91960714399998</v>
      </c>
      <c r="AG15" s="47">
        <f t="shared" si="382"/>
        <v>108.690303774</v>
      </c>
      <c r="AH15" s="47">
        <f t="shared" si="382"/>
        <v>137.83761851200001</v>
      </c>
      <c r="AI15" s="47">
        <f t="shared" si="382"/>
        <v>139.60831514200004</v>
      </c>
      <c r="AJ15" s="47">
        <f t="shared" si="382"/>
        <v>141.37901177200004</v>
      </c>
      <c r="AK15" s="47">
        <f t="shared" si="382"/>
        <v>143.14970840199993</v>
      </c>
      <c r="AL15" s="47">
        <f t="shared" si="382"/>
        <v>144.92040503199996</v>
      </c>
      <c r="AM15" s="47">
        <f t="shared" si="382"/>
        <v>174.06771976999997</v>
      </c>
      <c r="AN15" s="47">
        <f t="shared" si="382"/>
        <v>175.8384164</v>
      </c>
      <c r="AO15" s="47">
        <f t="shared" si="382"/>
        <v>177.60911303</v>
      </c>
      <c r="AP15" s="47">
        <f t="shared" si="382"/>
        <v>179.37980966000003</v>
      </c>
      <c r="AQ15" s="47">
        <f t="shared" si="382"/>
        <v>181.15050629000004</v>
      </c>
      <c r="AR15" s="47">
        <f t="shared" si="382"/>
        <v>210.29782102799993</v>
      </c>
      <c r="AS15" s="47">
        <f t="shared" si="382"/>
        <v>212.06851765799999</v>
      </c>
      <c r="AT15" s="47">
        <f t="shared" si="382"/>
        <v>213.83921428799997</v>
      </c>
      <c r="AU15" s="47">
        <f t="shared" si="382"/>
        <v>215.609910918</v>
      </c>
      <c r="AV15" s="47">
        <f t="shared" si="382"/>
        <v>217.380607548</v>
      </c>
      <c r="AW15" s="47">
        <f t="shared" si="382"/>
        <v>246.52792228599989</v>
      </c>
      <c r="AX15" s="47">
        <f t="shared" si="382"/>
        <v>248.2986189159999</v>
      </c>
      <c r="AY15" s="47">
        <f t="shared" si="382"/>
        <v>250.06931554599993</v>
      </c>
      <c r="AZ15" s="47">
        <f t="shared" si="382"/>
        <v>251.84001217599993</v>
      </c>
      <c r="BA15" s="47">
        <f t="shared" si="382"/>
        <v>253.61070880599996</v>
      </c>
      <c r="BB15" s="47">
        <f t="shared" si="382"/>
        <v>282.75802354400008</v>
      </c>
      <c r="BC15" s="47">
        <f t="shared" si="382"/>
        <v>284.52872017399989</v>
      </c>
      <c r="BD15" s="47">
        <f t="shared" si="382"/>
        <v>286.29941680399986</v>
      </c>
      <c r="BE15" s="47">
        <f t="shared" si="382"/>
        <v>288.07011343399989</v>
      </c>
      <c r="BF15" s="47">
        <f t="shared" si="382"/>
        <v>289.84081006399992</v>
      </c>
      <c r="BG15" s="47">
        <f t="shared" si="382"/>
        <v>318.98812480200007</v>
      </c>
      <c r="BH15" s="47">
        <f t="shared" si="382"/>
        <v>320.7588214320001</v>
      </c>
      <c r="BI15" s="47">
        <f t="shared" si="382"/>
        <v>322.52951806199985</v>
      </c>
      <c r="BJ15" s="47">
        <f t="shared" si="382"/>
        <v>324.30021469199988</v>
      </c>
      <c r="BK15" s="47">
        <f t="shared" si="382"/>
        <v>326.07091132200014</v>
      </c>
      <c r="BL15" s="47">
        <f t="shared" si="382"/>
        <v>355.21822606000001</v>
      </c>
      <c r="BM15" s="47">
        <f t="shared" si="382"/>
        <v>356.98892268999975</v>
      </c>
      <c r="BN15" s="47">
        <f t="shared" si="382"/>
        <v>358.75961932000007</v>
      </c>
      <c r="BO15" s="47">
        <f t="shared" si="382"/>
        <v>360.53031594999982</v>
      </c>
      <c r="BP15" s="47">
        <f t="shared" si="382"/>
        <v>362.30101258000008</v>
      </c>
      <c r="BQ15" s="47">
        <f t="shared" si="382"/>
        <v>391.44832731799971</v>
      </c>
      <c r="BR15" s="47">
        <f t="shared" si="382"/>
        <v>393.21902394799997</v>
      </c>
      <c r="BS15" s="47">
        <f t="shared" si="382"/>
        <v>394.98972057799978</v>
      </c>
      <c r="BT15" s="47">
        <f t="shared" si="382"/>
        <v>396.76041720800004</v>
      </c>
      <c r="BU15" s="47">
        <f t="shared" si="382"/>
        <v>398.53111383799978</v>
      </c>
      <c r="BV15" s="47">
        <f t="shared" si="382"/>
        <v>427.67842857599993</v>
      </c>
      <c r="BW15" s="47">
        <f t="shared" si="382"/>
        <v>429.44912520599968</v>
      </c>
      <c r="BX15" s="47">
        <f t="shared" si="382"/>
        <v>431.21982183599999</v>
      </c>
      <c r="BY15" s="47">
        <f t="shared" si="382"/>
        <v>432.99051846599974</v>
      </c>
      <c r="BZ15" s="47">
        <f t="shared" si="382"/>
        <v>434.761215096</v>
      </c>
      <c r="CA15" s="47">
        <f t="shared" si="382"/>
        <v>463.90852983400015</v>
      </c>
      <c r="CB15" s="47">
        <f t="shared" si="382"/>
        <v>465.6792264639999</v>
      </c>
      <c r="CC15" s="47">
        <f t="shared" si="382"/>
        <v>467.44992309399964</v>
      </c>
      <c r="CD15" s="47">
        <f t="shared" si="382"/>
        <v>469.22061972399996</v>
      </c>
      <c r="CE15" s="47">
        <f t="shared" si="382"/>
        <v>470.99131635400022</v>
      </c>
      <c r="CF15" s="47">
        <f t="shared" si="382"/>
        <v>500.13863109199986</v>
      </c>
      <c r="CG15" s="47">
        <f t="shared" si="382"/>
        <v>501.9093277219996</v>
      </c>
      <c r="CH15" s="47">
        <f t="shared" si="382"/>
        <v>503.68002435199986</v>
      </c>
      <c r="CI15" s="47">
        <f t="shared" si="382"/>
        <v>505.45072098200018</v>
      </c>
      <c r="CJ15" s="47">
        <f t="shared" si="382"/>
        <v>507.22141761199993</v>
      </c>
      <c r="CK15" s="47">
        <f t="shared" si="382"/>
        <v>536.3687323499995</v>
      </c>
      <c r="CL15" s="47">
        <f t="shared" si="382"/>
        <v>538.13942897999982</v>
      </c>
      <c r="CM15" s="47">
        <f t="shared" si="382"/>
        <v>539.91012561000014</v>
      </c>
      <c r="CN15" s="47">
        <f t="shared" ref="CN15:DN15" si="383">CN13*$D4</f>
        <v>541.68082223999988</v>
      </c>
      <c r="CO15" s="47">
        <f t="shared" si="383"/>
        <v>543.45151886999963</v>
      </c>
      <c r="CP15" s="47">
        <f t="shared" si="383"/>
        <v>572.59883360799972</v>
      </c>
      <c r="CQ15" s="47">
        <f t="shared" si="383"/>
        <v>574.36953023800004</v>
      </c>
      <c r="CR15" s="47">
        <f t="shared" si="383"/>
        <v>576.14022686799979</v>
      </c>
      <c r="CS15" s="47">
        <f t="shared" si="383"/>
        <v>577.91092349799953</v>
      </c>
      <c r="CT15" s="47">
        <f t="shared" si="383"/>
        <v>579.68162012799985</v>
      </c>
      <c r="CU15" s="47">
        <f t="shared" si="383"/>
        <v>608.82893486599994</v>
      </c>
      <c r="CV15" s="47">
        <f t="shared" si="383"/>
        <v>610.59963149600026</v>
      </c>
      <c r="CW15" s="47">
        <f t="shared" si="383"/>
        <v>612.37032812599955</v>
      </c>
      <c r="CX15" s="47">
        <f t="shared" si="383"/>
        <v>614.14102475599975</v>
      </c>
      <c r="CY15" s="47">
        <f t="shared" si="383"/>
        <v>615.91172138600007</v>
      </c>
      <c r="CZ15" s="47">
        <f t="shared" si="383"/>
        <v>645.0590361239997</v>
      </c>
      <c r="DA15" s="47">
        <f t="shared" si="383"/>
        <v>646.82973275399945</v>
      </c>
      <c r="DB15" s="47">
        <f t="shared" si="383"/>
        <v>648.60042938399977</v>
      </c>
      <c r="DC15" s="47">
        <f t="shared" si="383"/>
        <v>650.37112601399997</v>
      </c>
      <c r="DD15" s="47">
        <f t="shared" si="383"/>
        <v>652.14182264400029</v>
      </c>
      <c r="DE15" s="47">
        <f t="shared" si="383"/>
        <v>681.28913738200038</v>
      </c>
      <c r="DF15" s="47">
        <f t="shared" si="383"/>
        <v>683.05983401200024</v>
      </c>
      <c r="DG15" s="47">
        <f t="shared" si="383"/>
        <v>684.83053064199885</v>
      </c>
      <c r="DH15" s="47">
        <f t="shared" si="383"/>
        <v>686.60122727199973</v>
      </c>
      <c r="DI15" s="47">
        <f t="shared" si="383"/>
        <v>688.37192390199948</v>
      </c>
      <c r="DJ15" s="47">
        <f t="shared" si="383"/>
        <v>717.51923864000014</v>
      </c>
      <c r="DK15" s="47">
        <f t="shared" si="383"/>
        <v>719.28993526999989</v>
      </c>
      <c r="DL15" s="47">
        <f t="shared" si="383"/>
        <v>721.06063189999963</v>
      </c>
      <c r="DM15" s="47">
        <f t="shared" si="383"/>
        <v>722.83132853000041</v>
      </c>
      <c r="DN15" s="47">
        <f t="shared" si="383"/>
        <v>724.60202516000015</v>
      </c>
    </row>
    <row r="16" spans="1:118" ht="15.6" x14ac:dyDescent="0.3">
      <c r="A16" s="24"/>
      <c r="B16" s="3"/>
      <c r="C16" s="4"/>
      <c r="D16" s="10"/>
      <c r="F16" s="9" t="s">
        <v>110</v>
      </c>
      <c r="G16" s="17"/>
      <c r="H16" s="25">
        <f>SUM(H10:H15)</f>
        <v>80.276655391569562</v>
      </c>
      <c r="I16" s="36"/>
      <c r="J16" s="262"/>
      <c r="K16" s="30"/>
      <c r="L16" s="10"/>
      <c r="M16" s="10"/>
      <c r="N16" s="10"/>
      <c r="P16" s="3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row>
    <row r="17" spans="1:118" ht="15.6" x14ac:dyDescent="0.3">
      <c r="A17" s="24"/>
      <c r="B17" s="10"/>
      <c r="C17" s="4"/>
      <c r="D17" s="10"/>
      <c r="F17" s="9" t="s">
        <v>118</v>
      </c>
      <c r="G17" s="17"/>
      <c r="H17" s="53">
        <f>H16/H3</f>
        <v>80.276655391569562</v>
      </c>
      <c r="I17" s="36"/>
      <c r="J17" s="262"/>
      <c r="K17" s="62"/>
      <c r="L17" s="11"/>
      <c r="M17" s="11"/>
      <c r="N17" s="11"/>
      <c r="P17" s="62"/>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row>
    <row r="18" spans="1:118" ht="15.6" x14ac:dyDescent="0.3">
      <c r="A18" s="34" t="s">
        <v>48</v>
      </c>
      <c r="B18" s="12" t="s">
        <v>33</v>
      </c>
      <c r="C18" s="33" t="s">
        <v>3</v>
      </c>
      <c r="D18" s="56">
        <v>21700</v>
      </c>
      <c r="I18" s="36"/>
      <c r="J18" s="262"/>
      <c r="K18" s="34" t="s">
        <v>88</v>
      </c>
      <c r="L18" s="12" t="s">
        <v>91</v>
      </c>
      <c r="M18" s="12" t="s">
        <v>13</v>
      </c>
      <c r="N18" s="12">
        <f>(N5-1)*$D39+$D38</f>
        <v>0.5</v>
      </c>
      <c r="P18" s="34" t="s">
        <v>88</v>
      </c>
      <c r="Q18" s="12" t="s">
        <v>91</v>
      </c>
      <c r="R18" s="12" t="s">
        <v>13</v>
      </c>
      <c r="S18" s="12">
        <f>(S5-1)*$D39+$D38</f>
        <v>0.5</v>
      </c>
      <c r="T18" s="12">
        <f>(T5-1)*$D39+$D38</f>
        <v>0.5</v>
      </c>
      <c r="U18" s="12">
        <f t="shared" ref="U18:AA18" si="384">(U5-1)*$D39+$D38</f>
        <v>0.5</v>
      </c>
      <c r="V18" s="12">
        <f t="shared" si="384"/>
        <v>0.5</v>
      </c>
      <c r="W18" s="12">
        <f t="shared" si="384"/>
        <v>0.5</v>
      </c>
      <c r="X18" s="12">
        <f t="shared" si="384"/>
        <v>0.5</v>
      </c>
      <c r="Y18" s="12">
        <f t="shared" si="384"/>
        <v>0.5</v>
      </c>
      <c r="Z18" s="12">
        <f t="shared" si="384"/>
        <v>0.5</v>
      </c>
      <c r="AA18" s="12">
        <f t="shared" si="384"/>
        <v>0.5</v>
      </c>
      <c r="AB18" s="12">
        <f t="shared" ref="AB18:CM18" si="385">(AB5-1)*$D39+$D38</f>
        <v>0.5</v>
      </c>
      <c r="AC18" s="12">
        <f t="shared" si="385"/>
        <v>0.5</v>
      </c>
      <c r="AD18" s="12">
        <f t="shared" si="385"/>
        <v>0.5</v>
      </c>
      <c r="AE18" s="12">
        <f t="shared" si="385"/>
        <v>0.5</v>
      </c>
      <c r="AF18" s="12">
        <f t="shared" si="385"/>
        <v>0.5</v>
      </c>
      <c r="AG18" s="12">
        <f t="shared" si="385"/>
        <v>0.5</v>
      </c>
      <c r="AH18" s="12">
        <f t="shared" si="385"/>
        <v>0.5</v>
      </c>
      <c r="AI18" s="12">
        <f t="shared" si="385"/>
        <v>0.5</v>
      </c>
      <c r="AJ18" s="12">
        <f t="shared" si="385"/>
        <v>0.5</v>
      </c>
      <c r="AK18" s="12">
        <f t="shared" si="385"/>
        <v>0.5</v>
      </c>
      <c r="AL18" s="12">
        <f t="shared" si="385"/>
        <v>0.5</v>
      </c>
      <c r="AM18" s="12">
        <f t="shared" si="385"/>
        <v>0.5</v>
      </c>
      <c r="AN18" s="12">
        <f t="shared" si="385"/>
        <v>0.5</v>
      </c>
      <c r="AO18" s="12">
        <f t="shared" si="385"/>
        <v>0.5</v>
      </c>
      <c r="AP18" s="12">
        <f t="shared" si="385"/>
        <v>0.5</v>
      </c>
      <c r="AQ18" s="12">
        <f t="shared" si="385"/>
        <v>0.5</v>
      </c>
      <c r="AR18" s="12">
        <f t="shared" si="385"/>
        <v>0.5</v>
      </c>
      <c r="AS18" s="12">
        <f t="shared" si="385"/>
        <v>0.5</v>
      </c>
      <c r="AT18" s="12">
        <f t="shared" si="385"/>
        <v>0.5</v>
      </c>
      <c r="AU18" s="12">
        <f t="shared" si="385"/>
        <v>0.5</v>
      </c>
      <c r="AV18" s="12">
        <f t="shared" si="385"/>
        <v>0.5</v>
      </c>
      <c r="AW18" s="12">
        <f t="shared" si="385"/>
        <v>0.5</v>
      </c>
      <c r="AX18" s="12">
        <f t="shared" si="385"/>
        <v>0.5</v>
      </c>
      <c r="AY18" s="12">
        <f t="shared" si="385"/>
        <v>0.5</v>
      </c>
      <c r="AZ18" s="12">
        <f t="shared" si="385"/>
        <v>0.5</v>
      </c>
      <c r="BA18" s="12">
        <f t="shared" si="385"/>
        <v>0.5</v>
      </c>
      <c r="BB18" s="12">
        <f t="shared" si="385"/>
        <v>0.5</v>
      </c>
      <c r="BC18" s="12">
        <f t="shared" si="385"/>
        <v>0.5</v>
      </c>
      <c r="BD18" s="12">
        <f t="shared" si="385"/>
        <v>0.5</v>
      </c>
      <c r="BE18" s="12">
        <f t="shared" si="385"/>
        <v>0.5</v>
      </c>
      <c r="BF18" s="12">
        <f t="shared" si="385"/>
        <v>0.5</v>
      </c>
      <c r="BG18" s="12">
        <f t="shared" si="385"/>
        <v>0.5</v>
      </c>
      <c r="BH18" s="12">
        <f t="shared" si="385"/>
        <v>0.5</v>
      </c>
      <c r="BI18" s="12">
        <f t="shared" si="385"/>
        <v>0.5</v>
      </c>
      <c r="BJ18" s="12">
        <f t="shared" si="385"/>
        <v>0.5</v>
      </c>
      <c r="BK18" s="12">
        <f t="shared" si="385"/>
        <v>0.5</v>
      </c>
      <c r="BL18" s="12">
        <f t="shared" si="385"/>
        <v>0.5</v>
      </c>
      <c r="BM18" s="12">
        <f t="shared" si="385"/>
        <v>0.5</v>
      </c>
      <c r="BN18" s="12">
        <f t="shared" si="385"/>
        <v>0.5</v>
      </c>
      <c r="BO18" s="12">
        <f t="shared" si="385"/>
        <v>0.5</v>
      </c>
      <c r="BP18" s="12">
        <f t="shared" si="385"/>
        <v>0.5</v>
      </c>
      <c r="BQ18" s="12">
        <f t="shared" si="385"/>
        <v>0.5</v>
      </c>
      <c r="BR18" s="12">
        <f t="shared" si="385"/>
        <v>0.5</v>
      </c>
      <c r="BS18" s="12">
        <f t="shared" si="385"/>
        <v>0.5</v>
      </c>
      <c r="BT18" s="12">
        <f t="shared" si="385"/>
        <v>0.5</v>
      </c>
      <c r="BU18" s="12">
        <f t="shared" si="385"/>
        <v>0.5</v>
      </c>
      <c r="BV18" s="12">
        <f t="shared" si="385"/>
        <v>0.5</v>
      </c>
      <c r="BW18" s="12">
        <f t="shared" si="385"/>
        <v>0.5</v>
      </c>
      <c r="BX18" s="12">
        <f t="shared" si="385"/>
        <v>0.5</v>
      </c>
      <c r="BY18" s="12">
        <f t="shared" si="385"/>
        <v>0.5</v>
      </c>
      <c r="BZ18" s="12">
        <f t="shared" si="385"/>
        <v>0.5</v>
      </c>
      <c r="CA18" s="12">
        <f t="shared" si="385"/>
        <v>0.5</v>
      </c>
      <c r="CB18" s="12">
        <f t="shared" si="385"/>
        <v>0.5</v>
      </c>
      <c r="CC18" s="12">
        <f t="shared" si="385"/>
        <v>0.5</v>
      </c>
      <c r="CD18" s="12">
        <f t="shared" si="385"/>
        <v>0.5</v>
      </c>
      <c r="CE18" s="12">
        <f t="shared" si="385"/>
        <v>0.5</v>
      </c>
      <c r="CF18" s="12">
        <f t="shared" si="385"/>
        <v>0.5</v>
      </c>
      <c r="CG18" s="12">
        <f t="shared" si="385"/>
        <v>0.5</v>
      </c>
      <c r="CH18" s="12">
        <f t="shared" si="385"/>
        <v>0.5</v>
      </c>
      <c r="CI18" s="12">
        <f t="shared" si="385"/>
        <v>0.5</v>
      </c>
      <c r="CJ18" s="12">
        <f t="shared" si="385"/>
        <v>0.5</v>
      </c>
      <c r="CK18" s="12">
        <f t="shared" si="385"/>
        <v>0.5</v>
      </c>
      <c r="CL18" s="12">
        <f t="shared" si="385"/>
        <v>0.5</v>
      </c>
      <c r="CM18" s="12">
        <f t="shared" si="385"/>
        <v>0.5</v>
      </c>
      <c r="CN18" s="12">
        <f t="shared" ref="CN18:DN18" si="386">(CN5-1)*$D39+$D38</f>
        <v>0.5</v>
      </c>
      <c r="CO18" s="12">
        <f t="shared" si="386"/>
        <v>0.5</v>
      </c>
      <c r="CP18" s="12">
        <f t="shared" si="386"/>
        <v>0.5</v>
      </c>
      <c r="CQ18" s="12">
        <f t="shared" si="386"/>
        <v>0.5</v>
      </c>
      <c r="CR18" s="12">
        <f t="shared" si="386"/>
        <v>0.5</v>
      </c>
      <c r="CS18" s="12">
        <f t="shared" si="386"/>
        <v>0.5</v>
      </c>
      <c r="CT18" s="12">
        <f t="shared" si="386"/>
        <v>0.5</v>
      </c>
      <c r="CU18" s="12">
        <f t="shared" si="386"/>
        <v>0.5</v>
      </c>
      <c r="CV18" s="12">
        <f t="shared" si="386"/>
        <v>0.5</v>
      </c>
      <c r="CW18" s="12">
        <f t="shared" si="386"/>
        <v>0.5</v>
      </c>
      <c r="CX18" s="12">
        <f t="shared" si="386"/>
        <v>0.5</v>
      </c>
      <c r="CY18" s="12">
        <f t="shared" si="386"/>
        <v>0.5</v>
      </c>
      <c r="CZ18" s="12">
        <f t="shared" si="386"/>
        <v>0.5</v>
      </c>
      <c r="DA18" s="12">
        <f t="shared" si="386"/>
        <v>0.5</v>
      </c>
      <c r="DB18" s="12">
        <f t="shared" si="386"/>
        <v>0.5</v>
      </c>
      <c r="DC18" s="12">
        <f t="shared" si="386"/>
        <v>0.5</v>
      </c>
      <c r="DD18" s="12">
        <f t="shared" si="386"/>
        <v>0.5</v>
      </c>
      <c r="DE18" s="12">
        <f t="shared" si="386"/>
        <v>0.5</v>
      </c>
      <c r="DF18" s="12">
        <f t="shared" si="386"/>
        <v>0.5</v>
      </c>
      <c r="DG18" s="12">
        <f t="shared" si="386"/>
        <v>0.5</v>
      </c>
      <c r="DH18" s="12">
        <f t="shared" si="386"/>
        <v>0.5</v>
      </c>
      <c r="DI18" s="12">
        <f t="shared" si="386"/>
        <v>0.5</v>
      </c>
      <c r="DJ18" s="12">
        <f t="shared" si="386"/>
        <v>0.5</v>
      </c>
      <c r="DK18" s="12">
        <f t="shared" si="386"/>
        <v>0.5</v>
      </c>
      <c r="DL18" s="12">
        <f t="shared" si="386"/>
        <v>0.5</v>
      </c>
      <c r="DM18" s="12">
        <f t="shared" si="386"/>
        <v>0.5</v>
      </c>
      <c r="DN18" s="12">
        <f t="shared" si="386"/>
        <v>0.5</v>
      </c>
    </row>
    <row r="19" spans="1:118" ht="17.25" customHeight="1" x14ac:dyDescent="0.3">
      <c r="A19" s="24"/>
      <c r="B19" s="10" t="s">
        <v>19</v>
      </c>
      <c r="C19" s="4" t="s">
        <v>11</v>
      </c>
      <c r="D19" s="5">
        <v>7</v>
      </c>
      <c r="I19" s="37"/>
      <c r="J19" s="262"/>
      <c r="K19" s="24"/>
      <c r="L19" s="10"/>
      <c r="M19" s="10"/>
      <c r="N19" s="10"/>
      <c r="P19" s="24"/>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row>
    <row r="20" spans="1:118" ht="17.25" customHeight="1" x14ac:dyDescent="0.3">
      <c r="A20" s="24"/>
      <c r="B20" s="10" t="s">
        <v>49</v>
      </c>
      <c r="C20" s="4" t="s">
        <v>4</v>
      </c>
      <c r="D20" s="6">
        <v>7.0000000000000007E-2</v>
      </c>
      <c r="I20" s="37"/>
      <c r="J20" s="262"/>
      <c r="K20" s="24"/>
      <c r="L20" s="3" t="s">
        <v>94</v>
      </c>
      <c r="M20" s="3" t="s">
        <v>3</v>
      </c>
      <c r="N20" s="47">
        <f>N18*$D59</f>
        <v>35</v>
      </c>
      <c r="P20" s="24"/>
      <c r="Q20" s="3" t="s">
        <v>94</v>
      </c>
      <c r="R20" s="3" t="s">
        <v>3</v>
      </c>
      <c r="S20" s="47">
        <f>S18*$D59</f>
        <v>35</v>
      </c>
      <c r="T20" s="47">
        <f>T18*$D59</f>
        <v>35</v>
      </c>
      <c r="U20" s="47">
        <f t="shared" ref="U20:AA20" si="387">U18*$D59</f>
        <v>35</v>
      </c>
      <c r="V20" s="47">
        <f t="shared" si="387"/>
        <v>35</v>
      </c>
      <c r="W20" s="47">
        <f t="shared" si="387"/>
        <v>35</v>
      </c>
      <c r="X20" s="47">
        <f t="shared" si="387"/>
        <v>35</v>
      </c>
      <c r="Y20" s="47">
        <f t="shared" si="387"/>
        <v>35</v>
      </c>
      <c r="Z20" s="47">
        <f t="shared" si="387"/>
        <v>35</v>
      </c>
      <c r="AA20" s="47">
        <f t="shared" si="387"/>
        <v>35</v>
      </c>
      <c r="AB20" s="47">
        <f t="shared" ref="AB20:CM20" si="388">AB18*$D59</f>
        <v>35</v>
      </c>
      <c r="AC20" s="47">
        <f t="shared" si="388"/>
        <v>35</v>
      </c>
      <c r="AD20" s="47">
        <f t="shared" si="388"/>
        <v>35</v>
      </c>
      <c r="AE20" s="47">
        <f t="shared" si="388"/>
        <v>35</v>
      </c>
      <c r="AF20" s="47">
        <f t="shared" si="388"/>
        <v>35</v>
      </c>
      <c r="AG20" s="47">
        <f t="shared" si="388"/>
        <v>35</v>
      </c>
      <c r="AH20" s="47">
        <f t="shared" si="388"/>
        <v>35</v>
      </c>
      <c r="AI20" s="47">
        <f t="shared" si="388"/>
        <v>35</v>
      </c>
      <c r="AJ20" s="47">
        <f t="shared" si="388"/>
        <v>35</v>
      </c>
      <c r="AK20" s="47">
        <f t="shared" si="388"/>
        <v>35</v>
      </c>
      <c r="AL20" s="47">
        <f t="shared" si="388"/>
        <v>35</v>
      </c>
      <c r="AM20" s="47">
        <f t="shared" si="388"/>
        <v>35</v>
      </c>
      <c r="AN20" s="47">
        <f t="shared" si="388"/>
        <v>35</v>
      </c>
      <c r="AO20" s="47">
        <f t="shared" si="388"/>
        <v>35</v>
      </c>
      <c r="AP20" s="47">
        <f t="shared" si="388"/>
        <v>35</v>
      </c>
      <c r="AQ20" s="47">
        <f t="shared" si="388"/>
        <v>35</v>
      </c>
      <c r="AR20" s="47">
        <f t="shared" si="388"/>
        <v>35</v>
      </c>
      <c r="AS20" s="47">
        <f t="shared" si="388"/>
        <v>35</v>
      </c>
      <c r="AT20" s="47">
        <f t="shared" si="388"/>
        <v>35</v>
      </c>
      <c r="AU20" s="47">
        <f t="shared" si="388"/>
        <v>35</v>
      </c>
      <c r="AV20" s="47">
        <f t="shared" si="388"/>
        <v>35</v>
      </c>
      <c r="AW20" s="47">
        <f t="shared" si="388"/>
        <v>35</v>
      </c>
      <c r="AX20" s="47">
        <f t="shared" si="388"/>
        <v>35</v>
      </c>
      <c r="AY20" s="47">
        <f t="shared" si="388"/>
        <v>35</v>
      </c>
      <c r="AZ20" s="47">
        <f t="shared" si="388"/>
        <v>35</v>
      </c>
      <c r="BA20" s="47">
        <f t="shared" si="388"/>
        <v>35</v>
      </c>
      <c r="BB20" s="47">
        <f t="shared" si="388"/>
        <v>35</v>
      </c>
      <c r="BC20" s="47">
        <f t="shared" si="388"/>
        <v>35</v>
      </c>
      <c r="BD20" s="47">
        <f t="shared" si="388"/>
        <v>35</v>
      </c>
      <c r="BE20" s="47">
        <f t="shared" si="388"/>
        <v>35</v>
      </c>
      <c r="BF20" s="47">
        <f t="shared" si="388"/>
        <v>35</v>
      </c>
      <c r="BG20" s="47">
        <f t="shared" si="388"/>
        <v>35</v>
      </c>
      <c r="BH20" s="47">
        <f t="shared" si="388"/>
        <v>35</v>
      </c>
      <c r="BI20" s="47">
        <f t="shared" si="388"/>
        <v>35</v>
      </c>
      <c r="BJ20" s="47">
        <f t="shared" si="388"/>
        <v>35</v>
      </c>
      <c r="BK20" s="47">
        <f t="shared" si="388"/>
        <v>35</v>
      </c>
      <c r="BL20" s="47">
        <f t="shared" si="388"/>
        <v>35</v>
      </c>
      <c r="BM20" s="47">
        <f t="shared" si="388"/>
        <v>35</v>
      </c>
      <c r="BN20" s="47">
        <f t="shared" si="388"/>
        <v>35</v>
      </c>
      <c r="BO20" s="47">
        <f t="shared" si="388"/>
        <v>35</v>
      </c>
      <c r="BP20" s="47">
        <f t="shared" si="388"/>
        <v>35</v>
      </c>
      <c r="BQ20" s="47">
        <f t="shared" si="388"/>
        <v>35</v>
      </c>
      <c r="BR20" s="47">
        <f t="shared" si="388"/>
        <v>35</v>
      </c>
      <c r="BS20" s="47">
        <f t="shared" si="388"/>
        <v>35</v>
      </c>
      <c r="BT20" s="47">
        <f t="shared" si="388"/>
        <v>35</v>
      </c>
      <c r="BU20" s="47">
        <f t="shared" si="388"/>
        <v>35</v>
      </c>
      <c r="BV20" s="47">
        <f t="shared" si="388"/>
        <v>35</v>
      </c>
      <c r="BW20" s="47">
        <f t="shared" si="388"/>
        <v>35</v>
      </c>
      <c r="BX20" s="47">
        <f t="shared" si="388"/>
        <v>35</v>
      </c>
      <c r="BY20" s="47">
        <f t="shared" si="388"/>
        <v>35</v>
      </c>
      <c r="BZ20" s="47">
        <f t="shared" si="388"/>
        <v>35</v>
      </c>
      <c r="CA20" s="47">
        <f t="shared" si="388"/>
        <v>35</v>
      </c>
      <c r="CB20" s="47">
        <f t="shared" si="388"/>
        <v>35</v>
      </c>
      <c r="CC20" s="47">
        <f t="shared" si="388"/>
        <v>35</v>
      </c>
      <c r="CD20" s="47">
        <f t="shared" si="388"/>
        <v>35</v>
      </c>
      <c r="CE20" s="47">
        <f t="shared" si="388"/>
        <v>35</v>
      </c>
      <c r="CF20" s="47">
        <f t="shared" si="388"/>
        <v>35</v>
      </c>
      <c r="CG20" s="47">
        <f t="shared" si="388"/>
        <v>35</v>
      </c>
      <c r="CH20" s="47">
        <f t="shared" si="388"/>
        <v>35</v>
      </c>
      <c r="CI20" s="47">
        <f t="shared" si="388"/>
        <v>35</v>
      </c>
      <c r="CJ20" s="47">
        <f t="shared" si="388"/>
        <v>35</v>
      </c>
      <c r="CK20" s="47">
        <f t="shared" si="388"/>
        <v>35</v>
      </c>
      <c r="CL20" s="47">
        <f t="shared" si="388"/>
        <v>35</v>
      </c>
      <c r="CM20" s="47">
        <f t="shared" si="388"/>
        <v>35</v>
      </c>
      <c r="CN20" s="47">
        <f t="shared" ref="CN20:DN20" si="389">CN18*$D59</f>
        <v>35</v>
      </c>
      <c r="CO20" s="47">
        <f t="shared" si="389"/>
        <v>35</v>
      </c>
      <c r="CP20" s="47">
        <f t="shared" si="389"/>
        <v>35</v>
      </c>
      <c r="CQ20" s="47">
        <f t="shared" si="389"/>
        <v>35</v>
      </c>
      <c r="CR20" s="47">
        <f t="shared" si="389"/>
        <v>35</v>
      </c>
      <c r="CS20" s="47">
        <f t="shared" si="389"/>
        <v>35</v>
      </c>
      <c r="CT20" s="47">
        <f t="shared" si="389"/>
        <v>35</v>
      </c>
      <c r="CU20" s="47">
        <f t="shared" si="389"/>
        <v>35</v>
      </c>
      <c r="CV20" s="47">
        <f t="shared" si="389"/>
        <v>35</v>
      </c>
      <c r="CW20" s="47">
        <f t="shared" si="389"/>
        <v>35</v>
      </c>
      <c r="CX20" s="47">
        <f t="shared" si="389"/>
        <v>35</v>
      </c>
      <c r="CY20" s="47">
        <f t="shared" si="389"/>
        <v>35</v>
      </c>
      <c r="CZ20" s="47">
        <f t="shared" si="389"/>
        <v>35</v>
      </c>
      <c r="DA20" s="47">
        <f t="shared" si="389"/>
        <v>35</v>
      </c>
      <c r="DB20" s="47">
        <f t="shared" si="389"/>
        <v>35</v>
      </c>
      <c r="DC20" s="47">
        <f t="shared" si="389"/>
        <v>35</v>
      </c>
      <c r="DD20" s="47">
        <f t="shared" si="389"/>
        <v>35</v>
      </c>
      <c r="DE20" s="47">
        <f t="shared" si="389"/>
        <v>35</v>
      </c>
      <c r="DF20" s="47">
        <f t="shared" si="389"/>
        <v>35</v>
      </c>
      <c r="DG20" s="47">
        <f t="shared" si="389"/>
        <v>35</v>
      </c>
      <c r="DH20" s="47">
        <f t="shared" si="389"/>
        <v>35</v>
      </c>
      <c r="DI20" s="47">
        <f t="shared" si="389"/>
        <v>35</v>
      </c>
      <c r="DJ20" s="47">
        <f t="shared" si="389"/>
        <v>35</v>
      </c>
      <c r="DK20" s="47">
        <f t="shared" si="389"/>
        <v>35</v>
      </c>
      <c r="DL20" s="47">
        <f t="shared" si="389"/>
        <v>35</v>
      </c>
      <c r="DM20" s="47">
        <f t="shared" si="389"/>
        <v>35</v>
      </c>
      <c r="DN20" s="47">
        <f t="shared" si="389"/>
        <v>35</v>
      </c>
    </row>
    <row r="21" spans="1:118" ht="17.25" customHeight="1" x14ac:dyDescent="0.25">
      <c r="A21" s="24"/>
      <c r="B21" s="10" t="s">
        <v>51</v>
      </c>
      <c r="C21" s="4" t="s">
        <v>4</v>
      </c>
      <c r="D21" s="6">
        <v>0.35</v>
      </c>
      <c r="J21" s="262"/>
      <c r="K21" s="24"/>
      <c r="L21" s="10"/>
      <c r="M21" s="10"/>
      <c r="N21" s="10"/>
      <c r="P21" s="24"/>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row>
    <row r="22" spans="1:118" ht="17.25" customHeight="1" x14ac:dyDescent="0.25">
      <c r="A22" s="24"/>
      <c r="B22" s="10" t="s">
        <v>50</v>
      </c>
      <c r="C22" s="4" t="s">
        <v>4</v>
      </c>
      <c r="D22" s="6">
        <v>0.05</v>
      </c>
      <c r="J22" s="262"/>
      <c r="K22" s="32"/>
      <c r="L22" s="11"/>
      <c r="M22" s="11"/>
      <c r="N22" s="11"/>
      <c r="P22" s="32"/>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row>
    <row r="23" spans="1:118" ht="17.25" customHeight="1" thickBot="1" x14ac:dyDescent="0.35">
      <c r="A23" s="24"/>
      <c r="B23" s="10"/>
      <c r="C23" s="4"/>
      <c r="D23" s="10"/>
      <c r="J23" s="262"/>
      <c r="K23" s="34" t="s">
        <v>48</v>
      </c>
      <c r="L23" s="12" t="s">
        <v>77</v>
      </c>
      <c r="M23" s="12" t="s">
        <v>3</v>
      </c>
      <c r="N23" s="57">
        <f>$D18*(1+$D21)</f>
        <v>29295.000000000004</v>
      </c>
      <c r="P23" s="34" t="s">
        <v>48</v>
      </c>
      <c r="Q23" s="12" t="s">
        <v>77</v>
      </c>
      <c r="R23" s="12" t="s">
        <v>3</v>
      </c>
      <c r="S23" s="57">
        <f>$D18*(1+$D21)</f>
        <v>29295.000000000004</v>
      </c>
      <c r="T23" s="57">
        <f>$D18*(1+$D21)</f>
        <v>29295.000000000004</v>
      </c>
      <c r="U23" s="57">
        <f t="shared" ref="U23:AA23" si="390">$D18*(1+$D21)</f>
        <v>29295.000000000004</v>
      </c>
      <c r="V23" s="57">
        <f t="shared" si="390"/>
        <v>29295.000000000004</v>
      </c>
      <c r="W23" s="57">
        <f t="shared" si="390"/>
        <v>29295.000000000004</v>
      </c>
      <c r="X23" s="57">
        <f t="shared" si="390"/>
        <v>29295.000000000004</v>
      </c>
      <c r="Y23" s="57">
        <f t="shared" si="390"/>
        <v>29295.000000000004</v>
      </c>
      <c r="Z23" s="57">
        <f t="shared" si="390"/>
        <v>29295.000000000004</v>
      </c>
      <c r="AA23" s="57">
        <f t="shared" si="390"/>
        <v>29295.000000000004</v>
      </c>
      <c r="AB23" s="57">
        <f t="shared" ref="AB23:CM23" si="391">$D18*(1+$D21)</f>
        <v>29295.000000000004</v>
      </c>
      <c r="AC23" s="57">
        <f t="shared" si="391"/>
        <v>29295.000000000004</v>
      </c>
      <c r="AD23" s="57">
        <f t="shared" si="391"/>
        <v>29295.000000000004</v>
      </c>
      <c r="AE23" s="57">
        <f t="shared" si="391"/>
        <v>29295.000000000004</v>
      </c>
      <c r="AF23" s="57">
        <f t="shared" si="391"/>
        <v>29295.000000000004</v>
      </c>
      <c r="AG23" s="57">
        <f t="shared" si="391"/>
        <v>29295.000000000004</v>
      </c>
      <c r="AH23" s="57">
        <f t="shared" si="391"/>
        <v>29295.000000000004</v>
      </c>
      <c r="AI23" s="57">
        <f t="shared" si="391"/>
        <v>29295.000000000004</v>
      </c>
      <c r="AJ23" s="57">
        <f t="shared" si="391"/>
        <v>29295.000000000004</v>
      </c>
      <c r="AK23" s="57">
        <f t="shared" si="391"/>
        <v>29295.000000000004</v>
      </c>
      <c r="AL23" s="57">
        <f t="shared" si="391"/>
        <v>29295.000000000004</v>
      </c>
      <c r="AM23" s="57">
        <f t="shared" si="391"/>
        <v>29295.000000000004</v>
      </c>
      <c r="AN23" s="57">
        <f t="shared" si="391"/>
        <v>29295.000000000004</v>
      </c>
      <c r="AO23" s="57">
        <f t="shared" si="391"/>
        <v>29295.000000000004</v>
      </c>
      <c r="AP23" s="57">
        <f t="shared" si="391"/>
        <v>29295.000000000004</v>
      </c>
      <c r="AQ23" s="57">
        <f t="shared" si="391"/>
        <v>29295.000000000004</v>
      </c>
      <c r="AR23" s="57">
        <f t="shared" si="391"/>
        <v>29295.000000000004</v>
      </c>
      <c r="AS23" s="57">
        <f t="shared" si="391"/>
        <v>29295.000000000004</v>
      </c>
      <c r="AT23" s="57">
        <f t="shared" si="391"/>
        <v>29295.000000000004</v>
      </c>
      <c r="AU23" s="57">
        <f t="shared" si="391"/>
        <v>29295.000000000004</v>
      </c>
      <c r="AV23" s="57">
        <f t="shared" si="391"/>
        <v>29295.000000000004</v>
      </c>
      <c r="AW23" s="57">
        <f t="shared" si="391"/>
        <v>29295.000000000004</v>
      </c>
      <c r="AX23" s="57">
        <f t="shared" si="391"/>
        <v>29295.000000000004</v>
      </c>
      <c r="AY23" s="57">
        <f t="shared" si="391"/>
        <v>29295.000000000004</v>
      </c>
      <c r="AZ23" s="57">
        <f t="shared" si="391"/>
        <v>29295.000000000004</v>
      </c>
      <c r="BA23" s="57">
        <f t="shared" si="391"/>
        <v>29295.000000000004</v>
      </c>
      <c r="BB23" s="57">
        <f t="shared" si="391"/>
        <v>29295.000000000004</v>
      </c>
      <c r="BC23" s="57">
        <f t="shared" si="391"/>
        <v>29295.000000000004</v>
      </c>
      <c r="BD23" s="57">
        <f t="shared" si="391"/>
        <v>29295.000000000004</v>
      </c>
      <c r="BE23" s="57">
        <f t="shared" si="391"/>
        <v>29295.000000000004</v>
      </c>
      <c r="BF23" s="57">
        <f t="shared" si="391"/>
        <v>29295.000000000004</v>
      </c>
      <c r="BG23" s="57">
        <f t="shared" si="391"/>
        <v>29295.000000000004</v>
      </c>
      <c r="BH23" s="57">
        <f t="shared" si="391"/>
        <v>29295.000000000004</v>
      </c>
      <c r="BI23" s="57">
        <f t="shared" si="391"/>
        <v>29295.000000000004</v>
      </c>
      <c r="BJ23" s="57">
        <f t="shared" si="391"/>
        <v>29295.000000000004</v>
      </c>
      <c r="BK23" s="57">
        <f t="shared" si="391"/>
        <v>29295.000000000004</v>
      </c>
      <c r="BL23" s="57">
        <f t="shared" si="391"/>
        <v>29295.000000000004</v>
      </c>
      <c r="BM23" s="57">
        <f t="shared" si="391"/>
        <v>29295.000000000004</v>
      </c>
      <c r="BN23" s="57">
        <f t="shared" si="391"/>
        <v>29295.000000000004</v>
      </c>
      <c r="BO23" s="57">
        <f t="shared" si="391"/>
        <v>29295.000000000004</v>
      </c>
      <c r="BP23" s="57">
        <f t="shared" si="391"/>
        <v>29295.000000000004</v>
      </c>
      <c r="BQ23" s="57">
        <f t="shared" si="391"/>
        <v>29295.000000000004</v>
      </c>
      <c r="BR23" s="57">
        <f t="shared" si="391"/>
        <v>29295.000000000004</v>
      </c>
      <c r="BS23" s="57">
        <f t="shared" si="391"/>
        <v>29295.000000000004</v>
      </c>
      <c r="BT23" s="57">
        <f t="shared" si="391"/>
        <v>29295.000000000004</v>
      </c>
      <c r="BU23" s="57">
        <f t="shared" si="391"/>
        <v>29295.000000000004</v>
      </c>
      <c r="BV23" s="57">
        <f t="shared" si="391"/>
        <v>29295.000000000004</v>
      </c>
      <c r="BW23" s="57">
        <f t="shared" si="391"/>
        <v>29295.000000000004</v>
      </c>
      <c r="BX23" s="57">
        <f t="shared" si="391"/>
        <v>29295.000000000004</v>
      </c>
      <c r="BY23" s="57">
        <f t="shared" si="391"/>
        <v>29295.000000000004</v>
      </c>
      <c r="BZ23" s="57">
        <f t="shared" si="391"/>
        <v>29295.000000000004</v>
      </c>
      <c r="CA23" s="57">
        <f t="shared" si="391"/>
        <v>29295.000000000004</v>
      </c>
      <c r="CB23" s="57">
        <f t="shared" si="391"/>
        <v>29295.000000000004</v>
      </c>
      <c r="CC23" s="57">
        <f t="shared" si="391"/>
        <v>29295.000000000004</v>
      </c>
      <c r="CD23" s="57">
        <f t="shared" si="391"/>
        <v>29295.000000000004</v>
      </c>
      <c r="CE23" s="57">
        <f t="shared" si="391"/>
        <v>29295.000000000004</v>
      </c>
      <c r="CF23" s="57">
        <f t="shared" si="391"/>
        <v>29295.000000000004</v>
      </c>
      <c r="CG23" s="57">
        <f t="shared" si="391"/>
        <v>29295.000000000004</v>
      </c>
      <c r="CH23" s="57">
        <f t="shared" si="391"/>
        <v>29295.000000000004</v>
      </c>
      <c r="CI23" s="57">
        <f t="shared" si="391"/>
        <v>29295.000000000004</v>
      </c>
      <c r="CJ23" s="57">
        <f t="shared" si="391"/>
        <v>29295.000000000004</v>
      </c>
      <c r="CK23" s="57">
        <f t="shared" si="391"/>
        <v>29295.000000000004</v>
      </c>
      <c r="CL23" s="57">
        <f t="shared" si="391"/>
        <v>29295.000000000004</v>
      </c>
      <c r="CM23" s="57">
        <f t="shared" si="391"/>
        <v>29295.000000000004</v>
      </c>
      <c r="CN23" s="57">
        <f t="shared" ref="CN23:DN23" si="392">$D18*(1+$D21)</f>
        <v>29295.000000000004</v>
      </c>
      <c r="CO23" s="57">
        <f t="shared" si="392"/>
        <v>29295.000000000004</v>
      </c>
      <c r="CP23" s="57">
        <f t="shared" si="392"/>
        <v>29295.000000000004</v>
      </c>
      <c r="CQ23" s="57">
        <f t="shared" si="392"/>
        <v>29295.000000000004</v>
      </c>
      <c r="CR23" s="57">
        <f t="shared" si="392"/>
        <v>29295.000000000004</v>
      </c>
      <c r="CS23" s="57">
        <f t="shared" si="392"/>
        <v>29295.000000000004</v>
      </c>
      <c r="CT23" s="57">
        <f t="shared" si="392"/>
        <v>29295.000000000004</v>
      </c>
      <c r="CU23" s="57">
        <f t="shared" si="392"/>
        <v>29295.000000000004</v>
      </c>
      <c r="CV23" s="57">
        <f t="shared" si="392"/>
        <v>29295.000000000004</v>
      </c>
      <c r="CW23" s="57">
        <f t="shared" si="392"/>
        <v>29295.000000000004</v>
      </c>
      <c r="CX23" s="57">
        <f t="shared" si="392"/>
        <v>29295.000000000004</v>
      </c>
      <c r="CY23" s="57">
        <f t="shared" si="392"/>
        <v>29295.000000000004</v>
      </c>
      <c r="CZ23" s="57">
        <f t="shared" si="392"/>
        <v>29295.000000000004</v>
      </c>
      <c r="DA23" s="57">
        <f t="shared" si="392"/>
        <v>29295.000000000004</v>
      </c>
      <c r="DB23" s="57">
        <f t="shared" si="392"/>
        <v>29295.000000000004</v>
      </c>
      <c r="DC23" s="57">
        <f t="shared" si="392"/>
        <v>29295.000000000004</v>
      </c>
      <c r="DD23" s="57">
        <f t="shared" si="392"/>
        <v>29295.000000000004</v>
      </c>
      <c r="DE23" s="57">
        <f t="shared" si="392"/>
        <v>29295.000000000004</v>
      </c>
      <c r="DF23" s="57">
        <f t="shared" si="392"/>
        <v>29295.000000000004</v>
      </c>
      <c r="DG23" s="57">
        <f t="shared" si="392"/>
        <v>29295.000000000004</v>
      </c>
      <c r="DH23" s="57">
        <f t="shared" si="392"/>
        <v>29295.000000000004</v>
      </c>
      <c r="DI23" s="57">
        <f t="shared" si="392"/>
        <v>29295.000000000004</v>
      </c>
      <c r="DJ23" s="57">
        <f t="shared" si="392"/>
        <v>29295.000000000004</v>
      </c>
      <c r="DK23" s="57">
        <f t="shared" si="392"/>
        <v>29295.000000000004</v>
      </c>
      <c r="DL23" s="57">
        <f t="shared" si="392"/>
        <v>29295.000000000004</v>
      </c>
      <c r="DM23" s="57">
        <f t="shared" si="392"/>
        <v>29295.000000000004</v>
      </c>
      <c r="DN23" s="57">
        <f t="shared" si="392"/>
        <v>29295.000000000004</v>
      </c>
    </row>
    <row r="24" spans="1:118" ht="15.6" thickBot="1" x14ac:dyDescent="0.3">
      <c r="A24" s="24"/>
      <c r="B24" s="10" t="s">
        <v>66</v>
      </c>
      <c r="C24" s="10" t="s">
        <v>46</v>
      </c>
      <c r="D24" s="86">
        <v>87.61</v>
      </c>
      <c r="J24" s="262"/>
      <c r="K24" s="24"/>
      <c r="L24" s="10" t="s">
        <v>79</v>
      </c>
      <c r="M24" s="10" t="s">
        <v>3</v>
      </c>
      <c r="N24" s="50">
        <f>$D20*N23/(1-(1+$D20)^(-1*$D19))</f>
        <v>5435.7815690948128</v>
      </c>
      <c r="P24" s="24"/>
      <c r="Q24" s="10" t="s">
        <v>79</v>
      </c>
      <c r="R24" s="10" t="s">
        <v>3</v>
      </c>
      <c r="S24" s="50">
        <f>$D20*S23/(1-(1+$D20)^(-1*$D19))</f>
        <v>5435.7815690948128</v>
      </c>
      <c r="T24" s="50">
        <f>$D20*T23/(1-(1+$D20)^(-1*$D19))</f>
        <v>5435.7815690948128</v>
      </c>
      <c r="U24" s="50">
        <f t="shared" ref="U24:AA24" si="393">$D20*U23/(1-(1+$D20)^(-1*$D19))</f>
        <v>5435.7815690948128</v>
      </c>
      <c r="V24" s="50">
        <f t="shared" si="393"/>
        <v>5435.7815690948128</v>
      </c>
      <c r="W24" s="50">
        <f t="shared" si="393"/>
        <v>5435.7815690948128</v>
      </c>
      <c r="X24" s="50">
        <f t="shared" si="393"/>
        <v>5435.7815690948128</v>
      </c>
      <c r="Y24" s="50">
        <f t="shared" si="393"/>
        <v>5435.7815690948128</v>
      </c>
      <c r="Z24" s="50">
        <f t="shared" si="393"/>
        <v>5435.7815690948128</v>
      </c>
      <c r="AA24" s="50">
        <f t="shared" si="393"/>
        <v>5435.7815690948128</v>
      </c>
      <c r="AB24" s="50">
        <f t="shared" ref="AB24" si="394">$D20*AB23/(1-(1+$D20)^(-1*$D19))</f>
        <v>5435.7815690948128</v>
      </c>
      <c r="AC24" s="50">
        <f t="shared" ref="AC24" si="395">$D20*AC23/(1-(1+$D20)^(-1*$D19))</f>
        <v>5435.7815690948128</v>
      </c>
      <c r="AD24" s="50">
        <f t="shared" ref="AD24" si="396">$D20*AD23/(1-(1+$D20)^(-1*$D19))</f>
        <v>5435.7815690948128</v>
      </c>
      <c r="AE24" s="50">
        <f t="shared" ref="AE24" si="397">$D20*AE23/(1-(1+$D20)^(-1*$D19))</f>
        <v>5435.7815690948128</v>
      </c>
      <c r="AF24" s="50">
        <f t="shared" ref="AF24" si="398">$D20*AF23/(1-(1+$D20)^(-1*$D19))</f>
        <v>5435.7815690948128</v>
      </c>
      <c r="AG24" s="50">
        <f t="shared" ref="AG24" si="399">$D20*AG23/(1-(1+$D20)^(-1*$D19))</f>
        <v>5435.7815690948128</v>
      </c>
      <c r="AH24" s="50">
        <f t="shared" ref="AH24" si="400">$D20*AH23/(1-(1+$D20)^(-1*$D19))</f>
        <v>5435.7815690948128</v>
      </c>
      <c r="AI24" s="50">
        <f t="shared" ref="AI24" si="401">$D20*AI23/(1-(1+$D20)^(-1*$D19))</f>
        <v>5435.7815690948128</v>
      </c>
      <c r="AJ24" s="50">
        <f t="shared" ref="AJ24" si="402">$D20*AJ23/(1-(1+$D20)^(-1*$D19))</f>
        <v>5435.7815690948128</v>
      </c>
      <c r="AK24" s="50">
        <f t="shared" ref="AK24" si="403">$D20*AK23/(1-(1+$D20)^(-1*$D19))</f>
        <v>5435.7815690948128</v>
      </c>
      <c r="AL24" s="50">
        <f t="shared" ref="AL24" si="404">$D20*AL23/(1-(1+$D20)^(-1*$D19))</f>
        <v>5435.7815690948128</v>
      </c>
      <c r="AM24" s="50">
        <f t="shared" ref="AM24" si="405">$D20*AM23/(1-(1+$D20)^(-1*$D19))</f>
        <v>5435.7815690948128</v>
      </c>
      <c r="AN24" s="50">
        <f t="shared" ref="AN24" si="406">$D20*AN23/(1-(1+$D20)^(-1*$D19))</f>
        <v>5435.7815690948128</v>
      </c>
      <c r="AO24" s="50">
        <f t="shared" ref="AO24" si="407">$D20*AO23/(1-(1+$D20)^(-1*$D19))</f>
        <v>5435.7815690948128</v>
      </c>
      <c r="AP24" s="50">
        <f t="shared" ref="AP24" si="408">$D20*AP23/(1-(1+$D20)^(-1*$D19))</f>
        <v>5435.7815690948128</v>
      </c>
      <c r="AQ24" s="50">
        <f t="shared" ref="AQ24" si="409">$D20*AQ23/(1-(1+$D20)^(-1*$D19))</f>
        <v>5435.7815690948128</v>
      </c>
      <c r="AR24" s="50">
        <f t="shared" ref="AR24" si="410">$D20*AR23/(1-(1+$D20)^(-1*$D19))</f>
        <v>5435.7815690948128</v>
      </c>
      <c r="AS24" s="50">
        <f t="shared" ref="AS24" si="411">$D20*AS23/(1-(1+$D20)^(-1*$D19))</f>
        <v>5435.7815690948128</v>
      </c>
      <c r="AT24" s="50">
        <f t="shared" ref="AT24" si="412">$D20*AT23/(1-(1+$D20)^(-1*$D19))</f>
        <v>5435.7815690948128</v>
      </c>
      <c r="AU24" s="50">
        <f t="shared" ref="AU24" si="413">$D20*AU23/(1-(1+$D20)^(-1*$D19))</f>
        <v>5435.7815690948128</v>
      </c>
      <c r="AV24" s="50">
        <f t="shared" ref="AV24" si="414">$D20*AV23/(1-(1+$D20)^(-1*$D19))</f>
        <v>5435.7815690948128</v>
      </c>
      <c r="AW24" s="50">
        <f t="shared" ref="AW24" si="415">$D20*AW23/(1-(1+$D20)^(-1*$D19))</f>
        <v>5435.7815690948128</v>
      </c>
      <c r="AX24" s="50">
        <f t="shared" ref="AX24" si="416">$D20*AX23/(1-(1+$D20)^(-1*$D19))</f>
        <v>5435.7815690948128</v>
      </c>
      <c r="AY24" s="50">
        <f t="shared" ref="AY24" si="417">$D20*AY23/(1-(1+$D20)^(-1*$D19))</f>
        <v>5435.7815690948128</v>
      </c>
      <c r="AZ24" s="50">
        <f t="shared" ref="AZ24" si="418">$D20*AZ23/(1-(1+$D20)^(-1*$D19))</f>
        <v>5435.7815690948128</v>
      </c>
      <c r="BA24" s="50">
        <f t="shared" ref="BA24" si="419">$D20*BA23/(1-(1+$D20)^(-1*$D19))</f>
        <v>5435.7815690948128</v>
      </c>
      <c r="BB24" s="50">
        <f t="shared" ref="BB24" si="420">$D20*BB23/(1-(1+$D20)^(-1*$D19))</f>
        <v>5435.7815690948128</v>
      </c>
      <c r="BC24" s="50">
        <f t="shared" ref="BC24" si="421">$D20*BC23/(1-(1+$D20)^(-1*$D19))</f>
        <v>5435.7815690948128</v>
      </c>
      <c r="BD24" s="50">
        <f t="shared" ref="BD24" si="422">$D20*BD23/(1-(1+$D20)^(-1*$D19))</f>
        <v>5435.7815690948128</v>
      </c>
      <c r="BE24" s="50">
        <f t="shared" ref="BE24" si="423">$D20*BE23/(1-(1+$D20)^(-1*$D19))</f>
        <v>5435.7815690948128</v>
      </c>
      <c r="BF24" s="50">
        <f t="shared" ref="BF24" si="424">$D20*BF23/(1-(1+$D20)^(-1*$D19))</f>
        <v>5435.7815690948128</v>
      </c>
      <c r="BG24" s="50">
        <f t="shared" ref="BG24" si="425">$D20*BG23/(1-(1+$D20)^(-1*$D19))</f>
        <v>5435.7815690948128</v>
      </c>
      <c r="BH24" s="50">
        <f t="shared" ref="BH24" si="426">$D20*BH23/(1-(1+$D20)^(-1*$D19))</f>
        <v>5435.7815690948128</v>
      </c>
      <c r="BI24" s="50">
        <f t="shared" ref="BI24" si="427">$D20*BI23/(1-(1+$D20)^(-1*$D19))</f>
        <v>5435.7815690948128</v>
      </c>
      <c r="BJ24" s="50">
        <f t="shared" ref="BJ24" si="428">$D20*BJ23/(1-(1+$D20)^(-1*$D19))</f>
        <v>5435.7815690948128</v>
      </c>
      <c r="BK24" s="50">
        <f t="shared" ref="BK24" si="429">$D20*BK23/(1-(1+$D20)^(-1*$D19))</f>
        <v>5435.7815690948128</v>
      </c>
      <c r="BL24" s="50">
        <f t="shared" ref="BL24" si="430">$D20*BL23/(1-(1+$D20)^(-1*$D19))</f>
        <v>5435.7815690948128</v>
      </c>
      <c r="BM24" s="50">
        <f t="shared" ref="BM24" si="431">$D20*BM23/(1-(1+$D20)^(-1*$D19))</f>
        <v>5435.7815690948128</v>
      </c>
      <c r="BN24" s="50">
        <f t="shared" ref="BN24" si="432">$D20*BN23/(1-(1+$D20)^(-1*$D19))</f>
        <v>5435.7815690948128</v>
      </c>
      <c r="BO24" s="50">
        <f t="shared" ref="BO24" si="433">$D20*BO23/(1-(1+$D20)^(-1*$D19))</f>
        <v>5435.7815690948128</v>
      </c>
      <c r="BP24" s="50">
        <f t="shared" ref="BP24" si="434">$D20*BP23/(1-(1+$D20)^(-1*$D19))</f>
        <v>5435.7815690948128</v>
      </c>
      <c r="BQ24" s="50">
        <f t="shared" ref="BQ24" si="435">$D20*BQ23/(1-(1+$D20)^(-1*$D19))</f>
        <v>5435.7815690948128</v>
      </c>
      <c r="BR24" s="50">
        <f t="shared" ref="BR24" si="436">$D20*BR23/(1-(1+$D20)^(-1*$D19))</f>
        <v>5435.7815690948128</v>
      </c>
      <c r="BS24" s="50">
        <f t="shared" ref="BS24" si="437">$D20*BS23/(1-(1+$D20)^(-1*$D19))</f>
        <v>5435.7815690948128</v>
      </c>
      <c r="BT24" s="50">
        <f t="shared" ref="BT24" si="438">$D20*BT23/(1-(1+$D20)^(-1*$D19))</f>
        <v>5435.7815690948128</v>
      </c>
      <c r="BU24" s="50">
        <f t="shared" ref="BU24" si="439">$D20*BU23/(1-(1+$D20)^(-1*$D19))</f>
        <v>5435.7815690948128</v>
      </c>
      <c r="BV24" s="50">
        <f t="shared" ref="BV24" si="440">$D20*BV23/(1-(1+$D20)^(-1*$D19))</f>
        <v>5435.7815690948128</v>
      </c>
      <c r="BW24" s="50">
        <f t="shared" ref="BW24" si="441">$D20*BW23/(1-(1+$D20)^(-1*$D19))</f>
        <v>5435.7815690948128</v>
      </c>
      <c r="BX24" s="50">
        <f t="shared" ref="BX24" si="442">$D20*BX23/(1-(1+$D20)^(-1*$D19))</f>
        <v>5435.7815690948128</v>
      </c>
      <c r="BY24" s="50">
        <f t="shared" ref="BY24" si="443">$D20*BY23/(1-(1+$D20)^(-1*$D19))</f>
        <v>5435.7815690948128</v>
      </c>
      <c r="BZ24" s="50">
        <f t="shared" ref="BZ24" si="444">$D20*BZ23/(1-(1+$D20)^(-1*$D19))</f>
        <v>5435.7815690948128</v>
      </c>
      <c r="CA24" s="50">
        <f t="shared" ref="CA24" si="445">$D20*CA23/(1-(1+$D20)^(-1*$D19))</f>
        <v>5435.7815690948128</v>
      </c>
      <c r="CB24" s="50">
        <f t="shared" ref="CB24" si="446">$D20*CB23/(1-(1+$D20)^(-1*$D19))</f>
        <v>5435.7815690948128</v>
      </c>
      <c r="CC24" s="50">
        <f t="shared" ref="CC24" si="447">$D20*CC23/(1-(1+$D20)^(-1*$D19))</f>
        <v>5435.7815690948128</v>
      </c>
      <c r="CD24" s="50">
        <f t="shared" ref="CD24" si="448">$D20*CD23/(1-(1+$D20)^(-1*$D19))</f>
        <v>5435.7815690948128</v>
      </c>
      <c r="CE24" s="50">
        <f t="shared" ref="CE24" si="449">$D20*CE23/(1-(1+$D20)^(-1*$D19))</f>
        <v>5435.7815690948128</v>
      </c>
      <c r="CF24" s="50">
        <f t="shared" ref="CF24" si="450">$D20*CF23/(1-(1+$D20)^(-1*$D19))</f>
        <v>5435.7815690948128</v>
      </c>
      <c r="CG24" s="50">
        <f t="shared" ref="CG24" si="451">$D20*CG23/(1-(1+$D20)^(-1*$D19))</f>
        <v>5435.7815690948128</v>
      </c>
      <c r="CH24" s="50">
        <f t="shared" ref="CH24" si="452">$D20*CH23/(1-(1+$D20)^(-1*$D19))</f>
        <v>5435.7815690948128</v>
      </c>
      <c r="CI24" s="50">
        <f t="shared" ref="CI24" si="453">$D20*CI23/(1-(1+$D20)^(-1*$D19))</f>
        <v>5435.7815690948128</v>
      </c>
      <c r="CJ24" s="50">
        <f t="shared" ref="CJ24" si="454">$D20*CJ23/(1-(1+$D20)^(-1*$D19))</f>
        <v>5435.7815690948128</v>
      </c>
      <c r="CK24" s="50">
        <f t="shared" ref="CK24" si="455">$D20*CK23/(1-(1+$D20)^(-1*$D19))</f>
        <v>5435.7815690948128</v>
      </c>
      <c r="CL24" s="50">
        <f t="shared" ref="CL24" si="456">$D20*CL23/(1-(1+$D20)^(-1*$D19))</f>
        <v>5435.7815690948128</v>
      </c>
      <c r="CM24" s="50">
        <f t="shared" ref="CM24" si="457">$D20*CM23/(1-(1+$D20)^(-1*$D19))</f>
        <v>5435.7815690948128</v>
      </c>
      <c r="CN24" s="50">
        <f t="shared" ref="CN24" si="458">$D20*CN23/(1-(1+$D20)^(-1*$D19))</f>
        <v>5435.7815690948128</v>
      </c>
      <c r="CO24" s="50">
        <f t="shared" ref="CO24" si="459">$D20*CO23/(1-(1+$D20)^(-1*$D19))</f>
        <v>5435.7815690948128</v>
      </c>
      <c r="CP24" s="50">
        <f t="shared" ref="CP24" si="460">$D20*CP23/(1-(1+$D20)^(-1*$D19))</f>
        <v>5435.7815690948128</v>
      </c>
      <c r="CQ24" s="50">
        <f t="shared" ref="CQ24" si="461">$D20*CQ23/(1-(1+$D20)^(-1*$D19))</f>
        <v>5435.7815690948128</v>
      </c>
      <c r="CR24" s="50">
        <f t="shared" ref="CR24" si="462">$D20*CR23/(1-(1+$D20)^(-1*$D19))</f>
        <v>5435.7815690948128</v>
      </c>
      <c r="CS24" s="50">
        <f t="shared" ref="CS24" si="463">$D20*CS23/(1-(1+$D20)^(-1*$D19))</f>
        <v>5435.7815690948128</v>
      </c>
      <c r="CT24" s="50">
        <f t="shared" ref="CT24" si="464">$D20*CT23/(1-(1+$D20)^(-1*$D19))</f>
        <v>5435.7815690948128</v>
      </c>
      <c r="CU24" s="50">
        <f t="shared" ref="CU24" si="465">$D20*CU23/(1-(1+$D20)^(-1*$D19))</f>
        <v>5435.7815690948128</v>
      </c>
      <c r="CV24" s="50">
        <f t="shared" ref="CV24" si="466">$D20*CV23/(1-(1+$D20)^(-1*$D19))</f>
        <v>5435.7815690948128</v>
      </c>
      <c r="CW24" s="50">
        <f t="shared" ref="CW24" si="467">$D20*CW23/(1-(1+$D20)^(-1*$D19))</f>
        <v>5435.7815690948128</v>
      </c>
      <c r="CX24" s="50">
        <f t="shared" ref="CX24" si="468">$D20*CX23/(1-(1+$D20)^(-1*$D19))</f>
        <v>5435.7815690948128</v>
      </c>
      <c r="CY24" s="50">
        <f t="shared" ref="CY24" si="469">$D20*CY23/(1-(1+$D20)^(-1*$D19))</f>
        <v>5435.7815690948128</v>
      </c>
      <c r="CZ24" s="50">
        <f t="shared" ref="CZ24" si="470">$D20*CZ23/(1-(1+$D20)^(-1*$D19))</f>
        <v>5435.7815690948128</v>
      </c>
      <c r="DA24" s="50">
        <f t="shared" ref="DA24" si="471">$D20*DA23/(1-(1+$D20)^(-1*$D19))</f>
        <v>5435.7815690948128</v>
      </c>
      <c r="DB24" s="50">
        <f t="shared" ref="DB24" si="472">$D20*DB23/(1-(1+$D20)^(-1*$D19))</f>
        <v>5435.7815690948128</v>
      </c>
      <c r="DC24" s="50">
        <f t="shared" ref="DC24" si="473">$D20*DC23/(1-(1+$D20)^(-1*$D19))</f>
        <v>5435.7815690948128</v>
      </c>
      <c r="DD24" s="50">
        <f t="shared" ref="DD24" si="474">$D20*DD23/(1-(1+$D20)^(-1*$D19))</f>
        <v>5435.7815690948128</v>
      </c>
      <c r="DE24" s="50">
        <f t="shared" ref="DE24" si="475">$D20*DE23/(1-(1+$D20)^(-1*$D19))</f>
        <v>5435.7815690948128</v>
      </c>
      <c r="DF24" s="50">
        <f t="shared" ref="DF24" si="476">$D20*DF23/(1-(1+$D20)^(-1*$D19))</f>
        <v>5435.7815690948128</v>
      </c>
      <c r="DG24" s="50">
        <f t="shared" ref="DG24" si="477">$D20*DG23/(1-(1+$D20)^(-1*$D19))</f>
        <v>5435.7815690948128</v>
      </c>
      <c r="DH24" s="50">
        <f t="shared" ref="DH24" si="478">$D20*DH23/(1-(1+$D20)^(-1*$D19))</f>
        <v>5435.7815690948128</v>
      </c>
      <c r="DI24" s="50">
        <f t="shared" ref="DI24" si="479">$D20*DI23/(1-(1+$D20)^(-1*$D19))</f>
        <v>5435.7815690948128</v>
      </c>
      <c r="DJ24" s="50">
        <f t="shared" ref="DJ24" si="480">$D20*DJ23/(1-(1+$D20)^(-1*$D19))</f>
        <v>5435.7815690948128</v>
      </c>
      <c r="DK24" s="50">
        <f t="shared" ref="DK24" si="481">$D20*DK23/(1-(1+$D20)^(-1*$D19))</f>
        <v>5435.7815690948128</v>
      </c>
      <c r="DL24" s="50">
        <f t="shared" ref="DL24" si="482">$D20*DL23/(1-(1+$D20)^(-1*$D19))</f>
        <v>5435.7815690948128</v>
      </c>
      <c r="DM24" s="50">
        <f t="shared" ref="DM24" si="483">$D20*DM23/(1-(1+$D20)^(-1*$D19))</f>
        <v>5435.7815690948128</v>
      </c>
      <c r="DN24" s="50">
        <f t="shared" ref="DN24" si="484">$D20*DN23/(1-(1+$D20)^(-1*$D19))</f>
        <v>5435.7815690948128</v>
      </c>
    </row>
    <row r="25" spans="1:118" ht="16.2" thickBot="1" x14ac:dyDescent="0.35">
      <c r="A25" s="24"/>
      <c r="B25" s="10" t="s">
        <v>67</v>
      </c>
      <c r="C25" s="4" t="s">
        <v>45</v>
      </c>
      <c r="D25" s="86">
        <v>19.600000000000001</v>
      </c>
      <c r="J25" s="262"/>
      <c r="K25" s="30"/>
      <c r="L25" s="10" t="s">
        <v>80</v>
      </c>
      <c r="M25" s="10" t="s">
        <v>3</v>
      </c>
      <c r="N25" s="50">
        <f>$D22*$D18</f>
        <v>1085</v>
      </c>
      <c r="P25" s="30"/>
      <c r="Q25" s="10" t="s">
        <v>80</v>
      </c>
      <c r="R25" s="10" t="s">
        <v>3</v>
      </c>
      <c r="S25" s="50">
        <f>$D22*$D18</f>
        <v>1085</v>
      </c>
      <c r="T25" s="50">
        <f>$D22*$D18</f>
        <v>1085</v>
      </c>
      <c r="U25" s="50">
        <f t="shared" ref="U25:AA25" si="485">$D22*$D18</f>
        <v>1085</v>
      </c>
      <c r="V25" s="50">
        <f t="shared" si="485"/>
        <v>1085</v>
      </c>
      <c r="W25" s="50">
        <f t="shared" si="485"/>
        <v>1085</v>
      </c>
      <c r="X25" s="50">
        <f t="shared" si="485"/>
        <v>1085</v>
      </c>
      <c r="Y25" s="50">
        <f t="shared" si="485"/>
        <v>1085</v>
      </c>
      <c r="Z25" s="50">
        <f t="shared" si="485"/>
        <v>1085</v>
      </c>
      <c r="AA25" s="50">
        <f t="shared" si="485"/>
        <v>1085</v>
      </c>
      <c r="AB25" s="50">
        <f t="shared" ref="AB25:CM25" si="486">$D22*$D18</f>
        <v>1085</v>
      </c>
      <c r="AC25" s="50">
        <f t="shared" si="486"/>
        <v>1085</v>
      </c>
      <c r="AD25" s="50">
        <f t="shared" si="486"/>
        <v>1085</v>
      </c>
      <c r="AE25" s="50">
        <f t="shared" si="486"/>
        <v>1085</v>
      </c>
      <c r="AF25" s="50">
        <f t="shared" si="486"/>
        <v>1085</v>
      </c>
      <c r="AG25" s="50">
        <f t="shared" si="486"/>
        <v>1085</v>
      </c>
      <c r="AH25" s="50">
        <f t="shared" si="486"/>
        <v>1085</v>
      </c>
      <c r="AI25" s="50">
        <f t="shared" si="486"/>
        <v>1085</v>
      </c>
      <c r="AJ25" s="50">
        <f t="shared" si="486"/>
        <v>1085</v>
      </c>
      <c r="AK25" s="50">
        <f t="shared" si="486"/>
        <v>1085</v>
      </c>
      <c r="AL25" s="50">
        <f t="shared" si="486"/>
        <v>1085</v>
      </c>
      <c r="AM25" s="50">
        <f t="shared" si="486"/>
        <v>1085</v>
      </c>
      <c r="AN25" s="50">
        <f t="shared" si="486"/>
        <v>1085</v>
      </c>
      <c r="AO25" s="50">
        <f t="shared" si="486"/>
        <v>1085</v>
      </c>
      <c r="AP25" s="50">
        <f t="shared" si="486"/>
        <v>1085</v>
      </c>
      <c r="AQ25" s="50">
        <f t="shared" si="486"/>
        <v>1085</v>
      </c>
      <c r="AR25" s="50">
        <f t="shared" si="486"/>
        <v>1085</v>
      </c>
      <c r="AS25" s="50">
        <f t="shared" si="486"/>
        <v>1085</v>
      </c>
      <c r="AT25" s="50">
        <f t="shared" si="486"/>
        <v>1085</v>
      </c>
      <c r="AU25" s="50">
        <f t="shared" si="486"/>
        <v>1085</v>
      </c>
      <c r="AV25" s="50">
        <f t="shared" si="486"/>
        <v>1085</v>
      </c>
      <c r="AW25" s="50">
        <f t="shared" si="486"/>
        <v>1085</v>
      </c>
      <c r="AX25" s="50">
        <f t="shared" si="486"/>
        <v>1085</v>
      </c>
      <c r="AY25" s="50">
        <f t="shared" si="486"/>
        <v>1085</v>
      </c>
      <c r="AZ25" s="50">
        <f t="shared" si="486"/>
        <v>1085</v>
      </c>
      <c r="BA25" s="50">
        <f t="shared" si="486"/>
        <v>1085</v>
      </c>
      <c r="BB25" s="50">
        <f t="shared" si="486"/>
        <v>1085</v>
      </c>
      <c r="BC25" s="50">
        <f t="shared" si="486"/>
        <v>1085</v>
      </c>
      <c r="BD25" s="50">
        <f t="shared" si="486"/>
        <v>1085</v>
      </c>
      <c r="BE25" s="50">
        <f t="shared" si="486"/>
        <v>1085</v>
      </c>
      <c r="BF25" s="50">
        <f t="shared" si="486"/>
        <v>1085</v>
      </c>
      <c r="BG25" s="50">
        <f t="shared" si="486"/>
        <v>1085</v>
      </c>
      <c r="BH25" s="50">
        <f t="shared" si="486"/>
        <v>1085</v>
      </c>
      <c r="BI25" s="50">
        <f t="shared" si="486"/>
        <v>1085</v>
      </c>
      <c r="BJ25" s="50">
        <f t="shared" si="486"/>
        <v>1085</v>
      </c>
      <c r="BK25" s="50">
        <f t="shared" si="486"/>
        <v>1085</v>
      </c>
      <c r="BL25" s="50">
        <f t="shared" si="486"/>
        <v>1085</v>
      </c>
      <c r="BM25" s="50">
        <f t="shared" si="486"/>
        <v>1085</v>
      </c>
      <c r="BN25" s="50">
        <f t="shared" si="486"/>
        <v>1085</v>
      </c>
      <c r="BO25" s="50">
        <f t="shared" si="486"/>
        <v>1085</v>
      </c>
      <c r="BP25" s="50">
        <f t="shared" si="486"/>
        <v>1085</v>
      </c>
      <c r="BQ25" s="50">
        <f t="shared" si="486"/>
        <v>1085</v>
      </c>
      <c r="BR25" s="50">
        <f t="shared" si="486"/>
        <v>1085</v>
      </c>
      <c r="BS25" s="50">
        <f t="shared" si="486"/>
        <v>1085</v>
      </c>
      <c r="BT25" s="50">
        <f t="shared" si="486"/>
        <v>1085</v>
      </c>
      <c r="BU25" s="50">
        <f t="shared" si="486"/>
        <v>1085</v>
      </c>
      <c r="BV25" s="50">
        <f t="shared" si="486"/>
        <v>1085</v>
      </c>
      <c r="BW25" s="50">
        <f t="shared" si="486"/>
        <v>1085</v>
      </c>
      <c r="BX25" s="50">
        <f t="shared" si="486"/>
        <v>1085</v>
      </c>
      <c r="BY25" s="50">
        <f t="shared" si="486"/>
        <v>1085</v>
      </c>
      <c r="BZ25" s="50">
        <f t="shared" si="486"/>
        <v>1085</v>
      </c>
      <c r="CA25" s="50">
        <f t="shared" si="486"/>
        <v>1085</v>
      </c>
      <c r="CB25" s="50">
        <f t="shared" si="486"/>
        <v>1085</v>
      </c>
      <c r="CC25" s="50">
        <f t="shared" si="486"/>
        <v>1085</v>
      </c>
      <c r="CD25" s="50">
        <f t="shared" si="486"/>
        <v>1085</v>
      </c>
      <c r="CE25" s="50">
        <f t="shared" si="486"/>
        <v>1085</v>
      </c>
      <c r="CF25" s="50">
        <f t="shared" si="486"/>
        <v>1085</v>
      </c>
      <c r="CG25" s="50">
        <f t="shared" si="486"/>
        <v>1085</v>
      </c>
      <c r="CH25" s="50">
        <f t="shared" si="486"/>
        <v>1085</v>
      </c>
      <c r="CI25" s="50">
        <f t="shared" si="486"/>
        <v>1085</v>
      </c>
      <c r="CJ25" s="50">
        <f t="shared" si="486"/>
        <v>1085</v>
      </c>
      <c r="CK25" s="50">
        <f t="shared" si="486"/>
        <v>1085</v>
      </c>
      <c r="CL25" s="50">
        <f t="shared" si="486"/>
        <v>1085</v>
      </c>
      <c r="CM25" s="50">
        <f t="shared" si="486"/>
        <v>1085</v>
      </c>
      <c r="CN25" s="50">
        <f t="shared" ref="CN25:DN25" si="487">$D22*$D18</f>
        <v>1085</v>
      </c>
      <c r="CO25" s="50">
        <f t="shared" si="487"/>
        <v>1085</v>
      </c>
      <c r="CP25" s="50">
        <f t="shared" si="487"/>
        <v>1085</v>
      </c>
      <c r="CQ25" s="50">
        <f t="shared" si="487"/>
        <v>1085</v>
      </c>
      <c r="CR25" s="50">
        <f t="shared" si="487"/>
        <v>1085</v>
      </c>
      <c r="CS25" s="50">
        <f t="shared" si="487"/>
        <v>1085</v>
      </c>
      <c r="CT25" s="50">
        <f t="shared" si="487"/>
        <v>1085</v>
      </c>
      <c r="CU25" s="50">
        <f t="shared" si="487"/>
        <v>1085</v>
      </c>
      <c r="CV25" s="50">
        <f t="shared" si="487"/>
        <v>1085</v>
      </c>
      <c r="CW25" s="50">
        <f t="shared" si="487"/>
        <v>1085</v>
      </c>
      <c r="CX25" s="50">
        <f t="shared" si="487"/>
        <v>1085</v>
      </c>
      <c r="CY25" s="50">
        <f t="shared" si="487"/>
        <v>1085</v>
      </c>
      <c r="CZ25" s="50">
        <f t="shared" si="487"/>
        <v>1085</v>
      </c>
      <c r="DA25" s="50">
        <f t="shared" si="487"/>
        <v>1085</v>
      </c>
      <c r="DB25" s="50">
        <f t="shared" si="487"/>
        <v>1085</v>
      </c>
      <c r="DC25" s="50">
        <f t="shared" si="487"/>
        <v>1085</v>
      </c>
      <c r="DD25" s="50">
        <f t="shared" si="487"/>
        <v>1085</v>
      </c>
      <c r="DE25" s="50">
        <f t="shared" si="487"/>
        <v>1085</v>
      </c>
      <c r="DF25" s="50">
        <f t="shared" si="487"/>
        <v>1085</v>
      </c>
      <c r="DG25" s="50">
        <f t="shared" si="487"/>
        <v>1085</v>
      </c>
      <c r="DH25" s="50">
        <f t="shared" si="487"/>
        <v>1085</v>
      </c>
      <c r="DI25" s="50">
        <f t="shared" si="487"/>
        <v>1085</v>
      </c>
      <c r="DJ25" s="50">
        <f t="shared" si="487"/>
        <v>1085</v>
      </c>
      <c r="DK25" s="50">
        <f t="shared" si="487"/>
        <v>1085</v>
      </c>
      <c r="DL25" s="50">
        <f t="shared" si="487"/>
        <v>1085</v>
      </c>
      <c r="DM25" s="50">
        <f t="shared" si="487"/>
        <v>1085</v>
      </c>
      <c r="DN25" s="50">
        <f t="shared" si="487"/>
        <v>1085</v>
      </c>
    </row>
    <row r="26" spans="1:118" ht="15.6" x14ac:dyDescent="0.3">
      <c r="A26" s="24"/>
      <c r="B26" s="10" t="s">
        <v>52</v>
      </c>
      <c r="C26" s="4" t="s">
        <v>17</v>
      </c>
      <c r="D26" s="114">
        <f>D24*D25/1000</f>
        <v>1.7171560000000001</v>
      </c>
      <c r="E26" s="1" t="s">
        <v>18</v>
      </c>
      <c r="J26" s="262"/>
      <c r="K26" s="30"/>
      <c r="L26" s="10" t="s">
        <v>78</v>
      </c>
      <c r="M26" s="10"/>
      <c r="N26" s="16">
        <f>N25+N24</f>
        <v>6520.7815690948128</v>
      </c>
      <c r="P26" s="30"/>
      <c r="Q26" s="10" t="s">
        <v>78</v>
      </c>
      <c r="R26" s="10"/>
      <c r="S26" s="16">
        <f>S25+S24</f>
        <v>6520.7815690948128</v>
      </c>
      <c r="T26" s="16">
        <f>T25+T24</f>
        <v>6520.7815690948128</v>
      </c>
      <c r="U26" s="16">
        <f t="shared" ref="U26:AA26" si="488">U25+U24</f>
        <v>6520.7815690948128</v>
      </c>
      <c r="V26" s="16">
        <f t="shared" si="488"/>
        <v>6520.7815690948128</v>
      </c>
      <c r="W26" s="16">
        <f t="shared" si="488"/>
        <v>6520.7815690948128</v>
      </c>
      <c r="X26" s="16">
        <f t="shared" si="488"/>
        <v>6520.7815690948128</v>
      </c>
      <c r="Y26" s="16">
        <f t="shared" si="488"/>
        <v>6520.7815690948128</v>
      </c>
      <c r="Z26" s="16">
        <f t="shared" si="488"/>
        <v>6520.7815690948128</v>
      </c>
      <c r="AA26" s="16">
        <f t="shared" si="488"/>
        <v>6520.7815690948128</v>
      </c>
      <c r="AB26" s="16">
        <f t="shared" ref="AB26" si="489">AB25+AB24</f>
        <v>6520.7815690948128</v>
      </c>
      <c r="AC26" s="16">
        <f t="shared" ref="AC26" si="490">AC25+AC24</f>
        <v>6520.7815690948128</v>
      </c>
      <c r="AD26" s="16">
        <f t="shared" ref="AD26" si="491">AD25+AD24</f>
        <v>6520.7815690948128</v>
      </c>
      <c r="AE26" s="16">
        <f t="shared" ref="AE26" si="492">AE25+AE24</f>
        <v>6520.7815690948128</v>
      </c>
      <c r="AF26" s="16">
        <f t="shared" ref="AF26" si="493">AF25+AF24</f>
        <v>6520.7815690948128</v>
      </c>
      <c r="AG26" s="16">
        <f t="shared" ref="AG26" si="494">AG25+AG24</f>
        <v>6520.7815690948128</v>
      </c>
      <c r="AH26" s="16">
        <f t="shared" ref="AH26" si="495">AH25+AH24</f>
        <v>6520.7815690948128</v>
      </c>
      <c r="AI26" s="16">
        <f t="shared" ref="AI26" si="496">AI25+AI24</f>
        <v>6520.7815690948128</v>
      </c>
      <c r="AJ26" s="16">
        <f t="shared" ref="AJ26" si="497">AJ25+AJ24</f>
        <v>6520.7815690948128</v>
      </c>
      <c r="AK26" s="16">
        <f t="shared" ref="AK26" si="498">AK25+AK24</f>
        <v>6520.7815690948128</v>
      </c>
      <c r="AL26" s="16">
        <f t="shared" ref="AL26" si="499">AL25+AL24</f>
        <v>6520.7815690948128</v>
      </c>
      <c r="AM26" s="16">
        <f t="shared" ref="AM26" si="500">AM25+AM24</f>
        <v>6520.7815690948128</v>
      </c>
      <c r="AN26" s="16">
        <f t="shared" ref="AN26" si="501">AN25+AN24</f>
        <v>6520.7815690948128</v>
      </c>
      <c r="AO26" s="16">
        <f t="shared" ref="AO26" si="502">AO25+AO24</f>
        <v>6520.7815690948128</v>
      </c>
      <c r="AP26" s="16">
        <f t="shared" ref="AP26" si="503">AP25+AP24</f>
        <v>6520.7815690948128</v>
      </c>
      <c r="AQ26" s="16">
        <f t="shared" ref="AQ26" si="504">AQ25+AQ24</f>
        <v>6520.7815690948128</v>
      </c>
      <c r="AR26" s="16">
        <f t="shared" ref="AR26" si="505">AR25+AR24</f>
        <v>6520.7815690948128</v>
      </c>
      <c r="AS26" s="16">
        <f t="shared" ref="AS26" si="506">AS25+AS24</f>
        <v>6520.7815690948128</v>
      </c>
      <c r="AT26" s="16">
        <f t="shared" ref="AT26" si="507">AT25+AT24</f>
        <v>6520.7815690948128</v>
      </c>
      <c r="AU26" s="16">
        <f t="shared" ref="AU26" si="508">AU25+AU24</f>
        <v>6520.7815690948128</v>
      </c>
      <c r="AV26" s="16">
        <f t="shared" ref="AV26" si="509">AV25+AV24</f>
        <v>6520.7815690948128</v>
      </c>
      <c r="AW26" s="16">
        <f t="shared" ref="AW26" si="510">AW25+AW24</f>
        <v>6520.7815690948128</v>
      </c>
      <c r="AX26" s="16">
        <f t="shared" ref="AX26" si="511">AX25+AX24</f>
        <v>6520.7815690948128</v>
      </c>
      <c r="AY26" s="16">
        <f t="shared" ref="AY26" si="512">AY25+AY24</f>
        <v>6520.7815690948128</v>
      </c>
      <c r="AZ26" s="16">
        <f t="shared" ref="AZ26" si="513">AZ25+AZ24</f>
        <v>6520.7815690948128</v>
      </c>
      <c r="BA26" s="16">
        <f t="shared" ref="BA26" si="514">BA25+BA24</f>
        <v>6520.7815690948128</v>
      </c>
      <c r="BB26" s="16">
        <f t="shared" ref="BB26" si="515">BB25+BB24</f>
        <v>6520.7815690948128</v>
      </c>
      <c r="BC26" s="16">
        <f t="shared" ref="BC26" si="516">BC25+BC24</f>
        <v>6520.7815690948128</v>
      </c>
      <c r="BD26" s="16">
        <f t="shared" ref="BD26" si="517">BD25+BD24</f>
        <v>6520.7815690948128</v>
      </c>
      <c r="BE26" s="16">
        <f t="shared" ref="BE26" si="518">BE25+BE24</f>
        <v>6520.7815690948128</v>
      </c>
      <c r="BF26" s="16">
        <f t="shared" ref="BF26" si="519">BF25+BF24</f>
        <v>6520.7815690948128</v>
      </c>
      <c r="BG26" s="16">
        <f t="shared" ref="BG26" si="520">BG25+BG24</f>
        <v>6520.7815690948128</v>
      </c>
      <c r="BH26" s="16">
        <f t="shared" ref="BH26" si="521">BH25+BH24</f>
        <v>6520.7815690948128</v>
      </c>
      <c r="BI26" s="16">
        <f t="shared" ref="BI26" si="522">BI25+BI24</f>
        <v>6520.7815690948128</v>
      </c>
      <c r="BJ26" s="16">
        <f t="shared" ref="BJ26" si="523">BJ25+BJ24</f>
        <v>6520.7815690948128</v>
      </c>
      <c r="BK26" s="16">
        <f t="shared" ref="BK26" si="524">BK25+BK24</f>
        <v>6520.7815690948128</v>
      </c>
      <c r="BL26" s="16">
        <f t="shared" ref="BL26" si="525">BL25+BL24</f>
        <v>6520.7815690948128</v>
      </c>
      <c r="BM26" s="16">
        <f t="shared" ref="BM26" si="526">BM25+BM24</f>
        <v>6520.7815690948128</v>
      </c>
      <c r="BN26" s="16">
        <f t="shared" ref="BN26" si="527">BN25+BN24</f>
        <v>6520.7815690948128</v>
      </c>
      <c r="BO26" s="16">
        <f t="shared" ref="BO26" si="528">BO25+BO24</f>
        <v>6520.7815690948128</v>
      </c>
      <c r="BP26" s="16">
        <f t="shared" ref="BP26" si="529">BP25+BP24</f>
        <v>6520.7815690948128</v>
      </c>
      <c r="BQ26" s="16">
        <f t="shared" ref="BQ26" si="530">BQ25+BQ24</f>
        <v>6520.7815690948128</v>
      </c>
      <c r="BR26" s="16">
        <f t="shared" ref="BR26" si="531">BR25+BR24</f>
        <v>6520.7815690948128</v>
      </c>
      <c r="BS26" s="16">
        <f t="shared" ref="BS26" si="532">BS25+BS24</f>
        <v>6520.7815690948128</v>
      </c>
      <c r="BT26" s="16">
        <f t="shared" ref="BT26" si="533">BT25+BT24</f>
        <v>6520.7815690948128</v>
      </c>
      <c r="BU26" s="16">
        <f t="shared" ref="BU26" si="534">BU25+BU24</f>
        <v>6520.7815690948128</v>
      </c>
      <c r="BV26" s="16">
        <f t="shared" ref="BV26" si="535">BV25+BV24</f>
        <v>6520.7815690948128</v>
      </c>
      <c r="BW26" s="16">
        <f t="shared" ref="BW26" si="536">BW25+BW24</f>
        <v>6520.7815690948128</v>
      </c>
      <c r="BX26" s="16">
        <f t="shared" ref="BX26" si="537">BX25+BX24</f>
        <v>6520.7815690948128</v>
      </c>
      <c r="BY26" s="16">
        <f t="shared" ref="BY26" si="538">BY25+BY24</f>
        <v>6520.7815690948128</v>
      </c>
      <c r="BZ26" s="16">
        <f t="shared" ref="BZ26" si="539">BZ25+BZ24</f>
        <v>6520.7815690948128</v>
      </c>
      <c r="CA26" s="16">
        <f t="shared" ref="CA26" si="540">CA25+CA24</f>
        <v>6520.7815690948128</v>
      </c>
      <c r="CB26" s="16">
        <f t="shared" ref="CB26" si="541">CB25+CB24</f>
        <v>6520.7815690948128</v>
      </c>
      <c r="CC26" s="16">
        <f t="shared" ref="CC26" si="542">CC25+CC24</f>
        <v>6520.7815690948128</v>
      </c>
      <c r="CD26" s="16">
        <f t="shared" ref="CD26" si="543">CD25+CD24</f>
        <v>6520.7815690948128</v>
      </c>
      <c r="CE26" s="16">
        <f t="shared" ref="CE26" si="544">CE25+CE24</f>
        <v>6520.7815690948128</v>
      </c>
      <c r="CF26" s="16">
        <f t="shared" ref="CF26" si="545">CF25+CF24</f>
        <v>6520.7815690948128</v>
      </c>
      <c r="CG26" s="16">
        <f t="shared" ref="CG26" si="546">CG25+CG24</f>
        <v>6520.7815690948128</v>
      </c>
      <c r="CH26" s="16">
        <f t="shared" ref="CH26" si="547">CH25+CH24</f>
        <v>6520.7815690948128</v>
      </c>
      <c r="CI26" s="16">
        <f t="shared" ref="CI26" si="548">CI25+CI24</f>
        <v>6520.7815690948128</v>
      </c>
      <c r="CJ26" s="16">
        <f t="shared" ref="CJ26" si="549">CJ25+CJ24</f>
        <v>6520.7815690948128</v>
      </c>
      <c r="CK26" s="16">
        <f t="shared" ref="CK26" si="550">CK25+CK24</f>
        <v>6520.7815690948128</v>
      </c>
      <c r="CL26" s="16">
        <f t="shared" ref="CL26" si="551">CL25+CL24</f>
        <v>6520.7815690948128</v>
      </c>
      <c r="CM26" s="16">
        <f t="shared" ref="CM26" si="552">CM25+CM24</f>
        <v>6520.7815690948128</v>
      </c>
      <c r="CN26" s="16">
        <f t="shared" ref="CN26" si="553">CN25+CN24</f>
        <v>6520.7815690948128</v>
      </c>
      <c r="CO26" s="16">
        <f t="shared" ref="CO26" si="554">CO25+CO24</f>
        <v>6520.7815690948128</v>
      </c>
      <c r="CP26" s="16">
        <f t="shared" ref="CP26" si="555">CP25+CP24</f>
        <v>6520.7815690948128</v>
      </c>
      <c r="CQ26" s="16">
        <f t="shared" ref="CQ26" si="556">CQ25+CQ24</f>
        <v>6520.7815690948128</v>
      </c>
      <c r="CR26" s="16">
        <f t="shared" ref="CR26" si="557">CR25+CR24</f>
        <v>6520.7815690948128</v>
      </c>
      <c r="CS26" s="16">
        <f t="shared" ref="CS26" si="558">CS25+CS24</f>
        <v>6520.7815690948128</v>
      </c>
      <c r="CT26" s="16">
        <f t="shared" ref="CT26" si="559">CT25+CT24</f>
        <v>6520.7815690948128</v>
      </c>
      <c r="CU26" s="16">
        <f t="shared" ref="CU26" si="560">CU25+CU24</f>
        <v>6520.7815690948128</v>
      </c>
      <c r="CV26" s="16">
        <f t="shared" ref="CV26" si="561">CV25+CV24</f>
        <v>6520.7815690948128</v>
      </c>
      <c r="CW26" s="16">
        <f t="shared" ref="CW26" si="562">CW25+CW24</f>
        <v>6520.7815690948128</v>
      </c>
      <c r="CX26" s="16">
        <f t="shared" ref="CX26" si="563">CX25+CX24</f>
        <v>6520.7815690948128</v>
      </c>
      <c r="CY26" s="16">
        <f t="shared" ref="CY26" si="564">CY25+CY24</f>
        <v>6520.7815690948128</v>
      </c>
      <c r="CZ26" s="16">
        <f t="shared" ref="CZ26" si="565">CZ25+CZ24</f>
        <v>6520.7815690948128</v>
      </c>
      <c r="DA26" s="16">
        <f t="shared" ref="DA26" si="566">DA25+DA24</f>
        <v>6520.7815690948128</v>
      </c>
      <c r="DB26" s="16">
        <f t="shared" ref="DB26" si="567">DB25+DB24</f>
        <v>6520.7815690948128</v>
      </c>
      <c r="DC26" s="16">
        <f t="shared" ref="DC26" si="568">DC25+DC24</f>
        <v>6520.7815690948128</v>
      </c>
      <c r="DD26" s="16">
        <f t="shared" ref="DD26" si="569">DD25+DD24</f>
        <v>6520.7815690948128</v>
      </c>
      <c r="DE26" s="16">
        <f t="shared" ref="DE26" si="570">DE25+DE24</f>
        <v>6520.7815690948128</v>
      </c>
      <c r="DF26" s="16">
        <f t="shared" ref="DF26" si="571">DF25+DF24</f>
        <v>6520.7815690948128</v>
      </c>
      <c r="DG26" s="16">
        <f t="shared" ref="DG26" si="572">DG25+DG24</f>
        <v>6520.7815690948128</v>
      </c>
      <c r="DH26" s="16">
        <f t="shared" ref="DH26" si="573">DH25+DH24</f>
        <v>6520.7815690948128</v>
      </c>
      <c r="DI26" s="16">
        <f t="shared" ref="DI26" si="574">DI25+DI24</f>
        <v>6520.7815690948128</v>
      </c>
      <c r="DJ26" s="16">
        <f t="shared" ref="DJ26" si="575">DJ25+DJ24</f>
        <v>6520.7815690948128</v>
      </c>
      <c r="DK26" s="16">
        <f t="shared" ref="DK26" si="576">DK25+DK24</f>
        <v>6520.7815690948128</v>
      </c>
      <c r="DL26" s="16">
        <f t="shared" ref="DL26" si="577">DL25+DL24</f>
        <v>6520.7815690948128</v>
      </c>
      <c r="DM26" s="16">
        <f t="shared" ref="DM26" si="578">DM25+DM24</f>
        <v>6520.7815690948128</v>
      </c>
      <c r="DN26" s="16">
        <f t="shared" ref="DN26" si="579">DN25+DN24</f>
        <v>6520.7815690948128</v>
      </c>
    </row>
    <row r="27" spans="1:118" ht="15.6" x14ac:dyDescent="0.3">
      <c r="A27" s="24"/>
      <c r="B27" s="10" t="s">
        <v>53</v>
      </c>
      <c r="C27" s="4" t="s">
        <v>54</v>
      </c>
      <c r="D27" s="5">
        <v>569</v>
      </c>
      <c r="J27" s="262"/>
      <c r="K27" s="30"/>
      <c r="L27" s="10" t="s">
        <v>82</v>
      </c>
      <c r="M27" s="10"/>
      <c r="N27" s="51">
        <f>$D52*$D53*52*$D28</f>
        <v>4446</v>
      </c>
      <c r="P27" s="30"/>
      <c r="Q27" s="10" t="s">
        <v>82</v>
      </c>
      <c r="R27" s="10"/>
      <c r="S27" s="51">
        <f>$D52*$D53*52*$D28</f>
        <v>4446</v>
      </c>
      <c r="T27" s="51">
        <f>$D52*$D53*52*$D28</f>
        <v>4446</v>
      </c>
      <c r="U27" s="51">
        <f t="shared" ref="U27:AA27" si="580">$D52*$D53*52*$D28</f>
        <v>4446</v>
      </c>
      <c r="V27" s="51">
        <f t="shared" si="580"/>
        <v>4446</v>
      </c>
      <c r="W27" s="51">
        <f t="shared" si="580"/>
        <v>4446</v>
      </c>
      <c r="X27" s="51">
        <f t="shared" si="580"/>
        <v>4446</v>
      </c>
      <c r="Y27" s="51">
        <f t="shared" si="580"/>
        <v>4446</v>
      </c>
      <c r="Z27" s="51">
        <f t="shared" si="580"/>
        <v>4446</v>
      </c>
      <c r="AA27" s="51">
        <f t="shared" si="580"/>
        <v>4446</v>
      </c>
      <c r="AB27" s="51">
        <f t="shared" ref="AB27" si="581">$D52*$D53*52*$D28</f>
        <v>4446</v>
      </c>
      <c r="AC27" s="51">
        <f t="shared" ref="AC27" si="582">$D52*$D53*52*$D28</f>
        <v>4446</v>
      </c>
      <c r="AD27" s="51">
        <f t="shared" ref="AD27" si="583">$D52*$D53*52*$D28</f>
        <v>4446</v>
      </c>
      <c r="AE27" s="51">
        <f t="shared" ref="AE27" si="584">$D52*$D53*52*$D28</f>
        <v>4446</v>
      </c>
      <c r="AF27" s="51">
        <f t="shared" ref="AF27" si="585">$D52*$D53*52*$D28</f>
        <v>4446</v>
      </c>
      <c r="AG27" s="51">
        <f t="shared" ref="AG27" si="586">$D52*$D53*52*$D28</f>
        <v>4446</v>
      </c>
      <c r="AH27" s="51">
        <f t="shared" ref="AH27" si="587">$D52*$D53*52*$D28</f>
        <v>4446</v>
      </c>
      <c r="AI27" s="51">
        <f t="shared" ref="AI27" si="588">$D52*$D53*52*$D28</f>
        <v>4446</v>
      </c>
      <c r="AJ27" s="51">
        <f t="shared" ref="AJ27" si="589">$D52*$D53*52*$D28</f>
        <v>4446</v>
      </c>
      <c r="AK27" s="51">
        <f t="shared" ref="AK27" si="590">$D52*$D53*52*$D28</f>
        <v>4446</v>
      </c>
      <c r="AL27" s="51">
        <f t="shared" ref="AL27" si="591">$D52*$D53*52*$D28</f>
        <v>4446</v>
      </c>
      <c r="AM27" s="51">
        <f t="shared" ref="AM27" si="592">$D52*$D53*52*$D28</f>
        <v>4446</v>
      </c>
      <c r="AN27" s="51">
        <f t="shared" ref="AN27" si="593">$D52*$D53*52*$D28</f>
        <v>4446</v>
      </c>
      <c r="AO27" s="51">
        <f t="shared" ref="AO27" si="594">$D52*$D53*52*$D28</f>
        <v>4446</v>
      </c>
      <c r="AP27" s="51">
        <f t="shared" ref="AP27" si="595">$D52*$D53*52*$D28</f>
        <v>4446</v>
      </c>
      <c r="AQ27" s="51">
        <f t="shared" ref="AQ27" si="596">$D52*$D53*52*$D28</f>
        <v>4446</v>
      </c>
      <c r="AR27" s="51">
        <f t="shared" ref="AR27" si="597">$D52*$D53*52*$D28</f>
        <v>4446</v>
      </c>
      <c r="AS27" s="51">
        <f t="shared" ref="AS27" si="598">$D52*$D53*52*$D28</f>
        <v>4446</v>
      </c>
      <c r="AT27" s="51">
        <f t="shared" ref="AT27" si="599">$D52*$D53*52*$D28</f>
        <v>4446</v>
      </c>
      <c r="AU27" s="51">
        <f t="shared" ref="AU27" si="600">$D52*$D53*52*$D28</f>
        <v>4446</v>
      </c>
      <c r="AV27" s="51">
        <f t="shared" ref="AV27" si="601">$D52*$D53*52*$D28</f>
        <v>4446</v>
      </c>
      <c r="AW27" s="51">
        <f t="shared" ref="AW27" si="602">$D52*$D53*52*$D28</f>
        <v>4446</v>
      </c>
      <c r="AX27" s="51">
        <f t="shared" ref="AX27" si="603">$D52*$D53*52*$D28</f>
        <v>4446</v>
      </c>
      <c r="AY27" s="51">
        <f t="shared" ref="AY27" si="604">$D52*$D53*52*$D28</f>
        <v>4446</v>
      </c>
      <c r="AZ27" s="51">
        <f t="shared" ref="AZ27" si="605">$D52*$D53*52*$D28</f>
        <v>4446</v>
      </c>
      <c r="BA27" s="51">
        <f t="shared" ref="BA27" si="606">$D52*$D53*52*$D28</f>
        <v>4446</v>
      </c>
      <c r="BB27" s="51">
        <f t="shared" ref="BB27" si="607">$D52*$D53*52*$D28</f>
        <v>4446</v>
      </c>
      <c r="BC27" s="51">
        <f t="shared" ref="BC27" si="608">$D52*$D53*52*$D28</f>
        <v>4446</v>
      </c>
      <c r="BD27" s="51">
        <f t="shared" ref="BD27" si="609">$D52*$D53*52*$D28</f>
        <v>4446</v>
      </c>
      <c r="BE27" s="51">
        <f t="shared" ref="BE27" si="610">$D52*$D53*52*$D28</f>
        <v>4446</v>
      </c>
      <c r="BF27" s="51">
        <f t="shared" ref="BF27" si="611">$D52*$D53*52*$D28</f>
        <v>4446</v>
      </c>
      <c r="BG27" s="51">
        <f t="shared" ref="BG27" si="612">$D52*$D53*52*$D28</f>
        <v>4446</v>
      </c>
      <c r="BH27" s="51">
        <f t="shared" ref="BH27" si="613">$D52*$D53*52*$D28</f>
        <v>4446</v>
      </c>
      <c r="BI27" s="51">
        <f t="shared" ref="BI27" si="614">$D52*$D53*52*$D28</f>
        <v>4446</v>
      </c>
      <c r="BJ27" s="51">
        <f t="shared" ref="BJ27" si="615">$D52*$D53*52*$D28</f>
        <v>4446</v>
      </c>
      <c r="BK27" s="51">
        <f t="shared" ref="BK27" si="616">$D52*$D53*52*$D28</f>
        <v>4446</v>
      </c>
      <c r="BL27" s="51">
        <f t="shared" ref="BL27" si="617">$D52*$D53*52*$D28</f>
        <v>4446</v>
      </c>
      <c r="BM27" s="51">
        <f t="shared" ref="BM27" si="618">$D52*$D53*52*$D28</f>
        <v>4446</v>
      </c>
      <c r="BN27" s="51">
        <f t="shared" ref="BN27" si="619">$D52*$D53*52*$D28</f>
        <v>4446</v>
      </c>
      <c r="BO27" s="51">
        <f t="shared" ref="BO27" si="620">$D52*$D53*52*$D28</f>
        <v>4446</v>
      </c>
      <c r="BP27" s="51">
        <f t="shared" ref="BP27" si="621">$D52*$D53*52*$D28</f>
        <v>4446</v>
      </c>
      <c r="BQ27" s="51">
        <f t="shared" ref="BQ27" si="622">$D52*$D53*52*$D28</f>
        <v>4446</v>
      </c>
      <c r="BR27" s="51">
        <f t="shared" ref="BR27" si="623">$D52*$D53*52*$D28</f>
        <v>4446</v>
      </c>
      <c r="BS27" s="51">
        <f t="shared" ref="BS27" si="624">$D52*$D53*52*$D28</f>
        <v>4446</v>
      </c>
      <c r="BT27" s="51">
        <f t="shared" ref="BT27" si="625">$D52*$D53*52*$D28</f>
        <v>4446</v>
      </c>
      <c r="BU27" s="51">
        <f t="shared" ref="BU27" si="626">$D52*$D53*52*$D28</f>
        <v>4446</v>
      </c>
      <c r="BV27" s="51">
        <f t="shared" ref="BV27" si="627">$D52*$D53*52*$D28</f>
        <v>4446</v>
      </c>
      <c r="BW27" s="51">
        <f t="shared" ref="BW27" si="628">$D52*$D53*52*$D28</f>
        <v>4446</v>
      </c>
      <c r="BX27" s="51">
        <f t="shared" ref="BX27" si="629">$D52*$D53*52*$D28</f>
        <v>4446</v>
      </c>
      <c r="BY27" s="51">
        <f t="shared" ref="BY27" si="630">$D52*$D53*52*$D28</f>
        <v>4446</v>
      </c>
      <c r="BZ27" s="51">
        <f t="shared" ref="BZ27" si="631">$D52*$D53*52*$D28</f>
        <v>4446</v>
      </c>
      <c r="CA27" s="51">
        <f t="shared" ref="CA27" si="632">$D52*$D53*52*$D28</f>
        <v>4446</v>
      </c>
      <c r="CB27" s="51">
        <f t="shared" ref="CB27" si="633">$D52*$D53*52*$D28</f>
        <v>4446</v>
      </c>
      <c r="CC27" s="51">
        <f t="shared" ref="CC27" si="634">$D52*$D53*52*$D28</f>
        <v>4446</v>
      </c>
      <c r="CD27" s="51">
        <f t="shared" ref="CD27" si="635">$D52*$D53*52*$D28</f>
        <v>4446</v>
      </c>
      <c r="CE27" s="51">
        <f t="shared" ref="CE27" si="636">$D52*$D53*52*$D28</f>
        <v>4446</v>
      </c>
      <c r="CF27" s="51">
        <f t="shared" ref="CF27" si="637">$D52*$D53*52*$D28</f>
        <v>4446</v>
      </c>
      <c r="CG27" s="51">
        <f t="shared" ref="CG27" si="638">$D52*$D53*52*$D28</f>
        <v>4446</v>
      </c>
      <c r="CH27" s="51">
        <f t="shared" ref="CH27" si="639">$D52*$D53*52*$D28</f>
        <v>4446</v>
      </c>
      <c r="CI27" s="51">
        <f t="shared" ref="CI27" si="640">$D52*$D53*52*$D28</f>
        <v>4446</v>
      </c>
      <c r="CJ27" s="51">
        <f t="shared" ref="CJ27" si="641">$D52*$D53*52*$D28</f>
        <v>4446</v>
      </c>
      <c r="CK27" s="51">
        <f t="shared" ref="CK27" si="642">$D52*$D53*52*$D28</f>
        <v>4446</v>
      </c>
      <c r="CL27" s="51">
        <f t="shared" ref="CL27" si="643">$D52*$D53*52*$D28</f>
        <v>4446</v>
      </c>
      <c r="CM27" s="51">
        <f t="shared" ref="CM27" si="644">$D52*$D53*52*$D28</f>
        <v>4446</v>
      </c>
      <c r="CN27" s="51">
        <f t="shared" ref="CN27" si="645">$D52*$D53*52*$D28</f>
        <v>4446</v>
      </c>
      <c r="CO27" s="51">
        <f t="shared" ref="CO27" si="646">$D52*$D53*52*$D28</f>
        <v>4446</v>
      </c>
      <c r="CP27" s="51">
        <f t="shared" ref="CP27" si="647">$D52*$D53*52*$D28</f>
        <v>4446</v>
      </c>
      <c r="CQ27" s="51">
        <f t="shared" ref="CQ27" si="648">$D52*$D53*52*$D28</f>
        <v>4446</v>
      </c>
      <c r="CR27" s="51">
        <f t="shared" ref="CR27" si="649">$D52*$D53*52*$D28</f>
        <v>4446</v>
      </c>
      <c r="CS27" s="51">
        <f t="shared" ref="CS27" si="650">$D52*$D53*52*$D28</f>
        <v>4446</v>
      </c>
      <c r="CT27" s="51">
        <f t="shared" ref="CT27" si="651">$D52*$D53*52*$D28</f>
        <v>4446</v>
      </c>
      <c r="CU27" s="51">
        <f t="shared" ref="CU27" si="652">$D52*$D53*52*$D28</f>
        <v>4446</v>
      </c>
      <c r="CV27" s="51">
        <f t="shared" ref="CV27" si="653">$D52*$D53*52*$D28</f>
        <v>4446</v>
      </c>
      <c r="CW27" s="51">
        <f t="shared" ref="CW27" si="654">$D52*$D53*52*$D28</f>
        <v>4446</v>
      </c>
      <c r="CX27" s="51">
        <f t="shared" ref="CX27" si="655">$D52*$D53*52*$D28</f>
        <v>4446</v>
      </c>
      <c r="CY27" s="51">
        <f t="shared" ref="CY27" si="656">$D52*$D53*52*$D28</f>
        <v>4446</v>
      </c>
      <c r="CZ27" s="51">
        <f t="shared" ref="CZ27" si="657">$D52*$D53*52*$D28</f>
        <v>4446</v>
      </c>
      <c r="DA27" s="51">
        <f t="shared" ref="DA27" si="658">$D52*$D53*52*$D28</f>
        <v>4446</v>
      </c>
      <c r="DB27" s="51">
        <f t="shared" ref="DB27" si="659">$D52*$D53*52*$D28</f>
        <v>4446</v>
      </c>
      <c r="DC27" s="51">
        <f t="shared" ref="DC27" si="660">$D52*$D53*52*$D28</f>
        <v>4446</v>
      </c>
      <c r="DD27" s="51">
        <f t="shared" ref="DD27" si="661">$D52*$D53*52*$D28</f>
        <v>4446</v>
      </c>
      <c r="DE27" s="51">
        <f t="shared" ref="DE27" si="662">$D52*$D53*52*$D28</f>
        <v>4446</v>
      </c>
      <c r="DF27" s="51">
        <f t="shared" ref="DF27" si="663">$D52*$D53*52*$D28</f>
        <v>4446</v>
      </c>
      <c r="DG27" s="51">
        <f t="shared" ref="DG27" si="664">$D52*$D53*52*$D28</f>
        <v>4446</v>
      </c>
      <c r="DH27" s="51">
        <f t="shared" ref="DH27" si="665">$D52*$D53*52*$D28</f>
        <v>4446</v>
      </c>
      <c r="DI27" s="51">
        <f t="shared" ref="DI27" si="666">$D52*$D53*52*$D28</f>
        <v>4446</v>
      </c>
      <c r="DJ27" s="51">
        <f t="shared" ref="DJ27" si="667">$D52*$D53*52*$D28</f>
        <v>4446</v>
      </c>
      <c r="DK27" s="51">
        <f t="shared" ref="DK27" si="668">$D52*$D53*52*$D28</f>
        <v>4446</v>
      </c>
      <c r="DL27" s="51">
        <f t="shared" ref="DL27" si="669">$D52*$D53*52*$D28</f>
        <v>4446</v>
      </c>
      <c r="DM27" s="51">
        <f t="shared" ref="DM27" si="670">$D52*$D53*52*$D28</f>
        <v>4446</v>
      </c>
      <c r="DN27" s="51">
        <f t="shared" ref="DN27" si="671">$D52*$D53*52*$D28</f>
        <v>4446</v>
      </c>
    </row>
    <row r="28" spans="1:118" ht="15.6" x14ac:dyDescent="0.3">
      <c r="A28" s="24"/>
      <c r="B28" s="10" t="s">
        <v>81</v>
      </c>
      <c r="C28" s="4" t="s">
        <v>4</v>
      </c>
      <c r="D28" s="6">
        <v>0.95</v>
      </c>
      <c r="J28" s="262"/>
      <c r="K28" s="30"/>
      <c r="L28" s="10"/>
      <c r="M28" s="10"/>
      <c r="N28" s="10"/>
      <c r="P28" s="3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row>
    <row r="29" spans="1:118" ht="15.6" x14ac:dyDescent="0.3">
      <c r="A29" s="24"/>
      <c r="B29" s="10"/>
      <c r="C29" s="10"/>
      <c r="D29" s="10"/>
      <c r="J29" s="262"/>
      <c r="K29" s="30"/>
      <c r="L29" s="10" t="s">
        <v>83</v>
      </c>
      <c r="M29" s="10"/>
      <c r="N29" s="52">
        <f>N26/N27</f>
        <v>1.4666625211639255</v>
      </c>
      <c r="P29" s="30"/>
      <c r="Q29" s="10" t="s">
        <v>83</v>
      </c>
      <c r="R29" s="10"/>
      <c r="S29" s="52">
        <f>S26/S27</f>
        <v>1.4666625211639255</v>
      </c>
      <c r="T29" s="52">
        <f>T26/T27</f>
        <v>1.4666625211639255</v>
      </c>
      <c r="U29" s="52">
        <f t="shared" ref="U29:AA29" si="672">U26/U27</f>
        <v>1.4666625211639255</v>
      </c>
      <c r="V29" s="52">
        <f t="shared" si="672"/>
        <v>1.4666625211639255</v>
      </c>
      <c r="W29" s="52">
        <f t="shared" si="672"/>
        <v>1.4666625211639255</v>
      </c>
      <c r="X29" s="52">
        <f t="shared" si="672"/>
        <v>1.4666625211639255</v>
      </c>
      <c r="Y29" s="52">
        <f t="shared" si="672"/>
        <v>1.4666625211639255</v>
      </c>
      <c r="Z29" s="52">
        <f t="shared" si="672"/>
        <v>1.4666625211639255</v>
      </c>
      <c r="AA29" s="52">
        <f t="shared" si="672"/>
        <v>1.4666625211639255</v>
      </c>
      <c r="AB29" s="52">
        <f t="shared" ref="AB29:CM29" si="673">AB26/AB27</f>
        <v>1.4666625211639255</v>
      </c>
      <c r="AC29" s="52">
        <f t="shared" si="673"/>
        <v>1.4666625211639255</v>
      </c>
      <c r="AD29" s="52">
        <f t="shared" si="673"/>
        <v>1.4666625211639255</v>
      </c>
      <c r="AE29" s="52">
        <f t="shared" si="673"/>
        <v>1.4666625211639255</v>
      </c>
      <c r="AF29" s="52">
        <f t="shared" si="673"/>
        <v>1.4666625211639255</v>
      </c>
      <c r="AG29" s="52">
        <f t="shared" si="673"/>
        <v>1.4666625211639255</v>
      </c>
      <c r="AH29" s="52">
        <f t="shared" si="673"/>
        <v>1.4666625211639255</v>
      </c>
      <c r="AI29" s="52">
        <f t="shared" si="673"/>
        <v>1.4666625211639255</v>
      </c>
      <c r="AJ29" s="52">
        <f t="shared" si="673"/>
        <v>1.4666625211639255</v>
      </c>
      <c r="AK29" s="52">
        <f t="shared" si="673"/>
        <v>1.4666625211639255</v>
      </c>
      <c r="AL29" s="52">
        <f t="shared" si="673"/>
        <v>1.4666625211639255</v>
      </c>
      <c r="AM29" s="52">
        <f t="shared" si="673"/>
        <v>1.4666625211639255</v>
      </c>
      <c r="AN29" s="52">
        <f t="shared" si="673"/>
        <v>1.4666625211639255</v>
      </c>
      <c r="AO29" s="52">
        <f t="shared" si="673"/>
        <v>1.4666625211639255</v>
      </c>
      <c r="AP29" s="52">
        <f t="shared" si="673"/>
        <v>1.4666625211639255</v>
      </c>
      <c r="AQ29" s="52">
        <f t="shared" si="673"/>
        <v>1.4666625211639255</v>
      </c>
      <c r="AR29" s="52">
        <f t="shared" si="673"/>
        <v>1.4666625211639255</v>
      </c>
      <c r="AS29" s="52">
        <f t="shared" si="673"/>
        <v>1.4666625211639255</v>
      </c>
      <c r="AT29" s="52">
        <f t="shared" si="673"/>
        <v>1.4666625211639255</v>
      </c>
      <c r="AU29" s="52">
        <f t="shared" si="673"/>
        <v>1.4666625211639255</v>
      </c>
      <c r="AV29" s="52">
        <f t="shared" si="673"/>
        <v>1.4666625211639255</v>
      </c>
      <c r="AW29" s="52">
        <f t="shared" si="673"/>
        <v>1.4666625211639255</v>
      </c>
      <c r="AX29" s="52">
        <f t="shared" si="673"/>
        <v>1.4666625211639255</v>
      </c>
      <c r="AY29" s="52">
        <f t="shared" si="673"/>
        <v>1.4666625211639255</v>
      </c>
      <c r="AZ29" s="52">
        <f t="shared" si="673"/>
        <v>1.4666625211639255</v>
      </c>
      <c r="BA29" s="52">
        <f t="shared" si="673"/>
        <v>1.4666625211639255</v>
      </c>
      <c r="BB29" s="52">
        <f t="shared" si="673"/>
        <v>1.4666625211639255</v>
      </c>
      <c r="BC29" s="52">
        <f t="shared" si="673"/>
        <v>1.4666625211639255</v>
      </c>
      <c r="BD29" s="52">
        <f t="shared" si="673"/>
        <v>1.4666625211639255</v>
      </c>
      <c r="BE29" s="52">
        <f t="shared" si="673"/>
        <v>1.4666625211639255</v>
      </c>
      <c r="BF29" s="52">
        <f t="shared" si="673"/>
        <v>1.4666625211639255</v>
      </c>
      <c r="BG29" s="52">
        <f t="shared" si="673"/>
        <v>1.4666625211639255</v>
      </c>
      <c r="BH29" s="52">
        <f t="shared" si="673"/>
        <v>1.4666625211639255</v>
      </c>
      <c r="BI29" s="52">
        <f t="shared" si="673"/>
        <v>1.4666625211639255</v>
      </c>
      <c r="BJ29" s="52">
        <f t="shared" si="673"/>
        <v>1.4666625211639255</v>
      </c>
      <c r="BK29" s="52">
        <f t="shared" si="673"/>
        <v>1.4666625211639255</v>
      </c>
      <c r="BL29" s="52">
        <f t="shared" si="673"/>
        <v>1.4666625211639255</v>
      </c>
      <c r="BM29" s="52">
        <f t="shared" si="673"/>
        <v>1.4666625211639255</v>
      </c>
      <c r="BN29" s="52">
        <f t="shared" si="673"/>
        <v>1.4666625211639255</v>
      </c>
      <c r="BO29" s="52">
        <f t="shared" si="673"/>
        <v>1.4666625211639255</v>
      </c>
      <c r="BP29" s="52">
        <f t="shared" si="673"/>
        <v>1.4666625211639255</v>
      </c>
      <c r="BQ29" s="52">
        <f t="shared" si="673"/>
        <v>1.4666625211639255</v>
      </c>
      <c r="BR29" s="52">
        <f t="shared" si="673"/>
        <v>1.4666625211639255</v>
      </c>
      <c r="BS29" s="52">
        <f t="shared" si="673"/>
        <v>1.4666625211639255</v>
      </c>
      <c r="BT29" s="52">
        <f t="shared" si="673"/>
        <v>1.4666625211639255</v>
      </c>
      <c r="BU29" s="52">
        <f t="shared" si="673"/>
        <v>1.4666625211639255</v>
      </c>
      <c r="BV29" s="52">
        <f t="shared" si="673"/>
        <v>1.4666625211639255</v>
      </c>
      <c r="BW29" s="52">
        <f t="shared" si="673"/>
        <v>1.4666625211639255</v>
      </c>
      <c r="BX29" s="52">
        <f t="shared" si="673"/>
        <v>1.4666625211639255</v>
      </c>
      <c r="BY29" s="52">
        <f t="shared" si="673"/>
        <v>1.4666625211639255</v>
      </c>
      <c r="BZ29" s="52">
        <f t="shared" si="673"/>
        <v>1.4666625211639255</v>
      </c>
      <c r="CA29" s="52">
        <f t="shared" si="673"/>
        <v>1.4666625211639255</v>
      </c>
      <c r="CB29" s="52">
        <f t="shared" si="673"/>
        <v>1.4666625211639255</v>
      </c>
      <c r="CC29" s="52">
        <f t="shared" si="673"/>
        <v>1.4666625211639255</v>
      </c>
      <c r="CD29" s="52">
        <f t="shared" si="673"/>
        <v>1.4666625211639255</v>
      </c>
      <c r="CE29" s="52">
        <f t="shared" si="673"/>
        <v>1.4666625211639255</v>
      </c>
      <c r="CF29" s="52">
        <f t="shared" si="673"/>
        <v>1.4666625211639255</v>
      </c>
      <c r="CG29" s="52">
        <f t="shared" si="673"/>
        <v>1.4666625211639255</v>
      </c>
      <c r="CH29" s="52">
        <f t="shared" si="673"/>
        <v>1.4666625211639255</v>
      </c>
      <c r="CI29" s="52">
        <f t="shared" si="673"/>
        <v>1.4666625211639255</v>
      </c>
      <c r="CJ29" s="52">
        <f t="shared" si="673"/>
        <v>1.4666625211639255</v>
      </c>
      <c r="CK29" s="52">
        <f t="shared" si="673"/>
        <v>1.4666625211639255</v>
      </c>
      <c r="CL29" s="52">
        <f t="shared" si="673"/>
        <v>1.4666625211639255</v>
      </c>
      <c r="CM29" s="52">
        <f t="shared" si="673"/>
        <v>1.4666625211639255</v>
      </c>
      <c r="CN29" s="52">
        <f t="shared" ref="CN29:DN29" si="674">CN26/CN27</f>
        <v>1.4666625211639255</v>
      </c>
      <c r="CO29" s="52">
        <f t="shared" si="674"/>
        <v>1.4666625211639255</v>
      </c>
      <c r="CP29" s="52">
        <f t="shared" si="674"/>
        <v>1.4666625211639255</v>
      </c>
      <c r="CQ29" s="52">
        <f t="shared" si="674"/>
        <v>1.4666625211639255</v>
      </c>
      <c r="CR29" s="52">
        <f t="shared" si="674"/>
        <v>1.4666625211639255</v>
      </c>
      <c r="CS29" s="52">
        <f t="shared" si="674"/>
        <v>1.4666625211639255</v>
      </c>
      <c r="CT29" s="52">
        <f t="shared" si="674"/>
        <v>1.4666625211639255</v>
      </c>
      <c r="CU29" s="52">
        <f t="shared" si="674"/>
        <v>1.4666625211639255</v>
      </c>
      <c r="CV29" s="52">
        <f t="shared" si="674"/>
        <v>1.4666625211639255</v>
      </c>
      <c r="CW29" s="52">
        <f t="shared" si="674"/>
        <v>1.4666625211639255</v>
      </c>
      <c r="CX29" s="52">
        <f t="shared" si="674"/>
        <v>1.4666625211639255</v>
      </c>
      <c r="CY29" s="52">
        <f t="shared" si="674"/>
        <v>1.4666625211639255</v>
      </c>
      <c r="CZ29" s="52">
        <f t="shared" si="674"/>
        <v>1.4666625211639255</v>
      </c>
      <c r="DA29" s="52">
        <f t="shared" si="674"/>
        <v>1.4666625211639255</v>
      </c>
      <c r="DB29" s="52">
        <f t="shared" si="674"/>
        <v>1.4666625211639255</v>
      </c>
      <c r="DC29" s="52">
        <f t="shared" si="674"/>
        <v>1.4666625211639255</v>
      </c>
      <c r="DD29" s="52">
        <f t="shared" si="674"/>
        <v>1.4666625211639255</v>
      </c>
      <c r="DE29" s="52">
        <f t="shared" si="674"/>
        <v>1.4666625211639255</v>
      </c>
      <c r="DF29" s="52">
        <f t="shared" si="674"/>
        <v>1.4666625211639255</v>
      </c>
      <c r="DG29" s="52">
        <f t="shared" si="674"/>
        <v>1.4666625211639255</v>
      </c>
      <c r="DH29" s="52">
        <f t="shared" si="674"/>
        <v>1.4666625211639255</v>
      </c>
      <c r="DI29" s="52">
        <f t="shared" si="674"/>
        <v>1.4666625211639255</v>
      </c>
      <c r="DJ29" s="52">
        <f t="shared" si="674"/>
        <v>1.4666625211639255</v>
      </c>
      <c r="DK29" s="52">
        <f t="shared" si="674"/>
        <v>1.4666625211639255</v>
      </c>
      <c r="DL29" s="52">
        <f t="shared" si="674"/>
        <v>1.4666625211639255</v>
      </c>
      <c r="DM29" s="52">
        <f t="shared" si="674"/>
        <v>1.4666625211639255</v>
      </c>
      <c r="DN29" s="52">
        <f t="shared" si="674"/>
        <v>1.4666625211639255</v>
      </c>
    </row>
    <row r="30" spans="1:118" ht="15.6" x14ac:dyDescent="0.3">
      <c r="A30" s="32"/>
      <c r="B30" s="11"/>
      <c r="C30" s="11"/>
      <c r="D30" s="11"/>
      <c r="J30" s="262"/>
      <c r="K30" s="30"/>
      <c r="L30" s="3"/>
      <c r="M30" s="3"/>
      <c r="N30" s="49"/>
      <c r="P30" s="30"/>
      <c r="Q30" s="3"/>
      <c r="R30" s="3"/>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row>
    <row r="31" spans="1:118" ht="15.6" x14ac:dyDescent="0.3">
      <c r="A31" s="34" t="s">
        <v>47</v>
      </c>
      <c r="B31" s="12" t="s">
        <v>55</v>
      </c>
      <c r="C31" s="12" t="s">
        <v>56</v>
      </c>
      <c r="D31" s="14">
        <v>2</v>
      </c>
      <c r="J31" s="262"/>
      <c r="K31" s="30"/>
      <c r="L31" s="10" t="s">
        <v>85</v>
      </c>
      <c r="M31" s="10" t="s">
        <v>13</v>
      </c>
      <c r="N31" s="15">
        <f>N5*$D44</f>
        <v>0</v>
      </c>
      <c r="P31" s="30"/>
      <c r="Q31" s="10" t="s">
        <v>85</v>
      </c>
      <c r="R31" s="10" t="s">
        <v>13</v>
      </c>
      <c r="S31" s="15">
        <f>S5*$D44</f>
        <v>0</v>
      </c>
      <c r="T31" s="15">
        <f>T5*$D44</f>
        <v>0</v>
      </c>
      <c r="U31" s="15">
        <f t="shared" ref="U31:AA31" si="675">U5*$D44</f>
        <v>0</v>
      </c>
      <c r="V31" s="15">
        <f t="shared" si="675"/>
        <v>0</v>
      </c>
      <c r="W31" s="15">
        <f t="shared" si="675"/>
        <v>0</v>
      </c>
      <c r="X31" s="15">
        <f t="shared" si="675"/>
        <v>0</v>
      </c>
      <c r="Y31" s="15">
        <f t="shared" si="675"/>
        <v>0</v>
      </c>
      <c r="Z31" s="15">
        <f t="shared" si="675"/>
        <v>0</v>
      </c>
      <c r="AA31" s="15">
        <f t="shared" si="675"/>
        <v>0</v>
      </c>
      <c r="AB31" s="15">
        <f t="shared" ref="AB31:CM31" si="676">AB5*$D44</f>
        <v>0</v>
      </c>
      <c r="AC31" s="15">
        <f t="shared" si="676"/>
        <v>0</v>
      </c>
      <c r="AD31" s="15">
        <f t="shared" si="676"/>
        <v>0</v>
      </c>
      <c r="AE31" s="15">
        <f t="shared" si="676"/>
        <v>0</v>
      </c>
      <c r="AF31" s="15">
        <f t="shared" si="676"/>
        <v>0</v>
      </c>
      <c r="AG31" s="15">
        <f t="shared" si="676"/>
        <v>0</v>
      </c>
      <c r="AH31" s="15">
        <f t="shared" si="676"/>
        <v>0</v>
      </c>
      <c r="AI31" s="15">
        <f t="shared" si="676"/>
        <v>0</v>
      </c>
      <c r="AJ31" s="15">
        <f t="shared" si="676"/>
        <v>0</v>
      </c>
      <c r="AK31" s="15">
        <f t="shared" si="676"/>
        <v>0</v>
      </c>
      <c r="AL31" s="15">
        <f t="shared" si="676"/>
        <v>0</v>
      </c>
      <c r="AM31" s="15">
        <f t="shared" si="676"/>
        <v>0</v>
      </c>
      <c r="AN31" s="15">
        <f t="shared" si="676"/>
        <v>0</v>
      </c>
      <c r="AO31" s="15">
        <f t="shared" si="676"/>
        <v>0</v>
      </c>
      <c r="AP31" s="15">
        <f t="shared" si="676"/>
        <v>0</v>
      </c>
      <c r="AQ31" s="15">
        <f t="shared" si="676"/>
        <v>0</v>
      </c>
      <c r="AR31" s="15">
        <f t="shared" si="676"/>
        <v>0</v>
      </c>
      <c r="AS31" s="15">
        <f t="shared" si="676"/>
        <v>0</v>
      </c>
      <c r="AT31" s="15">
        <f t="shared" si="676"/>
        <v>0</v>
      </c>
      <c r="AU31" s="15">
        <f t="shared" si="676"/>
        <v>0</v>
      </c>
      <c r="AV31" s="15">
        <f t="shared" si="676"/>
        <v>0</v>
      </c>
      <c r="AW31" s="15">
        <f t="shared" si="676"/>
        <v>0</v>
      </c>
      <c r="AX31" s="15">
        <f t="shared" si="676"/>
        <v>0</v>
      </c>
      <c r="AY31" s="15">
        <f t="shared" si="676"/>
        <v>0</v>
      </c>
      <c r="AZ31" s="15">
        <f t="shared" si="676"/>
        <v>0</v>
      </c>
      <c r="BA31" s="15">
        <f t="shared" si="676"/>
        <v>0</v>
      </c>
      <c r="BB31" s="15">
        <f t="shared" si="676"/>
        <v>0</v>
      </c>
      <c r="BC31" s="15">
        <f t="shared" si="676"/>
        <v>0</v>
      </c>
      <c r="BD31" s="15">
        <f t="shared" si="676"/>
        <v>0</v>
      </c>
      <c r="BE31" s="15">
        <f t="shared" si="676"/>
        <v>0</v>
      </c>
      <c r="BF31" s="15">
        <f t="shared" si="676"/>
        <v>0</v>
      </c>
      <c r="BG31" s="15">
        <f t="shared" si="676"/>
        <v>0</v>
      </c>
      <c r="BH31" s="15">
        <f t="shared" si="676"/>
        <v>0</v>
      </c>
      <c r="BI31" s="15">
        <f t="shared" si="676"/>
        <v>0</v>
      </c>
      <c r="BJ31" s="15">
        <f t="shared" si="676"/>
        <v>0</v>
      </c>
      <c r="BK31" s="15">
        <f t="shared" si="676"/>
        <v>0</v>
      </c>
      <c r="BL31" s="15">
        <f t="shared" si="676"/>
        <v>0</v>
      </c>
      <c r="BM31" s="15">
        <f t="shared" si="676"/>
        <v>0</v>
      </c>
      <c r="BN31" s="15">
        <f t="shared" si="676"/>
        <v>0</v>
      </c>
      <c r="BO31" s="15">
        <f t="shared" si="676"/>
        <v>0</v>
      </c>
      <c r="BP31" s="15">
        <f t="shared" si="676"/>
        <v>0</v>
      </c>
      <c r="BQ31" s="15">
        <f t="shared" si="676"/>
        <v>0</v>
      </c>
      <c r="BR31" s="15">
        <f t="shared" si="676"/>
        <v>0</v>
      </c>
      <c r="BS31" s="15">
        <f t="shared" si="676"/>
        <v>0</v>
      </c>
      <c r="BT31" s="15">
        <f t="shared" si="676"/>
        <v>0</v>
      </c>
      <c r="BU31" s="15">
        <f t="shared" si="676"/>
        <v>0</v>
      </c>
      <c r="BV31" s="15">
        <f t="shared" si="676"/>
        <v>0</v>
      </c>
      <c r="BW31" s="15">
        <f t="shared" si="676"/>
        <v>0</v>
      </c>
      <c r="BX31" s="15">
        <f t="shared" si="676"/>
        <v>0</v>
      </c>
      <c r="BY31" s="15">
        <f t="shared" si="676"/>
        <v>0</v>
      </c>
      <c r="BZ31" s="15">
        <f t="shared" si="676"/>
        <v>0</v>
      </c>
      <c r="CA31" s="15">
        <f t="shared" si="676"/>
        <v>0</v>
      </c>
      <c r="CB31" s="15">
        <f t="shared" si="676"/>
        <v>0</v>
      </c>
      <c r="CC31" s="15">
        <f t="shared" si="676"/>
        <v>0</v>
      </c>
      <c r="CD31" s="15">
        <f t="shared" si="676"/>
        <v>0</v>
      </c>
      <c r="CE31" s="15">
        <f t="shared" si="676"/>
        <v>0</v>
      </c>
      <c r="CF31" s="15">
        <f t="shared" si="676"/>
        <v>0</v>
      </c>
      <c r="CG31" s="15">
        <f t="shared" si="676"/>
        <v>0</v>
      </c>
      <c r="CH31" s="15">
        <f t="shared" si="676"/>
        <v>0</v>
      </c>
      <c r="CI31" s="15">
        <f t="shared" si="676"/>
        <v>0</v>
      </c>
      <c r="CJ31" s="15">
        <f t="shared" si="676"/>
        <v>0</v>
      </c>
      <c r="CK31" s="15">
        <f t="shared" si="676"/>
        <v>0</v>
      </c>
      <c r="CL31" s="15">
        <f t="shared" si="676"/>
        <v>0</v>
      </c>
      <c r="CM31" s="15">
        <f t="shared" si="676"/>
        <v>0</v>
      </c>
      <c r="CN31" s="15">
        <f t="shared" ref="CN31:DN31" si="677">CN5*$D44</f>
        <v>0</v>
      </c>
      <c r="CO31" s="15">
        <f t="shared" si="677"/>
        <v>0</v>
      </c>
      <c r="CP31" s="15">
        <f t="shared" si="677"/>
        <v>0</v>
      </c>
      <c r="CQ31" s="15">
        <f t="shared" si="677"/>
        <v>0</v>
      </c>
      <c r="CR31" s="15">
        <f t="shared" si="677"/>
        <v>0</v>
      </c>
      <c r="CS31" s="15">
        <f t="shared" si="677"/>
        <v>0</v>
      </c>
      <c r="CT31" s="15">
        <f t="shared" si="677"/>
        <v>0</v>
      </c>
      <c r="CU31" s="15">
        <f t="shared" si="677"/>
        <v>0</v>
      </c>
      <c r="CV31" s="15">
        <f t="shared" si="677"/>
        <v>0</v>
      </c>
      <c r="CW31" s="15">
        <f t="shared" si="677"/>
        <v>0</v>
      </c>
      <c r="CX31" s="15">
        <f t="shared" si="677"/>
        <v>0</v>
      </c>
      <c r="CY31" s="15">
        <f t="shared" si="677"/>
        <v>0</v>
      </c>
      <c r="CZ31" s="15">
        <f t="shared" si="677"/>
        <v>0</v>
      </c>
      <c r="DA31" s="15">
        <f t="shared" si="677"/>
        <v>0</v>
      </c>
      <c r="DB31" s="15">
        <f t="shared" si="677"/>
        <v>0</v>
      </c>
      <c r="DC31" s="15">
        <f t="shared" si="677"/>
        <v>0</v>
      </c>
      <c r="DD31" s="15">
        <f t="shared" si="677"/>
        <v>0</v>
      </c>
      <c r="DE31" s="15">
        <f t="shared" si="677"/>
        <v>0</v>
      </c>
      <c r="DF31" s="15">
        <f t="shared" si="677"/>
        <v>0</v>
      </c>
      <c r="DG31" s="15">
        <f t="shared" si="677"/>
        <v>0</v>
      </c>
      <c r="DH31" s="15">
        <f t="shared" si="677"/>
        <v>0</v>
      </c>
      <c r="DI31" s="15">
        <f t="shared" si="677"/>
        <v>0</v>
      </c>
      <c r="DJ31" s="15">
        <f t="shared" si="677"/>
        <v>0</v>
      </c>
      <c r="DK31" s="15">
        <f t="shared" si="677"/>
        <v>0</v>
      </c>
      <c r="DL31" s="15">
        <f t="shared" si="677"/>
        <v>0</v>
      </c>
      <c r="DM31" s="15">
        <f t="shared" si="677"/>
        <v>0</v>
      </c>
      <c r="DN31" s="15">
        <f t="shared" si="677"/>
        <v>0</v>
      </c>
    </row>
    <row r="32" spans="1:118" ht="15.6" x14ac:dyDescent="0.3">
      <c r="A32" s="10"/>
      <c r="B32" s="10" t="s">
        <v>57</v>
      </c>
      <c r="C32" s="10" t="s">
        <v>58</v>
      </c>
      <c r="D32" s="6">
        <v>0.9</v>
      </c>
      <c r="J32" s="262"/>
      <c r="K32" s="30"/>
      <c r="L32" s="10" t="s">
        <v>22</v>
      </c>
      <c r="M32" s="10" t="s">
        <v>13</v>
      </c>
      <c r="N32" s="15">
        <f>N4*$D9/$D27</f>
        <v>1.8859123236371397E-2</v>
      </c>
      <c r="P32" s="30"/>
      <c r="Q32" s="10" t="s">
        <v>22</v>
      </c>
      <c r="R32" s="10" t="s">
        <v>13</v>
      </c>
      <c r="S32" s="15">
        <f>S4*$D9/$D27</f>
        <v>1.8859123236371397E-2</v>
      </c>
      <c r="T32" s="15">
        <f>T4*$D9/$D27</f>
        <v>3.7718246472742793E-2</v>
      </c>
      <c r="U32" s="15">
        <f t="shared" ref="U32:AA32" si="678">U4*$D9/$D27</f>
        <v>5.65773697091142E-2</v>
      </c>
      <c r="V32" s="15">
        <f t="shared" si="678"/>
        <v>7.5436492945485586E-2</v>
      </c>
      <c r="W32" s="15">
        <f t="shared" si="678"/>
        <v>9.4295616181856987E-2</v>
      </c>
      <c r="X32" s="15">
        <f t="shared" si="678"/>
        <v>0.1131547394182284</v>
      </c>
      <c r="Y32" s="15">
        <f t="shared" si="678"/>
        <v>0.13201386265459977</v>
      </c>
      <c r="Z32" s="15">
        <f t="shared" si="678"/>
        <v>0.15087298589097117</v>
      </c>
      <c r="AA32" s="15">
        <f t="shared" si="678"/>
        <v>0.1697321091273426</v>
      </c>
      <c r="AB32" s="15">
        <f t="shared" ref="AB32:CM32" si="679">AB4*$D9/$D27</f>
        <v>0.18859123236371397</v>
      </c>
      <c r="AC32" s="15">
        <f t="shared" si="679"/>
        <v>0.20745035560008537</v>
      </c>
      <c r="AD32" s="15">
        <f t="shared" si="679"/>
        <v>0.2263094788364568</v>
      </c>
      <c r="AE32" s="15">
        <f t="shared" si="679"/>
        <v>0.2451686020728282</v>
      </c>
      <c r="AF32" s="15">
        <f t="shared" si="679"/>
        <v>0.26402772530919955</v>
      </c>
      <c r="AG32" s="15">
        <f t="shared" si="679"/>
        <v>0.28288684854557095</v>
      </c>
      <c r="AH32" s="15">
        <f t="shared" si="679"/>
        <v>0.30174597178194235</v>
      </c>
      <c r="AI32" s="15">
        <f t="shared" si="679"/>
        <v>0.3206050950183138</v>
      </c>
      <c r="AJ32" s="15">
        <f t="shared" si="679"/>
        <v>0.3394642182546852</v>
      </c>
      <c r="AK32" s="15">
        <f t="shared" si="679"/>
        <v>0.35832334149105655</v>
      </c>
      <c r="AL32" s="15">
        <f t="shared" si="679"/>
        <v>0.37718246472742795</v>
      </c>
      <c r="AM32" s="15">
        <f t="shared" si="679"/>
        <v>0.39604158796379935</v>
      </c>
      <c r="AN32" s="15">
        <f t="shared" si="679"/>
        <v>0.41490071120017075</v>
      </c>
      <c r="AO32" s="15">
        <f t="shared" si="679"/>
        <v>0.4337598344365422</v>
      </c>
      <c r="AP32" s="15">
        <f t="shared" si="679"/>
        <v>0.4526189576729136</v>
      </c>
      <c r="AQ32" s="15">
        <f t="shared" si="679"/>
        <v>0.47147808090928495</v>
      </c>
      <c r="AR32" s="15">
        <f t="shared" si="679"/>
        <v>0.4903372041456564</v>
      </c>
      <c r="AS32" s="15">
        <f t="shared" si="679"/>
        <v>0.5091963273820278</v>
      </c>
      <c r="AT32" s="15">
        <f t="shared" si="679"/>
        <v>0.52805545061839909</v>
      </c>
      <c r="AU32" s="15">
        <f t="shared" si="679"/>
        <v>0.5469145738547706</v>
      </c>
      <c r="AV32" s="15">
        <f t="shared" si="679"/>
        <v>0.56577369709114189</v>
      </c>
      <c r="AW32" s="15">
        <f t="shared" si="679"/>
        <v>0.5846328203275134</v>
      </c>
      <c r="AX32" s="15">
        <f t="shared" si="679"/>
        <v>0.60349194356388469</v>
      </c>
      <c r="AY32" s="15">
        <f t="shared" si="679"/>
        <v>0.62235106680025609</v>
      </c>
      <c r="AZ32" s="15">
        <f t="shared" si="679"/>
        <v>0.6412101900366276</v>
      </c>
      <c r="BA32" s="15">
        <f t="shared" si="679"/>
        <v>0.66006931327299889</v>
      </c>
      <c r="BB32" s="15">
        <f t="shared" si="679"/>
        <v>0.6789284365093704</v>
      </c>
      <c r="BC32" s="15">
        <f t="shared" si="679"/>
        <v>0.69778755974574169</v>
      </c>
      <c r="BD32" s="15">
        <f t="shared" si="679"/>
        <v>0.71664668298211309</v>
      </c>
      <c r="BE32" s="15">
        <f t="shared" si="679"/>
        <v>0.7355058062184846</v>
      </c>
      <c r="BF32" s="15">
        <f t="shared" si="679"/>
        <v>0.75436492945485589</v>
      </c>
      <c r="BG32" s="15">
        <f t="shared" si="679"/>
        <v>0.7732240526912274</v>
      </c>
      <c r="BH32" s="15">
        <f t="shared" si="679"/>
        <v>0.79208317592759869</v>
      </c>
      <c r="BI32" s="15">
        <f t="shared" si="679"/>
        <v>0.81094229916397009</v>
      </c>
      <c r="BJ32" s="15">
        <f t="shared" si="679"/>
        <v>0.82980142240034149</v>
      </c>
      <c r="BK32" s="15">
        <f t="shared" si="679"/>
        <v>0.84866054563671289</v>
      </c>
      <c r="BL32" s="15">
        <f t="shared" si="679"/>
        <v>0.8675196688730844</v>
      </c>
      <c r="BM32" s="15">
        <f t="shared" si="679"/>
        <v>0.88637879210945569</v>
      </c>
      <c r="BN32" s="15">
        <f t="shared" si="679"/>
        <v>0.9052379153458272</v>
      </c>
      <c r="BO32" s="15">
        <f t="shared" si="679"/>
        <v>0.92409703858219838</v>
      </c>
      <c r="BP32" s="15">
        <f t="shared" si="679"/>
        <v>0.94295616181856989</v>
      </c>
      <c r="BQ32" s="15">
        <f t="shared" si="679"/>
        <v>0.96181528505494129</v>
      </c>
      <c r="BR32" s="15">
        <f t="shared" si="679"/>
        <v>0.9806744082913128</v>
      </c>
      <c r="BS32" s="15">
        <f t="shared" si="679"/>
        <v>0.99953353152768409</v>
      </c>
      <c r="BT32" s="15">
        <f t="shared" si="679"/>
        <v>1.0183926547640556</v>
      </c>
      <c r="BU32" s="15">
        <f t="shared" si="679"/>
        <v>1.0372517780004269</v>
      </c>
      <c r="BV32" s="15">
        <f t="shared" si="679"/>
        <v>1.0561109012367982</v>
      </c>
      <c r="BW32" s="15">
        <f t="shared" si="679"/>
        <v>1.0749700244731697</v>
      </c>
      <c r="BX32" s="15">
        <f t="shared" si="679"/>
        <v>1.0938291477095412</v>
      </c>
      <c r="BY32" s="15">
        <f t="shared" si="679"/>
        <v>1.1126882709459125</v>
      </c>
      <c r="BZ32" s="15">
        <f t="shared" si="679"/>
        <v>1.1315473941822838</v>
      </c>
      <c r="CA32" s="15">
        <f t="shared" si="679"/>
        <v>1.1504065174186553</v>
      </c>
      <c r="CB32" s="15">
        <f t="shared" si="679"/>
        <v>1.1692656406550268</v>
      </c>
      <c r="CC32" s="15">
        <f t="shared" si="679"/>
        <v>1.1881247638913981</v>
      </c>
      <c r="CD32" s="15">
        <f t="shared" si="679"/>
        <v>1.2069838871277694</v>
      </c>
      <c r="CE32" s="15">
        <f t="shared" si="679"/>
        <v>1.2258430103641409</v>
      </c>
      <c r="CF32" s="15">
        <f t="shared" si="679"/>
        <v>1.2447021336005122</v>
      </c>
      <c r="CG32" s="15">
        <f t="shared" si="679"/>
        <v>1.2635612568368837</v>
      </c>
      <c r="CH32" s="15">
        <f t="shared" si="679"/>
        <v>1.2824203800732552</v>
      </c>
      <c r="CI32" s="15">
        <f t="shared" si="679"/>
        <v>1.3012795033096265</v>
      </c>
      <c r="CJ32" s="15">
        <f t="shared" si="679"/>
        <v>1.3201386265459978</v>
      </c>
      <c r="CK32" s="15">
        <f t="shared" si="679"/>
        <v>1.3389977497823693</v>
      </c>
      <c r="CL32" s="15">
        <f t="shared" si="679"/>
        <v>1.3578568730187408</v>
      </c>
      <c r="CM32" s="15">
        <f t="shared" si="679"/>
        <v>1.3767159962551121</v>
      </c>
      <c r="CN32" s="15">
        <f t="shared" ref="CN32:DN32" si="680">CN4*$D9/$D27</f>
        <v>1.3955751194914834</v>
      </c>
      <c r="CO32" s="15">
        <f t="shared" si="680"/>
        <v>1.4144342427278549</v>
      </c>
      <c r="CP32" s="15">
        <f t="shared" si="680"/>
        <v>1.4332933659642262</v>
      </c>
      <c r="CQ32" s="15">
        <f t="shared" si="680"/>
        <v>1.4521524892005977</v>
      </c>
      <c r="CR32" s="15">
        <f t="shared" si="680"/>
        <v>1.4710116124369692</v>
      </c>
      <c r="CS32" s="15">
        <f t="shared" si="680"/>
        <v>1.4898707356733405</v>
      </c>
      <c r="CT32" s="15">
        <f t="shared" si="680"/>
        <v>1.5087298589097118</v>
      </c>
      <c r="CU32" s="15">
        <f t="shared" si="680"/>
        <v>1.5275889821460833</v>
      </c>
      <c r="CV32" s="15">
        <f t="shared" si="680"/>
        <v>1.5464481053824548</v>
      </c>
      <c r="CW32" s="15">
        <f t="shared" si="680"/>
        <v>1.5653072286188261</v>
      </c>
      <c r="CX32" s="15">
        <f t="shared" si="680"/>
        <v>1.5841663518551974</v>
      </c>
      <c r="CY32" s="15">
        <f t="shared" si="680"/>
        <v>1.6030254750915689</v>
      </c>
      <c r="CZ32" s="15">
        <f t="shared" si="680"/>
        <v>1.6218845983279402</v>
      </c>
      <c r="DA32" s="15">
        <f t="shared" si="680"/>
        <v>1.6407437215643117</v>
      </c>
      <c r="DB32" s="15">
        <f t="shared" si="680"/>
        <v>1.659602844800683</v>
      </c>
      <c r="DC32" s="15">
        <f t="shared" si="680"/>
        <v>1.6784619680370545</v>
      </c>
      <c r="DD32" s="15">
        <f t="shared" si="680"/>
        <v>1.6973210912734258</v>
      </c>
      <c r="DE32" s="15">
        <f t="shared" si="680"/>
        <v>1.7161802145097973</v>
      </c>
      <c r="DF32" s="15">
        <f t="shared" si="680"/>
        <v>1.7350393377461688</v>
      </c>
      <c r="DG32" s="15">
        <f t="shared" si="680"/>
        <v>1.7538984609825399</v>
      </c>
      <c r="DH32" s="15">
        <f t="shared" si="680"/>
        <v>1.7727575842189114</v>
      </c>
      <c r="DI32" s="15">
        <f t="shared" si="680"/>
        <v>1.7916167074552829</v>
      </c>
      <c r="DJ32" s="15">
        <f t="shared" si="680"/>
        <v>1.8104758306916544</v>
      </c>
      <c r="DK32" s="15">
        <f t="shared" si="680"/>
        <v>1.8293349539280257</v>
      </c>
      <c r="DL32" s="15">
        <f t="shared" si="680"/>
        <v>1.8481940771643968</v>
      </c>
      <c r="DM32" s="15">
        <f t="shared" si="680"/>
        <v>1.8670532004007683</v>
      </c>
      <c r="DN32" s="15">
        <f t="shared" si="680"/>
        <v>1.8859123236371398</v>
      </c>
    </row>
    <row r="33" spans="1:118" ht="15.6" x14ac:dyDescent="0.3">
      <c r="A33" s="10"/>
      <c r="B33" s="10" t="s">
        <v>59</v>
      </c>
      <c r="C33" s="10" t="s">
        <v>4</v>
      </c>
      <c r="D33" s="6">
        <v>0.9</v>
      </c>
      <c r="J33" s="262"/>
      <c r="K33" s="30"/>
      <c r="L33" s="10" t="s">
        <v>86</v>
      </c>
      <c r="M33" s="10" t="s">
        <v>13</v>
      </c>
      <c r="N33" s="15">
        <f>N5*$D45</f>
        <v>0</v>
      </c>
      <c r="P33" s="30"/>
      <c r="Q33" s="10" t="s">
        <v>86</v>
      </c>
      <c r="R33" s="10" t="s">
        <v>13</v>
      </c>
      <c r="S33" s="15">
        <f>S5*$D45</f>
        <v>0</v>
      </c>
      <c r="T33" s="15">
        <f>T5*$D45</f>
        <v>0</v>
      </c>
      <c r="U33" s="15">
        <f t="shared" ref="U33:AA33" si="681">U5*$D45</f>
        <v>0</v>
      </c>
      <c r="V33" s="15">
        <f t="shared" si="681"/>
        <v>0</v>
      </c>
      <c r="W33" s="15">
        <f t="shared" si="681"/>
        <v>0</v>
      </c>
      <c r="X33" s="15">
        <f t="shared" si="681"/>
        <v>0</v>
      </c>
      <c r="Y33" s="15">
        <f t="shared" si="681"/>
        <v>0</v>
      </c>
      <c r="Z33" s="15">
        <f t="shared" si="681"/>
        <v>0</v>
      </c>
      <c r="AA33" s="15">
        <f t="shared" si="681"/>
        <v>0</v>
      </c>
      <c r="AB33" s="15">
        <f t="shared" ref="AB33:CM33" si="682">AB5*$D45</f>
        <v>0</v>
      </c>
      <c r="AC33" s="15">
        <f t="shared" si="682"/>
        <v>0</v>
      </c>
      <c r="AD33" s="15">
        <f t="shared" si="682"/>
        <v>0</v>
      </c>
      <c r="AE33" s="15">
        <f t="shared" si="682"/>
        <v>0</v>
      </c>
      <c r="AF33" s="15">
        <f t="shared" si="682"/>
        <v>0</v>
      </c>
      <c r="AG33" s="15">
        <f t="shared" si="682"/>
        <v>0</v>
      </c>
      <c r="AH33" s="15">
        <f t="shared" si="682"/>
        <v>0</v>
      </c>
      <c r="AI33" s="15">
        <f t="shared" si="682"/>
        <v>0</v>
      </c>
      <c r="AJ33" s="15">
        <f t="shared" si="682"/>
        <v>0</v>
      </c>
      <c r="AK33" s="15">
        <f t="shared" si="682"/>
        <v>0</v>
      </c>
      <c r="AL33" s="15">
        <f t="shared" si="682"/>
        <v>0</v>
      </c>
      <c r="AM33" s="15">
        <f t="shared" si="682"/>
        <v>0</v>
      </c>
      <c r="AN33" s="15">
        <f t="shared" si="682"/>
        <v>0</v>
      </c>
      <c r="AO33" s="15">
        <f t="shared" si="682"/>
        <v>0</v>
      </c>
      <c r="AP33" s="15">
        <f t="shared" si="682"/>
        <v>0</v>
      </c>
      <c r="AQ33" s="15">
        <f t="shared" si="682"/>
        <v>0</v>
      </c>
      <c r="AR33" s="15">
        <f t="shared" si="682"/>
        <v>0</v>
      </c>
      <c r="AS33" s="15">
        <f t="shared" si="682"/>
        <v>0</v>
      </c>
      <c r="AT33" s="15">
        <f t="shared" si="682"/>
        <v>0</v>
      </c>
      <c r="AU33" s="15">
        <f t="shared" si="682"/>
        <v>0</v>
      </c>
      <c r="AV33" s="15">
        <f t="shared" si="682"/>
        <v>0</v>
      </c>
      <c r="AW33" s="15">
        <f t="shared" si="682"/>
        <v>0</v>
      </c>
      <c r="AX33" s="15">
        <f t="shared" si="682"/>
        <v>0</v>
      </c>
      <c r="AY33" s="15">
        <f t="shared" si="682"/>
        <v>0</v>
      </c>
      <c r="AZ33" s="15">
        <f t="shared" si="682"/>
        <v>0</v>
      </c>
      <c r="BA33" s="15">
        <f t="shared" si="682"/>
        <v>0</v>
      </c>
      <c r="BB33" s="15">
        <f t="shared" si="682"/>
        <v>0</v>
      </c>
      <c r="BC33" s="15">
        <f t="shared" si="682"/>
        <v>0</v>
      </c>
      <c r="BD33" s="15">
        <f t="shared" si="682"/>
        <v>0</v>
      </c>
      <c r="BE33" s="15">
        <f t="shared" si="682"/>
        <v>0</v>
      </c>
      <c r="BF33" s="15">
        <f t="shared" si="682"/>
        <v>0</v>
      </c>
      <c r="BG33" s="15">
        <f t="shared" si="682"/>
        <v>0</v>
      </c>
      <c r="BH33" s="15">
        <f t="shared" si="682"/>
        <v>0</v>
      </c>
      <c r="BI33" s="15">
        <f t="shared" si="682"/>
        <v>0</v>
      </c>
      <c r="BJ33" s="15">
        <f t="shared" si="682"/>
        <v>0</v>
      </c>
      <c r="BK33" s="15">
        <f t="shared" si="682"/>
        <v>0</v>
      </c>
      <c r="BL33" s="15">
        <f t="shared" si="682"/>
        <v>0</v>
      </c>
      <c r="BM33" s="15">
        <f t="shared" si="682"/>
        <v>0</v>
      </c>
      <c r="BN33" s="15">
        <f t="shared" si="682"/>
        <v>0</v>
      </c>
      <c r="BO33" s="15">
        <f t="shared" si="682"/>
        <v>0</v>
      </c>
      <c r="BP33" s="15">
        <f t="shared" si="682"/>
        <v>0</v>
      </c>
      <c r="BQ33" s="15">
        <f t="shared" si="682"/>
        <v>0</v>
      </c>
      <c r="BR33" s="15">
        <f t="shared" si="682"/>
        <v>0</v>
      </c>
      <c r="BS33" s="15">
        <f t="shared" si="682"/>
        <v>0</v>
      </c>
      <c r="BT33" s="15">
        <f t="shared" si="682"/>
        <v>0</v>
      </c>
      <c r="BU33" s="15">
        <f t="shared" si="682"/>
        <v>0</v>
      </c>
      <c r="BV33" s="15">
        <f t="shared" si="682"/>
        <v>0</v>
      </c>
      <c r="BW33" s="15">
        <f t="shared" si="682"/>
        <v>0</v>
      </c>
      <c r="BX33" s="15">
        <f t="shared" si="682"/>
        <v>0</v>
      </c>
      <c r="BY33" s="15">
        <f t="shared" si="682"/>
        <v>0</v>
      </c>
      <c r="BZ33" s="15">
        <f t="shared" si="682"/>
        <v>0</v>
      </c>
      <c r="CA33" s="15">
        <f t="shared" si="682"/>
        <v>0</v>
      </c>
      <c r="CB33" s="15">
        <f t="shared" si="682"/>
        <v>0</v>
      </c>
      <c r="CC33" s="15">
        <f t="shared" si="682"/>
        <v>0</v>
      </c>
      <c r="CD33" s="15">
        <f t="shared" si="682"/>
        <v>0</v>
      </c>
      <c r="CE33" s="15">
        <f t="shared" si="682"/>
        <v>0</v>
      </c>
      <c r="CF33" s="15">
        <f t="shared" si="682"/>
        <v>0</v>
      </c>
      <c r="CG33" s="15">
        <f t="shared" si="682"/>
        <v>0</v>
      </c>
      <c r="CH33" s="15">
        <f t="shared" si="682"/>
        <v>0</v>
      </c>
      <c r="CI33" s="15">
        <f t="shared" si="682"/>
        <v>0</v>
      </c>
      <c r="CJ33" s="15">
        <f t="shared" si="682"/>
        <v>0</v>
      </c>
      <c r="CK33" s="15">
        <f t="shared" si="682"/>
        <v>0</v>
      </c>
      <c r="CL33" s="15">
        <f t="shared" si="682"/>
        <v>0</v>
      </c>
      <c r="CM33" s="15">
        <f t="shared" si="682"/>
        <v>0</v>
      </c>
      <c r="CN33" s="15">
        <f t="shared" ref="CN33:DN33" si="683">CN5*$D45</f>
        <v>0</v>
      </c>
      <c r="CO33" s="15">
        <f t="shared" si="683"/>
        <v>0</v>
      </c>
      <c r="CP33" s="15">
        <f t="shared" si="683"/>
        <v>0</v>
      </c>
      <c r="CQ33" s="15">
        <f t="shared" si="683"/>
        <v>0</v>
      </c>
      <c r="CR33" s="15">
        <f t="shared" si="683"/>
        <v>0</v>
      </c>
      <c r="CS33" s="15">
        <f t="shared" si="683"/>
        <v>0</v>
      </c>
      <c r="CT33" s="15">
        <f t="shared" si="683"/>
        <v>0</v>
      </c>
      <c r="CU33" s="15">
        <f t="shared" si="683"/>
        <v>0</v>
      </c>
      <c r="CV33" s="15">
        <f t="shared" si="683"/>
        <v>0</v>
      </c>
      <c r="CW33" s="15">
        <f t="shared" si="683"/>
        <v>0</v>
      </c>
      <c r="CX33" s="15">
        <f t="shared" si="683"/>
        <v>0</v>
      </c>
      <c r="CY33" s="15">
        <f t="shared" si="683"/>
        <v>0</v>
      </c>
      <c r="CZ33" s="15">
        <f t="shared" si="683"/>
        <v>0</v>
      </c>
      <c r="DA33" s="15">
        <f t="shared" si="683"/>
        <v>0</v>
      </c>
      <c r="DB33" s="15">
        <f t="shared" si="683"/>
        <v>0</v>
      </c>
      <c r="DC33" s="15">
        <f t="shared" si="683"/>
        <v>0</v>
      </c>
      <c r="DD33" s="15">
        <f t="shared" si="683"/>
        <v>0</v>
      </c>
      <c r="DE33" s="15">
        <f t="shared" si="683"/>
        <v>0</v>
      </c>
      <c r="DF33" s="15">
        <f t="shared" si="683"/>
        <v>0</v>
      </c>
      <c r="DG33" s="15">
        <f t="shared" si="683"/>
        <v>0</v>
      </c>
      <c r="DH33" s="15">
        <f t="shared" si="683"/>
        <v>0</v>
      </c>
      <c r="DI33" s="15">
        <f t="shared" si="683"/>
        <v>0</v>
      </c>
      <c r="DJ33" s="15">
        <f t="shared" si="683"/>
        <v>0</v>
      </c>
      <c r="DK33" s="15">
        <f t="shared" si="683"/>
        <v>0</v>
      </c>
      <c r="DL33" s="15">
        <f t="shared" si="683"/>
        <v>0</v>
      </c>
      <c r="DM33" s="15">
        <f t="shared" si="683"/>
        <v>0</v>
      </c>
      <c r="DN33" s="15">
        <f t="shared" si="683"/>
        <v>0</v>
      </c>
    </row>
    <row r="34" spans="1:118" ht="15.6" x14ac:dyDescent="0.3">
      <c r="A34" s="10"/>
      <c r="B34" s="10"/>
      <c r="C34" s="10"/>
      <c r="D34" s="10"/>
      <c r="J34" s="262"/>
      <c r="K34" s="30"/>
      <c r="L34" s="10" t="s">
        <v>87</v>
      </c>
      <c r="M34" s="10" t="s">
        <v>13</v>
      </c>
      <c r="N34" s="15">
        <f>N5*SUM($D41:$D42)</f>
        <v>0.2</v>
      </c>
      <c r="P34" s="30"/>
      <c r="Q34" s="10" t="s">
        <v>87</v>
      </c>
      <c r="R34" s="10" t="s">
        <v>13</v>
      </c>
      <c r="S34" s="15">
        <f>S5*SUM($D41:$D42)</f>
        <v>0.2</v>
      </c>
      <c r="T34" s="15">
        <f>T5*SUM($D41:$D42)</f>
        <v>0.2</v>
      </c>
      <c r="U34" s="15">
        <f t="shared" ref="U34:AA34" si="684">U5*SUM($D41:$D42)</f>
        <v>0.2</v>
      </c>
      <c r="V34" s="15">
        <f t="shared" si="684"/>
        <v>0.2</v>
      </c>
      <c r="W34" s="15">
        <f t="shared" si="684"/>
        <v>0.2</v>
      </c>
      <c r="X34" s="15">
        <f t="shared" si="684"/>
        <v>0.4</v>
      </c>
      <c r="Y34" s="15">
        <f t="shared" si="684"/>
        <v>0.4</v>
      </c>
      <c r="Z34" s="15">
        <f t="shared" si="684"/>
        <v>0.4</v>
      </c>
      <c r="AA34" s="15">
        <f t="shared" si="684"/>
        <v>0.4</v>
      </c>
      <c r="AB34" s="15">
        <f t="shared" ref="AB34:CM34" si="685">AB5*SUM($D41:$D42)</f>
        <v>0.4</v>
      </c>
      <c r="AC34" s="15">
        <f t="shared" si="685"/>
        <v>0.60000000000000009</v>
      </c>
      <c r="AD34" s="15">
        <f t="shared" si="685"/>
        <v>0.60000000000000009</v>
      </c>
      <c r="AE34" s="15">
        <f t="shared" si="685"/>
        <v>0.60000000000000009</v>
      </c>
      <c r="AF34" s="15">
        <f t="shared" si="685"/>
        <v>0.60000000000000009</v>
      </c>
      <c r="AG34" s="15">
        <f t="shared" si="685"/>
        <v>0.60000000000000009</v>
      </c>
      <c r="AH34" s="15">
        <f t="shared" si="685"/>
        <v>0.8</v>
      </c>
      <c r="AI34" s="15">
        <f t="shared" si="685"/>
        <v>0.8</v>
      </c>
      <c r="AJ34" s="15">
        <f t="shared" si="685"/>
        <v>0.8</v>
      </c>
      <c r="AK34" s="15">
        <f t="shared" si="685"/>
        <v>0.8</v>
      </c>
      <c r="AL34" s="15">
        <f t="shared" si="685"/>
        <v>0.8</v>
      </c>
      <c r="AM34" s="15">
        <f t="shared" si="685"/>
        <v>1</v>
      </c>
      <c r="AN34" s="15">
        <f t="shared" si="685"/>
        <v>1</v>
      </c>
      <c r="AO34" s="15">
        <f t="shared" si="685"/>
        <v>1</v>
      </c>
      <c r="AP34" s="15">
        <f t="shared" si="685"/>
        <v>1</v>
      </c>
      <c r="AQ34" s="15">
        <f t="shared" si="685"/>
        <v>1</v>
      </c>
      <c r="AR34" s="15">
        <f t="shared" si="685"/>
        <v>1.2000000000000002</v>
      </c>
      <c r="AS34" s="15">
        <f t="shared" si="685"/>
        <v>1.2000000000000002</v>
      </c>
      <c r="AT34" s="15">
        <f t="shared" si="685"/>
        <v>1.2000000000000002</v>
      </c>
      <c r="AU34" s="15">
        <f t="shared" si="685"/>
        <v>1.2000000000000002</v>
      </c>
      <c r="AV34" s="15">
        <f t="shared" si="685"/>
        <v>1.2000000000000002</v>
      </c>
      <c r="AW34" s="15">
        <f t="shared" si="685"/>
        <v>1.4000000000000001</v>
      </c>
      <c r="AX34" s="15">
        <f t="shared" si="685"/>
        <v>1.4000000000000001</v>
      </c>
      <c r="AY34" s="15">
        <f t="shared" si="685"/>
        <v>1.4000000000000001</v>
      </c>
      <c r="AZ34" s="15">
        <f t="shared" si="685"/>
        <v>1.4000000000000001</v>
      </c>
      <c r="BA34" s="15">
        <f t="shared" si="685"/>
        <v>1.4000000000000001</v>
      </c>
      <c r="BB34" s="15">
        <f t="shared" si="685"/>
        <v>1.6</v>
      </c>
      <c r="BC34" s="15">
        <f t="shared" si="685"/>
        <v>1.6</v>
      </c>
      <c r="BD34" s="15">
        <f t="shared" si="685"/>
        <v>1.6</v>
      </c>
      <c r="BE34" s="15">
        <f t="shared" si="685"/>
        <v>1.6</v>
      </c>
      <c r="BF34" s="15">
        <f t="shared" si="685"/>
        <v>1.6</v>
      </c>
      <c r="BG34" s="15">
        <f t="shared" si="685"/>
        <v>1.8</v>
      </c>
      <c r="BH34" s="15">
        <f t="shared" si="685"/>
        <v>1.8</v>
      </c>
      <c r="BI34" s="15">
        <f t="shared" si="685"/>
        <v>1.8</v>
      </c>
      <c r="BJ34" s="15">
        <f t="shared" si="685"/>
        <v>1.8</v>
      </c>
      <c r="BK34" s="15">
        <f t="shared" si="685"/>
        <v>1.8</v>
      </c>
      <c r="BL34" s="15">
        <f t="shared" si="685"/>
        <v>2</v>
      </c>
      <c r="BM34" s="15">
        <f t="shared" si="685"/>
        <v>2</v>
      </c>
      <c r="BN34" s="15">
        <f t="shared" si="685"/>
        <v>2</v>
      </c>
      <c r="BO34" s="15">
        <f t="shared" si="685"/>
        <v>2</v>
      </c>
      <c r="BP34" s="15">
        <f t="shared" si="685"/>
        <v>2</v>
      </c>
      <c r="BQ34" s="15">
        <f t="shared" si="685"/>
        <v>2.2000000000000002</v>
      </c>
      <c r="BR34" s="15">
        <f t="shared" si="685"/>
        <v>2.2000000000000002</v>
      </c>
      <c r="BS34" s="15">
        <f t="shared" si="685"/>
        <v>2.2000000000000002</v>
      </c>
      <c r="BT34" s="15">
        <f t="shared" si="685"/>
        <v>2.2000000000000002</v>
      </c>
      <c r="BU34" s="15">
        <f t="shared" si="685"/>
        <v>2.2000000000000002</v>
      </c>
      <c r="BV34" s="15">
        <f t="shared" si="685"/>
        <v>2.4000000000000004</v>
      </c>
      <c r="BW34" s="15">
        <f t="shared" si="685"/>
        <v>2.4000000000000004</v>
      </c>
      <c r="BX34" s="15">
        <f t="shared" si="685"/>
        <v>2.4000000000000004</v>
      </c>
      <c r="BY34" s="15">
        <f t="shared" si="685"/>
        <v>2.4000000000000004</v>
      </c>
      <c r="BZ34" s="15">
        <f t="shared" si="685"/>
        <v>2.4000000000000004</v>
      </c>
      <c r="CA34" s="15">
        <f t="shared" si="685"/>
        <v>2.6</v>
      </c>
      <c r="CB34" s="15">
        <f t="shared" si="685"/>
        <v>2.6</v>
      </c>
      <c r="CC34" s="15">
        <f t="shared" si="685"/>
        <v>2.6</v>
      </c>
      <c r="CD34" s="15">
        <f t="shared" si="685"/>
        <v>2.6</v>
      </c>
      <c r="CE34" s="15">
        <f t="shared" si="685"/>
        <v>2.6</v>
      </c>
      <c r="CF34" s="15">
        <f t="shared" si="685"/>
        <v>2.8000000000000003</v>
      </c>
      <c r="CG34" s="15">
        <f t="shared" si="685"/>
        <v>2.8000000000000003</v>
      </c>
      <c r="CH34" s="15">
        <f t="shared" si="685"/>
        <v>2.8000000000000003</v>
      </c>
      <c r="CI34" s="15">
        <f t="shared" si="685"/>
        <v>2.8000000000000003</v>
      </c>
      <c r="CJ34" s="15">
        <f t="shared" si="685"/>
        <v>2.8000000000000003</v>
      </c>
      <c r="CK34" s="15">
        <f t="shared" si="685"/>
        <v>3</v>
      </c>
      <c r="CL34" s="15">
        <f t="shared" si="685"/>
        <v>3</v>
      </c>
      <c r="CM34" s="15">
        <f t="shared" si="685"/>
        <v>3</v>
      </c>
      <c r="CN34" s="15">
        <f t="shared" ref="CN34:DN34" si="686">CN5*SUM($D41:$D42)</f>
        <v>3</v>
      </c>
      <c r="CO34" s="15">
        <f t="shared" si="686"/>
        <v>3</v>
      </c>
      <c r="CP34" s="15">
        <f t="shared" si="686"/>
        <v>3.2</v>
      </c>
      <c r="CQ34" s="15">
        <f t="shared" si="686"/>
        <v>3.2</v>
      </c>
      <c r="CR34" s="15">
        <f t="shared" si="686"/>
        <v>3.2</v>
      </c>
      <c r="CS34" s="15">
        <f t="shared" si="686"/>
        <v>3.2</v>
      </c>
      <c r="CT34" s="15">
        <f t="shared" si="686"/>
        <v>3.2</v>
      </c>
      <c r="CU34" s="15">
        <f t="shared" si="686"/>
        <v>3.4000000000000004</v>
      </c>
      <c r="CV34" s="15">
        <f t="shared" si="686"/>
        <v>3.4000000000000004</v>
      </c>
      <c r="CW34" s="15">
        <f t="shared" si="686"/>
        <v>3.4000000000000004</v>
      </c>
      <c r="CX34" s="15">
        <f t="shared" si="686"/>
        <v>3.4000000000000004</v>
      </c>
      <c r="CY34" s="15">
        <f t="shared" si="686"/>
        <v>3.4000000000000004</v>
      </c>
      <c r="CZ34" s="15">
        <f t="shared" si="686"/>
        <v>3.6</v>
      </c>
      <c r="DA34" s="15">
        <f t="shared" si="686"/>
        <v>3.6</v>
      </c>
      <c r="DB34" s="15">
        <f t="shared" si="686"/>
        <v>3.6</v>
      </c>
      <c r="DC34" s="15">
        <f t="shared" si="686"/>
        <v>3.6</v>
      </c>
      <c r="DD34" s="15">
        <f t="shared" si="686"/>
        <v>3.6</v>
      </c>
      <c r="DE34" s="15">
        <f t="shared" si="686"/>
        <v>3.8000000000000003</v>
      </c>
      <c r="DF34" s="15">
        <f t="shared" si="686"/>
        <v>3.8000000000000003</v>
      </c>
      <c r="DG34" s="15">
        <f t="shared" si="686"/>
        <v>3.8000000000000003</v>
      </c>
      <c r="DH34" s="15">
        <f t="shared" si="686"/>
        <v>3.8000000000000003</v>
      </c>
      <c r="DI34" s="15">
        <f t="shared" si="686"/>
        <v>3.8000000000000003</v>
      </c>
      <c r="DJ34" s="15">
        <f t="shared" si="686"/>
        <v>4</v>
      </c>
      <c r="DK34" s="15">
        <f t="shared" si="686"/>
        <v>4</v>
      </c>
      <c r="DL34" s="15">
        <f t="shared" si="686"/>
        <v>4</v>
      </c>
      <c r="DM34" s="15">
        <f t="shared" si="686"/>
        <v>4</v>
      </c>
      <c r="DN34" s="15">
        <f t="shared" si="686"/>
        <v>4</v>
      </c>
    </row>
    <row r="35" spans="1:118" ht="15.6" x14ac:dyDescent="0.3">
      <c r="A35" s="10"/>
      <c r="B35" s="10" t="s">
        <v>60</v>
      </c>
      <c r="C35" s="10" t="s">
        <v>9</v>
      </c>
      <c r="D35" s="88">
        <v>0</v>
      </c>
      <c r="J35" s="262"/>
      <c r="K35" s="30"/>
      <c r="L35" s="10" t="s">
        <v>23</v>
      </c>
      <c r="M35" s="10" t="s">
        <v>13</v>
      </c>
      <c r="N35" s="15">
        <f>SUM(N31:N34)</f>
        <v>0.21885912323637141</v>
      </c>
      <c r="P35" s="30"/>
      <c r="Q35" s="10" t="s">
        <v>23</v>
      </c>
      <c r="R35" s="10" t="s">
        <v>13</v>
      </c>
      <c r="S35" s="15">
        <f>SUM(S31:S34)</f>
        <v>0.21885912323637141</v>
      </c>
      <c r="T35" s="15">
        <f>SUM(T31:T34)</f>
        <v>0.23771824647274281</v>
      </c>
      <c r="U35" s="15">
        <f t="shared" ref="U35:AA35" si="687">SUM(U31:U34)</f>
        <v>0.25657736970911421</v>
      </c>
      <c r="V35" s="15">
        <f t="shared" si="687"/>
        <v>0.27543649294548561</v>
      </c>
      <c r="W35" s="15">
        <f t="shared" si="687"/>
        <v>0.29429561618185701</v>
      </c>
      <c r="X35" s="15">
        <f t="shared" si="687"/>
        <v>0.51315473941822842</v>
      </c>
      <c r="Y35" s="15">
        <f t="shared" si="687"/>
        <v>0.53201386265459982</v>
      </c>
      <c r="Z35" s="15">
        <f t="shared" si="687"/>
        <v>0.55087298589097122</v>
      </c>
      <c r="AA35" s="15">
        <f t="shared" si="687"/>
        <v>0.56973210912734262</v>
      </c>
      <c r="AB35" s="15">
        <f t="shared" ref="AB35" si="688">SUM(AB31:AB34)</f>
        <v>0.58859123236371402</v>
      </c>
      <c r="AC35" s="15">
        <f t="shared" ref="AC35" si="689">SUM(AC31:AC34)</f>
        <v>0.80745035560008549</v>
      </c>
      <c r="AD35" s="15">
        <f t="shared" ref="AD35" si="690">SUM(AD31:AD34)</f>
        <v>0.82630947883645689</v>
      </c>
      <c r="AE35" s="15">
        <f t="shared" ref="AE35" si="691">SUM(AE31:AE34)</f>
        <v>0.84516860207282829</v>
      </c>
      <c r="AF35" s="15">
        <f t="shared" ref="AF35" si="692">SUM(AF31:AF34)</f>
        <v>0.86402772530919969</v>
      </c>
      <c r="AG35" s="15">
        <f t="shared" ref="AG35" si="693">SUM(AG31:AG34)</f>
        <v>0.88288684854557098</v>
      </c>
      <c r="AH35" s="15">
        <f t="shared" ref="AH35" si="694">SUM(AH31:AH34)</f>
        <v>1.1017459717819424</v>
      </c>
      <c r="AI35" s="15">
        <f t="shared" ref="AI35" si="695">SUM(AI31:AI34)</f>
        <v>1.120605095018314</v>
      </c>
      <c r="AJ35" s="15">
        <f t="shared" ref="AJ35" si="696">SUM(AJ31:AJ34)</f>
        <v>1.1394642182546852</v>
      </c>
      <c r="AK35" s="15">
        <f t="shared" ref="AK35" si="697">SUM(AK31:AK34)</f>
        <v>1.1583233414910565</v>
      </c>
      <c r="AL35" s="15">
        <f t="shared" ref="AL35" si="698">SUM(AL31:AL34)</f>
        <v>1.177182464727428</v>
      </c>
      <c r="AM35" s="15">
        <f t="shared" ref="AM35" si="699">SUM(AM31:AM34)</f>
        <v>1.3960415879637993</v>
      </c>
      <c r="AN35" s="15">
        <f t="shared" ref="AN35" si="700">SUM(AN31:AN34)</f>
        <v>1.4149007112001708</v>
      </c>
      <c r="AO35" s="15">
        <f t="shared" ref="AO35" si="701">SUM(AO31:AO34)</f>
        <v>1.4337598344365423</v>
      </c>
      <c r="AP35" s="15">
        <f t="shared" ref="AP35" si="702">SUM(AP31:AP34)</f>
        <v>1.4526189576729136</v>
      </c>
      <c r="AQ35" s="15">
        <f t="shared" ref="AQ35" si="703">SUM(AQ31:AQ34)</f>
        <v>1.4714780809092849</v>
      </c>
      <c r="AR35" s="15">
        <f t="shared" ref="AR35" si="704">SUM(AR31:AR34)</f>
        <v>1.6903372041456566</v>
      </c>
      <c r="AS35" s="15">
        <f t="shared" ref="AS35" si="705">SUM(AS31:AS34)</f>
        <v>1.7091963273820281</v>
      </c>
      <c r="AT35" s="15">
        <f t="shared" ref="AT35" si="706">SUM(AT31:AT34)</f>
        <v>1.7280554506183994</v>
      </c>
      <c r="AU35" s="15">
        <f t="shared" ref="AU35" si="707">SUM(AU31:AU34)</f>
        <v>1.7469145738547707</v>
      </c>
      <c r="AV35" s="15">
        <f t="shared" ref="AV35" si="708">SUM(AV31:AV34)</f>
        <v>1.765773697091142</v>
      </c>
      <c r="AW35" s="15">
        <f t="shared" ref="AW35" si="709">SUM(AW31:AW34)</f>
        <v>1.9846328203275134</v>
      </c>
      <c r="AX35" s="15">
        <f t="shared" ref="AX35" si="710">SUM(AX31:AX34)</f>
        <v>2.0034919435638847</v>
      </c>
      <c r="AY35" s="15">
        <f t="shared" ref="AY35" si="711">SUM(AY31:AY34)</f>
        <v>2.0223510668002564</v>
      </c>
      <c r="AZ35" s="15">
        <f t="shared" ref="AZ35" si="712">SUM(AZ31:AZ34)</f>
        <v>2.0412101900366277</v>
      </c>
      <c r="BA35" s="15">
        <f t="shared" ref="BA35" si="713">SUM(BA31:BA34)</f>
        <v>2.060069313272999</v>
      </c>
      <c r="BB35" s="15">
        <f t="shared" ref="BB35" si="714">SUM(BB31:BB34)</f>
        <v>2.2789284365093705</v>
      </c>
      <c r="BC35" s="15">
        <f t="shared" ref="BC35" si="715">SUM(BC31:BC34)</f>
        <v>2.2977875597457418</v>
      </c>
      <c r="BD35" s="15">
        <f t="shared" ref="BD35" si="716">SUM(BD31:BD34)</f>
        <v>2.3166466829821131</v>
      </c>
      <c r="BE35" s="15">
        <f t="shared" ref="BE35" si="717">SUM(BE31:BE34)</f>
        <v>2.3355058062184848</v>
      </c>
      <c r="BF35" s="15">
        <f t="shared" ref="BF35" si="718">SUM(BF31:BF34)</f>
        <v>2.3543649294548561</v>
      </c>
      <c r="BG35" s="15">
        <f t="shared" ref="BG35" si="719">SUM(BG31:BG34)</f>
        <v>2.5732240526912276</v>
      </c>
      <c r="BH35" s="15">
        <f t="shared" ref="BH35" si="720">SUM(BH31:BH34)</f>
        <v>2.5920831759275988</v>
      </c>
      <c r="BI35" s="15">
        <f t="shared" ref="BI35" si="721">SUM(BI31:BI34)</f>
        <v>2.6109422991639701</v>
      </c>
      <c r="BJ35" s="15">
        <f t="shared" ref="BJ35" si="722">SUM(BJ31:BJ34)</f>
        <v>2.6298014224003414</v>
      </c>
      <c r="BK35" s="15">
        <f t="shared" ref="BK35" si="723">SUM(BK31:BK34)</f>
        <v>2.6486605456367132</v>
      </c>
      <c r="BL35" s="15">
        <f t="shared" ref="BL35" si="724">SUM(BL31:BL34)</f>
        <v>2.8675196688730846</v>
      </c>
      <c r="BM35" s="15">
        <f t="shared" ref="BM35" si="725">SUM(BM31:BM34)</f>
        <v>2.8863787921094559</v>
      </c>
      <c r="BN35" s="15">
        <f t="shared" ref="BN35" si="726">SUM(BN31:BN34)</f>
        <v>2.9052379153458272</v>
      </c>
      <c r="BO35" s="15">
        <f t="shared" ref="BO35" si="727">SUM(BO31:BO34)</f>
        <v>2.9240970385821985</v>
      </c>
      <c r="BP35" s="15">
        <f t="shared" ref="BP35" si="728">SUM(BP31:BP34)</f>
        <v>2.9429561618185698</v>
      </c>
      <c r="BQ35" s="15">
        <f t="shared" ref="BQ35" si="729">SUM(BQ31:BQ34)</f>
        <v>3.1618152850549412</v>
      </c>
      <c r="BR35" s="15">
        <f t="shared" ref="BR35" si="730">SUM(BR31:BR34)</f>
        <v>3.180674408291313</v>
      </c>
      <c r="BS35" s="15">
        <f t="shared" ref="BS35" si="731">SUM(BS31:BS34)</f>
        <v>3.1995335315276843</v>
      </c>
      <c r="BT35" s="15">
        <f t="shared" ref="BT35" si="732">SUM(BT31:BT34)</f>
        <v>3.218392654764056</v>
      </c>
      <c r="BU35" s="15">
        <f t="shared" ref="BU35" si="733">SUM(BU31:BU34)</f>
        <v>3.2372517780004273</v>
      </c>
      <c r="BV35" s="15">
        <f t="shared" ref="BV35" si="734">SUM(BV31:BV34)</f>
        <v>3.4561109012367988</v>
      </c>
      <c r="BW35" s="15">
        <f t="shared" ref="BW35" si="735">SUM(BW31:BW34)</f>
        <v>3.47497002447317</v>
      </c>
      <c r="BX35" s="15">
        <f t="shared" ref="BX35" si="736">SUM(BX31:BX34)</f>
        <v>3.4938291477095413</v>
      </c>
      <c r="BY35" s="15">
        <f t="shared" ref="BY35" si="737">SUM(BY31:BY34)</f>
        <v>3.5126882709459126</v>
      </c>
      <c r="BZ35" s="15">
        <f t="shared" ref="BZ35" si="738">SUM(BZ31:BZ34)</f>
        <v>3.5315473941822839</v>
      </c>
      <c r="CA35" s="15">
        <f t="shared" ref="CA35" si="739">SUM(CA31:CA34)</f>
        <v>3.7504065174186554</v>
      </c>
      <c r="CB35" s="15">
        <f t="shared" ref="CB35" si="740">SUM(CB31:CB34)</f>
        <v>3.7692656406550267</v>
      </c>
      <c r="CC35" s="15">
        <f t="shared" ref="CC35" si="741">SUM(CC31:CC34)</f>
        <v>3.788124763891398</v>
      </c>
      <c r="CD35" s="15">
        <f t="shared" ref="CD35" si="742">SUM(CD31:CD34)</f>
        <v>3.8069838871277693</v>
      </c>
      <c r="CE35" s="15">
        <f t="shared" ref="CE35" si="743">SUM(CE31:CE34)</f>
        <v>3.825843010364141</v>
      </c>
      <c r="CF35" s="15">
        <f t="shared" ref="CF35" si="744">SUM(CF31:CF34)</f>
        <v>4.0447021336005129</v>
      </c>
      <c r="CG35" s="15">
        <f t="shared" ref="CG35" si="745">SUM(CG31:CG34)</f>
        <v>4.0635612568368842</v>
      </c>
      <c r="CH35" s="15">
        <f t="shared" ref="CH35" si="746">SUM(CH31:CH34)</f>
        <v>4.0824203800732555</v>
      </c>
      <c r="CI35" s="15">
        <f t="shared" ref="CI35" si="747">SUM(CI31:CI34)</f>
        <v>4.1012795033096268</v>
      </c>
      <c r="CJ35" s="15">
        <f t="shared" ref="CJ35" si="748">SUM(CJ31:CJ34)</f>
        <v>4.1201386265459981</v>
      </c>
      <c r="CK35" s="15">
        <f t="shared" ref="CK35" si="749">SUM(CK31:CK34)</f>
        <v>4.3389977497823695</v>
      </c>
      <c r="CL35" s="15">
        <f t="shared" ref="CL35" si="750">SUM(CL31:CL34)</f>
        <v>4.3578568730187408</v>
      </c>
      <c r="CM35" s="15">
        <f t="shared" ref="CM35" si="751">SUM(CM31:CM34)</f>
        <v>4.3767159962551121</v>
      </c>
      <c r="CN35" s="15">
        <f t="shared" ref="CN35" si="752">SUM(CN31:CN34)</f>
        <v>4.3955751194914834</v>
      </c>
      <c r="CO35" s="15">
        <f t="shared" ref="CO35" si="753">SUM(CO31:CO34)</f>
        <v>4.4144342427278547</v>
      </c>
      <c r="CP35" s="15">
        <f t="shared" ref="CP35" si="754">SUM(CP31:CP34)</f>
        <v>4.6332933659642261</v>
      </c>
      <c r="CQ35" s="15">
        <f t="shared" ref="CQ35" si="755">SUM(CQ31:CQ34)</f>
        <v>4.6521524892005974</v>
      </c>
      <c r="CR35" s="15">
        <f t="shared" ref="CR35" si="756">SUM(CR31:CR34)</f>
        <v>4.6710116124369696</v>
      </c>
      <c r="CS35" s="15">
        <f t="shared" ref="CS35" si="757">SUM(CS31:CS34)</f>
        <v>4.6898707356733409</v>
      </c>
      <c r="CT35" s="15">
        <f t="shared" ref="CT35" si="758">SUM(CT31:CT34)</f>
        <v>4.7087298589097122</v>
      </c>
      <c r="CU35" s="15">
        <f t="shared" ref="CU35" si="759">SUM(CU31:CU34)</f>
        <v>4.9275889821460837</v>
      </c>
      <c r="CV35" s="15">
        <f t="shared" ref="CV35" si="760">SUM(CV31:CV34)</f>
        <v>4.9464481053824549</v>
      </c>
      <c r="CW35" s="15">
        <f t="shared" ref="CW35" si="761">SUM(CW31:CW34)</f>
        <v>4.9653072286188262</v>
      </c>
      <c r="CX35" s="15">
        <f t="shared" ref="CX35" si="762">SUM(CX31:CX34)</f>
        <v>4.9841663518551975</v>
      </c>
      <c r="CY35" s="15">
        <f t="shared" ref="CY35" si="763">SUM(CY31:CY34)</f>
        <v>5.0030254750915688</v>
      </c>
      <c r="CZ35" s="15">
        <f t="shared" ref="CZ35" si="764">SUM(CZ31:CZ34)</f>
        <v>5.2218845983279403</v>
      </c>
      <c r="DA35" s="15">
        <f t="shared" ref="DA35" si="765">SUM(DA31:DA34)</f>
        <v>5.2407437215643116</v>
      </c>
      <c r="DB35" s="15">
        <f t="shared" ref="DB35" si="766">SUM(DB31:DB34)</f>
        <v>5.2596028448006829</v>
      </c>
      <c r="DC35" s="15">
        <f t="shared" ref="DC35" si="767">SUM(DC31:DC34)</f>
        <v>5.278461968037055</v>
      </c>
      <c r="DD35" s="15">
        <f t="shared" ref="DD35" si="768">SUM(DD31:DD34)</f>
        <v>5.2973210912734263</v>
      </c>
      <c r="DE35" s="15">
        <f t="shared" ref="DE35" si="769">SUM(DE31:DE34)</f>
        <v>5.5161802145097978</v>
      </c>
      <c r="DF35" s="15">
        <f t="shared" ref="DF35" si="770">SUM(DF31:DF34)</f>
        <v>5.5350393377461691</v>
      </c>
      <c r="DG35" s="15">
        <f t="shared" ref="DG35" si="771">SUM(DG31:DG34)</f>
        <v>5.5538984609825404</v>
      </c>
      <c r="DH35" s="15">
        <f t="shared" ref="DH35" si="772">SUM(DH31:DH34)</f>
        <v>5.5727575842189117</v>
      </c>
      <c r="DI35" s="15">
        <f t="shared" ref="DI35" si="773">SUM(DI31:DI34)</f>
        <v>5.5916167074552829</v>
      </c>
      <c r="DJ35" s="15">
        <f t="shared" ref="DJ35" si="774">SUM(DJ31:DJ34)</f>
        <v>5.8104758306916544</v>
      </c>
      <c r="DK35" s="15">
        <f t="shared" ref="DK35" si="775">SUM(DK31:DK34)</f>
        <v>5.8293349539280257</v>
      </c>
      <c r="DL35" s="15">
        <f t="shared" ref="DL35" si="776">SUM(DL31:DL34)</f>
        <v>5.848194077164397</v>
      </c>
      <c r="DM35" s="15">
        <f t="shared" ref="DM35" si="777">SUM(DM31:DM34)</f>
        <v>5.8670532004007683</v>
      </c>
      <c r="DN35" s="15">
        <f t="shared" ref="DN35" si="778">SUM(DN31:DN34)</f>
        <v>5.8859123236371396</v>
      </c>
    </row>
    <row r="36" spans="1:118" ht="15.6" x14ac:dyDescent="0.3">
      <c r="A36" s="10"/>
      <c r="B36" s="10" t="s">
        <v>61</v>
      </c>
      <c r="C36" s="10" t="s">
        <v>3</v>
      </c>
      <c r="D36" s="88">
        <v>1</v>
      </c>
      <c r="J36" s="262"/>
      <c r="K36" s="30"/>
      <c r="L36" s="3"/>
      <c r="M36" s="3"/>
      <c r="N36" s="49"/>
      <c r="P36" s="30"/>
      <c r="Q36" s="3"/>
      <c r="R36" s="3"/>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49"/>
      <c r="BN36" s="49"/>
      <c r="BO36" s="49"/>
      <c r="BP36" s="49"/>
      <c r="BQ36" s="49"/>
      <c r="BR36" s="49"/>
      <c r="BS36" s="49"/>
      <c r="BT36" s="49"/>
      <c r="BU36" s="49"/>
      <c r="BV36" s="49"/>
      <c r="BW36" s="49"/>
      <c r="BX36" s="49"/>
      <c r="BY36" s="49"/>
      <c r="BZ36" s="49"/>
      <c r="CA36" s="49"/>
      <c r="CB36" s="49"/>
      <c r="CC36" s="49"/>
      <c r="CD36" s="49"/>
      <c r="CE36" s="49"/>
      <c r="CF36" s="49"/>
      <c r="CG36" s="49"/>
      <c r="CH36" s="49"/>
      <c r="CI36" s="49"/>
      <c r="CJ36" s="49"/>
      <c r="CK36" s="49"/>
      <c r="CL36" s="49"/>
      <c r="CM36" s="49"/>
      <c r="CN36" s="49"/>
      <c r="CO36" s="49"/>
      <c r="CP36" s="49"/>
      <c r="CQ36" s="49"/>
      <c r="CR36" s="49"/>
      <c r="CS36" s="49"/>
      <c r="CT36" s="49"/>
      <c r="CU36" s="49"/>
      <c r="CV36" s="49"/>
      <c r="CW36" s="49"/>
      <c r="CX36" s="49"/>
      <c r="CY36" s="49"/>
      <c r="CZ36" s="49"/>
      <c r="DA36" s="49"/>
      <c r="DB36" s="49"/>
      <c r="DC36" s="49"/>
      <c r="DD36" s="49"/>
      <c r="DE36" s="49"/>
      <c r="DF36" s="49"/>
      <c r="DG36" s="49"/>
      <c r="DH36" s="49"/>
      <c r="DI36" s="49"/>
      <c r="DJ36" s="49"/>
      <c r="DK36" s="49"/>
      <c r="DL36" s="49"/>
      <c r="DM36" s="49"/>
      <c r="DN36" s="49"/>
    </row>
    <row r="37" spans="1:118" ht="15.6" x14ac:dyDescent="0.3">
      <c r="A37" s="10"/>
      <c r="B37" s="10"/>
      <c r="C37" s="10"/>
      <c r="D37" s="10"/>
      <c r="J37" s="262"/>
      <c r="K37" s="30"/>
      <c r="L37" s="3" t="s">
        <v>90</v>
      </c>
      <c r="M37" s="3" t="s">
        <v>3</v>
      </c>
      <c r="N37" s="49">
        <f>N35*N29</f>
        <v>0.32099247346558274</v>
      </c>
      <c r="P37" s="30"/>
      <c r="Q37" s="3" t="s">
        <v>90</v>
      </c>
      <c r="R37" s="3" t="s">
        <v>3</v>
      </c>
      <c r="S37" s="49">
        <f>S35*S29</f>
        <v>0.32099247346558274</v>
      </c>
      <c r="T37" s="49">
        <f>T35*T29</f>
        <v>0.34865244269838042</v>
      </c>
      <c r="U37" s="49">
        <f t="shared" ref="U37:AA37" si="779">U35*U29</f>
        <v>0.37631241193117804</v>
      </c>
      <c r="V37" s="49">
        <f t="shared" si="779"/>
        <v>0.40397238116397571</v>
      </c>
      <c r="W37" s="49">
        <f t="shared" si="779"/>
        <v>0.43163235039677333</v>
      </c>
      <c r="X37" s="49">
        <f t="shared" si="779"/>
        <v>0.75262482386235607</v>
      </c>
      <c r="Y37" s="49">
        <f t="shared" si="779"/>
        <v>0.78028479309515375</v>
      </c>
      <c r="Z37" s="49">
        <f t="shared" si="779"/>
        <v>0.80794476232795143</v>
      </c>
      <c r="AA37" s="49">
        <f t="shared" si="779"/>
        <v>0.8356047315607491</v>
      </c>
      <c r="AB37" s="49">
        <f t="shared" ref="AB37:CM37" si="780">AB35*AB29</f>
        <v>0.86326470079354667</v>
      </c>
      <c r="AC37" s="49">
        <f t="shared" si="780"/>
        <v>1.1842571742591295</v>
      </c>
      <c r="AD37" s="49">
        <f t="shared" si="780"/>
        <v>1.2119171434919271</v>
      </c>
      <c r="AE37" s="49">
        <f t="shared" si="780"/>
        <v>1.2395771127247248</v>
      </c>
      <c r="AF37" s="49">
        <f t="shared" si="780"/>
        <v>1.2672370819575225</v>
      </c>
      <c r="AG37" s="49">
        <f t="shared" si="780"/>
        <v>1.2948970511903199</v>
      </c>
      <c r="AH37" s="49">
        <f t="shared" si="780"/>
        <v>1.6158895246559029</v>
      </c>
      <c r="AI37" s="49">
        <f t="shared" si="780"/>
        <v>1.6435494938887005</v>
      </c>
      <c r="AJ37" s="49">
        <f t="shared" si="780"/>
        <v>1.6712094631214982</v>
      </c>
      <c r="AK37" s="49">
        <f t="shared" si="780"/>
        <v>1.6988694323542957</v>
      </c>
      <c r="AL37" s="49">
        <f t="shared" si="780"/>
        <v>1.7265294015870933</v>
      </c>
      <c r="AM37" s="49">
        <f t="shared" si="780"/>
        <v>2.0475218750526758</v>
      </c>
      <c r="AN37" s="49">
        <f t="shared" si="780"/>
        <v>2.0751818442854737</v>
      </c>
      <c r="AO37" s="49">
        <f t="shared" si="780"/>
        <v>2.1028418135182716</v>
      </c>
      <c r="AP37" s="49">
        <f t="shared" si="780"/>
        <v>2.1305017827510691</v>
      </c>
      <c r="AQ37" s="49">
        <f t="shared" si="780"/>
        <v>2.1581617519838665</v>
      </c>
      <c r="AR37" s="49">
        <f t="shared" si="780"/>
        <v>2.4791542254494496</v>
      </c>
      <c r="AS37" s="49">
        <f t="shared" si="780"/>
        <v>2.5068141946822475</v>
      </c>
      <c r="AT37" s="49">
        <f t="shared" si="780"/>
        <v>2.534474163915045</v>
      </c>
      <c r="AU37" s="49">
        <f t="shared" si="780"/>
        <v>2.5621341331478424</v>
      </c>
      <c r="AV37" s="49">
        <f t="shared" si="780"/>
        <v>2.5897941023806399</v>
      </c>
      <c r="AW37" s="49">
        <f t="shared" si="780"/>
        <v>2.9107865758462226</v>
      </c>
      <c r="AX37" s="49">
        <f t="shared" si="780"/>
        <v>2.9384465450790205</v>
      </c>
      <c r="AY37" s="49">
        <f t="shared" si="780"/>
        <v>2.9661065143118184</v>
      </c>
      <c r="AZ37" s="49">
        <f t="shared" si="780"/>
        <v>2.9937664835446158</v>
      </c>
      <c r="BA37" s="49">
        <f t="shared" si="780"/>
        <v>3.0214264527774133</v>
      </c>
      <c r="BB37" s="49">
        <f t="shared" si="780"/>
        <v>3.3424189262429964</v>
      </c>
      <c r="BC37" s="49">
        <f t="shared" si="780"/>
        <v>3.3700788954757939</v>
      </c>
      <c r="BD37" s="49">
        <f t="shared" si="780"/>
        <v>3.3977388647085913</v>
      </c>
      <c r="BE37" s="49">
        <f t="shared" si="780"/>
        <v>3.4253988339413892</v>
      </c>
      <c r="BF37" s="49">
        <f t="shared" si="780"/>
        <v>3.4530588031741867</v>
      </c>
      <c r="BG37" s="49">
        <f t="shared" si="780"/>
        <v>3.7740512766397698</v>
      </c>
      <c r="BH37" s="49">
        <f t="shared" si="780"/>
        <v>3.8017112458725673</v>
      </c>
      <c r="BI37" s="49">
        <f t="shared" si="780"/>
        <v>3.8293712151053647</v>
      </c>
      <c r="BJ37" s="49">
        <f t="shared" si="780"/>
        <v>3.8570311843381622</v>
      </c>
      <c r="BK37" s="49">
        <f t="shared" si="780"/>
        <v>3.8846911535709601</v>
      </c>
      <c r="BL37" s="49">
        <f t="shared" si="780"/>
        <v>4.2056836270365432</v>
      </c>
      <c r="BM37" s="49">
        <f t="shared" si="780"/>
        <v>4.2333435962693402</v>
      </c>
      <c r="BN37" s="49">
        <f t="shared" si="780"/>
        <v>4.2610035655021381</v>
      </c>
      <c r="BO37" s="49">
        <f t="shared" si="780"/>
        <v>4.2886635347349351</v>
      </c>
      <c r="BP37" s="49">
        <f t="shared" si="780"/>
        <v>4.316323503967733</v>
      </c>
      <c r="BQ37" s="49">
        <f t="shared" si="780"/>
        <v>4.6373159774333157</v>
      </c>
      <c r="BR37" s="49">
        <f t="shared" si="780"/>
        <v>4.6649759466661136</v>
      </c>
      <c r="BS37" s="49">
        <f t="shared" si="780"/>
        <v>4.6926359158989115</v>
      </c>
      <c r="BT37" s="49">
        <f t="shared" si="780"/>
        <v>4.7202958851317094</v>
      </c>
      <c r="BU37" s="49">
        <f t="shared" si="780"/>
        <v>4.7479558543645073</v>
      </c>
      <c r="BV37" s="49">
        <f t="shared" si="780"/>
        <v>5.06894832783009</v>
      </c>
      <c r="BW37" s="49">
        <f t="shared" si="780"/>
        <v>5.096608297062887</v>
      </c>
      <c r="BX37" s="49">
        <f t="shared" si="780"/>
        <v>5.1242682662956849</v>
      </c>
      <c r="BY37" s="49">
        <f t="shared" si="780"/>
        <v>5.1519282355284828</v>
      </c>
      <c r="BZ37" s="49">
        <f t="shared" si="780"/>
        <v>5.1795882047612798</v>
      </c>
      <c r="CA37" s="49">
        <f t="shared" si="780"/>
        <v>5.5005806782268625</v>
      </c>
      <c r="CB37" s="49">
        <f t="shared" si="780"/>
        <v>5.5282406474596604</v>
      </c>
      <c r="CC37" s="49">
        <f t="shared" si="780"/>
        <v>5.5559006166924574</v>
      </c>
      <c r="CD37" s="49">
        <f t="shared" si="780"/>
        <v>5.5835605859252553</v>
      </c>
      <c r="CE37" s="49">
        <f t="shared" si="780"/>
        <v>5.6112205551580532</v>
      </c>
      <c r="CF37" s="49">
        <f t="shared" si="780"/>
        <v>5.9322130286236368</v>
      </c>
      <c r="CG37" s="49">
        <f t="shared" si="780"/>
        <v>5.9598729978564347</v>
      </c>
      <c r="CH37" s="49">
        <f t="shared" si="780"/>
        <v>5.9875329670892317</v>
      </c>
      <c r="CI37" s="49">
        <f t="shared" si="780"/>
        <v>6.0151929363220296</v>
      </c>
      <c r="CJ37" s="49">
        <f t="shared" si="780"/>
        <v>6.0428529055548266</v>
      </c>
      <c r="CK37" s="49">
        <f t="shared" si="780"/>
        <v>6.3638453790204093</v>
      </c>
      <c r="CL37" s="49">
        <f t="shared" si="780"/>
        <v>6.3915053482532072</v>
      </c>
      <c r="CM37" s="49">
        <f t="shared" si="780"/>
        <v>6.4191653174860042</v>
      </c>
      <c r="CN37" s="49">
        <f t="shared" ref="CN37:DN37" si="781">CN35*CN29</f>
        <v>6.4468252867188021</v>
      </c>
      <c r="CO37" s="49">
        <f t="shared" si="781"/>
        <v>6.4744852559515991</v>
      </c>
      <c r="CP37" s="49">
        <f t="shared" si="781"/>
        <v>6.7954777294171826</v>
      </c>
      <c r="CQ37" s="49">
        <f t="shared" si="781"/>
        <v>6.8231376986499797</v>
      </c>
      <c r="CR37" s="49">
        <f t="shared" si="781"/>
        <v>6.8507976678827784</v>
      </c>
      <c r="CS37" s="49">
        <f t="shared" si="781"/>
        <v>6.8784576371155763</v>
      </c>
      <c r="CT37" s="49">
        <f t="shared" si="781"/>
        <v>6.9061176063483734</v>
      </c>
      <c r="CU37" s="49">
        <f t="shared" si="781"/>
        <v>7.227110079813956</v>
      </c>
      <c r="CV37" s="49">
        <f t="shared" si="781"/>
        <v>7.2547700490467539</v>
      </c>
      <c r="CW37" s="49">
        <f t="shared" si="781"/>
        <v>7.2824300182795518</v>
      </c>
      <c r="CX37" s="49">
        <f t="shared" si="781"/>
        <v>7.3100899875123488</v>
      </c>
      <c r="CY37" s="49">
        <f t="shared" si="781"/>
        <v>7.3377499567451467</v>
      </c>
      <c r="CZ37" s="49">
        <f t="shared" si="781"/>
        <v>7.6587424302107294</v>
      </c>
      <c r="DA37" s="49">
        <f t="shared" si="781"/>
        <v>7.6864023994435264</v>
      </c>
      <c r="DB37" s="49">
        <f t="shared" si="781"/>
        <v>7.7140623686763243</v>
      </c>
      <c r="DC37" s="49">
        <f t="shared" si="781"/>
        <v>7.7417223379091231</v>
      </c>
      <c r="DD37" s="49">
        <f t="shared" si="781"/>
        <v>7.7693823071419201</v>
      </c>
      <c r="DE37" s="49">
        <f t="shared" si="781"/>
        <v>8.0903747806075028</v>
      </c>
      <c r="DF37" s="49">
        <f t="shared" si="781"/>
        <v>8.1180347498403016</v>
      </c>
      <c r="DG37" s="49">
        <f t="shared" si="781"/>
        <v>8.1456947190730986</v>
      </c>
      <c r="DH37" s="49">
        <f t="shared" si="781"/>
        <v>8.1733546883058956</v>
      </c>
      <c r="DI37" s="49">
        <f t="shared" si="781"/>
        <v>8.2010146575386926</v>
      </c>
      <c r="DJ37" s="49">
        <f t="shared" si="781"/>
        <v>8.5220071310042762</v>
      </c>
      <c r="DK37" s="49">
        <f t="shared" si="781"/>
        <v>8.5496671002370732</v>
      </c>
      <c r="DL37" s="49">
        <f t="shared" si="781"/>
        <v>8.5773270694698702</v>
      </c>
      <c r="DM37" s="49">
        <f t="shared" si="781"/>
        <v>8.604987038702669</v>
      </c>
      <c r="DN37" s="49">
        <f t="shared" si="781"/>
        <v>8.632647007935466</v>
      </c>
    </row>
    <row r="38" spans="1:118" ht="15.6" x14ac:dyDescent="0.3">
      <c r="A38" s="10"/>
      <c r="B38" s="10" t="s">
        <v>92</v>
      </c>
      <c r="C38" s="10" t="s">
        <v>13</v>
      </c>
      <c r="D38" s="91">
        <v>0.5</v>
      </c>
      <c r="J38" s="262"/>
      <c r="K38" s="30"/>
      <c r="L38" s="3"/>
      <c r="M38" s="3"/>
      <c r="N38" s="49"/>
      <c r="P38" s="30"/>
      <c r="Q38" s="3"/>
      <c r="R38" s="3"/>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c r="CB38" s="49"/>
      <c r="CC38" s="49"/>
      <c r="CD38" s="49"/>
      <c r="CE38" s="49"/>
      <c r="CF38" s="49"/>
      <c r="CG38" s="49"/>
      <c r="CH38" s="49"/>
      <c r="CI38" s="49"/>
      <c r="CJ38" s="49"/>
      <c r="CK38" s="49"/>
      <c r="CL38" s="49"/>
      <c r="CM38" s="49"/>
      <c r="CN38" s="49"/>
      <c r="CO38" s="49"/>
      <c r="CP38" s="49"/>
      <c r="CQ38" s="49"/>
      <c r="CR38" s="49"/>
      <c r="CS38" s="49"/>
      <c r="CT38" s="49"/>
      <c r="CU38" s="49"/>
      <c r="CV38" s="49"/>
      <c r="CW38" s="49"/>
      <c r="CX38" s="49"/>
      <c r="CY38" s="49"/>
      <c r="CZ38" s="49"/>
      <c r="DA38" s="49"/>
      <c r="DB38" s="49"/>
      <c r="DC38" s="49"/>
      <c r="DD38" s="49"/>
      <c r="DE38" s="49"/>
      <c r="DF38" s="49"/>
      <c r="DG38" s="49"/>
      <c r="DH38" s="49"/>
      <c r="DI38" s="49"/>
      <c r="DJ38" s="49"/>
      <c r="DK38" s="49"/>
      <c r="DL38" s="49"/>
      <c r="DM38" s="49"/>
      <c r="DN38" s="49"/>
    </row>
    <row r="39" spans="1:118" ht="15.6" x14ac:dyDescent="0.3">
      <c r="A39" s="10"/>
      <c r="B39" s="10" t="s">
        <v>93</v>
      </c>
      <c r="C39" s="10" t="s">
        <v>13</v>
      </c>
      <c r="D39" s="91">
        <v>0</v>
      </c>
      <c r="J39" s="262"/>
      <c r="K39" s="62"/>
      <c r="L39" s="7"/>
      <c r="M39" s="7"/>
      <c r="N39" s="48"/>
      <c r="P39" s="62"/>
      <c r="Q39" s="7"/>
      <c r="R39" s="7"/>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row>
    <row r="40" spans="1:118" ht="15.6" x14ac:dyDescent="0.3">
      <c r="A40" s="10"/>
      <c r="B40" s="10"/>
      <c r="C40" s="10"/>
      <c r="D40" s="10"/>
      <c r="J40" s="262"/>
      <c r="K40" s="34" t="s">
        <v>76</v>
      </c>
      <c r="L40" s="12" t="s">
        <v>95</v>
      </c>
      <c r="M40" s="12" t="s">
        <v>3</v>
      </c>
      <c r="N40" s="13">
        <f>$D35*(N31+N32+N33)</f>
        <v>0</v>
      </c>
      <c r="P40" s="34" t="s">
        <v>76</v>
      </c>
      <c r="Q40" s="12" t="s">
        <v>95</v>
      </c>
      <c r="R40" s="12" t="s">
        <v>3</v>
      </c>
      <c r="S40" s="13">
        <f>$D35*(S31+S32+S33)</f>
        <v>0</v>
      </c>
      <c r="T40" s="13">
        <f>$D35*(T31+T32+T33)</f>
        <v>0</v>
      </c>
      <c r="U40" s="13">
        <f t="shared" ref="U40:AA40" si="782">$D35*(U31+U32+U33)</f>
        <v>0</v>
      </c>
      <c r="V40" s="13">
        <f t="shared" si="782"/>
        <v>0</v>
      </c>
      <c r="W40" s="13">
        <f t="shared" si="782"/>
        <v>0</v>
      </c>
      <c r="X40" s="13">
        <f t="shared" si="782"/>
        <v>0</v>
      </c>
      <c r="Y40" s="13">
        <f t="shared" si="782"/>
        <v>0</v>
      </c>
      <c r="Z40" s="13">
        <f t="shared" si="782"/>
        <v>0</v>
      </c>
      <c r="AA40" s="13">
        <f t="shared" si="782"/>
        <v>0</v>
      </c>
      <c r="AB40" s="13">
        <f t="shared" ref="AB40:CM40" si="783">$D35*(AB31+AB32+AB33)</f>
        <v>0</v>
      </c>
      <c r="AC40" s="13">
        <f t="shared" si="783"/>
        <v>0</v>
      </c>
      <c r="AD40" s="13">
        <f t="shared" si="783"/>
        <v>0</v>
      </c>
      <c r="AE40" s="13">
        <f t="shared" si="783"/>
        <v>0</v>
      </c>
      <c r="AF40" s="13">
        <f t="shared" si="783"/>
        <v>0</v>
      </c>
      <c r="AG40" s="13">
        <f t="shared" si="783"/>
        <v>0</v>
      </c>
      <c r="AH40" s="13">
        <f t="shared" si="783"/>
        <v>0</v>
      </c>
      <c r="AI40" s="13">
        <f t="shared" si="783"/>
        <v>0</v>
      </c>
      <c r="AJ40" s="13">
        <f t="shared" si="783"/>
        <v>0</v>
      </c>
      <c r="AK40" s="13">
        <f t="shared" si="783"/>
        <v>0</v>
      </c>
      <c r="AL40" s="13">
        <f t="shared" si="783"/>
        <v>0</v>
      </c>
      <c r="AM40" s="13">
        <f t="shared" si="783"/>
        <v>0</v>
      </c>
      <c r="AN40" s="13">
        <f t="shared" si="783"/>
        <v>0</v>
      </c>
      <c r="AO40" s="13">
        <f t="shared" si="783"/>
        <v>0</v>
      </c>
      <c r="AP40" s="13">
        <f t="shared" si="783"/>
        <v>0</v>
      </c>
      <c r="AQ40" s="13">
        <f t="shared" si="783"/>
        <v>0</v>
      </c>
      <c r="AR40" s="13">
        <f t="shared" si="783"/>
        <v>0</v>
      </c>
      <c r="AS40" s="13">
        <f t="shared" si="783"/>
        <v>0</v>
      </c>
      <c r="AT40" s="13">
        <f t="shared" si="783"/>
        <v>0</v>
      </c>
      <c r="AU40" s="13">
        <f t="shared" si="783"/>
        <v>0</v>
      </c>
      <c r="AV40" s="13">
        <f t="shared" si="783"/>
        <v>0</v>
      </c>
      <c r="AW40" s="13">
        <f t="shared" si="783"/>
        <v>0</v>
      </c>
      <c r="AX40" s="13">
        <f t="shared" si="783"/>
        <v>0</v>
      </c>
      <c r="AY40" s="13">
        <f t="shared" si="783"/>
        <v>0</v>
      </c>
      <c r="AZ40" s="13">
        <f t="shared" si="783"/>
        <v>0</v>
      </c>
      <c r="BA40" s="13">
        <f t="shared" si="783"/>
        <v>0</v>
      </c>
      <c r="BB40" s="13">
        <f t="shared" si="783"/>
        <v>0</v>
      </c>
      <c r="BC40" s="13">
        <f t="shared" si="783"/>
        <v>0</v>
      </c>
      <c r="BD40" s="13">
        <f t="shared" si="783"/>
        <v>0</v>
      </c>
      <c r="BE40" s="13">
        <f t="shared" si="783"/>
        <v>0</v>
      </c>
      <c r="BF40" s="13">
        <f t="shared" si="783"/>
        <v>0</v>
      </c>
      <c r="BG40" s="13">
        <f t="shared" si="783"/>
        <v>0</v>
      </c>
      <c r="BH40" s="13">
        <f t="shared" si="783"/>
        <v>0</v>
      </c>
      <c r="BI40" s="13">
        <f t="shared" si="783"/>
        <v>0</v>
      </c>
      <c r="BJ40" s="13">
        <f t="shared" si="783"/>
        <v>0</v>
      </c>
      <c r="BK40" s="13">
        <f t="shared" si="783"/>
        <v>0</v>
      </c>
      <c r="BL40" s="13">
        <f t="shared" si="783"/>
        <v>0</v>
      </c>
      <c r="BM40" s="13">
        <f t="shared" si="783"/>
        <v>0</v>
      </c>
      <c r="BN40" s="13">
        <f t="shared" si="783"/>
        <v>0</v>
      </c>
      <c r="BO40" s="13">
        <f t="shared" si="783"/>
        <v>0</v>
      </c>
      <c r="BP40" s="13">
        <f t="shared" si="783"/>
        <v>0</v>
      </c>
      <c r="BQ40" s="13">
        <f t="shared" si="783"/>
        <v>0</v>
      </c>
      <c r="BR40" s="13">
        <f t="shared" si="783"/>
        <v>0</v>
      </c>
      <c r="BS40" s="13">
        <f t="shared" si="783"/>
        <v>0</v>
      </c>
      <c r="BT40" s="13">
        <f t="shared" si="783"/>
        <v>0</v>
      </c>
      <c r="BU40" s="13">
        <f t="shared" si="783"/>
        <v>0</v>
      </c>
      <c r="BV40" s="13">
        <f t="shared" si="783"/>
        <v>0</v>
      </c>
      <c r="BW40" s="13">
        <f t="shared" si="783"/>
        <v>0</v>
      </c>
      <c r="BX40" s="13">
        <f t="shared" si="783"/>
        <v>0</v>
      </c>
      <c r="BY40" s="13">
        <f t="shared" si="783"/>
        <v>0</v>
      </c>
      <c r="BZ40" s="13">
        <f t="shared" si="783"/>
        <v>0</v>
      </c>
      <c r="CA40" s="13">
        <f t="shared" si="783"/>
        <v>0</v>
      </c>
      <c r="CB40" s="13">
        <f t="shared" si="783"/>
        <v>0</v>
      </c>
      <c r="CC40" s="13">
        <f t="shared" si="783"/>
        <v>0</v>
      </c>
      <c r="CD40" s="13">
        <f t="shared" si="783"/>
        <v>0</v>
      </c>
      <c r="CE40" s="13">
        <f t="shared" si="783"/>
        <v>0</v>
      </c>
      <c r="CF40" s="13">
        <f t="shared" si="783"/>
        <v>0</v>
      </c>
      <c r="CG40" s="13">
        <f t="shared" si="783"/>
        <v>0</v>
      </c>
      <c r="CH40" s="13">
        <f t="shared" si="783"/>
        <v>0</v>
      </c>
      <c r="CI40" s="13">
        <f t="shared" si="783"/>
        <v>0</v>
      </c>
      <c r="CJ40" s="13">
        <f t="shared" si="783"/>
        <v>0</v>
      </c>
      <c r="CK40" s="13">
        <f t="shared" si="783"/>
        <v>0</v>
      </c>
      <c r="CL40" s="13">
        <f t="shared" si="783"/>
        <v>0</v>
      </c>
      <c r="CM40" s="13">
        <f t="shared" si="783"/>
        <v>0</v>
      </c>
      <c r="CN40" s="13">
        <f t="shared" ref="CN40:DN40" si="784">$D35*(CN31+CN32+CN33)</f>
        <v>0</v>
      </c>
      <c r="CO40" s="13">
        <f t="shared" si="784"/>
        <v>0</v>
      </c>
      <c r="CP40" s="13">
        <f t="shared" si="784"/>
        <v>0</v>
      </c>
      <c r="CQ40" s="13">
        <f t="shared" si="784"/>
        <v>0</v>
      </c>
      <c r="CR40" s="13">
        <f t="shared" si="784"/>
        <v>0</v>
      </c>
      <c r="CS40" s="13">
        <f t="shared" si="784"/>
        <v>0</v>
      </c>
      <c r="CT40" s="13">
        <f t="shared" si="784"/>
        <v>0</v>
      </c>
      <c r="CU40" s="13">
        <f t="shared" si="784"/>
        <v>0</v>
      </c>
      <c r="CV40" s="13">
        <f t="shared" si="784"/>
        <v>0</v>
      </c>
      <c r="CW40" s="13">
        <f t="shared" si="784"/>
        <v>0</v>
      </c>
      <c r="CX40" s="13">
        <f t="shared" si="784"/>
        <v>0</v>
      </c>
      <c r="CY40" s="13">
        <f t="shared" si="784"/>
        <v>0</v>
      </c>
      <c r="CZ40" s="13">
        <f t="shared" si="784"/>
        <v>0</v>
      </c>
      <c r="DA40" s="13">
        <f t="shared" si="784"/>
        <v>0</v>
      </c>
      <c r="DB40" s="13">
        <f t="shared" si="784"/>
        <v>0</v>
      </c>
      <c r="DC40" s="13">
        <f t="shared" si="784"/>
        <v>0</v>
      </c>
      <c r="DD40" s="13">
        <f t="shared" si="784"/>
        <v>0</v>
      </c>
      <c r="DE40" s="13">
        <f t="shared" si="784"/>
        <v>0</v>
      </c>
      <c r="DF40" s="13">
        <f t="shared" si="784"/>
        <v>0</v>
      </c>
      <c r="DG40" s="13">
        <f t="shared" si="784"/>
        <v>0</v>
      </c>
      <c r="DH40" s="13">
        <f t="shared" si="784"/>
        <v>0</v>
      </c>
      <c r="DI40" s="13">
        <f t="shared" si="784"/>
        <v>0</v>
      </c>
      <c r="DJ40" s="13">
        <f t="shared" si="784"/>
        <v>0</v>
      </c>
      <c r="DK40" s="13">
        <f t="shared" si="784"/>
        <v>0</v>
      </c>
      <c r="DL40" s="13">
        <f t="shared" si="784"/>
        <v>0</v>
      </c>
      <c r="DM40" s="13">
        <f t="shared" si="784"/>
        <v>0</v>
      </c>
      <c r="DN40" s="13">
        <f t="shared" si="784"/>
        <v>0</v>
      </c>
    </row>
    <row r="41" spans="1:118" x14ac:dyDescent="0.25">
      <c r="A41" s="10"/>
      <c r="B41" s="10" t="s">
        <v>62</v>
      </c>
      <c r="C41" s="10" t="s">
        <v>13</v>
      </c>
      <c r="D41" s="90">
        <v>0.1</v>
      </c>
      <c r="J41" s="262"/>
      <c r="K41" s="24"/>
      <c r="L41" s="10" t="s">
        <v>96</v>
      </c>
      <c r="M41" s="10" t="s">
        <v>3</v>
      </c>
      <c r="N41" s="16">
        <f>$D36*N5</f>
        <v>1</v>
      </c>
      <c r="P41" s="24"/>
      <c r="Q41" s="10" t="s">
        <v>96</v>
      </c>
      <c r="R41" s="10" t="s">
        <v>3</v>
      </c>
      <c r="S41" s="16">
        <f>$D36*S5</f>
        <v>1</v>
      </c>
      <c r="T41" s="16">
        <f>$D36*T5</f>
        <v>1</v>
      </c>
      <c r="U41" s="16">
        <f t="shared" ref="U41:AA41" si="785">$D36*U5</f>
        <v>1</v>
      </c>
      <c r="V41" s="16">
        <f t="shared" si="785"/>
        <v>1</v>
      </c>
      <c r="W41" s="16">
        <f t="shared" si="785"/>
        <v>1</v>
      </c>
      <c r="X41" s="16">
        <f t="shared" si="785"/>
        <v>2</v>
      </c>
      <c r="Y41" s="16">
        <f t="shared" si="785"/>
        <v>2</v>
      </c>
      <c r="Z41" s="16">
        <f t="shared" si="785"/>
        <v>2</v>
      </c>
      <c r="AA41" s="16">
        <f t="shared" si="785"/>
        <v>2</v>
      </c>
      <c r="AB41" s="16">
        <f t="shared" ref="AB41:CM41" si="786">$D36*AB5</f>
        <v>2</v>
      </c>
      <c r="AC41" s="16">
        <f t="shared" si="786"/>
        <v>3</v>
      </c>
      <c r="AD41" s="16">
        <f t="shared" si="786"/>
        <v>3</v>
      </c>
      <c r="AE41" s="16">
        <f t="shared" si="786"/>
        <v>3</v>
      </c>
      <c r="AF41" s="16">
        <f t="shared" si="786"/>
        <v>3</v>
      </c>
      <c r="AG41" s="16">
        <f t="shared" si="786"/>
        <v>3</v>
      </c>
      <c r="AH41" s="16">
        <f t="shared" si="786"/>
        <v>4</v>
      </c>
      <c r="AI41" s="16">
        <f t="shared" si="786"/>
        <v>4</v>
      </c>
      <c r="AJ41" s="16">
        <f t="shared" si="786"/>
        <v>4</v>
      </c>
      <c r="AK41" s="16">
        <f t="shared" si="786"/>
        <v>4</v>
      </c>
      <c r="AL41" s="16">
        <f t="shared" si="786"/>
        <v>4</v>
      </c>
      <c r="AM41" s="16">
        <f t="shared" si="786"/>
        <v>5</v>
      </c>
      <c r="AN41" s="16">
        <f t="shared" si="786"/>
        <v>5</v>
      </c>
      <c r="AO41" s="16">
        <f t="shared" si="786"/>
        <v>5</v>
      </c>
      <c r="AP41" s="16">
        <f t="shared" si="786"/>
        <v>5</v>
      </c>
      <c r="AQ41" s="16">
        <f t="shared" si="786"/>
        <v>5</v>
      </c>
      <c r="AR41" s="16">
        <f t="shared" si="786"/>
        <v>6</v>
      </c>
      <c r="AS41" s="16">
        <f t="shared" si="786"/>
        <v>6</v>
      </c>
      <c r="AT41" s="16">
        <f t="shared" si="786"/>
        <v>6</v>
      </c>
      <c r="AU41" s="16">
        <f t="shared" si="786"/>
        <v>6</v>
      </c>
      <c r="AV41" s="16">
        <f t="shared" si="786"/>
        <v>6</v>
      </c>
      <c r="AW41" s="16">
        <f t="shared" si="786"/>
        <v>7</v>
      </c>
      <c r="AX41" s="16">
        <f t="shared" si="786"/>
        <v>7</v>
      </c>
      <c r="AY41" s="16">
        <f t="shared" si="786"/>
        <v>7</v>
      </c>
      <c r="AZ41" s="16">
        <f t="shared" si="786"/>
        <v>7</v>
      </c>
      <c r="BA41" s="16">
        <f t="shared" si="786"/>
        <v>7</v>
      </c>
      <c r="BB41" s="16">
        <f t="shared" si="786"/>
        <v>8</v>
      </c>
      <c r="BC41" s="16">
        <f t="shared" si="786"/>
        <v>8</v>
      </c>
      <c r="BD41" s="16">
        <f t="shared" si="786"/>
        <v>8</v>
      </c>
      <c r="BE41" s="16">
        <f t="shared" si="786"/>
        <v>8</v>
      </c>
      <c r="BF41" s="16">
        <f t="shared" si="786"/>
        <v>8</v>
      </c>
      <c r="BG41" s="16">
        <f t="shared" si="786"/>
        <v>9</v>
      </c>
      <c r="BH41" s="16">
        <f t="shared" si="786"/>
        <v>9</v>
      </c>
      <c r="BI41" s="16">
        <f t="shared" si="786"/>
        <v>9</v>
      </c>
      <c r="BJ41" s="16">
        <f t="shared" si="786"/>
        <v>9</v>
      </c>
      <c r="BK41" s="16">
        <f t="shared" si="786"/>
        <v>9</v>
      </c>
      <c r="BL41" s="16">
        <f t="shared" si="786"/>
        <v>10</v>
      </c>
      <c r="BM41" s="16">
        <f t="shared" si="786"/>
        <v>10</v>
      </c>
      <c r="BN41" s="16">
        <f t="shared" si="786"/>
        <v>10</v>
      </c>
      <c r="BO41" s="16">
        <f t="shared" si="786"/>
        <v>10</v>
      </c>
      <c r="BP41" s="16">
        <f t="shared" si="786"/>
        <v>10</v>
      </c>
      <c r="BQ41" s="16">
        <f t="shared" si="786"/>
        <v>11</v>
      </c>
      <c r="BR41" s="16">
        <f t="shared" si="786"/>
        <v>11</v>
      </c>
      <c r="BS41" s="16">
        <f t="shared" si="786"/>
        <v>11</v>
      </c>
      <c r="BT41" s="16">
        <f t="shared" si="786"/>
        <v>11</v>
      </c>
      <c r="BU41" s="16">
        <f t="shared" si="786"/>
        <v>11</v>
      </c>
      <c r="BV41" s="16">
        <f t="shared" si="786"/>
        <v>12</v>
      </c>
      <c r="BW41" s="16">
        <f t="shared" si="786"/>
        <v>12</v>
      </c>
      <c r="BX41" s="16">
        <f t="shared" si="786"/>
        <v>12</v>
      </c>
      <c r="BY41" s="16">
        <f t="shared" si="786"/>
        <v>12</v>
      </c>
      <c r="BZ41" s="16">
        <f t="shared" si="786"/>
        <v>12</v>
      </c>
      <c r="CA41" s="16">
        <f t="shared" si="786"/>
        <v>13</v>
      </c>
      <c r="CB41" s="16">
        <f t="shared" si="786"/>
        <v>13</v>
      </c>
      <c r="CC41" s="16">
        <f t="shared" si="786"/>
        <v>13</v>
      </c>
      <c r="CD41" s="16">
        <f t="shared" si="786"/>
        <v>13</v>
      </c>
      <c r="CE41" s="16">
        <f t="shared" si="786"/>
        <v>13</v>
      </c>
      <c r="CF41" s="16">
        <f t="shared" si="786"/>
        <v>14</v>
      </c>
      <c r="CG41" s="16">
        <f t="shared" si="786"/>
        <v>14</v>
      </c>
      <c r="CH41" s="16">
        <f t="shared" si="786"/>
        <v>14</v>
      </c>
      <c r="CI41" s="16">
        <f t="shared" si="786"/>
        <v>14</v>
      </c>
      <c r="CJ41" s="16">
        <f t="shared" si="786"/>
        <v>14</v>
      </c>
      <c r="CK41" s="16">
        <f t="shared" si="786"/>
        <v>15</v>
      </c>
      <c r="CL41" s="16">
        <f t="shared" si="786"/>
        <v>15</v>
      </c>
      <c r="CM41" s="16">
        <f t="shared" si="786"/>
        <v>15</v>
      </c>
      <c r="CN41" s="16">
        <f t="shared" ref="CN41:DN41" si="787">$D36*CN5</f>
        <v>15</v>
      </c>
      <c r="CO41" s="16">
        <f t="shared" si="787"/>
        <v>15</v>
      </c>
      <c r="CP41" s="16">
        <f t="shared" si="787"/>
        <v>16</v>
      </c>
      <c r="CQ41" s="16">
        <f t="shared" si="787"/>
        <v>16</v>
      </c>
      <c r="CR41" s="16">
        <f t="shared" si="787"/>
        <v>16</v>
      </c>
      <c r="CS41" s="16">
        <f t="shared" si="787"/>
        <v>16</v>
      </c>
      <c r="CT41" s="16">
        <f t="shared" si="787"/>
        <v>16</v>
      </c>
      <c r="CU41" s="16">
        <f t="shared" si="787"/>
        <v>17</v>
      </c>
      <c r="CV41" s="16">
        <f t="shared" si="787"/>
        <v>17</v>
      </c>
      <c r="CW41" s="16">
        <f t="shared" si="787"/>
        <v>17</v>
      </c>
      <c r="CX41" s="16">
        <f t="shared" si="787"/>
        <v>17</v>
      </c>
      <c r="CY41" s="16">
        <f t="shared" si="787"/>
        <v>17</v>
      </c>
      <c r="CZ41" s="16">
        <f t="shared" si="787"/>
        <v>18</v>
      </c>
      <c r="DA41" s="16">
        <f t="shared" si="787"/>
        <v>18</v>
      </c>
      <c r="DB41" s="16">
        <f t="shared" si="787"/>
        <v>18</v>
      </c>
      <c r="DC41" s="16">
        <f t="shared" si="787"/>
        <v>18</v>
      </c>
      <c r="DD41" s="16">
        <f t="shared" si="787"/>
        <v>18</v>
      </c>
      <c r="DE41" s="16">
        <f t="shared" si="787"/>
        <v>19</v>
      </c>
      <c r="DF41" s="16">
        <f t="shared" si="787"/>
        <v>19</v>
      </c>
      <c r="DG41" s="16">
        <f t="shared" si="787"/>
        <v>19</v>
      </c>
      <c r="DH41" s="16">
        <f t="shared" si="787"/>
        <v>19</v>
      </c>
      <c r="DI41" s="16">
        <f t="shared" si="787"/>
        <v>19</v>
      </c>
      <c r="DJ41" s="16">
        <f t="shared" si="787"/>
        <v>20</v>
      </c>
      <c r="DK41" s="16">
        <f t="shared" si="787"/>
        <v>20</v>
      </c>
      <c r="DL41" s="16">
        <f t="shared" si="787"/>
        <v>20</v>
      </c>
      <c r="DM41" s="16">
        <f t="shared" si="787"/>
        <v>20</v>
      </c>
      <c r="DN41" s="16">
        <f t="shared" si="787"/>
        <v>20</v>
      </c>
    </row>
    <row r="42" spans="1:118" ht="15.6" x14ac:dyDescent="0.3">
      <c r="A42" s="10"/>
      <c r="B42" s="10" t="s">
        <v>63</v>
      </c>
      <c r="C42" s="10" t="s">
        <v>13</v>
      </c>
      <c r="D42" s="90">
        <v>0.1</v>
      </c>
      <c r="J42" s="262"/>
      <c r="K42" s="30"/>
      <c r="L42" s="10"/>
      <c r="M42" s="10"/>
      <c r="N42" s="16"/>
      <c r="P42" s="30"/>
      <c r="Q42" s="10"/>
      <c r="R42" s="10"/>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row>
    <row r="43" spans="1:118" ht="15.6" x14ac:dyDescent="0.3">
      <c r="A43" s="10"/>
      <c r="B43" s="10"/>
      <c r="C43" s="10"/>
      <c r="D43" s="10"/>
      <c r="J43" s="262"/>
      <c r="K43" s="30"/>
      <c r="L43" s="3" t="s">
        <v>97</v>
      </c>
      <c r="M43" s="3" t="s">
        <v>3</v>
      </c>
      <c r="N43" s="49">
        <f>SUM(N40:N41)</f>
        <v>1</v>
      </c>
      <c r="P43" s="30"/>
      <c r="Q43" s="3" t="s">
        <v>97</v>
      </c>
      <c r="R43" s="3" t="s">
        <v>3</v>
      </c>
      <c r="S43" s="49">
        <f>SUM(S40:S41)</f>
        <v>1</v>
      </c>
      <c r="T43" s="49">
        <f>SUM(T40:T41)</f>
        <v>1</v>
      </c>
      <c r="U43" s="49">
        <f t="shared" ref="U43:AA43" si="788">SUM(U40:U41)</f>
        <v>1</v>
      </c>
      <c r="V43" s="49">
        <f t="shared" si="788"/>
        <v>1</v>
      </c>
      <c r="W43" s="49">
        <f t="shared" si="788"/>
        <v>1</v>
      </c>
      <c r="X43" s="49">
        <f t="shared" si="788"/>
        <v>2</v>
      </c>
      <c r="Y43" s="49">
        <f t="shared" si="788"/>
        <v>2</v>
      </c>
      <c r="Z43" s="49">
        <f t="shared" si="788"/>
        <v>2</v>
      </c>
      <c r="AA43" s="49">
        <f t="shared" si="788"/>
        <v>2</v>
      </c>
      <c r="AB43" s="49">
        <f t="shared" ref="AB43:CM43" si="789">SUM(AB40:AB41)</f>
        <v>2</v>
      </c>
      <c r="AC43" s="49">
        <f t="shared" si="789"/>
        <v>3</v>
      </c>
      <c r="AD43" s="49">
        <f t="shared" si="789"/>
        <v>3</v>
      </c>
      <c r="AE43" s="49">
        <f t="shared" si="789"/>
        <v>3</v>
      </c>
      <c r="AF43" s="49">
        <f t="shared" si="789"/>
        <v>3</v>
      </c>
      <c r="AG43" s="49">
        <f t="shared" si="789"/>
        <v>3</v>
      </c>
      <c r="AH43" s="49">
        <f t="shared" si="789"/>
        <v>4</v>
      </c>
      <c r="AI43" s="49">
        <f t="shared" si="789"/>
        <v>4</v>
      </c>
      <c r="AJ43" s="49">
        <f t="shared" si="789"/>
        <v>4</v>
      </c>
      <c r="AK43" s="49">
        <f t="shared" si="789"/>
        <v>4</v>
      </c>
      <c r="AL43" s="49">
        <f t="shared" si="789"/>
        <v>4</v>
      </c>
      <c r="AM43" s="49">
        <f t="shared" si="789"/>
        <v>5</v>
      </c>
      <c r="AN43" s="49">
        <f t="shared" si="789"/>
        <v>5</v>
      </c>
      <c r="AO43" s="49">
        <f t="shared" si="789"/>
        <v>5</v>
      </c>
      <c r="AP43" s="49">
        <f t="shared" si="789"/>
        <v>5</v>
      </c>
      <c r="AQ43" s="49">
        <f t="shared" si="789"/>
        <v>5</v>
      </c>
      <c r="AR43" s="49">
        <f t="shared" si="789"/>
        <v>6</v>
      </c>
      <c r="AS43" s="49">
        <f t="shared" si="789"/>
        <v>6</v>
      </c>
      <c r="AT43" s="49">
        <f t="shared" si="789"/>
        <v>6</v>
      </c>
      <c r="AU43" s="49">
        <f t="shared" si="789"/>
        <v>6</v>
      </c>
      <c r="AV43" s="49">
        <f t="shared" si="789"/>
        <v>6</v>
      </c>
      <c r="AW43" s="49">
        <f t="shared" si="789"/>
        <v>7</v>
      </c>
      <c r="AX43" s="49">
        <f t="shared" si="789"/>
        <v>7</v>
      </c>
      <c r="AY43" s="49">
        <f t="shared" si="789"/>
        <v>7</v>
      </c>
      <c r="AZ43" s="49">
        <f t="shared" si="789"/>
        <v>7</v>
      </c>
      <c r="BA43" s="49">
        <f t="shared" si="789"/>
        <v>7</v>
      </c>
      <c r="BB43" s="49">
        <f t="shared" si="789"/>
        <v>8</v>
      </c>
      <c r="BC43" s="49">
        <f t="shared" si="789"/>
        <v>8</v>
      </c>
      <c r="BD43" s="49">
        <f t="shared" si="789"/>
        <v>8</v>
      </c>
      <c r="BE43" s="49">
        <f t="shared" si="789"/>
        <v>8</v>
      </c>
      <c r="BF43" s="49">
        <f t="shared" si="789"/>
        <v>8</v>
      </c>
      <c r="BG43" s="49">
        <f t="shared" si="789"/>
        <v>9</v>
      </c>
      <c r="BH43" s="49">
        <f t="shared" si="789"/>
        <v>9</v>
      </c>
      <c r="BI43" s="49">
        <f t="shared" si="789"/>
        <v>9</v>
      </c>
      <c r="BJ43" s="49">
        <f t="shared" si="789"/>
        <v>9</v>
      </c>
      <c r="BK43" s="49">
        <f t="shared" si="789"/>
        <v>9</v>
      </c>
      <c r="BL43" s="49">
        <f t="shared" si="789"/>
        <v>10</v>
      </c>
      <c r="BM43" s="49">
        <f t="shared" si="789"/>
        <v>10</v>
      </c>
      <c r="BN43" s="49">
        <f t="shared" si="789"/>
        <v>10</v>
      </c>
      <c r="BO43" s="49">
        <f t="shared" si="789"/>
        <v>10</v>
      </c>
      <c r="BP43" s="49">
        <f t="shared" si="789"/>
        <v>10</v>
      </c>
      <c r="BQ43" s="49">
        <f t="shared" si="789"/>
        <v>11</v>
      </c>
      <c r="BR43" s="49">
        <f t="shared" si="789"/>
        <v>11</v>
      </c>
      <c r="BS43" s="49">
        <f t="shared" si="789"/>
        <v>11</v>
      </c>
      <c r="BT43" s="49">
        <f t="shared" si="789"/>
        <v>11</v>
      </c>
      <c r="BU43" s="49">
        <f t="shared" si="789"/>
        <v>11</v>
      </c>
      <c r="BV43" s="49">
        <f t="shared" si="789"/>
        <v>12</v>
      </c>
      <c r="BW43" s="49">
        <f t="shared" si="789"/>
        <v>12</v>
      </c>
      <c r="BX43" s="49">
        <f t="shared" si="789"/>
        <v>12</v>
      </c>
      <c r="BY43" s="49">
        <f t="shared" si="789"/>
        <v>12</v>
      </c>
      <c r="BZ43" s="49">
        <f t="shared" si="789"/>
        <v>12</v>
      </c>
      <c r="CA43" s="49">
        <f t="shared" si="789"/>
        <v>13</v>
      </c>
      <c r="CB43" s="49">
        <f t="shared" si="789"/>
        <v>13</v>
      </c>
      <c r="CC43" s="49">
        <f t="shared" si="789"/>
        <v>13</v>
      </c>
      <c r="CD43" s="49">
        <f t="shared" si="789"/>
        <v>13</v>
      </c>
      <c r="CE43" s="49">
        <f t="shared" si="789"/>
        <v>13</v>
      </c>
      <c r="CF43" s="49">
        <f t="shared" si="789"/>
        <v>14</v>
      </c>
      <c r="CG43" s="49">
        <f t="shared" si="789"/>
        <v>14</v>
      </c>
      <c r="CH43" s="49">
        <f t="shared" si="789"/>
        <v>14</v>
      </c>
      <c r="CI43" s="49">
        <f t="shared" si="789"/>
        <v>14</v>
      </c>
      <c r="CJ43" s="49">
        <f t="shared" si="789"/>
        <v>14</v>
      </c>
      <c r="CK43" s="49">
        <f t="shared" si="789"/>
        <v>15</v>
      </c>
      <c r="CL43" s="49">
        <f t="shared" si="789"/>
        <v>15</v>
      </c>
      <c r="CM43" s="49">
        <f t="shared" si="789"/>
        <v>15</v>
      </c>
      <c r="CN43" s="49">
        <f t="shared" ref="CN43:DN43" si="790">SUM(CN40:CN41)</f>
        <v>15</v>
      </c>
      <c r="CO43" s="49">
        <f t="shared" si="790"/>
        <v>15</v>
      </c>
      <c r="CP43" s="49">
        <f t="shared" si="790"/>
        <v>16</v>
      </c>
      <c r="CQ43" s="49">
        <f t="shared" si="790"/>
        <v>16</v>
      </c>
      <c r="CR43" s="49">
        <f t="shared" si="790"/>
        <v>16</v>
      </c>
      <c r="CS43" s="49">
        <f t="shared" si="790"/>
        <v>16</v>
      </c>
      <c r="CT43" s="49">
        <f t="shared" si="790"/>
        <v>16</v>
      </c>
      <c r="CU43" s="49">
        <f t="shared" si="790"/>
        <v>17</v>
      </c>
      <c r="CV43" s="49">
        <f t="shared" si="790"/>
        <v>17</v>
      </c>
      <c r="CW43" s="49">
        <f t="shared" si="790"/>
        <v>17</v>
      </c>
      <c r="CX43" s="49">
        <f t="shared" si="790"/>
        <v>17</v>
      </c>
      <c r="CY43" s="49">
        <f t="shared" si="790"/>
        <v>17</v>
      </c>
      <c r="CZ43" s="49">
        <f t="shared" si="790"/>
        <v>18</v>
      </c>
      <c r="DA43" s="49">
        <f t="shared" si="790"/>
        <v>18</v>
      </c>
      <c r="DB43" s="49">
        <f t="shared" si="790"/>
        <v>18</v>
      </c>
      <c r="DC43" s="49">
        <f t="shared" si="790"/>
        <v>18</v>
      </c>
      <c r="DD43" s="49">
        <f t="shared" si="790"/>
        <v>18</v>
      </c>
      <c r="DE43" s="49">
        <f t="shared" si="790"/>
        <v>19</v>
      </c>
      <c r="DF43" s="49">
        <f t="shared" si="790"/>
        <v>19</v>
      </c>
      <c r="DG43" s="49">
        <f t="shared" si="790"/>
        <v>19</v>
      </c>
      <c r="DH43" s="49">
        <f t="shared" si="790"/>
        <v>19</v>
      </c>
      <c r="DI43" s="49">
        <f t="shared" si="790"/>
        <v>19</v>
      </c>
      <c r="DJ43" s="49">
        <f t="shared" si="790"/>
        <v>20</v>
      </c>
      <c r="DK43" s="49">
        <f t="shared" si="790"/>
        <v>20</v>
      </c>
      <c r="DL43" s="49">
        <f t="shared" si="790"/>
        <v>20</v>
      </c>
      <c r="DM43" s="49">
        <f t="shared" si="790"/>
        <v>20</v>
      </c>
      <c r="DN43" s="49">
        <f t="shared" si="790"/>
        <v>20</v>
      </c>
    </row>
    <row r="44" spans="1:118" ht="15.6" x14ac:dyDescent="0.3">
      <c r="A44" s="10"/>
      <c r="B44" s="10" t="s">
        <v>120</v>
      </c>
      <c r="C44" s="10" t="s">
        <v>13</v>
      </c>
      <c r="D44" s="90">
        <v>0</v>
      </c>
      <c r="J44" s="262"/>
      <c r="K44" s="30"/>
      <c r="L44" s="10"/>
      <c r="M44" s="10"/>
      <c r="N44" s="10"/>
      <c r="P44" s="3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row>
    <row r="45" spans="1:118" ht="15.6" x14ac:dyDescent="0.3">
      <c r="A45" s="10"/>
      <c r="B45" s="10" t="s">
        <v>121</v>
      </c>
      <c r="C45" s="10" t="s">
        <v>13</v>
      </c>
      <c r="D45" s="90">
        <v>0</v>
      </c>
      <c r="J45" s="262"/>
      <c r="K45" s="62"/>
      <c r="L45" s="11"/>
      <c r="M45" s="11"/>
      <c r="N45" s="58"/>
      <c r="P45" s="62"/>
      <c r="Q45" s="11"/>
      <c r="R45" s="11"/>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8"/>
      <c r="DD45" s="58"/>
      <c r="DE45" s="58"/>
      <c r="DF45" s="58"/>
      <c r="DG45" s="58"/>
      <c r="DH45" s="58"/>
      <c r="DI45" s="58"/>
      <c r="DJ45" s="58"/>
      <c r="DK45" s="58"/>
      <c r="DL45" s="58"/>
      <c r="DM45" s="58"/>
      <c r="DN45" s="58"/>
    </row>
    <row r="46" spans="1:118" ht="15.6" x14ac:dyDescent="0.3">
      <c r="A46" s="10"/>
      <c r="B46" s="3"/>
      <c r="C46" s="4"/>
      <c r="D46" s="20"/>
      <c r="J46" s="262"/>
      <c r="K46" s="34" t="s">
        <v>1</v>
      </c>
      <c r="L46" s="12" t="s">
        <v>99</v>
      </c>
      <c r="M46" s="12" t="s">
        <v>13</v>
      </c>
      <c r="N46" s="43">
        <f>SUM(N31:N33)*$D55</f>
        <v>2.8288684854557095E-3</v>
      </c>
      <c r="P46" s="34" t="s">
        <v>1</v>
      </c>
      <c r="Q46" s="12" t="s">
        <v>99</v>
      </c>
      <c r="R46" s="12" t="s">
        <v>13</v>
      </c>
      <c r="S46" s="43">
        <f>SUM(S31:S33)*$D55</f>
        <v>2.8288684854557095E-3</v>
      </c>
      <c r="T46" s="43">
        <f>SUM(T31:T33)*$D55</f>
        <v>5.657736970911419E-3</v>
      </c>
      <c r="U46" s="43">
        <f t="shared" ref="U46:AA46" si="791">SUM(U31:U33)*$D55</f>
        <v>8.4866054563671293E-3</v>
      </c>
      <c r="V46" s="43">
        <f t="shared" si="791"/>
        <v>1.1315473941822838E-2</v>
      </c>
      <c r="W46" s="43">
        <f t="shared" si="791"/>
        <v>1.4144342427278547E-2</v>
      </c>
      <c r="X46" s="43">
        <f t="shared" si="791"/>
        <v>1.6973210912734259E-2</v>
      </c>
      <c r="Y46" s="43">
        <f t="shared" si="791"/>
        <v>1.9802079398189964E-2</v>
      </c>
      <c r="Z46" s="43">
        <f t="shared" si="791"/>
        <v>2.2630947883645676E-2</v>
      </c>
      <c r="AA46" s="43">
        <f t="shared" si="791"/>
        <v>2.5459816369101388E-2</v>
      </c>
      <c r="AB46" s="43">
        <f t="shared" ref="AB46:CM46" si="792">SUM(AB31:AB33)*$D55</f>
        <v>2.8288684854557093E-2</v>
      </c>
      <c r="AC46" s="43">
        <f t="shared" si="792"/>
        <v>3.1117553340012805E-2</v>
      </c>
      <c r="AD46" s="43">
        <f t="shared" si="792"/>
        <v>3.3946421825468517E-2</v>
      </c>
      <c r="AE46" s="43">
        <f t="shared" si="792"/>
        <v>3.6775290310924226E-2</v>
      </c>
      <c r="AF46" s="43">
        <f t="shared" si="792"/>
        <v>3.9604158796379928E-2</v>
      </c>
      <c r="AG46" s="43">
        <f t="shared" si="792"/>
        <v>4.2433027281835643E-2</v>
      </c>
      <c r="AH46" s="43">
        <f t="shared" si="792"/>
        <v>4.5261895767291352E-2</v>
      </c>
      <c r="AI46" s="43">
        <f t="shared" si="792"/>
        <v>4.8090764252747067E-2</v>
      </c>
      <c r="AJ46" s="43">
        <f t="shared" si="792"/>
        <v>5.0919632738202776E-2</v>
      </c>
      <c r="AK46" s="43">
        <f t="shared" si="792"/>
        <v>5.3748501223658478E-2</v>
      </c>
      <c r="AL46" s="43">
        <f t="shared" si="792"/>
        <v>5.6577369709114186E-2</v>
      </c>
      <c r="AM46" s="43">
        <f t="shared" si="792"/>
        <v>5.9406238194569902E-2</v>
      </c>
      <c r="AN46" s="43">
        <f t="shared" si="792"/>
        <v>6.2235106680025611E-2</v>
      </c>
      <c r="AO46" s="43">
        <f t="shared" si="792"/>
        <v>6.5063975165481333E-2</v>
      </c>
      <c r="AP46" s="43">
        <f t="shared" si="792"/>
        <v>6.7892843650937035E-2</v>
      </c>
      <c r="AQ46" s="43">
        <f t="shared" si="792"/>
        <v>7.0721712136392736E-2</v>
      </c>
      <c r="AR46" s="43">
        <f t="shared" si="792"/>
        <v>7.3550580621848452E-2</v>
      </c>
      <c r="AS46" s="43">
        <f t="shared" si="792"/>
        <v>7.6379449107304168E-2</v>
      </c>
      <c r="AT46" s="43">
        <f t="shared" si="792"/>
        <v>7.9208317592759855E-2</v>
      </c>
      <c r="AU46" s="43">
        <f t="shared" si="792"/>
        <v>8.2037186078215585E-2</v>
      </c>
      <c r="AV46" s="43">
        <f t="shared" si="792"/>
        <v>8.4866054563671287E-2</v>
      </c>
      <c r="AW46" s="43">
        <f t="shared" si="792"/>
        <v>8.7694923049127002E-2</v>
      </c>
      <c r="AX46" s="43">
        <f t="shared" si="792"/>
        <v>9.0523791534582704E-2</v>
      </c>
      <c r="AY46" s="43">
        <f t="shared" si="792"/>
        <v>9.3352660020038405E-2</v>
      </c>
      <c r="AZ46" s="43">
        <f t="shared" si="792"/>
        <v>9.6181528505494135E-2</v>
      </c>
      <c r="BA46" s="43">
        <f t="shared" si="792"/>
        <v>9.9010396990949837E-2</v>
      </c>
      <c r="BB46" s="43">
        <f t="shared" si="792"/>
        <v>0.10183926547640555</v>
      </c>
      <c r="BC46" s="43">
        <f t="shared" si="792"/>
        <v>0.10466813396186125</v>
      </c>
      <c r="BD46" s="43">
        <f t="shared" si="792"/>
        <v>0.10749700244731696</v>
      </c>
      <c r="BE46" s="43">
        <f t="shared" si="792"/>
        <v>0.11032587093277268</v>
      </c>
      <c r="BF46" s="43">
        <f t="shared" si="792"/>
        <v>0.11315473941822837</v>
      </c>
      <c r="BG46" s="43">
        <f t="shared" si="792"/>
        <v>0.1159836079036841</v>
      </c>
      <c r="BH46" s="43">
        <f t="shared" si="792"/>
        <v>0.1188124763891398</v>
      </c>
      <c r="BI46" s="43">
        <f t="shared" si="792"/>
        <v>0.12164134487459551</v>
      </c>
      <c r="BJ46" s="43">
        <f t="shared" si="792"/>
        <v>0.12447021336005122</v>
      </c>
      <c r="BK46" s="43">
        <f t="shared" si="792"/>
        <v>0.12729908184550692</v>
      </c>
      <c r="BL46" s="43">
        <f t="shared" si="792"/>
        <v>0.13012795033096267</v>
      </c>
      <c r="BM46" s="43">
        <f t="shared" si="792"/>
        <v>0.13295681881641835</v>
      </c>
      <c r="BN46" s="43">
        <f t="shared" si="792"/>
        <v>0.13578568730187407</v>
      </c>
      <c r="BO46" s="43">
        <f t="shared" si="792"/>
        <v>0.13861455578732976</v>
      </c>
      <c r="BP46" s="43">
        <f t="shared" si="792"/>
        <v>0.14144342427278547</v>
      </c>
      <c r="BQ46" s="43">
        <f t="shared" si="792"/>
        <v>0.14427229275824119</v>
      </c>
      <c r="BR46" s="43">
        <f t="shared" si="792"/>
        <v>0.1471011612436969</v>
      </c>
      <c r="BS46" s="43">
        <f t="shared" si="792"/>
        <v>0.14993002972915262</v>
      </c>
      <c r="BT46" s="43">
        <f t="shared" si="792"/>
        <v>0.15275889821460834</v>
      </c>
      <c r="BU46" s="43">
        <f t="shared" si="792"/>
        <v>0.15558776670006402</v>
      </c>
      <c r="BV46" s="43">
        <f t="shared" si="792"/>
        <v>0.15841663518551971</v>
      </c>
      <c r="BW46" s="43">
        <f t="shared" si="792"/>
        <v>0.16124550367097545</v>
      </c>
      <c r="BX46" s="43">
        <f t="shared" si="792"/>
        <v>0.16407437215643117</v>
      </c>
      <c r="BY46" s="43">
        <f t="shared" si="792"/>
        <v>0.16690324064188686</v>
      </c>
      <c r="BZ46" s="43">
        <f t="shared" si="792"/>
        <v>0.16973210912734257</v>
      </c>
      <c r="CA46" s="43">
        <f t="shared" si="792"/>
        <v>0.17256097761279829</v>
      </c>
      <c r="CB46" s="43">
        <f t="shared" si="792"/>
        <v>0.175389846098254</v>
      </c>
      <c r="CC46" s="43">
        <f t="shared" si="792"/>
        <v>0.17821871458370972</v>
      </c>
      <c r="CD46" s="43">
        <f t="shared" si="792"/>
        <v>0.18104758306916541</v>
      </c>
      <c r="CE46" s="43">
        <f t="shared" si="792"/>
        <v>0.18387645155462112</v>
      </c>
      <c r="CF46" s="43">
        <f t="shared" si="792"/>
        <v>0.18670532004007681</v>
      </c>
      <c r="CG46" s="43">
        <f t="shared" si="792"/>
        <v>0.18953418852553255</v>
      </c>
      <c r="CH46" s="43">
        <f t="shared" si="792"/>
        <v>0.19236305701098827</v>
      </c>
      <c r="CI46" s="43">
        <f t="shared" si="792"/>
        <v>0.19519192549644396</v>
      </c>
      <c r="CJ46" s="43">
        <f t="shared" si="792"/>
        <v>0.19802079398189967</v>
      </c>
      <c r="CK46" s="43">
        <f t="shared" si="792"/>
        <v>0.20084966246735539</v>
      </c>
      <c r="CL46" s="43">
        <f t="shared" si="792"/>
        <v>0.2036785309528111</v>
      </c>
      <c r="CM46" s="43">
        <f t="shared" si="792"/>
        <v>0.20650739943826682</v>
      </c>
      <c r="CN46" s="43">
        <f t="shared" ref="CN46:DN46" si="793">SUM(CN31:CN33)*$D55</f>
        <v>0.20933626792372251</v>
      </c>
      <c r="CO46" s="43">
        <f t="shared" si="793"/>
        <v>0.21216513640917822</v>
      </c>
      <c r="CP46" s="43">
        <f t="shared" si="793"/>
        <v>0.21499400489463391</v>
      </c>
      <c r="CQ46" s="43">
        <f t="shared" si="793"/>
        <v>0.21782287338008965</v>
      </c>
      <c r="CR46" s="43">
        <f t="shared" si="793"/>
        <v>0.22065174186554537</v>
      </c>
      <c r="CS46" s="43">
        <f t="shared" si="793"/>
        <v>0.22348061035100106</v>
      </c>
      <c r="CT46" s="43">
        <f t="shared" si="793"/>
        <v>0.22630947883645675</v>
      </c>
      <c r="CU46" s="43">
        <f t="shared" si="793"/>
        <v>0.22913834732191249</v>
      </c>
      <c r="CV46" s="43">
        <f t="shared" si="793"/>
        <v>0.2319672158073682</v>
      </c>
      <c r="CW46" s="43">
        <f t="shared" si="793"/>
        <v>0.23479608429282389</v>
      </c>
      <c r="CX46" s="43">
        <f t="shared" si="793"/>
        <v>0.23762495277827961</v>
      </c>
      <c r="CY46" s="43">
        <f t="shared" si="793"/>
        <v>0.24045382126373532</v>
      </c>
      <c r="CZ46" s="43">
        <f t="shared" si="793"/>
        <v>0.24328268974919101</v>
      </c>
      <c r="DA46" s="43">
        <f t="shared" si="793"/>
        <v>0.24611155823464675</v>
      </c>
      <c r="DB46" s="43">
        <f t="shared" si="793"/>
        <v>0.24894042672010244</v>
      </c>
      <c r="DC46" s="43">
        <f t="shared" si="793"/>
        <v>0.25176929520555819</v>
      </c>
      <c r="DD46" s="43">
        <f t="shared" si="793"/>
        <v>0.25459816369101385</v>
      </c>
      <c r="DE46" s="43">
        <f t="shared" si="793"/>
        <v>0.25742703217646956</v>
      </c>
      <c r="DF46" s="43">
        <f t="shared" si="793"/>
        <v>0.26025590066192533</v>
      </c>
      <c r="DG46" s="43">
        <f t="shared" si="793"/>
        <v>0.26308476914738099</v>
      </c>
      <c r="DH46" s="43">
        <f t="shared" si="793"/>
        <v>0.26591363763283671</v>
      </c>
      <c r="DI46" s="43">
        <f t="shared" si="793"/>
        <v>0.26874250611829242</v>
      </c>
      <c r="DJ46" s="43">
        <f t="shared" si="793"/>
        <v>0.27157137460374814</v>
      </c>
      <c r="DK46" s="43">
        <f t="shared" si="793"/>
        <v>0.27440024308920385</v>
      </c>
      <c r="DL46" s="43">
        <f t="shared" si="793"/>
        <v>0.27722911157465951</v>
      </c>
      <c r="DM46" s="43">
        <f t="shared" si="793"/>
        <v>0.28005798006011523</v>
      </c>
      <c r="DN46" s="43">
        <f t="shared" si="793"/>
        <v>0.28288684854557095</v>
      </c>
    </row>
    <row r="47" spans="1:118" ht="15.6" x14ac:dyDescent="0.3">
      <c r="A47" s="54"/>
      <c r="B47" s="7"/>
      <c r="C47" s="8"/>
      <c r="D47" s="8"/>
      <c r="J47" s="262"/>
      <c r="K47" s="30"/>
      <c r="L47" s="10" t="s">
        <v>100</v>
      </c>
      <c r="M47" s="10" t="s">
        <v>13</v>
      </c>
      <c r="N47" s="10">
        <f>N34*$D56</f>
        <v>0.2</v>
      </c>
      <c r="P47" s="30"/>
      <c r="Q47" s="10" t="s">
        <v>100</v>
      </c>
      <c r="R47" s="10" t="s">
        <v>13</v>
      </c>
      <c r="S47" s="10">
        <f>S34*$D56</f>
        <v>0.2</v>
      </c>
      <c r="T47" s="10">
        <f>T34*$D56</f>
        <v>0.2</v>
      </c>
      <c r="U47" s="10">
        <f t="shared" ref="U47:AA47" si="794">U34*$D56</f>
        <v>0.2</v>
      </c>
      <c r="V47" s="10">
        <f t="shared" si="794"/>
        <v>0.2</v>
      </c>
      <c r="W47" s="10">
        <f t="shared" si="794"/>
        <v>0.2</v>
      </c>
      <c r="X47" s="10">
        <f t="shared" si="794"/>
        <v>0.4</v>
      </c>
      <c r="Y47" s="10">
        <f t="shared" si="794"/>
        <v>0.4</v>
      </c>
      <c r="Z47" s="10">
        <f t="shared" si="794"/>
        <v>0.4</v>
      </c>
      <c r="AA47" s="10">
        <f t="shared" si="794"/>
        <v>0.4</v>
      </c>
      <c r="AB47" s="10">
        <f t="shared" ref="AB47:CM47" si="795">AB34*$D56</f>
        <v>0.4</v>
      </c>
      <c r="AC47" s="10">
        <f t="shared" si="795"/>
        <v>0.60000000000000009</v>
      </c>
      <c r="AD47" s="10">
        <f t="shared" si="795"/>
        <v>0.60000000000000009</v>
      </c>
      <c r="AE47" s="10">
        <f t="shared" si="795"/>
        <v>0.60000000000000009</v>
      </c>
      <c r="AF47" s="10">
        <f t="shared" si="795"/>
        <v>0.60000000000000009</v>
      </c>
      <c r="AG47" s="10">
        <f t="shared" si="795"/>
        <v>0.60000000000000009</v>
      </c>
      <c r="AH47" s="10">
        <f t="shared" si="795"/>
        <v>0.8</v>
      </c>
      <c r="AI47" s="10">
        <f t="shared" si="795"/>
        <v>0.8</v>
      </c>
      <c r="AJ47" s="10">
        <f t="shared" si="795"/>
        <v>0.8</v>
      </c>
      <c r="AK47" s="10">
        <f t="shared" si="795"/>
        <v>0.8</v>
      </c>
      <c r="AL47" s="10">
        <f t="shared" si="795"/>
        <v>0.8</v>
      </c>
      <c r="AM47" s="10">
        <f t="shared" si="795"/>
        <v>1</v>
      </c>
      <c r="AN47" s="10">
        <f t="shared" si="795"/>
        <v>1</v>
      </c>
      <c r="AO47" s="10">
        <f t="shared" si="795"/>
        <v>1</v>
      </c>
      <c r="AP47" s="10">
        <f t="shared" si="795"/>
        <v>1</v>
      </c>
      <c r="AQ47" s="10">
        <f t="shared" si="795"/>
        <v>1</v>
      </c>
      <c r="AR47" s="10">
        <f t="shared" si="795"/>
        <v>1.2000000000000002</v>
      </c>
      <c r="AS47" s="10">
        <f t="shared" si="795"/>
        <v>1.2000000000000002</v>
      </c>
      <c r="AT47" s="10">
        <f t="shared" si="795"/>
        <v>1.2000000000000002</v>
      </c>
      <c r="AU47" s="10">
        <f t="shared" si="795"/>
        <v>1.2000000000000002</v>
      </c>
      <c r="AV47" s="10">
        <f t="shared" si="795"/>
        <v>1.2000000000000002</v>
      </c>
      <c r="AW47" s="10">
        <f t="shared" si="795"/>
        <v>1.4000000000000001</v>
      </c>
      <c r="AX47" s="10">
        <f t="shared" si="795"/>
        <v>1.4000000000000001</v>
      </c>
      <c r="AY47" s="10">
        <f t="shared" si="795"/>
        <v>1.4000000000000001</v>
      </c>
      <c r="AZ47" s="10">
        <f t="shared" si="795"/>
        <v>1.4000000000000001</v>
      </c>
      <c r="BA47" s="10">
        <f t="shared" si="795"/>
        <v>1.4000000000000001</v>
      </c>
      <c r="BB47" s="10">
        <f t="shared" si="795"/>
        <v>1.6</v>
      </c>
      <c r="BC47" s="10">
        <f t="shared" si="795"/>
        <v>1.6</v>
      </c>
      <c r="BD47" s="10">
        <f t="shared" si="795"/>
        <v>1.6</v>
      </c>
      <c r="BE47" s="10">
        <f t="shared" si="795"/>
        <v>1.6</v>
      </c>
      <c r="BF47" s="10">
        <f t="shared" si="795"/>
        <v>1.6</v>
      </c>
      <c r="BG47" s="10">
        <f t="shared" si="795"/>
        <v>1.8</v>
      </c>
      <c r="BH47" s="10">
        <f t="shared" si="795"/>
        <v>1.8</v>
      </c>
      <c r="BI47" s="10">
        <f t="shared" si="795"/>
        <v>1.8</v>
      </c>
      <c r="BJ47" s="10">
        <f t="shared" si="795"/>
        <v>1.8</v>
      </c>
      <c r="BK47" s="10">
        <f t="shared" si="795"/>
        <v>1.8</v>
      </c>
      <c r="BL47" s="10">
        <f t="shared" si="795"/>
        <v>2</v>
      </c>
      <c r="BM47" s="10">
        <f t="shared" si="795"/>
        <v>2</v>
      </c>
      <c r="BN47" s="10">
        <f t="shared" si="795"/>
        <v>2</v>
      </c>
      <c r="BO47" s="10">
        <f t="shared" si="795"/>
        <v>2</v>
      </c>
      <c r="BP47" s="10">
        <f t="shared" si="795"/>
        <v>2</v>
      </c>
      <c r="BQ47" s="10">
        <f t="shared" si="795"/>
        <v>2.2000000000000002</v>
      </c>
      <c r="BR47" s="10">
        <f t="shared" si="795"/>
        <v>2.2000000000000002</v>
      </c>
      <c r="BS47" s="10">
        <f t="shared" si="795"/>
        <v>2.2000000000000002</v>
      </c>
      <c r="BT47" s="10">
        <f t="shared" si="795"/>
        <v>2.2000000000000002</v>
      </c>
      <c r="BU47" s="10">
        <f t="shared" si="795"/>
        <v>2.2000000000000002</v>
      </c>
      <c r="BV47" s="10">
        <f t="shared" si="795"/>
        <v>2.4000000000000004</v>
      </c>
      <c r="BW47" s="10">
        <f t="shared" si="795"/>
        <v>2.4000000000000004</v>
      </c>
      <c r="BX47" s="10">
        <f t="shared" si="795"/>
        <v>2.4000000000000004</v>
      </c>
      <c r="BY47" s="10">
        <f t="shared" si="795"/>
        <v>2.4000000000000004</v>
      </c>
      <c r="BZ47" s="10">
        <f t="shared" si="795"/>
        <v>2.4000000000000004</v>
      </c>
      <c r="CA47" s="10">
        <f t="shared" si="795"/>
        <v>2.6</v>
      </c>
      <c r="CB47" s="10">
        <f t="shared" si="795"/>
        <v>2.6</v>
      </c>
      <c r="CC47" s="10">
        <f t="shared" si="795"/>
        <v>2.6</v>
      </c>
      <c r="CD47" s="10">
        <f t="shared" si="795"/>
        <v>2.6</v>
      </c>
      <c r="CE47" s="10">
        <f t="shared" si="795"/>
        <v>2.6</v>
      </c>
      <c r="CF47" s="10">
        <f t="shared" si="795"/>
        <v>2.8000000000000003</v>
      </c>
      <c r="CG47" s="10">
        <f t="shared" si="795"/>
        <v>2.8000000000000003</v>
      </c>
      <c r="CH47" s="10">
        <f t="shared" si="795"/>
        <v>2.8000000000000003</v>
      </c>
      <c r="CI47" s="10">
        <f t="shared" si="795"/>
        <v>2.8000000000000003</v>
      </c>
      <c r="CJ47" s="10">
        <f t="shared" si="795"/>
        <v>2.8000000000000003</v>
      </c>
      <c r="CK47" s="10">
        <f t="shared" si="795"/>
        <v>3</v>
      </c>
      <c r="CL47" s="10">
        <f t="shared" si="795"/>
        <v>3</v>
      </c>
      <c r="CM47" s="10">
        <f t="shared" si="795"/>
        <v>3</v>
      </c>
      <c r="CN47" s="10">
        <f t="shared" ref="CN47:DN47" si="796">CN34*$D56</f>
        <v>3</v>
      </c>
      <c r="CO47" s="10">
        <f t="shared" si="796"/>
        <v>3</v>
      </c>
      <c r="CP47" s="10">
        <f t="shared" si="796"/>
        <v>3.2</v>
      </c>
      <c r="CQ47" s="10">
        <f t="shared" si="796"/>
        <v>3.2</v>
      </c>
      <c r="CR47" s="10">
        <f t="shared" si="796"/>
        <v>3.2</v>
      </c>
      <c r="CS47" s="10">
        <f t="shared" si="796"/>
        <v>3.2</v>
      </c>
      <c r="CT47" s="10">
        <f t="shared" si="796"/>
        <v>3.2</v>
      </c>
      <c r="CU47" s="10">
        <f t="shared" si="796"/>
        <v>3.4000000000000004</v>
      </c>
      <c r="CV47" s="10">
        <f t="shared" si="796"/>
        <v>3.4000000000000004</v>
      </c>
      <c r="CW47" s="10">
        <f t="shared" si="796"/>
        <v>3.4000000000000004</v>
      </c>
      <c r="CX47" s="10">
        <f t="shared" si="796"/>
        <v>3.4000000000000004</v>
      </c>
      <c r="CY47" s="10">
        <f t="shared" si="796"/>
        <v>3.4000000000000004</v>
      </c>
      <c r="CZ47" s="10">
        <f t="shared" si="796"/>
        <v>3.6</v>
      </c>
      <c r="DA47" s="10">
        <f t="shared" si="796"/>
        <v>3.6</v>
      </c>
      <c r="DB47" s="10">
        <f t="shared" si="796"/>
        <v>3.6</v>
      </c>
      <c r="DC47" s="10">
        <f t="shared" si="796"/>
        <v>3.6</v>
      </c>
      <c r="DD47" s="10">
        <f t="shared" si="796"/>
        <v>3.6</v>
      </c>
      <c r="DE47" s="10">
        <f t="shared" si="796"/>
        <v>3.8000000000000003</v>
      </c>
      <c r="DF47" s="10">
        <f t="shared" si="796"/>
        <v>3.8000000000000003</v>
      </c>
      <c r="DG47" s="10">
        <f t="shared" si="796"/>
        <v>3.8000000000000003</v>
      </c>
      <c r="DH47" s="10">
        <f t="shared" si="796"/>
        <v>3.8000000000000003</v>
      </c>
      <c r="DI47" s="10">
        <f t="shared" si="796"/>
        <v>3.8000000000000003</v>
      </c>
      <c r="DJ47" s="10">
        <f t="shared" si="796"/>
        <v>4</v>
      </c>
      <c r="DK47" s="10">
        <f t="shared" si="796"/>
        <v>4</v>
      </c>
      <c r="DL47" s="10">
        <f t="shared" si="796"/>
        <v>4</v>
      </c>
      <c r="DM47" s="10">
        <f t="shared" si="796"/>
        <v>4</v>
      </c>
      <c r="DN47" s="10">
        <f t="shared" si="796"/>
        <v>4</v>
      </c>
    </row>
    <row r="48" spans="1:118" ht="15.6" x14ac:dyDescent="0.3">
      <c r="A48" s="46" t="s">
        <v>104</v>
      </c>
      <c r="B48" s="12" t="s">
        <v>207</v>
      </c>
      <c r="C48" s="12" t="s">
        <v>105</v>
      </c>
      <c r="D48" s="67">
        <v>0.11</v>
      </c>
      <c r="J48" s="262"/>
      <c r="K48" s="30"/>
      <c r="L48" s="10" t="s">
        <v>101</v>
      </c>
      <c r="M48" s="10" t="s">
        <v>13</v>
      </c>
      <c r="N48" s="15">
        <f>SUM(N46:N47)</f>
        <v>0.20282886848545573</v>
      </c>
      <c r="P48" s="30"/>
      <c r="Q48" s="10" t="s">
        <v>101</v>
      </c>
      <c r="R48" s="10" t="s">
        <v>13</v>
      </c>
      <c r="S48" s="15">
        <f>SUM(S46:S47)</f>
        <v>0.20282886848545573</v>
      </c>
      <c r="T48" s="15">
        <f>SUM(T46:T47)</f>
        <v>0.20565773697091144</v>
      </c>
      <c r="U48" s="15">
        <f t="shared" ref="U48:AA48" si="797">SUM(U46:U47)</f>
        <v>0.20848660545636713</v>
      </c>
      <c r="V48" s="15">
        <f t="shared" si="797"/>
        <v>0.21131547394182285</v>
      </c>
      <c r="W48" s="15">
        <f t="shared" si="797"/>
        <v>0.21414434242727856</v>
      </c>
      <c r="X48" s="15">
        <f t="shared" si="797"/>
        <v>0.41697321091273426</v>
      </c>
      <c r="Y48" s="15">
        <f t="shared" si="797"/>
        <v>0.41980207939818998</v>
      </c>
      <c r="Z48" s="15">
        <f t="shared" si="797"/>
        <v>0.42263094788364569</v>
      </c>
      <c r="AA48" s="15">
        <f t="shared" si="797"/>
        <v>0.42545981636910141</v>
      </c>
      <c r="AB48" s="15">
        <f t="shared" ref="AB48" si="798">SUM(AB46:AB47)</f>
        <v>0.42828868485455712</v>
      </c>
      <c r="AC48" s="15">
        <f t="shared" ref="AC48" si="799">SUM(AC46:AC47)</f>
        <v>0.63111755334001285</v>
      </c>
      <c r="AD48" s="15">
        <f t="shared" ref="AD48" si="800">SUM(AD46:AD47)</f>
        <v>0.63394642182546856</v>
      </c>
      <c r="AE48" s="15">
        <f t="shared" ref="AE48" si="801">SUM(AE46:AE47)</f>
        <v>0.63677529031092428</v>
      </c>
      <c r="AF48" s="15">
        <f t="shared" ref="AF48" si="802">SUM(AF46:AF47)</f>
        <v>0.63960415879638</v>
      </c>
      <c r="AG48" s="15">
        <f t="shared" ref="AG48" si="803">SUM(AG46:AG47)</f>
        <v>0.64243302728183571</v>
      </c>
      <c r="AH48" s="15">
        <f t="shared" ref="AH48" si="804">SUM(AH46:AH47)</f>
        <v>0.84526189576729138</v>
      </c>
      <c r="AI48" s="15">
        <f t="shared" ref="AI48" si="805">SUM(AI46:AI47)</f>
        <v>0.8480907642527471</v>
      </c>
      <c r="AJ48" s="15">
        <f t="shared" ref="AJ48" si="806">SUM(AJ46:AJ47)</f>
        <v>0.85091963273820281</v>
      </c>
      <c r="AK48" s="15">
        <f t="shared" ref="AK48" si="807">SUM(AK46:AK47)</f>
        <v>0.85374850122365853</v>
      </c>
      <c r="AL48" s="15">
        <f t="shared" ref="AL48" si="808">SUM(AL46:AL47)</f>
        <v>0.85657736970911424</v>
      </c>
      <c r="AM48" s="15">
        <f t="shared" ref="AM48" si="809">SUM(AM46:AM47)</f>
        <v>1.0594062381945699</v>
      </c>
      <c r="AN48" s="15">
        <f t="shared" ref="AN48" si="810">SUM(AN46:AN47)</f>
        <v>1.0622351066800255</v>
      </c>
      <c r="AO48" s="15">
        <f t="shared" ref="AO48" si="811">SUM(AO46:AO47)</f>
        <v>1.0650639751654813</v>
      </c>
      <c r="AP48" s="15">
        <f t="shared" ref="AP48" si="812">SUM(AP46:AP47)</f>
        <v>1.067892843650937</v>
      </c>
      <c r="AQ48" s="15">
        <f t="shared" ref="AQ48" si="813">SUM(AQ46:AQ47)</f>
        <v>1.0707217121363928</v>
      </c>
      <c r="AR48" s="15">
        <f t="shared" ref="AR48" si="814">SUM(AR46:AR47)</f>
        <v>1.2735505806218486</v>
      </c>
      <c r="AS48" s="15">
        <f t="shared" ref="AS48" si="815">SUM(AS46:AS47)</f>
        <v>1.2763794491073044</v>
      </c>
      <c r="AT48" s="15">
        <f t="shared" ref="AT48" si="816">SUM(AT46:AT47)</f>
        <v>1.27920831759276</v>
      </c>
      <c r="AU48" s="15">
        <f t="shared" ref="AU48" si="817">SUM(AU46:AU47)</f>
        <v>1.2820371860782158</v>
      </c>
      <c r="AV48" s="15">
        <f t="shared" ref="AV48" si="818">SUM(AV46:AV47)</f>
        <v>1.2848660545636714</v>
      </c>
      <c r="AW48" s="15">
        <f t="shared" ref="AW48" si="819">SUM(AW46:AW47)</f>
        <v>1.4876949230491272</v>
      </c>
      <c r="AX48" s="15">
        <f t="shared" ref="AX48" si="820">SUM(AX46:AX47)</f>
        <v>1.4905237915345828</v>
      </c>
      <c r="AY48" s="15">
        <f t="shared" ref="AY48" si="821">SUM(AY46:AY47)</f>
        <v>1.4933526600200386</v>
      </c>
      <c r="AZ48" s="15">
        <f t="shared" ref="AZ48" si="822">SUM(AZ46:AZ47)</f>
        <v>1.4961815285054942</v>
      </c>
      <c r="BA48" s="15">
        <f t="shared" ref="BA48" si="823">SUM(BA46:BA47)</f>
        <v>1.4990103969909501</v>
      </c>
      <c r="BB48" s="15">
        <f t="shared" ref="BB48" si="824">SUM(BB46:BB47)</f>
        <v>1.7018392654764056</v>
      </c>
      <c r="BC48" s="15">
        <f t="shared" ref="BC48" si="825">SUM(BC46:BC47)</f>
        <v>1.7046681339618615</v>
      </c>
      <c r="BD48" s="15">
        <f t="shared" ref="BD48" si="826">SUM(BD46:BD47)</f>
        <v>1.7074970024473171</v>
      </c>
      <c r="BE48" s="15">
        <f t="shared" ref="BE48" si="827">SUM(BE46:BE47)</f>
        <v>1.7103258709327727</v>
      </c>
      <c r="BF48" s="15">
        <f t="shared" ref="BF48" si="828">SUM(BF46:BF47)</f>
        <v>1.7131547394182285</v>
      </c>
      <c r="BG48" s="15">
        <f t="shared" ref="BG48" si="829">SUM(BG46:BG47)</f>
        <v>1.915983607903684</v>
      </c>
      <c r="BH48" s="15">
        <f t="shared" ref="BH48" si="830">SUM(BH46:BH47)</f>
        <v>1.9188124763891399</v>
      </c>
      <c r="BI48" s="15">
        <f t="shared" ref="BI48" si="831">SUM(BI46:BI47)</f>
        <v>1.9216413448745955</v>
      </c>
      <c r="BJ48" s="15">
        <f t="shared" ref="BJ48" si="832">SUM(BJ46:BJ47)</f>
        <v>1.9244702133600513</v>
      </c>
      <c r="BK48" s="15">
        <f t="shared" ref="BK48" si="833">SUM(BK46:BK47)</f>
        <v>1.9272990818455069</v>
      </c>
      <c r="BL48" s="15">
        <f t="shared" ref="BL48" si="834">SUM(BL46:BL47)</f>
        <v>2.1301279503309627</v>
      </c>
      <c r="BM48" s="15">
        <f t="shared" ref="BM48" si="835">SUM(BM46:BM47)</f>
        <v>2.1329568188164183</v>
      </c>
      <c r="BN48" s="15">
        <f t="shared" ref="BN48" si="836">SUM(BN46:BN47)</f>
        <v>2.1357856873018739</v>
      </c>
      <c r="BO48" s="15">
        <f t="shared" ref="BO48" si="837">SUM(BO46:BO47)</f>
        <v>2.13861455578733</v>
      </c>
      <c r="BP48" s="15">
        <f t="shared" ref="BP48" si="838">SUM(BP46:BP47)</f>
        <v>2.1414434242727856</v>
      </c>
      <c r="BQ48" s="15">
        <f t="shared" ref="BQ48" si="839">SUM(BQ46:BQ47)</f>
        <v>2.3442722927582413</v>
      </c>
      <c r="BR48" s="15">
        <f t="shared" ref="BR48" si="840">SUM(BR46:BR47)</f>
        <v>2.3471011612436969</v>
      </c>
      <c r="BS48" s="15">
        <f t="shared" ref="BS48" si="841">SUM(BS46:BS47)</f>
        <v>2.349930029729153</v>
      </c>
      <c r="BT48" s="15">
        <f t="shared" ref="BT48" si="842">SUM(BT46:BT47)</f>
        <v>2.3527588982146086</v>
      </c>
      <c r="BU48" s="15">
        <f t="shared" ref="BU48" si="843">SUM(BU46:BU47)</f>
        <v>2.3555877667000642</v>
      </c>
      <c r="BV48" s="15">
        <f t="shared" ref="BV48" si="844">SUM(BV46:BV47)</f>
        <v>2.55841663518552</v>
      </c>
      <c r="BW48" s="15">
        <f t="shared" ref="BW48" si="845">SUM(BW46:BW47)</f>
        <v>2.5612455036709756</v>
      </c>
      <c r="BX48" s="15">
        <f t="shared" ref="BX48" si="846">SUM(BX46:BX47)</f>
        <v>2.5640743721564316</v>
      </c>
      <c r="BY48" s="15">
        <f t="shared" ref="BY48" si="847">SUM(BY46:BY47)</f>
        <v>2.5669032406418872</v>
      </c>
      <c r="BZ48" s="15">
        <f t="shared" ref="BZ48" si="848">SUM(BZ46:BZ47)</f>
        <v>2.5697321091273428</v>
      </c>
      <c r="CA48" s="15">
        <f t="shared" ref="CA48" si="849">SUM(CA46:CA47)</f>
        <v>2.7725609776127982</v>
      </c>
      <c r="CB48" s="15">
        <f t="shared" ref="CB48" si="850">SUM(CB46:CB47)</f>
        <v>2.7753898460982542</v>
      </c>
      <c r="CC48" s="15">
        <f t="shared" ref="CC48" si="851">SUM(CC46:CC47)</f>
        <v>2.7782187145837098</v>
      </c>
      <c r="CD48" s="15">
        <f t="shared" ref="CD48" si="852">SUM(CD46:CD47)</f>
        <v>2.7810475830691654</v>
      </c>
      <c r="CE48" s="15">
        <f t="shared" ref="CE48" si="853">SUM(CE46:CE47)</f>
        <v>2.783876451554621</v>
      </c>
      <c r="CF48" s="15">
        <f t="shared" ref="CF48" si="854">SUM(CF46:CF47)</f>
        <v>2.9867053200400773</v>
      </c>
      <c r="CG48" s="15">
        <f t="shared" ref="CG48" si="855">SUM(CG46:CG47)</f>
        <v>2.9895341885255329</v>
      </c>
      <c r="CH48" s="15">
        <f t="shared" ref="CH48" si="856">SUM(CH46:CH47)</f>
        <v>2.9923630570109885</v>
      </c>
      <c r="CI48" s="15">
        <f t="shared" ref="CI48" si="857">SUM(CI46:CI47)</f>
        <v>2.9951919254964441</v>
      </c>
      <c r="CJ48" s="15">
        <f t="shared" ref="CJ48" si="858">SUM(CJ46:CJ47)</f>
        <v>2.9980207939819001</v>
      </c>
      <c r="CK48" s="15">
        <f t="shared" ref="CK48" si="859">SUM(CK46:CK47)</f>
        <v>3.2008496624673555</v>
      </c>
      <c r="CL48" s="15">
        <f t="shared" ref="CL48" si="860">SUM(CL46:CL47)</f>
        <v>3.2036785309528111</v>
      </c>
      <c r="CM48" s="15">
        <f t="shared" ref="CM48" si="861">SUM(CM46:CM47)</f>
        <v>3.2065073994382667</v>
      </c>
      <c r="CN48" s="15">
        <f t="shared" ref="CN48" si="862">SUM(CN46:CN47)</f>
        <v>3.2093362679237227</v>
      </c>
      <c r="CO48" s="15">
        <f t="shared" ref="CO48" si="863">SUM(CO46:CO47)</f>
        <v>3.2121651364091783</v>
      </c>
      <c r="CP48" s="15">
        <f t="shared" ref="CP48" si="864">SUM(CP46:CP47)</f>
        <v>3.4149940048946341</v>
      </c>
      <c r="CQ48" s="15">
        <f t="shared" ref="CQ48" si="865">SUM(CQ46:CQ47)</f>
        <v>3.4178228733800897</v>
      </c>
      <c r="CR48" s="15">
        <f t="shared" ref="CR48" si="866">SUM(CR46:CR47)</f>
        <v>3.4206517418655453</v>
      </c>
      <c r="CS48" s="15">
        <f t="shared" ref="CS48" si="867">SUM(CS46:CS47)</f>
        <v>3.4234806103510014</v>
      </c>
      <c r="CT48" s="15">
        <f t="shared" ref="CT48" si="868">SUM(CT46:CT47)</f>
        <v>3.426309478836457</v>
      </c>
      <c r="CU48" s="15">
        <f t="shared" ref="CU48" si="869">SUM(CU46:CU47)</f>
        <v>3.6291383473219128</v>
      </c>
      <c r="CV48" s="15">
        <f t="shared" ref="CV48" si="870">SUM(CV46:CV47)</f>
        <v>3.6319672158073684</v>
      </c>
      <c r="CW48" s="15">
        <f t="shared" ref="CW48" si="871">SUM(CW46:CW47)</f>
        <v>3.6347960842928244</v>
      </c>
      <c r="CX48" s="15">
        <f t="shared" ref="CX48" si="872">SUM(CX46:CX47)</f>
        <v>3.63762495277828</v>
      </c>
      <c r="CY48" s="15">
        <f t="shared" ref="CY48" si="873">SUM(CY46:CY47)</f>
        <v>3.6404538212637356</v>
      </c>
      <c r="CZ48" s="15">
        <f t="shared" ref="CZ48" si="874">SUM(CZ46:CZ47)</f>
        <v>3.843282689749191</v>
      </c>
      <c r="DA48" s="15">
        <f t="shared" ref="DA48" si="875">SUM(DA46:DA47)</f>
        <v>3.846111558234647</v>
      </c>
      <c r="DB48" s="15">
        <f t="shared" ref="DB48" si="876">SUM(DB46:DB47)</f>
        <v>3.8489404267201026</v>
      </c>
      <c r="DC48" s="15">
        <f t="shared" ref="DC48" si="877">SUM(DC46:DC47)</f>
        <v>3.8517692952055582</v>
      </c>
      <c r="DD48" s="15">
        <f t="shared" ref="DD48" si="878">SUM(DD46:DD47)</f>
        <v>3.8545981636910138</v>
      </c>
      <c r="DE48" s="15">
        <f t="shared" ref="DE48" si="879">SUM(DE46:DE47)</f>
        <v>4.05742703217647</v>
      </c>
      <c r="DF48" s="15">
        <f t="shared" ref="DF48" si="880">SUM(DF46:DF47)</f>
        <v>4.0602559006619252</v>
      </c>
      <c r="DG48" s="15">
        <f t="shared" ref="DG48" si="881">SUM(DG46:DG47)</f>
        <v>4.0630847691473813</v>
      </c>
      <c r="DH48" s="15">
        <f t="shared" ref="DH48" si="882">SUM(DH46:DH47)</f>
        <v>4.0659136376328373</v>
      </c>
      <c r="DI48" s="15">
        <f t="shared" ref="DI48" si="883">SUM(DI46:DI47)</f>
        <v>4.0687425061182925</v>
      </c>
      <c r="DJ48" s="15">
        <f t="shared" ref="DJ48" si="884">SUM(DJ46:DJ47)</f>
        <v>4.2715713746037478</v>
      </c>
      <c r="DK48" s="15">
        <f t="shared" ref="DK48" si="885">SUM(DK46:DK47)</f>
        <v>4.2744002430892039</v>
      </c>
      <c r="DL48" s="15">
        <f t="shared" ref="DL48" si="886">SUM(DL46:DL47)</f>
        <v>4.2772291115746599</v>
      </c>
      <c r="DM48" s="15">
        <f t="shared" ref="DM48" si="887">SUM(DM46:DM47)</f>
        <v>4.2800579800601151</v>
      </c>
      <c r="DN48" s="15">
        <f t="shared" ref="DN48" si="888">SUM(DN46:DN47)</f>
        <v>4.2828868485455711</v>
      </c>
    </row>
    <row r="49" spans="1:118" ht="15.6" x14ac:dyDescent="0.3">
      <c r="A49" s="10"/>
      <c r="B49" s="10" t="s">
        <v>106</v>
      </c>
      <c r="C49" s="10"/>
      <c r="D49" s="21">
        <f>(60*10^0.5)*D48</f>
        <v>20.871032557111306</v>
      </c>
      <c r="J49" s="262"/>
      <c r="K49" s="30"/>
      <c r="L49" s="10"/>
      <c r="M49" s="10"/>
      <c r="N49" s="15"/>
      <c r="P49" s="30"/>
      <c r="Q49" s="10"/>
      <c r="R49" s="10"/>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row>
    <row r="50" spans="1:118" ht="15.6" x14ac:dyDescent="0.3">
      <c r="A50" s="10"/>
      <c r="B50" s="10"/>
      <c r="C50" s="10"/>
      <c r="D50" s="10"/>
      <c r="J50" s="262"/>
      <c r="K50" s="30"/>
      <c r="L50" s="3" t="s">
        <v>102</v>
      </c>
      <c r="M50" s="10" t="s">
        <v>3</v>
      </c>
      <c r="N50" s="47">
        <f>N48*$D60</f>
        <v>10.141443424272786</v>
      </c>
      <c r="P50" s="30"/>
      <c r="Q50" s="3" t="s">
        <v>102</v>
      </c>
      <c r="R50" s="10" t="s">
        <v>3</v>
      </c>
      <c r="S50" s="47">
        <f>S48*$D60</f>
        <v>10.141443424272786</v>
      </c>
      <c r="T50" s="47">
        <f>T48*$D60</f>
        <v>10.282886848545573</v>
      </c>
      <c r="U50" s="47">
        <f t="shared" ref="U50:AA50" si="889">U48*$D60</f>
        <v>10.424330272818356</v>
      </c>
      <c r="V50" s="47">
        <f t="shared" si="889"/>
        <v>10.565773697091142</v>
      </c>
      <c r="W50" s="47">
        <f t="shared" si="889"/>
        <v>10.707217121363929</v>
      </c>
      <c r="X50" s="47">
        <f t="shared" si="889"/>
        <v>20.848660545636712</v>
      </c>
      <c r="Y50" s="47">
        <f t="shared" si="889"/>
        <v>20.990103969909498</v>
      </c>
      <c r="Z50" s="47">
        <f t="shared" si="889"/>
        <v>21.131547394182284</v>
      </c>
      <c r="AA50" s="47">
        <f t="shared" si="889"/>
        <v>21.272990818455071</v>
      </c>
      <c r="AB50" s="47">
        <f t="shared" ref="AB50:CM50" si="890">AB48*$D60</f>
        <v>21.414434242727857</v>
      </c>
      <c r="AC50" s="47">
        <f t="shared" si="890"/>
        <v>31.555877667000644</v>
      </c>
      <c r="AD50" s="47">
        <f t="shared" si="890"/>
        <v>31.697321091273427</v>
      </c>
      <c r="AE50" s="47">
        <f t="shared" si="890"/>
        <v>31.838764515546213</v>
      </c>
      <c r="AF50" s="47">
        <f t="shared" si="890"/>
        <v>31.980207939819</v>
      </c>
      <c r="AG50" s="47">
        <f t="shared" si="890"/>
        <v>32.121651364091782</v>
      </c>
      <c r="AH50" s="47">
        <f t="shared" si="890"/>
        <v>42.263094788364569</v>
      </c>
      <c r="AI50" s="47">
        <f t="shared" si="890"/>
        <v>42.404538212637355</v>
      </c>
      <c r="AJ50" s="47">
        <f t="shared" si="890"/>
        <v>42.545981636910142</v>
      </c>
      <c r="AK50" s="47">
        <f t="shared" si="890"/>
        <v>42.687425061182928</v>
      </c>
      <c r="AL50" s="47">
        <f t="shared" si="890"/>
        <v>42.828868485455715</v>
      </c>
      <c r="AM50" s="47">
        <f t="shared" si="890"/>
        <v>52.970311909728494</v>
      </c>
      <c r="AN50" s="47">
        <f t="shared" si="890"/>
        <v>53.111755334001273</v>
      </c>
      <c r="AO50" s="47">
        <f t="shared" si="890"/>
        <v>53.253198758274067</v>
      </c>
      <c r="AP50" s="47">
        <f t="shared" si="890"/>
        <v>53.394642182546846</v>
      </c>
      <c r="AQ50" s="47">
        <f t="shared" si="890"/>
        <v>53.53608560681964</v>
      </c>
      <c r="AR50" s="47">
        <f t="shared" si="890"/>
        <v>63.677529031092426</v>
      </c>
      <c r="AS50" s="47">
        <f t="shared" si="890"/>
        <v>63.81897245536522</v>
      </c>
      <c r="AT50" s="47">
        <f t="shared" si="890"/>
        <v>63.960415879637999</v>
      </c>
      <c r="AU50" s="47">
        <f t="shared" si="890"/>
        <v>64.101859303910786</v>
      </c>
      <c r="AV50" s="47">
        <f t="shared" si="890"/>
        <v>64.243302728183565</v>
      </c>
      <c r="AW50" s="47">
        <f t="shared" si="890"/>
        <v>74.384746152456358</v>
      </c>
      <c r="AX50" s="47">
        <f t="shared" si="890"/>
        <v>74.526189576729138</v>
      </c>
      <c r="AY50" s="47">
        <f t="shared" si="890"/>
        <v>74.667633001001931</v>
      </c>
      <c r="AZ50" s="47">
        <f t="shared" si="890"/>
        <v>74.809076425274711</v>
      </c>
      <c r="BA50" s="47">
        <f t="shared" si="890"/>
        <v>74.950519849547504</v>
      </c>
      <c r="BB50" s="47">
        <f t="shared" si="890"/>
        <v>85.091963273820284</v>
      </c>
      <c r="BC50" s="47">
        <f t="shared" si="890"/>
        <v>85.233406698093077</v>
      </c>
      <c r="BD50" s="47">
        <f t="shared" si="890"/>
        <v>85.374850122365856</v>
      </c>
      <c r="BE50" s="47">
        <f t="shared" si="890"/>
        <v>85.516293546638636</v>
      </c>
      <c r="BF50" s="47">
        <f t="shared" si="890"/>
        <v>85.657736970911429</v>
      </c>
      <c r="BG50" s="47">
        <f t="shared" si="890"/>
        <v>95.799180395184209</v>
      </c>
      <c r="BH50" s="47">
        <f t="shared" si="890"/>
        <v>95.940623819456988</v>
      </c>
      <c r="BI50" s="47">
        <f t="shared" si="890"/>
        <v>96.082067243729767</v>
      </c>
      <c r="BJ50" s="47">
        <f t="shared" si="890"/>
        <v>96.223510668002561</v>
      </c>
      <c r="BK50" s="47">
        <f t="shared" si="890"/>
        <v>96.36495409227534</v>
      </c>
      <c r="BL50" s="47">
        <f t="shared" si="890"/>
        <v>106.50639751654813</v>
      </c>
      <c r="BM50" s="47">
        <f t="shared" si="890"/>
        <v>106.64784094082091</v>
      </c>
      <c r="BN50" s="47">
        <f t="shared" si="890"/>
        <v>106.78928436509369</v>
      </c>
      <c r="BO50" s="47">
        <f t="shared" si="890"/>
        <v>106.9307277893665</v>
      </c>
      <c r="BP50" s="47">
        <f t="shared" si="890"/>
        <v>107.07217121363928</v>
      </c>
      <c r="BQ50" s="47">
        <f t="shared" si="890"/>
        <v>117.21361463791207</v>
      </c>
      <c r="BR50" s="47">
        <f t="shared" si="890"/>
        <v>117.35505806218485</v>
      </c>
      <c r="BS50" s="47">
        <f t="shared" si="890"/>
        <v>117.49650148645765</v>
      </c>
      <c r="BT50" s="47">
        <f t="shared" si="890"/>
        <v>117.63794491073043</v>
      </c>
      <c r="BU50" s="47">
        <f t="shared" si="890"/>
        <v>117.7793883350032</v>
      </c>
      <c r="BV50" s="47">
        <f t="shared" si="890"/>
        <v>127.920831759276</v>
      </c>
      <c r="BW50" s="47">
        <f t="shared" si="890"/>
        <v>128.06227518354879</v>
      </c>
      <c r="BX50" s="47">
        <f t="shared" si="890"/>
        <v>128.20371860782157</v>
      </c>
      <c r="BY50" s="47">
        <f t="shared" si="890"/>
        <v>128.34516203209435</v>
      </c>
      <c r="BZ50" s="47">
        <f t="shared" si="890"/>
        <v>128.48660545636713</v>
      </c>
      <c r="CA50" s="47">
        <f t="shared" si="890"/>
        <v>138.62804888063991</v>
      </c>
      <c r="CB50" s="47">
        <f t="shared" si="890"/>
        <v>138.76949230491272</v>
      </c>
      <c r="CC50" s="47">
        <f t="shared" si="890"/>
        <v>138.9109357291855</v>
      </c>
      <c r="CD50" s="47">
        <f t="shared" si="890"/>
        <v>139.05237915345828</v>
      </c>
      <c r="CE50" s="47">
        <f t="shared" si="890"/>
        <v>139.19382257773105</v>
      </c>
      <c r="CF50" s="47">
        <f t="shared" si="890"/>
        <v>149.33526600200386</v>
      </c>
      <c r="CG50" s="47">
        <f t="shared" si="890"/>
        <v>149.47670942627664</v>
      </c>
      <c r="CH50" s="47">
        <f t="shared" si="890"/>
        <v>149.61815285054942</v>
      </c>
      <c r="CI50" s="47">
        <f t="shared" si="890"/>
        <v>149.7595962748222</v>
      </c>
      <c r="CJ50" s="47">
        <f t="shared" si="890"/>
        <v>149.90103969909501</v>
      </c>
      <c r="CK50" s="47">
        <f t="shared" si="890"/>
        <v>160.04248312336779</v>
      </c>
      <c r="CL50" s="47">
        <f t="shared" si="890"/>
        <v>160.18392654764057</v>
      </c>
      <c r="CM50" s="47">
        <f t="shared" si="890"/>
        <v>160.32536997191335</v>
      </c>
      <c r="CN50" s="47">
        <f t="shared" ref="CN50:DN50" si="891">CN48*$D60</f>
        <v>160.46681339618613</v>
      </c>
      <c r="CO50" s="47">
        <f t="shared" si="891"/>
        <v>160.60825682045891</v>
      </c>
      <c r="CP50" s="47">
        <f t="shared" si="891"/>
        <v>170.74970024473171</v>
      </c>
      <c r="CQ50" s="47">
        <f t="shared" si="891"/>
        <v>170.89114366900449</v>
      </c>
      <c r="CR50" s="47">
        <f t="shared" si="891"/>
        <v>171.03258709327727</v>
      </c>
      <c r="CS50" s="47">
        <f t="shared" si="891"/>
        <v>171.17403051755008</v>
      </c>
      <c r="CT50" s="47">
        <f t="shared" si="891"/>
        <v>171.31547394182286</v>
      </c>
      <c r="CU50" s="47">
        <f t="shared" si="891"/>
        <v>181.45691736609564</v>
      </c>
      <c r="CV50" s="47">
        <f t="shared" si="891"/>
        <v>181.59836079036842</v>
      </c>
      <c r="CW50" s="47">
        <f t="shared" si="891"/>
        <v>181.73980421464123</v>
      </c>
      <c r="CX50" s="47">
        <f t="shared" si="891"/>
        <v>181.881247638914</v>
      </c>
      <c r="CY50" s="47">
        <f t="shared" si="891"/>
        <v>182.02269106318678</v>
      </c>
      <c r="CZ50" s="47">
        <f t="shared" si="891"/>
        <v>192.16413448745953</v>
      </c>
      <c r="DA50" s="47">
        <f t="shared" si="891"/>
        <v>192.30557791173234</v>
      </c>
      <c r="DB50" s="47">
        <f t="shared" si="891"/>
        <v>192.44702133600512</v>
      </c>
      <c r="DC50" s="47">
        <f t="shared" si="891"/>
        <v>192.5884647602779</v>
      </c>
      <c r="DD50" s="47">
        <f t="shared" si="891"/>
        <v>192.72990818455068</v>
      </c>
      <c r="DE50" s="47">
        <f t="shared" si="891"/>
        <v>202.87135160882349</v>
      </c>
      <c r="DF50" s="47">
        <f t="shared" si="891"/>
        <v>203.01279503309627</v>
      </c>
      <c r="DG50" s="47">
        <f t="shared" si="891"/>
        <v>203.15423845736908</v>
      </c>
      <c r="DH50" s="47">
        <f t="shared" si="891"/>
        <v>203.29568188164185</v>
      </c>
      <c r="DI50" s="47">
        <f t="shared" si="891"/>
        <v>203.43712530591463</v>
      </c>
      <c r="DJ50" s="47">
        <f t="shared" si="891"/>
        <v>213.57856873018738</v>
      </c>
      <c r="DK50" s="47">
        <f t="shared" si="891"/>
        <v>213.72001215446019</v>
      </c>
      <c r="DL50" s="47">
        <f t="shared" si="891"/>
        <v>213.861455578733</v>
      </c>
      <c r="DM50" s="47">
        <f t="shared" si="891"/>
        <v>214.00289900300575</v>
      </c>
      <c r="DN50" s="47">
        <f t="shared" si="891"/>
        <v>214.14434242727856</v>
      </c>
    </row>
    <row r="51" spans="1:118" ht="15.6" x14ac:dyDescent="0.3">
      <c r="A51" s="11"/>
      <c r="B51" s="11"/>
      <c r="C51" s="11"/>
      <c r="D51" s="11"/>
      <c r="J51" s="262"/>
      <c r="K51" s="30"/>
      <c r="L51" s="10"/>
      <c r="M51" s="10"/>
      <c r="N51" s="20"/>
      <c r="P51" s="30"/>
      <c r="Q51" s="10"/>
      <c r="R51" s="1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row>
    <row r="52" spans="1:118" ht="15.6" x14ac:dyDescent="0.3">
      <c r="A52" s="34" t="s">
        <v>75</v>
      </c>
      <c r="B52" s="12" t="s">
        <v>70</v>
      </c>
      <c r="C52" s="12" t="s">
        <v>10</v>
      </c>
      <c r="D52" s="14">
        <v>18</v>
      </c>
      <c r="J52" s="262"/>
      <c r="K52" s="62"/>
      <c r="L52" s="11"/>
      <c r="M52" s="11"/>
      <c r="N52" s="59"/>
      <c r="P52" s="62"/>
      <c r="Q52" s="11"/>
      <c r="R52" s="11"/>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row>
    <row r="53" spans="1:118" ht="15.6" x14ac:dyDescent="0.3">
      <c r="A53" s="10"/>
      <c r="B53" s="10" t="s">
        <v>34</v>
      </c>
      <c r="C53" s="10" t="s">
        <v>35</v>
      </c>
      <c r="D53" s="5">
        <v>5</v>
      </c>
      <c r="J53" s="262"/>
      <c r="K53" s="34" t="s">
        <v>104</v>
      </c>
      <c r="L53" s="12" t="s">
        <v>36</v>
      </c>
      <c r="M53" s="12" t="s">
        <v>13</v>
      </c>
      <c r="N53" s="60">
        <f>$D48*$D11^0.5</f>
        <v>0.15556349186104046</v>
      </c>
      <c r="P53" s="34" t="s">
        <v>104</v>
      </c>
      <c r="Q53" s="12" t="s">
        <v>36</v>
      </c>
      <c r="R53" s="12" t="s">
        <v>13</v>
      </c>
      <c r="S53" s="60">
        <f>$D48*$D11^0.5</f>
        <v>0.15556349186104046</v>
      </c>
      <c r="T53" s="60">
        <f>$D48*$D11^0.5</f>
        <v>0.15556349186104046</v>
      </c>
      <c r="U53" s="60">
        <f t="shared" ref="U53:AA53" si="892">$D48*$D11^0.5</f>
        <v>0.15556349186104046</v>
      </c>
      <c r="V53" s="60">
        <f t="shared" si="892"/>
        <v>0.15556349186104046</v>
      </c>
      <c r="W53" s="60">
        <f t="shared" si="892"/>
        <v>0.15556349186104046</v>
      </c>
      <c r="X53" s="60">
        <f t="shared" si="892"/>
        <v>0.15556349186104046</v>
      </c>
      <c r="Y53" s="60">
        <f t="shared" si="892"/>
        <v>0.15556349186104046</v>
      </c>
      <c r="Z53" s="60">
        <f t="shared" si="892"/>
        <v>0.15556349186104046</v>
      </c>
      <c r="AA53" s="60">
        <f t="shared" si="892"/>
        <v>0.15556349186104046</v>
      </c>
      <c r="AB53" s="60">
        <f t="shared" ref="AB53:CM53" si="893">$D48*$D11^0.5</f>
        <v>0.15556349186104046</v>
      </c>
      <c r="AC53" s="60">
        <f t="shared" si="893"/>
        <v>0.15556349186104046</v>
      </c>
      <c r="AD53" s="60">
        <f t="shared" si="893"/>
        <v>0.15556349186104046</v>
      </c>
      <c r="AE53" s="60">
        <f t="shared" si="893"/>
        <v>0.15556349186104046</v>
      </c>
      <c r="AF53" s="60">
        <f t="shared" si="893"/>
        <v>0.15556349186104046</v>
      </c>
      <c r="AG53" s="60">
        <f t="shared" si="893"/>
        <v>0.15556349186104046</v>
      </c>
      <c r="AH53" s="60">
        <f t="shared" si="893"/>
        <v>0.15556349186104046</v>
      </c>
      <c r="AI53" s="60">
        <f t="shared" si="893"/>
        <v>0.15556349186104046</v>
      </c>
      <c r="AJ53" s="60">
        <f t="shared" si="893"/>
        <v>0.15556349186104046</v>
      </c>
      <c r="AK53" s="60">
        <f t="shared" si="893"/>
        <v>0.15556349186104046</v>
      </c>
      <c r="AL53" s="60">
        <f t="shared" si="893"/>
        <v>0.15556349186104046</v>
      </c>
      <c r="AM53" s="60">
        <f t="shared" si="893"/>
        <v>0.15556349186104046</v>
      </c>
      <c r="AN53" s="60">
        <f t="shared" si="893"/>
        <v>0.15556349186104046</v>
      </c>
      <c r="AO53" s="60">
        <f t="shared" si="893"/>
        <v>0.15556349186104046</v>
      </c>
      <c r="AP53" s="60">
        <f t="shared" si="893"/>
        <v>0.15556349186104046</v>
      </c>
      <c r="AQ53" s="60">
        <f t="shared" si="893"/>
        <v>0.15556349186104046</v>
      </c>
      <c r="AR53" s="60">
        <f t="shared" si="893"/>
        <v>0.15556349186104046</v>
      </c>
      <c r="AS53" s="60">
        <f t="shared" si="893"/>
        <v>0.15556349186104046</v>
      </c>
      <c r="AT53" s="60">
        <f t="shared" si="893"/>
        <v>0.15556349186104046</v>
      </c>
      <c r="AU53" s="60">
        <f t="shared" si="893"/>
        <v>0.15556349186104046</v>
      </c>
      <c r="AV53" s="60">
        <f t="shared" si="893"/>
        <v>0.15556349186104046</v>
      </c>
      <c r="AW53" s="60">
        <f t="shared" si="893"/>
        <v>0.15556349186104046</v>
      </c>
      <c r="AX53" s="60">
        <f t="shared" si="893"/>
        <v>0.15556349186104046</v>
      </c>
      <c r="AY53" s="60">
        <f t="shared" si="893"/>
        <v>0.15556349186104046</v>
      </c>
      <c r="AZ53" s="60">
        <f t="shared" si="893"/>
        <v>0.15556349186104046</v>
      </c>
      <c r="BA53" s="60">
        <f t="shared" si="893"/>
        <v>0.15556349186104046</v>
      </c>
      <c r="BB53" s="60">
        <f t="shared" si="893"/>
        <v>0.15556349186104046</v>
      </c>
      <c r="BC53" s="60">
        <f t="shared" si="893"/>
        <v>0.15556349186104046</v>
      </c>
      <c r="BD53" s="60">
        <f t="shared" si="893"/>
        <v>0.15556349186104046</v>
      </c>
      <c r="BE53" s="60">
        <f t="shared" si="893"/>
        <v>0.15556349186104046</v>
      </c>
      <c r="BF53" s="60">
        <f t="shared" si="893"/>
        <v>0.15556349186104046</v>
      </c>
      <c r="BG53" s="60">
        <f t="shared" si="893"/>
        <v>0.15556349186104046</v>
      </c>
      <c r="BH53" s="60">
        <f t="shared" si="893"/>
        <v>0.15556349186104046</v>
      </c>
      <c r="BI53" s="60">
        <f t="shared" si="893"/>
        <v>0.15556349186104046</v>
      </c>
      <c r="BJ53" s="60">
        <f t="shared" si="893"/>
        <v>0.15556349186104046</v>
      </c>
      <c r="BK53" s="60">
        <f t="shared" si="893"/>
        <v>0.15556349186104046</v>
      </c>
      <c r="BL53" s="60">
        <f t="shared" si="893"/>
        <v>0.15556349186104046</v>
      </c>
      <c r="BM53" s="60">
        <f t="shared" si="893"/>
        <v>0.15556349186104046</v>
      </c>
      <c r="BN53" s="60">
        <f t="shared" si="893"/>
        <v>0.15556349186104046</v>
      </c>
      <c r="BO53" s="60">
        <f t="shared" si="893"/>
        <v>0.15556349186104046</v>
      </c>
      <c r="BP53" s="60">
        <f t="shared" si="893"/>
        <v>0.15556349186104046</v>
      </c>
      <c r="BQ53" s="60">
        <f t="shared" si="893"/>
        <v>0.15556349186104046</v>
      </c>
      <c r="BR53" s="60">
        <f t="shared" si="893"/>
        <v>0.15556349186104046</v>
      </c>
      <c r="BS53" s="60">
        <f t="shared" si="893"/>
        <v>0.15556349186104046</v>
      </c>
      <c r="BT53" s="60">
        <f t="shared" si="893"/>
        <v>0.15556349186104046</v>
      </c>
      <c r="BU53" s="60">
        <f t="shared" si="893"/>
        <v>0.15556349186104046</v>
      </c>
      <c r="BV53" s="60">
        <f t="shared" si="893"/>
        <v>0.15556349186104046</v>
      </c>
      <c r="BW53" s="60">
        <f t="shared" si="893"/>
        <v>0.15556349186104046</v>
      </c>
      <c r="BX53" s="60">
        <f t="shared" si="893"/>
        <v>0.15556349186104046</v>
      </c>
      <c r="BY53" s="60">
        <f t="shared" si="893"/>
        <v>0.15556349186104046</v>
      </c>
      <c r="BZ53" s="60">
        <f t="shared" si="893"/>
        <v>0.15556349186104046</v>
      </c>
      <c r="CA53" s="60">
        <f t="shared" si="893"/>
        <v>0.15556349186104046</v>
      </c>
      <c r="CB53" s="60">
        <f t="shared" si="893"/>
        <v>0.15556349186104046</v>
      </c>
      <c r="CC53" s="60">
        <f t="shared" si="893"/>
        <v>0.15556349186104046</v>
      </c>
      <c r="CD53" s="60">
        <f t="shared" si="893"/>
        <v>0.15556349186104046</v>
      </c>
      <c r="CE53" s="60">
        <f t="shared" si="893"/>
        <v>0.15556349186104046</v>
      </c>
      <c r="CF53" s="60">
        <f t="shared" si="893"/>
        <v>0.15556349186104046</v>
      </c>
      <c r="CG53" s="60">
        <f t="shared" si="893"/>
        <v>0.15556349186104046</v>
      </c>
      <c r="CH53" s="60">
        <f t="shared" si="893"/>
        <v>0.15556349186104046</v>
      </c>
      <c r="CI53" s="60">
        <f t="shared" si="893"/>
        <v>0.15556349186104046</v>
      </c>
      <c r="CJ53" s="60">
        <f t="shared" si="893"/>
        <v>0.15556349186104046</v>
      </c>
      <c r="CK53" s="60">
        <f t="shared" si="893"/>
        <v>0.15556349186104046</v>
      </c>
      <c r="CL53" s="60">
        <f t="shared" si="893"/>
        <v>0.15556349186104046</v>
      </c>
      <c r="CM53" s="60">
        <f t="shared" si="893"/>
        <v>0.15556349186104046</v>
      </c>
      <c r="CN53" s="60">
        <f t="shared" ref="CN53:DN53" si="894">$D48*$D11^0.5</f>
        <v>0.15556349186104046</v>
      </c>
      <c r="CO53" s="60">
        <f t="shared" si="894"/>
        <v>0.15556349186104046</v>
      </c>
      <c r="CP53" s="60">
        <f t="shared" si="894"/>
        <v>0.15556349186104046</v>
      </c>
      <c r="CQ53" s="60">
        <f t="shared" si="894"/>
        <v>0.15556349186104046</v>
      </c>
      <c r="CR53" s="60">
        <f t="shared" si="894"/>
        <v>0.15556349186104046</v>
      </c>
      <c r="CS53" s="60">
        <f t="shared" si="894"/>
        <v>0.15556349186104046</v>
      </c>
      <c r="CT53" s="60">
        <f t="shared" si="894"/>
        <v>0.15556349186104046</v>
      </c>
      <c r="CU53" s="60">
        <f t="shared" si="894"/>
        <v>0.15556349186104046</v>
      </c>
      <c r="CV53" s="60">
        <f t="shared" si="894"/>
        <v>0.15556349186104046</v>
      </c>
      <c r="CW53" s="60">
        <f t="shared" si="894"/>
        <v>0.15556349186104046</v>
      </c>
      <c r="CX53" s="60">
        <f t="shared" si="894"/>
        <v>0.15556349186104046</v>
      </c>
      <c r="CY53" s="60">
        <f t="shared" si="894"/>
        <v>0.15556349186104046</v>
      </c>
      <c r="CZ53" s="60">
        <f t="shared" si="894"/>
        <v>0.15556349186104046</v>
      </c>
      <c r="DA53" s="60">
        <f t="shared" si="894"/>
        <v>0.15556349186104046</v>
      </c>
      <c r="DB53" s="60">
        <f t="shared" si="894"/>
        <v>0.15556349186104046</v>
      </c>
      <c r="DC53" s="60">
        <f t="shared" si="894"/>
        <v>0.15556349186104046</v>
      </c>
      <c r="DD53" s="60">
        <f t="shared" si="894"/>
        <v>0.15556349186104046</v>
      </c>
      <c r="DE53" s="60">
        <f t="shared" si="894"/>
        <v>0.15556349186104046</v>
      </c>
      <c r="DF53" s="60">
        <f t="shared" si="894"/>
        <v>0.15556349186104046</v>
      </c>
      <c r="DG53" s="60">
        <f t="shared" si="894"/>
        <v>0.15556349186104046</v>
      </c>
      <c r="DH53" s="60">
        <f t="shared" si="894"/>
        <v>0.15556349186104046</v>
      </c>
      <c r="DI53" s="60">
        <f t="shared" si="894"/>
        <v>0.15556349186104046</v>
      </c>
      <c r="DJ53" s="60">
        <f t="shared" si="894"/>
        <v>0.15556349186104046</v>
      </c>
      <c r="DK53" s="60">
        <f t="shared" si="894"/>
        <v>0.15556349186104046</v>
      </c>
      <c r="DL53" s="60">
        <f t="shared" si="894"/>
        <v>0.15556349186104046</v>
      </c>
      <c r="DM53" s="60">
        <f t="shared" si="894"/>
        <v>0.15556349186104046</v>
      </c>
      <c r="DN53" s="60">
        <f t="shared" si="894"/>
        <v>0.15556349186104046</v>
      </c>
    </row>
    <row r="54" spans="1:118" ht="15.6" x14ac:dyDescent="0.3">
      <c r="A54" s="10"/>
      <c r="B54" s="10"/>
      <c r="C54" s="10"/>
      <c r="D54" s="10"/>
      <c r="J54" s="262"/>
      <c r="K54" s="30"/>
      <c r="L54" s="10" t="s">
        <v>107</v>
      </c>
      <c r="M54" s="10" t="s">
        <v>13</v>
      </c>
      <c r="N54" s="20">
        <f>N53*N4</f>
        <v>0.15556349186104046</v>
      </c>
      <c r="P54" s="30"/>
      <c r="Q54" s="10" t="s">
        <v>107</v>
      </c>
      <c r="R54" s="10" t="s">
        <v>13</v>
      </c>
      <c r="S54" s="20">
        <f>S53*S4</f>
        <v>0.15556349186104046</v>
      </c>
      <c r="T54" s="20">
        <f>T53*T4</f>
        <v>0.31112698372208092</v>
      </c>
      <c r="U54" s="20">
        <f t="shared" ref="U54:AA54" si="895">U53*U4</f>
        <v>0.46669047558312138</v>
      </c>
      <c r="V54" s="20">
        <f t="shared" si="895"/>
        <v>0.62225396744416184</v>
      </c>
      <c r="W54" s="20">
        <f t="shared" si="895"/>
        <v>0.7778174593052023</v>
      </c>
      <c r="X54" s="20">
        <f t="shared" si="895"/>
        <v>0.93338095116624276</v>
      </c>
      <c r="Y54" s="20">
        <f t="shared" si="895"/>
        <v>1.0889444430272832</v>
      </c>
      <c r="Z54" s="20">
        <f t="shared" si="895"/>
        <v>1.2445079348883237</v>
      </c>
      <c r="AA54" s="20">
        <f t="shared" si="895"/>
        <v>1.4000714267493641</v>
      </c>
      <c r="AB54" s="20">
        <f t="shared" ref="AB54" si="896">AB53*AB4</f>
        <v>1.5556349186104046</v>
      </c>
      <c r="AC54" s="20">
        <f t="shared" ref="AC54" si="897">AC53*AC4</f>
        <v>1.7111984104714451</v>
      </c>
      <c r="AD54" s="20">
        <f t="shared" ref="AD54" si="898">AD53*AD4</f>
        <v>1.8667619023324855</v>
      </c>
      <c r="AE54" s="20">
        <f t="shared" ref="AE54" si="899">AE53*AE4</f>
        <v>2.0223253941935262</v>
      </c>
      <c r="AF54" s="20">
        <f t="shared" ref="AF54" si="900">AF53*AF4</f>
        <v>2.1778888860545664</v>
      </c>
      <c r="AG54" s="20">
        <f t="shared" ref="AG54" si="901">AG53*AG4</f>
        <v>2.3334523779156067</v>
      </c>
      <c r="AH54" s="20">
        <f t="shared" ref="AH54" si="902">AH53*AH4</f>
        <v>2.4890158697766473</v>
      </c>
      <c r="AI54" s="20">
        <f t="shared" ref="AI54" si="903">AI53*AI4</f>
        <v>2.644579361637688</v>
      </c>
      <c r="AJ54" s="20">
        <f t="shared" ref="AJ54" si="904">AJ53*AJ4</f>
        <v>2.8001428534987283</v>
      </c>
      <c r="AK54" s="20">
        <f t="shared" ref="AK54" si="905">AK53*AK4</f>
        <v>2.9557063453597685</v>
      </c>
      <c r="AL54" s="20">
        <f t="shared" ref="AL54" si="906">AL53*AL4</f>
        <v>3.1112698372208092</v>
      </c>
      <c r="AM54" s="20">
        <f t="shared" ref="AM54" si="907">AM53*AM4</f>
        <v>3.2668333290818499</v>
      </c>
      <c r="AN54" s="20">
        <f t="shared" ref="AN54" si="908">AN53*AN4</f>
        <v>3.4223968209428901</v>
      </c>
      <c r="AO54" s="20">
        <f t="shared" ref="AO54" si="909">AO53*AO4</f>
        <v>3.5779603128039303</v>
      </c>
      <c r="AP54" s="20">
        <f t="shared" ref="AP54" si="910">AP53*AP4</f>
        <v>3.733523804664971</v>
      </c>
      <c r="AQ54" s="20">
        <f t="shared" ref="AQ54" si="911">AQ53*AQ4</f>
        <v>3.8890872965260117</v>
      </c>
      <c r="AR54" s="20">
        <f t="shared" ref="AR54" si="912">AR53*AR4</f>
        <v>4.0446507883870524</v>
      </c>
      <c r="AS54" s="20">
        <f t="shared" ref="AS54" si="913">AS53*AS4</f>
        <v>4.2002142802480922</v>
      </c>
      <c r="AT54" s="20">
        <f t="shared" ref="AT54" si="914">AT53*AT4</f>
        <v>4.3557777721091329</v>
      </c>
      <c r="AU54" s="20">
        <f t="shared" ref="AU54" si="915">AU53*AU4</f>
        <v>4.5113412639701735</v>
      </c>
      <c r="AV54" s="20">
        <f t="shared" ref="AV54" si="916">AV53*AV4</f>
        <v>4.6669047558312133</v>
      </c>
      <c r="AW54" s="20">
        <f t="shared" ref="AW54" si="917">AW53*AW4</f>
        <v>4.822468247692254</v>
      </c>
      <c r="AX54" s="20">
        <f t="shared" ref="AX54" si="918">AX53*AX4</f>
        <v>4.9780317395532947</v>
      </c>
      <c r="AY54" s="20">
        <f t="shared" ref="AY54" si="919">AY53*AY4</f>
        <v>5.1335952314143354</v>
      </c>
      <c r="AZ54" s="20">
        <f t="shared" ref="AZ54" si="920">AZ53*AZ4</f>
        <v>5.2891587232753761</v>
      </c>
      <c r="BA54" s="20">
        <f t="shared" ref="BA54" si="921">BA53*BA4</f>
        <v>5.4447222151364159</v>
      </c>
      <c r="BB54" s="20">
        <f t="shared" ref="BB54" si="922">BB53*BB4</f>
        <v>5.6002857069974565</v>
      </c>
      <c r="BC54" s="20">
        <f t="shared" ref="BC54" si="923">BC53*BC4</f>
        <v>5.7558491988584972</v>
      </c>
      <c r="BD54" s="20">
        <f t="shared" ref="BD54" si="924">BD53*BD4</f>
        <v>5.911412690719537</v>
      </c>
      <c r="BE54" s="20">
        <f t="shared" ref="BE54" si="925">BE53*BE4</f>
        <v>6.0669761825805777</v>
      </c>
      <c r="BF54" s="20">
        <f t="shared" ref="BF54" si="926">BF53*BF4</f>
        <v>6.2225396744416184</v>
      </c>
      <c r="BG54" s="20">
        <f t="shared" ref="BG54" si="927">BG53*BG4</f>
        <v>6.3781031663026591</v>
      </c>
      <c r="BH54" s="20">
        <f t="shared" ref="BH54" si="928">BH53*BH4</f>
        <v>6.5336666581636997</v>
      </c>
      <c r="BI54" s="20">
        <f t="shared" ref="BI54" si="929">BI53*BI4</f>
        <v>6.6892301500247395</v>
      </c>
      <c r="BJ54" s="20">
        <f t="shared" ref="BJ54" si="930">BJ53*BJ4</f>
        <v>6.8447936418857802</v>
      </c>
      <c r="BK54" s="20">
        <f t="shared" ref="BK54" si="931">BK53*BK4</f>
        <v>7.0003571337468209</v>
      </c>
      <c r="BL54" s="20">
        <f t="shared" ref="BL54" si="932">BL53*BL4</f>
        <v>7.1559206256078607</v>
      </c>
      <c r="BM54" s="20">
        <f t="shared" ref="BM54" si="933">BM53*BM4</f>
        <v>7.3114841174689014</v>
      </c>
      <c r="BN54" s="20">
        <f t="shared" ref="BN54" si="934">BN53*BN4</f>
        <v>7.467047609329942</v>
      </c>
      <c r="BO54" s="20">
        <f t="shared" ref="BO54" si="935">BO53*BO4</f>
        <v>7.6226111011909827</v>
      </c>
      <c r="BP54" s="20">
        <f t="shared" ref="BP54" si="936">BP53*BP4</f>
        <v>7.7781745930520234</v>
      </c>
      <c r="BQ54" s="20">
        <f t="shared" ref="BQ54" si="937">BQ53*BQ4</f>
        <v>7.9337380849130632</v>
      </c>
      <c r="BR54" s="20">
        <f t="shared" ref="BR54" si="938">BR53*BR4</f>
        <v>8.0893015767741048</v>
      </c>
      <c r="BS54" s="20">
        <f t="shared" ref="BS54" si="939">BS53*BS4</f>
        <v>8.2448650686351446</v>
      </c>
      <c r="BT54" s="20">
        <f t="shared" ref="BT54" si="940">BT53*BT4</f>
        <v>8.4004285604961844</v>
      </c>
      <c r="BU54" s="20">
        <f t="shared" ref="BU54" si="941">BU53*BU4</f>
        <v>8.5559920523572259</v>
      </c>
      <c r="BV54" s="20">
        <f t="shared" ref="BV54" si="942">BV53*BV4</f>
        <v>8.7115555442182657</v>
      </c>
      <c r="BW54" s="20">
        <f t="shared" ref="BW54" si="943">BW53*BW4</f>
        <v>8.8671190360793055</v>
      </c>
      <c r="BX54" s="20">
        <f t="shared" ref="BX54" si="944">BX53*BX4</f>
        <v>9.0226825279403471</v>
      </c>
      <c r="BY54" s="20">
        <f t="shared" ref="BY54" si="945">BY53*BY4</f>
        <v>9.1782460198013869</v>
      </c>
      <c r="BZ54" s="20">
        <f t="shared" ref="BZ54" si="946">BZ53*BZ4</f>
        <v>9.3338095116624267</v>
      </c>
      <c r="CA54" s="20">
        <f t="shared" ref="CA54" si="947">CA53*CA4</f>
        <v>9.4893730035234682</v>
      </c>
      <c r="CB54" s="20">
        <f t="shared" ref="CB54" si="948">CB53*CB4</f>
        <v>9.644936495384508</v>
      </c>
      <c r="CC54" s="20">
        <f t="shared" ref="CC54" si="949">CC53*CC4</f>
        <v>9.8004999872455496</v>
      </c>
      <c r="CD54" s="20">
        <f t="shared" ref="CD54" si="950">CD53*CD4</f>
        <v>9.9560634791065894</v>
      </c>
      <c r="CE54" s="20">
        <f t="shared" ref="CE54" si="951">CE53*CE4</f>
        <v>10.111626970967629</v>
      </c>
      <c r="CF54" s="20">
        <f t="shared" ref="CF54" si="952">CF53*CF4</f>
        <v>10.267190462828671</v>
      </c>
      <c r="CG54" s="20">
        <f t="shared" ref="CG54" si="953">CG53*CG4</f>
        <v>10.422753954689711</v>
      </c>
      <c r="CH54" s="20">
        <f t="shared" ref="CH54" si="954">CH53*CH4</f>
        <v>10.578317446550752</v>
      </c>
      <c r="CI54" s="20">
        <f t="shared" ref="CI54" si="955">CI53*CI4</f>
        <v>10.733880938411792</v>
      </c>
      <c r="CJ54" s="20">
        <f t="shared" ref="CJ54" si="956">CJ53*CJ4</f>
        <v>10.889444430272832</v>
      </c>
      <c r="CK54" s="20">
        <f t="shared" ref="CK54" si="957">CK53*CK4</f>
        <v>11.045007922133873</v>
      </c>
      <c r="CL54" s="20">
        <f t="shared" ref="CL54" si="958">CL53*CL4</f>
        <v>11.200571413994913</v>
      </c>
      <c r="CM54" s="20">
        <f t="shared" ref="CM54" si="959">CM53*CM4</f>
        <v>11.356134905855953</v>
      </c>
      <c r="CN54" s="20">
        <f t="shared" ref="CN54" si="960">CN53*CN4</f>
        <v>11.511698397716994</v>
      </c>
      <c r="CO54" s="20">
        <f t="shared" ref="CO54" si="961">CO53*CO4</f>
        <v>11.667261889578034</v>
      </c>
      <c r="CP54" s="20">
        <f t="shared" ref="CP54" si="962">CP53*CP4</f>
        <v>11.822825381439074</v>
      </c>
      <c r="CQ54" s="20">
        <f t="shared" ref="CQ54" si="963">CQ53*CQ4</f>
        <v>11.978388873300116</v>
      </c>
      <c r="CR54" s="20">
        <f t="shared" ref="CR54" si="964">CR53*CR4</f>
        <v>12.133952365161155</v>
      </c>
      <c r="CS54" s="20">
        <f t="shared" ref="CS54" si="965">CS53*CS4</f>
        <v>12.289515857022197</v>
      </c>
      <c r="CT54" s="20">
        <f t="shared" ref="CT54" si="966">CT53*CT4</f>
        <v>12.445079348883237</v>
      </c>
      <c r="CU54" s="20">
        <f t="shared" ref="CU54" si="967">CU53*CU4</f>
        <v>12.600642840744277</v>
      </c>
      <c r="CV54" s="20">
        <f t="shared" ref="CV54" si="968">CV53*CV4</f>
        <v>12.756206332605318</v>
      </c>
      <c r="CW54" s="20">
        <f t="shared" ref="CW54" si="969">CW53*CW4</f>
        <v>12.911769824466358</v>
      </c>
      <c r="CX54" s="20">
        <f t="shared" ref="CX54" si="970">CX53*CX4</f>
        <v>13.067333316327399</v>
      </c>
      <c r="CY54" s="20">
        <f t="shared" ref="CY54" si="971">CY53*CY4</f>
        <v>13.222896808188439</v>
      </c>
      <c r="CZ54" s="20">
        <f t="shared" ref="CZ54" si="972">CZ53*CZ4</f>
        <v>13.378460300049479</v>
      </c>
      <c r="DA54" s="20">
        <f t="shared" ref="DA54" si="973">DA53*DA4</f>
        <v>13.534023791910521</v>
      </c>
      <c r="DB54" s="20">
        <f t="shared" ref="DB54" si="974">DB53*DB4</f>
        <v>13.68958728377156</v>
      </c>
      <c r="DC54" s="20">
        <f t="shared" ref="DC54" si="975">DC53*DC4</f>
        <v>13.8451507756326</v>
      </c>
      <c r="DD54" s="20">
        <f t="shared" ref="DD54" si="976">DD53*DD4</f>
        <v>14.000714267493642</v>
      </c>
      <c r="DE54" s="20">
        <f t="shared" ref="DE54" si="977">DE53*DE4</f>
        <v>14.156277759354682</v>
      </c>
      <c r="DF54" s="20">
        <f t="shared" ref="DF54" si="978">DF53*DF4</f>
        <v>14.311841251215721</v>
      </c>
      <c r="DG54" s="20">
        <f t="shared" ref="DG54" si="979">DG53*DG4</f>
        <v>14.467404743076763</v>
      </c>
      <c r="DH54" s="20">
        <f t="shared" ref="DH54" si="980">DH53*DH4</f>
        <v>14.622968234937803</v>
      </c>
      <c r="DI54" s="20">
        <f t="shared" ref="DI54" si="981">DI53*DI4</f>
        <v>14.778531726798844</v>
      </c>
      <c r="DJ54" s="20">
        <f t="shared" ref="DJ54" si="982">DJ53*DJ4</f>
        <v>14.934095218659884</v>
      </c>
      <c r="DK54" s="20">
        <f t="shared" ref="DK54" si="983">DK53*DK4</f>
        <v>15.089658710520924</v>
      </c>
      <c r="DL54" s="20">
        <f t="shared" ref="DL54" si="984">DL53*DL4</f>
        <v>15.245222202381965</v>
      </c>
      <c r="DM54" s="20">
        <f t="shared" ref="DM54" si="985">DM53*DM4</f>
        <v>15.400785694243005</v>
      </c>
      <c r="DN54" s="20">
        <f t="shared" ref="DN54" si="986">DN53*DN4</f>
        <v>15.556349186104047</v>
      </c>
    </row>
    <row r="55" spans="1:118" ht="15.6" x14ac:dyDescent="0.3">
      <c r="A55" s="10"/>
      <c r="B55" s="10" t="s">
        <v>38</v>
      </c>
      <c r="C55" s="10"/>
      <c r="D55" s="5">
        <v>0.15</v>
      </c>
      <c r="J55" s="262"/>
      <c r="K55" s="30"/>
      <c r="L55" s="10"/>
      <c r="M55" s="10"/>
      <c r="N55" s="20"/>
      <c r="P55" s="30"/>
      <c r="Q55" s="10"/>
      <c r="R55" s="1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row>
    <row r="56" spans="1:118" ht="15.6" x14ac:dyDescent="0.3">
      <c r="A56" s="10"/>
      <c r="B56" s="10" t="s">
        <v>39</v>
      </c>
      <c r="C56" s="10"/>
      <c r="D56" s="91">
        <v>1</v>
      </c>
      <c r="J56" s="262"/>
      <c r="K56" s="30"/>
      <c r="L56" s="3" t="s">
        <v>108</v>
      </c>
      <c r="M56" s="3" t="s">
        <v>3</v>
      </c>
      <c r="N56" s="49">
        <f>$D61*N54</f>
        <v>4.6669047558312133</v>
      </c>
      <c r="P56" s="30"/>
      <c r="Q56" s="3" t="s">
        <v>108</v>
      </c>
      <c r="R56" s="3" t="s">
        <v>3</v>
      </c>
      <c r="S56" s="49">
        <f>$D61*S54</f>
        <v>4.6669047558312133</v>
      </c>
      <c r="T56" s="49">
        <f>$D61*T54</f>
        <v>9.3338095116624267</v>
      </c>
      <c r="U56" s="49">
        <f t="shared" ref="U56:AA56" si="987">$D61*U54</f>
        <v>14.000714267493642</v>
      </c>
      <c r="V56" s="49">
        <f t="shared" si="987"/>
        <v>18.667619023324853</v>
      </c>
      <c r="W56" s="49">
        <f t="shared" si="987"/>
        <v>23.334523779156068</v>
      </c>
      <c r="X56" s="49">
        <f t="shared" si="987"/>
        <v>28.001428534987284</v>
      </c>
      <c r="Y56" s="49">
        <f t="shared" si="987"/>
        <v>32.668333290818495</v>
      </c>
      <c r="Z56" s="49">
        <f t="shared" si="987"/>
        <v>37.335238046649707</v>
      </c>
      <c r="AA56" s="49">
        <f t="shared" si="987"/>
        <v>42.002142802480925</v>
      </c>
      <c r="AB56" s="49">
        <f t="shared" ref="AB56:CM56" si="988">$D61*AB54</f>
        <v>46.669047558312137</v>
      </c>
      <c r="AC56" s="49">
        <f t="shared" si="988"/>
        <v>51.335952314143348</v>
      </c>
      <c r="AD56" s="49">
        <f t="shared" si="988"/>
        <v>56.002857069974567</v>
      </c>
      <c r="AE56" s="49">
        <f t="shared" si="988"/>
        <v>60.669761825805786</v>
      </c>
      <c r="AF56" s="49">
        <f t="shared" si="988"/>
        <v>65.33666658163699</v>
      </c>
      <c r="AG56" s="49">
        <f t="shared" si="988"/>
        <v>70.003571337468202</v>
      </c>
      <c r="AH56" s="49">
        <f t="shared" si="988"/>
        <v>74.670476093299413</v>
      </c>
      <c r="AI56" s="49">
        <f t="shared" si="988"/>
        <v>79.337380849130639</v>
      </c>
      <c r="AJ56" s="49">
        <f t="shared" si="988"/>
        <v>84.004285604961851</v>
      </c>
      <c r="AK56" s="49">
        <f t="shared" si="988"/>
        <v>88.671190360793048</v>
      </c>
      <c r="AL56" s="49">
        <f t="shared" si="988"/>
        <v>93.338095116624274</v>
      </c>
      <c r="AM56" s="49">
        <f t="shared" si="988"/>
        <v>98.0049998724555</v>
      </c>
      <c r="AN56" s="49">
        <f t="shared" si="988"/>
        <v>102.6719046282867</v>
      </c>
      <c r="AO56" s="49">
        <f t="shared" si="988"/>
        <v>107.33880938411791</v>
      </c>
      <c r="AP56" s="49">
        <f t="shared" si="988"/>
        <v>112.00571413994913</v>
      </c>
      <c r="AQ56" s="49">
        <f t="shared" si="988"/>
        <v>116.67261889578035</v>
      </c>
      <c r="AR56" s="49">
        <f t="shared" si="988"/>
        <v>121.33952365161157</v>
      </c>
      <c r="AS56" s="49">
        <f t="shared" si="988"/>
        <v>126.00642840744277</v>
      </c>
      <c r="AT56" s="49">
        <f t="shared" si="988"/>
        <v>130.67333316327398</v>
      </c>
      <c r="AU56" s="49">
        <f t="shared" si="988"/>
        <v>135.34023791910522</v>
      </c>
      <c r="AV56" s="49">
        <f t="shared" si="988"/>
        <v>140.0071426749364</v>
      </c>
      <c r="AW56" s="49">
        <f t="shared" si="988"/>
        <v>144.67404743076762</v>
      </c>
      <c r="AX56" s="49">
        <f t="shared" si="988"/>
        <v>149.34095218659883</v>
      </c>
      <c r="AY56" s="49">
        <f t="shared" si="988"/>
        <v>154.00785694243007</v>
      </c>
      <c r="AZ56" s="49">
        <f t="shared" si="988"/>
        <v>158.67476169826128</v>
      </c>
      <c r="BA56" s="49">
        <f t="shared" si="988"/>
        <v>163.34166645409249</v>
      </c>
      <c r="BB56" s="49">
        <f t="shared" si="988"/>
        <v>168.0085712099237</v>
      </c>
      <c r="BC56" s="49">
        <f t="shared" si="988"/>
        <v>172.67547596575491</v>
      </c>
      <c r="BD56" s="49">
        <f t="shared" si="988"/>
        <v>177.3423807215861</v>
      </c>
      <c r="BE56" s="49">
        <f t="shared" si="988"/>
        <v>182.00928547741734</v>
      </c>
      <c r="BF56" s="49">
        <f t="shared" si="988"/>
        <v>186.67619023324855</v>
      </c>
      <c r="BG56" s="49">
        <f t="shared" si="988"/>
        <v>191.34309498907976</v>
      </c>
      <c r="BH56" s="49">
        <f t="shared" si="988"/>
        <v>196.009999744911</v>
      </c>
      <c r="BI56" s="49">
        <f t="shared" si="988"/>
        <v>200.67690450074218</v>
      </c>
      <c r="BJ56" s="49">
        <f t="shared" si="988"/>
        <v>205.34380925657339</v>
      </c>
      <c r="BK56" s="49">
        <f t="shared" si="988"/>
        <v>210.01071401240463</v>
      </c>
      <c r="BL56" s="49">
        <f t="shared" si="988"/>
        <v>214.67761876823582</v>
      </c>
      <c r="BM56" s="49">
        <f t="shared" si="988"/>
        <v>219.34452352406703</v>
      </c>
      <c r="BN56" s="49">
        <f t="shared" si="988"/>
        <v>224.01142827989827</v>
      </c>
      <c r="BO56" s="49">
        <f t="shared" si="988"/>
        <v>228.67833303572948</v>
      </c>
      <c r="BP56" s="49">
        <f t="shared" si="988"/>
        <v>233.34523779156069</v>
      </c>
      <c r="BQ56" s="49">
        <f t="shared" si="988"/>
        <v>238.0121425473919</v>
      </c>
      <c r="BR56" s="49">
        <f t="shared" si="988"/>
        <v>242.67904730322314</v>
      </c>
      <c r="BS56" s="49">
        <f t="shared" si="988"/>
        <v>247.34595205905433</v>
      </c>
      <c r="BT56" s="49">
        <f t="shared" si="988"/>
        <v>252.01285681488554</v>
      </c>
      <c r="BU56" s="49">
        <f t="shared" si="988"/>
        <v>256.67976157071678</v>
      </c>
      <c r="BV56" s="49">
        <f t="shared" si="988"/>
        <v>261.34666632654796</v>
      </c>
      <c r="BW56" s="49">
        <f t="shared" si="988"/>
        <v>266.01357108237914</v>
      </c>
      <c r="BX56" s="49">
        <f t="shared" si="988"/>
        <v>270.68047583821044</v>
      </c>
      <c r="BY56" s="49">
        <f t="shared" si="988"/>
        <v>275.34738059404162</v>
      </c>
      <c r="BZ56" s="49">
        <f t="shared" si="988"/>
        <v>280.01428534987281</v>
      </c>
      <c r="CA56" s="49">
        <f t="shared" si="988"/>
        <v>284.68119010570405</v>
      </c>
      <c r="CB56" s="49">
        <f t="shared" si="988"/>
        <v>289.34809486153523</v>
      </c>
      <c r="CC56" s="49">
        <f t="shared" si="988"/>
        <v>294.01499961736647</v>
      </c>
      <c r="CD56" s="49">
        <f t="shared" si="988"/>
        <v>298.68190437319765</v>
      </c>
      <c r="CE56" s="49">
        <f t="shared" si="988"/>
        <v>303.34880912902889</v>
      </c>
      <c r="CF56" s="49">
        <f t="shared" si="988"/>
        <v>308.01571388486013</v>
      </c>
      <c r="CG56" s="49">
        <f t="shared" si="988"/>
        <v>312.68261864069132</v>
      </c>
      <c r="CH56" s="49">
        <f t="shared" si="988"/>
        <v>317.34952339652256</v>
      </c>
      <c r="CI56" s="49">
        <f t="shared" si="988"/>
        <v>322.01642815235374</v>
      </c>
      <c r="CJ56" s="49">
        <f t="shared" si="988"/>
        <v>326.68333290818498</v>
      </c>
      <c r="CK56" s="49">
        <f t="shared" si="988"/>
        <v>331.35023766401622</v>
      </c>
      <c r="CL56" s="49">
        <f t="shared" si="988"/>
        <v>336.0171424198474</v>
      </c>
      <c r="CM56" s="49">
        <f t="shared" si="988"/>
        <v>340.68404717567859</v>
      </c>
      <c r="CN56" s="49">
        <f t="shared" ref="CN56:DN56" si="989">$D61*CN54</f>
        <v>345.35095193150983</v>
      </c>
      <c r="CO56" s="49">
        <f t="shared" si="989"/>
        <v>350.01785668734101</v>
      </c>
      <c r="CP56" s="49">
        <f t="shared" si="989"/>
        <v>354.68476144317219</v>
      </c>
      <c r="CQ56" s="49">
        <f t="shared" si="989"/>
        <v>359.35166619900349</v>
      </c>
      <c r="CR56" s="49">
        <f t="shared" si="989"/>
        <v>364.01857095483467</v>
      </c>
      <c r="CS56" s="49">
        <f t="shared" si="989"/>
        <v>368.68547571066591</v>
      </c>
      <c r="CT56" s="49">
        <f t="shared" si="989"/>
        <v>373.3523804664971</v>
      </c>
      <c r="CU56" s="49">
        <f t="shared" si="989"/>
        <v>378.01928522232828</v>
      </c>
      <c r="CV56" s="49">
        <f t="shared" si="989"/>
        <v>382.68618997815952</v>
      </c>
      <c r="CW56" s="49">
        <f t="shared" si="989"/>
        <v>387.35309473399076</v>
      </c>
      <c r="CX56" s="49">
        <f t="shared" si="989"/>
        <v>392.019999489822</v>
      </c>
      <c r="CY56" s="49">
        <f t="shared" si="989"/>
        <v>396.68690424565318</v>
      </c>
      <c r="CZ56" s="49">
        <f t="shared" si="989"/>
        <v>401.35380900148436</v>
      </c>
      <c r="DA56" s="49">
        <f t="shared" si="989"/>
        <v>406.0207137573156</v>
      </c>
      <c r="DB56" s="49">
        <f t="shared" si="989"/>
        <v>410.68761851314679</v>
      </c>
      <c r="DC56" s="49">
        <f t="shared" si="989"/>
        <v>415.35452326897803</v>
      </c>
      <c r="DD56" s="49">
        <f t="shared" si="989"/>
        <v>420.02142802480927</v>
      </c>
      <c r="DE56" s="49">
        <f t="shared" si="989"/>
        <v>424.68833278064045</v>
      </c>
      <c r="DF56" s="49">
        <f t="shared" si="989"/>
        <v>429.35523753647163</v>
      </c>
      <c r="DG56" s="49">
        <f t="shared" si="989"/>
        <v>434.02214229230287</v>
      </c>
      <c r="DH56" s="49">
        <f t="shared" si="989"/>
        <v>438.68904704813406</v>
      </c>
      <c r="DI56" s="49">
        <f t="shared" si="989"/>
        <v>443.35595180396535</v>
      </c>
      <c r="DJ56" s="49">
        <f t="shared" si="989"/>
        <v>448.02285655979654</v>
      </c>
      <c r="DK56" s="49">
        <f t="shared" si="989"/>
        <v>452.68976131562772</v>
      </c>
      <c r="DL56" s="49">
        <f t="shared" si="989"/>
        <v>457.35666607145896</v>
      </c>
      <c r="DM56" s="49">
        <f t="shared" si="989"/>
        <v>462.02357082729014</v>
      </c>
      <c r="DN56" s="49">
        <f t="shared" si="989"/>
        <v>466.69047558312138</v>
      </c>
    </row>
    <row r="57" spans="1:118" ht="15.6" x14ac:dyDescent="0.3">
      <c r="A57" s="10"/>
      <c r="B57" s="10" t="s">
        <v>103</v>
      </c>
      <c r="C57" s="10"/>
      <c r="D57" s="91">
        <v>1</v>
      </c>
      <c r="J57" s="262"/>
      <c r="K57" s="30"/>
      <c r="L57" s="10"/>
      <c r="M57" s="10"/>
      <c r="N57" s="20"/>
      <c r="P57" s="30"/>
      <c r="Q57" s="10"/>
      <c r="R57" s="1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row>
    <row r="58" spans="1:118" ht="15.6" x14ac:dyDescent="0.3">
      <c r="A58" s="10"/>
      <c r="B58" s="10"/>
      <c r="C58" s="10"/>
      <c r="D58" s="10"/>
      <c r="J58" s="262"/>
      <c r="K58" s="62"/>
      <c r="L58" s="11"/>
      <c r="M58" s="11"/>
      <c r="N58" s="59"/>
      <c r="P58" s="62"/>
      <c r="Q58" s="11"/>
      <c r="R58" s="11"/>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row>
    <row r="59" spans="1:118" ht="15.6" x14ac:dyDescent="0.3">
      <c r="A59" s="27"/>
      <c r="B59" s="10" t="s">
        <v>71</v>
      </c>
      <c r="C59" s="10" t="s">
        <v>9</v>
      </c>
      <c r="D59" s="5">
        <v>70</v>
      </c>
    </row>
    <row r="60" spans="1:118" ht="15.6" x14ac:dyDescent="0.3">
      <c r="A60" s="10"/>
      <c r="B60" s="10" t="s">
        <v>73</v>
      </c>
      <c r="C60" s="10" t="s">
        <v>9</v>
      </c>
      <c r="D60" s="5">
        <v>50</v>
      </c>
      <c r="Q60" s="63" t="s">
        <v>115</v>
      </c>
      <c r="R60" s="63" t="s">
        <v>3</v>
      </c>
      <c r="S60" s="63">
        <f>S56+S50+S43+S37+S20+S15</f>
        <v>80.276655391569562</v>
      </c>
      <c r="T60" s="63">
        <f t="shared" ref="T60:AA60" si="990">T56+T50+T43+T37+T20+T15</f>
        <v>86.883360170906371</v>
      </c>
      <c r="U60" s="63">
        <f t="shared" si="990"/>
        <v>93.490064950243195</v>
      </c>
      <c r="V60" s="63">
        <f t="shared" si="990"/>
        <v>100.09676972957998</v>
      </c>
      <c r="W60" s="63">
        <f t="shared" si="990"/>
        <v>106.70347450891677</v>
      </c>
      <c r="X60" s="63">
        <f t="shared" si="990"/>
        <v>151.98012990048639</v>
      </c>
      <c r="Y60" s="63">
        <f t="shared" si="990"/>
        <v>158.58683467982314</v>
      </c>
      <c r="Z60" s="63">
        <f t="shared" si="990"/>
        <v>165.19353945915995</v>
      </c>
      <c r="AA60" s="63">
        <f t="shared" si="990"/>
        <v>171.80024423849676</v>
      </c>
      <c r="AB60" s="63">
        <f t="shared" ref="AB60:CM60" si="991">AB56+AB50+AB43+AB37+AB20+AB15</f>
        <v>178.40694901783354</v>
      </c>
      <c r="AC60" s="63">
        <f t="shared" si="991"/>
        <v>223.68360440940316</v>
      </c>
      <c r="AD60" s="63">
        <f t="shared" si="991"/>
        <v>230.29030918874</v>
      </c>
      <c r="AE60" s="63">
        <f t="shared" si="991"/>
        <v>236.89701396807669</v>
      </c>
      <c r="AF60" s="63">
        <f t="shared" si="991"/>
        <v>243.50371874741347</v>
      </c>
      <c r="AG60" s="63">
        <f t="shared" si="991"/>
        <v>250.11042352675028</v>
      </c>
      <c r="AH60" s="63">
        <f t="shared" si="991"/>
        <v>295.3870789183199</v>
      </c>
      <c r="AI60" s="63">
        <f t="shared" si="991"/>
        <v>301.99378369765674</v>
      </c>
      <c r="AJ60" s="63">
        <f t="shared" si="991"/>
        <v>308.60048847699352</v>
      </c>
      <c r="AK60" s="63">
        <f t="shared" si="991"/>
        <v>315.20719325633019</v>
      </c>
      <c r="AL60" s="63">
        <f t="shared" si="991"/>
        <v>321.81389803566708</v>
      </c>
      <c r="AM60" s="63">
        <f t="shared" si="991"/>
        <v>367.09055342723661</v>
      </c>
      <c r="AN60" s="63">
        <f t="shared" si="991"/>
        <v>373.69725820657345</v>
      </c>
      <c r="AO60" s="63">
        <f t="shared" si="991"/>
        <v>380.30396298591029</v>
      </c>
      <c r="AP60" s="63">
        <f t="shared" si="991"/>
        <v>386.91066776524713</v>
      </c>
      <c r="AQ60" s="63">
        <f t="shared" si="991"/>
        <v>393.51737254458385</v>
      </c>
      <c r="AR60" s="63">
        <f t="shared" si="991"/>
        <v>438.79402793615338</v>
      </c>
      <c r="AS60" s="63">
        <f t="shared" si="991"/>
        <v>445.40073271549022</v>
      </c>
      <c r="AT60" s="63">
        <f t="shared" si="991"/>
        <v>452.00743749482695</v>
      </c>
      <c r="AU60" s="63">
        <f t="shared" si="991"/>
        <v>458.61414227416384</v>
      </c>
      <c r="AV60" s="63">
        <f t="shared" si="991"/>
        <v>465.22084705350062</v>
      </c>
      <c r="AW60" s="63">
        <f t="shared" si="991"/>
        <v>510.49750244507015</v>
      </c>
      <c r="AX60" s="63">
        <f t="shared" si="991"/>
        <v>517.10420722440688</v>
      </c>
      <c r="AY60" s="63">
        <f t="shared" si="991"/>
        <v>523.71091200374372</v>
      </c>
      <c r="AZ60" s="63">
        <f t="shared" si="991"/>
        <v>530.31761678308055</v>
      </c>
      <c r="BA60" s="63">
        <f t="shared" si="991"/>
        <v>536.92432156241739</v>
      </c>
      <c r="BB60" s="63">
        <f t="shared" si="991"/>
        <v>582.20097695398704</v>
      </c>
      <c r="BC60" s="63">
        <f t="shared" si="991"/>
        <v>588.80768173332365</v>
      </c>
      <c r="BD60" s="63">
        <f t="shared" si="991"/>
        <v>595.41438651266037</v>
      </c>
      <c r="BE60" s="63">
        <f t="shared" si="991"/>
        <v>602.02109129199721</v>
      </c>
      <c r="BF60" s="63">
        <f t="shared" si="991"/>
        <v>608.62779607133416</v>
      </c>
      <c r="BG60" s="63">
        <f t="shared" si="991"/>
        <v>653.90445146290381</v>
      </c>
      <c r="BH60" s="63">
        <f t="shared" si="991"/>
        <v>660.51115624224076</v>
      </c>
      <c r="BI60" s="63">
        <f t="shared" si="991"/>
        <v>667.11786102157726</v>
      </c>
      <c r="BJ60" s="63">
        <f t="shared" si="991"/>
        <v>673.72456580091398</v>
      </c>
      <c r="BK60" s="63">
        <f t="shared" si="991"/>
        <v>680.33127058025104</v>
      </c>
      <c r="BL60" s="63">
        <f t="shared" si="991"/>
        <v>725.60792597182058</v>
      </c>
      <c r="BM60" s="63">
        <f t="shared" si="991"/>
        <v>732.21463075115707</v>
      </c>
      <c r="BN60" s="63">
        <f t="shared" si="991"/>
        <v>738.82133553049425</v>
      </c>
      <c r="BO60" s="63">
        <f t="shared" si="991"/>
        <v>745.42804030983075</v>
      </c>
      <c r="BP60" s="63">
        <f t="shared" si="991"/>
        <v>752.0347450891677</v>
      </c>
      <c r="BQ60" s="63">
        <f t="shared" si="991"/>
        <v>797.31140048073701</v>
      </c>
      <c r="BR60" s="63">
        <f t="shared" si="991"/>
        <v>803.91810526007407</v>
      </c>
      <c r="BS60" s="63">
        <f t="shared" si="991"/>
        <v>810.52481003941057</v>
      </c>
      <c r="BT60" s="63">
        <f t="shared" si="991"/>
        <v>817.13151481874775</v>
      </c>
      <c r="BU60" s="63">
        <f t="shared" si="991"/>
        <v>823.73821959808424</v>
      </c>
      <c r="BV60" s="63">
        <f t="shared" si="991"/>
        <v>869.01487498965389</v>
      </c>
      <c r="BW60" s="63">
        <f t="shared" si="991"/>
        <v>875.6215797689905</v>
      </c>
      <c r="BX60" s="63">
        <f t="shared" si="991"/>
        <v>882.22828454832768</v>
      </c>
      <c r="BY60" s="63">
        <f t="shared" si="991"/>
        <v>888.83498932766418</v>
      </c>
      <c r="BZ60" s="63">
        <f t="shared" si="991"/>
        <v>895.44169410700124</v>
      </c>
      <c r="CA60" s="63">
        <f t="shared" si="991"/>
        <v>940.718349498571</v>
      </c>
      <c r="CB60" s="63">
        <f t="shared" si="991"/>
        <v>947.3250542779075</v>
      </c>
      <c r="CC60" s="63">
        <f t="shared" si="991"/>
        <v>953.93175905724411</v>
      </c>
      <c r="CD60" s="63">
        <f t="shared" si="991"/>
        <v>960.53846383658106</v>
      </c>
      <c r="CE60" s="63">
        <f t="shared" si="991"/>
        <v>967.14516861591824</v>
      </c>
      <c r="CF60" s="63">
        <f t="shared" si="991"/>
        <v>1012.4218240074875</v>
      </c>
      <c r="CG60" s="63">
        <f t="shared" si="991"/>
        <v>1019.028528786824</v>
      </c>
      <c r="CH60" s="63">
        <f t="shared" si="991"/>
        <v>1025.6352335661611</v>
      </c>
      <c r="CI60" s="63">
        <f t="shared" si="991"/>
        <v>1032.2419383454981</v>
      </c>
      <c r="CJ60" s="63">
        <f t="shared" si="991"/>
        <v>1038.8486431248348</v>
      </c>
      <c r="CK60" s="63">
        <f t="shared" si="991"/>
        <v>1084.125298516404</v>
      </c>
      <c r="CL60" s="63">
        <f t="shared" si="991"/>
        <v>1090.7320032957409</v>
      </c>
      <c r="CM60" s="63">
        <f t="shared" si="991"/>
        <v>1097.3387080750781</v>
      </c>
      <c r="CN60" s="63">
        <f t="shared" ref="CN60:DN60" si="992">CN56+CN50+CN43+CN37+CN20+CN15</f>
        <v>1103.9454128544146</v>
      </c>
      <c r="CO60" s="63">
        <f t="shared" si="992"/>
        <v>1110.5521176337511</v>
      </c>
      <c r="CP60" s="63">
        <f t="shared" si="992"/>
        <v>1155.8287730253207</v>
      </c>
      <c r="CQ60" s="63">
        <f t="shared" si="992"/>
        <v>1162.4354778046579</v>
      </c>
      <c r="CR60" s="63">
        <f t="shared" si="992"/>
        <v>1169.0421825839944</v>
      </c>
      <c r="CS60" s="63">
        <f t="shared" si="992"/>
        <v>1175.6488873633311</v>
      </c>
      <c r="CT60" s="63">
        <f t="shared" si="992"/>
        <v>1182.2555921426683</v>
      </c>
      <c r="CU60" s="63">
        <f t="shared" si="992"/>
        <v>1227.5322475342377</v>
      </c>
      <c r="CV60" s="63">
        <f t="shared" si="992"/>
        <v>1234.1389523135749</v>
      </c>
      <c r="CW60" s="63">
        <f t="shared" si="992"/>
        <v>1240.7456570929112</v>
      </c>
      <c r="CX60" s="63">
        <f t="shared" si="992"/>
        <v>1247.3523618722481</v>
      </c>
      <c r="CY60" s="63">
        <f t="shared" si="992"/>
        <v>1253.9590666515851</v>
      </c>
      <c r="CZ60" s="63">
        <f t="shared" si="992"/>
        <v>1299.2357220431545</v>
      </c>
      <c r="DA60" s="63">
        <f t="shared" si="992"/>
        <v>1305.8424268224908</v>
      </c>
      <c r="DB60" s="63">
        <f t="shared" si="992"/>
        <v>1312.449131601828</v>
      </c>
      <c r="DC60" s="63">
        <f t="shared" si="992"/>
        <v>1319.0558363811651</v>
      </c>
      <c r="DD60" s="63">
        <f t="shared" si="992"/>
        <v>1325.6625411605021</v>
      </c>
      <c r="DE60" s="63">
        <f t="shared" si="992"/>
        <v>1370.9391965520717</v>
      </c>
      <c r="DF60" s="63">
        <f t="shared" si="992"/>
        <v>1377.5459013314085</v>
      </c>
      <c r="DG60" s="63">
        <f t="shared" si="992"/>
        <v>1384.1526061107438</v>
      </c>
      <c r="DH60" s="63">
        <f t="shared" si="992"/>
        <v>1390.7593108900815</v>
      </c>
      <c r="DI60" s="63">
        <f t="shared" si="992"/>
        <v>1397.3660156694182</v>
      </c>
      <c r="DJ60" s="63">
        <f t="shared" si="992"/>
        <v>1442.6426710609885</v>
      </c>
      <c r="DK60" s="63">
        <f t="shared" si="992"/>
        <v>1449.2493758403248</v>
      </c>
      <c r="DL60" s="63">
        <f t="shared" si="992"/>
        <v>1455.8560806196615</v>
      </c>
      <c r="DM60" s="63">
        <f t="shared" si="992"/>
        <v>1462.4627853989991</v>
      </c>
      <c r="DN60" s="63">
        <f t="shared" si="992"/>
        <v>1469.0694901783354</v>
      </c>
    </row>
    <row r="61" spans="1:118" ht="15.6" x14ac:dyDescent="0.3">
      <c r="A61" s="10"/>
      <c r="B61" s="10" t="s">
        <v>74</v>
      </c>
      <c r="C61" s="10" t="s">
        <v>9</v>
      </c>
      <c r="D61" s="5">
        <v>30</v>
      </c>
      <c r="Q61" s="63" t="s">
        <v>116</v>
      </c>
      <c r="R61" s="63" t="s">
        <v>3</v>
      </c>
      <c r="S61" s="63">
        <f>S60/S4</f>
        <v>80.276655391569562</v>
      </c>
      <c r="T61" s="63">
        <f t="shared" ref="T61:AA61" si="993">T60/T4</f>
        <v>43.441680085453186</v>
      </c>
      <c r="U61" s="63">
        <f t="shared" si="993"/>
        <v>31.163354983414397</v>
      </c>
      <c r="V61" s="63">
        <f t="shared" si="993"/>
        <v>25.024192432394994</v>
      </c>
      <c r="W61" s="63">
        <f t="shared" si="993"/>
        <v>21.340694901783355</v>
      </c>
      <c r="X61" s="63">
        <f t="shared" si="993"/>
        <v>25.330021650081065</v>
      </c>
      <c r="Y61" s="63">
        <f t="shared" si="993"/>
        <v>22.655262097117593</v>
      </c>
      <c r="Z61" s="63">
        <f t="shared" si="993"/>
        <v>20.649192432394994</v>
      </c>
      <c r="AA61" s="63">
        <f t="shared" si="993"/>
        <v>19.088916026499639</v>
      </c>
      <c r="AB61" s="63">
        <f t="shared" ref="AB61" si="994">AB60/AB4</f>
        <v>17.840694901783355</v>
      </c>
      <c r="AC61" s="63">
        <f t="shared" ref="AC61" si="995">AC60/AC4</f>
        <v>20.334873128127558</v>
      </c>
      <c r="AD61" s="63">
        <f t="shared" ref="AD61" si="996">AD60/AD4</f>
        <v>19.190859099061665</v>
      </c>
      <c r="AE61" s="63">
        <f t="shared" ref="AE61" si="997">AE60/AE4</f>
        <v>18.22284722831359</v>
      </c>
      <c r="AF61" s="63">
        <f t="shared" ref="AF61" si="998">AF60/AF4</f>
        <v>17.393122767672391</v>
      </c>
      <c r="AG61" s="63">
        <f t="shared" ref="AG61" si="999">AG60/AG4</f>
        <v>16.674028235116687</v>
      </c>
      <c r="AH61" s="63">
        <f t="shared" ref="AH61" si="1000">AH60/AH4</f>
        <v>18.461692432394994</v>
      </c>
      <c r="AI61" s="63">
        <f t="shared" ref="AI61" si="1001">AI60/AI4</f>
        <v>17.764340217509218</v>
      </c>
      <c r="AJ61" s="63">
        <f t="shared" ref="AJ61" si="1002">AJ60/AJ4</f>
        <v>17.144471582055196</v>
      </c>
      <c r="AK61" s="63">
        <f t="shared" ref="AK61" si="1003">AK60/AK4</f>
        <v>16.589852276648958</v>
      </c>
      <c r="AL61" s="63">
        <f t="shared" ref="AL61" si="1004">AL60/AL4</f>
        <v>16.090694901783355</v>
      </c>
      <c r="AM61" s="63">
        <f t="shared" ref="AM61" si="1005">AM60/AM4</f>
        <v>17.480502544154124</v>
      </c>
      <c r="AN61" s="63">
        <f t="shared" ref="AN61" si="1006">AN60/AN4</f>
        <v>16.986239009389703</v>
      </c>
      <c r="AO61" s="63">
        <f t="shared" ref="AO61" si="1007">AO60/AO4</f>
        <v>16.534954912430884</v>
      </c>
      <c r="AP61" s="63">
        <f t="shared" ref="AP61" si="1008">AP60/AP4</f>
        <v>16.121277823551964</v>
      </c>
      <c r="AQ61" s="63">
        <f t="shared" ref="AQ61" si="1009">AQ60/AQ4</f>
        <v>15.740694901783353</v>
      </c>
      <c r="AR61" s="63">
        <f t="shared" ref="AR61" si="1010">AR60/AR4</f>
        <v>16.876693382159747</v>
      </c>
      <c r="AS61" s="63">
        <f t="shared" ref="AS61" si="1011">AS60/AS4</f>
        <v>16.496323433907044</v>
      </c>
      <c r="AT61" s="63">
        <f t="shared" ref="AT61" si="1012">AT60/AT4</f>
        <v>16.143122767672391</v>
      </c>
      <c r="AU61" s="63">
        <f t="shared" ref="AU61" si="1013">AU60/AU4</f>
        <v>15.814280768074616</v>
      </c>
      <c r="AV61" s="63">
        <f t="shared" ref="AV61" si="1014">AV60/AV4</f>
        <v>15.507361568450021</v>
      </c>
      <c r="AW61" s="63">
        <f t="shared" ref="AW61" si="1015">AW60/AW4</f>
        <v>16.467661369195813</v>
      </c>
      <c r="AX61" s="63">
        <f t="shared" ref="AX61" si="1016">AX60/AX4</f>
        <v>16.159506475762715</v>
      </c>
      <c r="AY61" s="63">
        <f t="shared" ref="AY61" si="1017">AY60/AY4</f>
        <v>15.870027636477083</v>
      </c>
      <c r="AZ61" s="63">
        <f t="shared" ref="AZ61" si="1018">AZ60/AZ4</f>
        <v>15.597576964208251</v>
      </c>
      <c r="BA61" s="63">
        <f t="shared" ref="BA61" si="1019">BA60/BA4</f>
        <v>15.340694901783355</v>
      </c>
      <c r="BB61" s="63">
        <f t="shared" ref="BB61" si="1020">BB60/BB4</f>
        <v>16.172249359832975</v>
      </c>
      <c r="BC61" s="63">
        <f t="shared" ref="BC61" si="1021">BC60/BC4</f>
        <v>15.913721127927666</v>
      </c>
      <c r="BD61" s="63">
        <f t="shared" ref="BD61" si="1022">BD60/BD4</f>
        <v>15.66879964507001</v>
      </c>
      <c r="BE61" s="63">
        <f t="shared" ref="BE61" si="1023">BE60/BE4</f>
        <v>15.436438238256338</v>
      </c>
      <c r="BF61" s="63">
        <f t="shared" ref="BF61" si="1024">BF60/BF4</f>
        <v>15.215694901783355</v>
      </c>
      <c r="BG61" s="63">
        <f t="shared" ref="BG61" si="1025">BG60/BG4</f>
        <v>15.948889060070824</v>
      </c>
      <c r="BH61" s="63">
        <f t="shared" ref="BH61" si="1026">BH60/BH4</f>
        <v>15.726456101005732</v>
      </c>
      <c r="BI61" s="63">
        <f t="shared" ref="BI61" si="1027">BI60/BI4</f>
        <v>15.514368860966913</v>
      </c>
      <c r="BJ61" s="63">
        <f t="shared" ref="BJ61" si="1028">BJ60/BJ4</f>
        <v>15.311921950020773</v>
      </c>
      <c r="BK61" s="63">
        <f t="shared" ref="BK61" si="1029">BK60/BK4</f>
        <v>15.118472679561135</v>
      </c>
      <c r="BL61" s="63">
        <f t="shared" ref="BL61" si="1030">BL60/BL4</f>
        <v>15.774085347213491</v>
      </c>
      <c r="BM61" s="63">
        <f t="shared" ref="BM61" si="1031">BM60/BM4</f>
        <v>15.57903469683313</v>
      </c>
      <c r="BN61" s="63">
        <f t="shared" ref="BN61" si="1032">BN60/BN4</f>
        <v>15.392111156885298</v>
      </c>
      <c r="BO61" s="63">
        <f t="shared" ref="BO61" si="1033">BO60/BO4</f>
        <v>15.21281714918022</v>
      </c>
      <c r="BP61" s="63">
        <f t="shared" ref="BP61" si="1034">BP60/BP4</f>
        <v>15.040694901783354</v>
      </c>
      <c r="BQ61" s="63">
        <f t="shared" ref="BQ61" si="1035">BQ60/BQ4</f>
        <v>15.633556872171313</v>
      </c>
      <c r="BR61" s="63">
        <f t="shared" ref="BR61" si="1036">BR60/BR4</f>
        <v>15.459963562693732</v>
      </c>
      <c r="BS61" s="63">
        <f t="shared" ref="BS61" si="1037">BS60/BS4</f>
        <v>15.292920944139823</v>
      </c>
      <c r="BT61" s="63">
        <f t="shared" ref="BT61" si="1038">BT60/BT4</f>
        <v>15.13206508923607</v>
      </c>
      <c r="BU61" s="63">
        <f t="shared" ref="BU61" si="1039">BU60/BU4</f>
        <v>14.977058538146986</v>
      </c>
      <c r="BV61" s="63">
        <f t="shared" ref="BV61" si="1040">BV60/BV4</f>
        <v>15.518122767672391</v>
      </c>
      <c r="BW61" s="63">
        <f t="shared" ref="BW61" si="1041">BW60/BW4</f>
        <v>15.361782101210359</v>
      </c>
      <c r="BX61" s="63">
        <f t="shared" ref="BX61" si="1042">BX60/BX4</f>
        <v>15.210832492212546</v>
      </c>
      <c r="BY61" s="63">
        <f t="shared" ref="BY61" si="1043">BY60/BY4</f>
        <v>15.064999819112952</v>
      </c>
      <c r="BZ61" s="63">
        <f t="shared" ref="BZ61" si="1044">BZ60/BZ4</f>
        <v>14.924028235116687</v>
      </c>
      <c r="CA61" s="63">
        <f t="shared" ref="CA61" si="1045">CA60/CA4</f>
        <v>15.421612286861819</v>
      </c>
      <c r="CB61" s="63">
        <f t="shared" ref="CB61" si="1046">CB60/CB4</f>
        <v>15.279436359321089</v>
      </c>
      <c r="CC61" s="63">
        <f t="shared" ref="CC61" si="1047">CC60/CC4</f>
        <v>15.141773953289588</v>
      </c>
      <c r="CD61" s="63">
        <f t="shared" ref="CD61" si="1048">CD60/CD4</f>
        <v>15.008413497446579</v>
      </c>
      <c r="CE61" s="63">
        <f t="shared" ref="CE61" si="1049">CE60/CE4</f>
        <v>14.879156440244897</v>
      </c>
      <c r="CF61" s="63">
        <f t="shared" ref="CF61" si="1050">CF60/CF4</f>
        <v>15.339724606174054</v>
      </c>
      <c r="CG61" s="63">
        <f t="shared" ref="CG61" si="1051">CG60/CG4</f>
        <v>15.209381026669016</v>
      </c>
      <c r="CH61" s="63">
        <f t="shared" ref="CH61" si="1052">CH60/CH4</f>
        <v>15.082871081855311</v>
      </c>
      <c r="CI61" s="63">
        <f t="shared" ref="CI61" si="1053">CI60/CI4</f>
        <v>14.960028091963739</v>
      </c>
      <c r="CJ61" s="63">
        <f t="shared" ref="CJ61" si="1054">CJ60/CJ4</f>
        <v>14.840694901783355</v>
      </c>
      <c r="CK61" s="63">
        <f t="shared" ref="CK61" si="1055">CK60/CK4</f>
        <v>15.269370401639492</v>
      </c>
      <c r="CL61" s="63">
        <f t="shared" ref="CL61" si="1056">CL60/CL4</f>
        <v>15.149055601329735</v>
      </c>
      <c r="CM61" s="63">
        <f t="shared" ref="CM61" si="1057">CM60/CM4</f>
        <v>15.032037096918877</v>
      </c>
      <c r="CN61" s="63">
        <f t="shared" ref="CN61" si="1058">CN60/CN4</f>
        <v>14.918181254789387</v>
      </c>
      <c r="CO61" s="63">
        <f t="shared" ref="CO61" si="1059">CO60/CO4</f>
        <v>14.807361568450014</v>
      </c>
      <c r="CP61" s="63">
        <f t="shared" ref="CP61" si="1060">CP60/CP4</f>
        <v>15.208273329280535</v>
      </c>
      <c r="CQ61" s="63">
        <f t="shared" ref="CQ61" si="1061">CQ60/CQ4</f>
        <v>15.096564646813739</v>
      </c>
      <c r="CR61" s="63">
        <f t="shared" ref="CR61" si="1062">CR60/CR4</f>
        <v>14.987720289538389</v>
      </c>
      <c r="CS61" s="63">
        <f t="shared" ref="CS61" si="1063">CS60/CS4</f>
        <v>14.881631485611786</v>
      </c>
      <c r="CT61" s="63">
        <f t="shared" ref="CT61" si="1064">CT60/CT4</f>
        <v>14.778194901783355</v>
      </c>
      <c r="CU61" s="63">
        <f t="shared" ref="CU61" si="1065">CU60/CU4</f>
        <v>15.154719105360959</v>
      </c>
      <c r="CV61" s="63">
        <f t="shared" ref="CV61" si="1066">CV60/CV4</f>
        <v>15.050475028214329</v>
      </c>
      <c r="CW61" s="63">
        <f t="shared" ref="CW61" si="1067">CW60/CW4</f>
        <v>14.948742856541099</v>
      </c>
      <c r="CX61" s="63">
        <f t="shared" ref="CX61" si="1068">CX60/CX4</f>
        <v>14.849432879431525</v>
      </c>
      <c r="CY61" s="63">
        <f t="shared" ref="CY61" si="1069">CY60/CY4</f>
        <v>14.752459607665706</v>
      </c>
      <c r="CZ61" s="63">
        <f t="shared" ref="CZ61" si="1070">CZ60/CZ4</f>
        <v>15.107392116780867</v>
      </c>
      <c r="DA61" s="63">
        <f t="shared" ref="DA61" si="1071">DA60/DA4</f>
        <v>15.009683066925181</v>
      </c>
      <c r="DB61" s="63">
        <f t="shared" ref="DB61" si="1072">DB60/DB4</f>
        <v>14.9141946772935</v>
      </c>
      <c r="DC61" s="63">
        <f t="shared" ref="DC61" si="1073">DC60/DC4</f>
        <v>14.820852094170395</v>
      </c>
      <c r="DD61" s="63">
        <f t="shared" ref="DD61" si="1074">DD60/DD4</f>
        <v>14.729583790672246</v>
      </c>
      <c r="DE61" s="63">
        <f t="shared" ref="DE61" si="1075">DE60/DE4</f>
        <v>15.065265896176612</v>
      </c>
      <c r="DF61" s="63">
        <f t="shared" ref="DF61" si="1076">DF60/DF4</f>
        <v>14.973325014471831</v>
      </c>
      <c r="DG61" s="63">
        <f t="shared" ref="DG61" si="1077">DG60/DG4</f>
        <v>14.883361356029503</v>
      </c>
      <c r="DH61" s="63">
        <f t="shared" ref="DH61" si="1078">DH60/DH4</f>
        <v>14.79531181797959</v>
      </c>
      <c r="DI61" s="63">
        <f t="shared" ref="DI61" si="1079">DI60/DI4</f>
        <v>14.709115954414928</v>
      </c>
      <c r="DJ61" s="63">
        <f t="shared" ref="DJ61" si="1080">DJ60/DJ4</f>
        <v>15.027527823551964</v>
      </c>
      <c r="DK61" s="63">
        <f t="shared" ref="DK61" si="1081">DK60/DK4</f>
        <v>14.940715214848709</v>
      </c>
      <c r="DL61" s="63">
        <f t="shared" ref="DL61" si="1082">DL60/DL4</f>
        <v>14.855674292037362</v>
      </c>
      <c r="DM61" s="63">
        <f t="shared" ref="DM61" si="1083">DM60/DM4</f>
        <v>14.772351367666658</v>
      </c>
      <c r="DN61" s="63">
        <f t="shared" ref="DN61" si="1084">DN60/DN4</f>
        <v>14.690694901783354</v>
      </c>
    </row>
    <row r="62" spans="1:118" x14ac:dyDescent="0.25">
      <c r="A62" s="10"/>
      <c r="B62" s="10"/>
      <c r="C62" s="10"/>
      <c r="D62" s="10"/>
    </row>
    <row r="63" spans="1:118" x14ac:dyDescent="0.25">
      <c r="A63" s="11"/>
      <c r="B63" s="11"/>
      <c r="C63" s="11"/>
      <c r="D63" s="11"/>
    </row>
    <row r="65" spans="1:10" ht="15.6" x14ac:dyDescent="0.3">
      <c r="B65" s="2" t="s">
        <v>14</v>
      </c>
    </row>
    <row r="66" spans="1:10" x14ac:dyDescent="0.25">
      <c r="B66" s="18" t="s">
        <v>12</v>
      </c>
    </row>
    <row r="67" spans="1:10" x14ac:dyDescent="0.25">
      <c r="B67" s="117" t="s">
        <v>20</v>
      </c>
      <c r="I67" s="39"/>
      <c r="J67" s="65"/>
    </row>
    <row r="68" spans="1:10" ht="15.6" x14ac:dyDescent="0.3">
      <c r="I68" s="38"/>
      <c r="J68" s="66"/>
    </row>
    <row r="71" spans="1:10" x14ac:dyDescent="0.25">
      <c r="B71" s="1" t="s">
        <v>225</v>
      </c>
    </row>
    <row r="72" spans="1:10" x14ac:dyDescent="0.25">
      <c r="A72" s="1" t="s">
        <v>226</v>
      </c>
      <c r="B72" s="10" t="s">
        <v>49</v>
      </c>
      <c r="C72" s="4" t="s">
        <v>4</v>
      </c>
      <c r="D72" s="6"/>
    </row>
    <row r="73" spans="1:10" x14ac:dyDescent="0.25">
      <c r="A73" s="1" t="s">
        <v>227</v>
      </c>
      <c r="B73" s="12" t="s">
        <v>77</v>
      </c>
      <c r="C73" s="12" t="s">
        <v>3</v>
      </c>
    </row>
    <row r="74" spans="1:10" ht="49.8" customHeight="1" thickBot="1" x14ac:dyDescent="0.3">
      <c r="B74" s="226" t="s">
        <v>228</v>
      </c>
      <c r="C74" s="227" t="s">
        <v>33</v>
      </c>
      <c r="D74" s="227" t="s">
        <v>51</v>
      </c>
      <c r="E74" s="227" t="s">
        <v>77</v>
      </c>
      <c r="F74" s="228" t="s">
        <v>49</v>
      </c>
      <c r="G74" s="227" t="s">
        <v>255</v>
      </c>
      <c r="H74" s="228" t="s">
        <v>79</v>
      </c>
    </row>
    <row r="75" spans="1:10" ht="15.6" thickBot="1" x14ac:dyDescent="0.3">
      <c r="B75" s="75" t="s">
        <v>172</v>
      </c>
      <c r="C75" s="85">
        <v>3499</v>
      </c>
      <c r="D75" s="84">
        <v>0.05</v>
      </c>
      <c r="E75" s="85">
        <f>C75*(1+D75)</f>
        <v>3673.9500000000003</v>
      </c>
      <c r="F75" s="126">
        <v>7.0000000000000007E-2</v>
      </c>
      <c r="G75" s="1">
        <v>7</v>
      </c>
      <c r="H75" s="85">
        <f t="shared" ref="H75:H83" si="1085">D75*E75/(1-(1+D75)^(-1*7))</f>
        <v>634.93137198030888</v>
      </c>
    </row>
    <row r="76" spans="1:10" ht="15.6" thickBot="1" x14ac:dyDescent="0.3">
      <c r="B76" s="75" t="s">
        <v>173</v>
      </c>
      <c r="C76" s="85">
        <v>145000</v>
      </c>
      <c r="D76" s="84">
        <v>0.05</v>
      </c>
      <c r="E76" s="85">
        <f t="shared" ref="E76:E83" si="1086">C76*(1+D76)</f>
        <v>152250</v>
      </c>
      <c r="F76" s="126">
        <v>7.0000000000000007E-2</v>
      </c>
      <c r="G76" s="1">
        <v>7</v>
      </c>
      <c r="H76" s="85">
        <f t="shared" si="1085"/>
        <v>26311.817358429485</v>
      </c>
    </row>
    <row r="77" spans="1:10" ht="15.6" thickBot="1" x14ac:dyDescent="0.3">
      <c r="B77" s="75" t="s">
        <v>174</v>
      </c>
      <c r="C77" s="85">
        <v>3500</v>
      </c>
      <c r="D77" s="84">
        <v>0.35</v>
      </c>
      <c r="E77" s="85">
        <f t="shared" si="1086"/>
        <v>4725</v>
      </c>
      <c r="F77" s="126">
        <v>7.0000000000000007E-2</v>
      </c>
      <c r="G77" s="1">
        <v>7</v>
      </c>
      <c r="H77" s="85">
        <f t="shared" si="1085"/>
        <v>1884.3293636903056</v>
      </c>
    </row>
    <row r="78" spans="1:10" ht="15.6" thickBot="1" x14ac:dyDescent="0.3">
      <c r="B78" s="75" t="s">
        <v>175</v>
      </c>
      <c r="C78" s="85">
        <v>990000</v>
      </c>
      <c r="D78" s="84">
        <v>0.1</v>
      </c>
      <c r="E78" s="85">
        <f t="shared" si="1086"/>
        <v>1089000</v>
      </c>
      <c r="F78" s="126">
        <v>7.0000000000000007E-2</v>
      </c>
      <c r="G78" s="1">
        <v>7</v>
      </c>
      <c r="H78" s="85">
        <f t="shared" si="1085"/>
        <v>223686.58917394857</v>
      </c>
    </row>
    <row r="79" spans="1:10" ht="15.6" thickBot="1" x14ac:dyDescent="0.3">
      <c r="B79" s="75" t="s">
        <v>219</v>
      </c>
      <c r="C79" s="85">
        <v>21700</v>
      </c>
      <c r="D79" s="115">
        <v>0.35</v>
      </c>
      <c r="E79" s="85">
        <f t="shared" si="1086"/>
        <v>29295.000000000004</v>
      </c>
      <c r="F79" s="126">
        <v>7.0000000000000007E-2</v>
      </c>
      <c r="G79" s="1">
        <v>7</v>
      </c>
      <c r="H79" s="85">
        <f t="shared" si="1085"/>
        <v>11682.842054879895</v>
      </c>
    </row>
    <row r="80" spans="1:10" ht="15.6" thickBot="1" x14ac:dyDescent="0.3">
      <c r="B80" s="75" t="s">
        <v>217</v>
      </c>
      <c r="C80" s="85">
        <v>50000</v>
      </c>
      <c r="D80" s="115">
        <v>0.1</v>
      </c>
      <c r="E80" s="85">
        <f t="shared" si="1086"/>
        <v>55000.000000000007</v>
      </c>
      <c r="F80" s="126">
        <v>7.0000000000000007E-2</v>
      </c>
      <c r="G80" s="1">
        <v>7</v>
      </c>
      <c r="H80" s="85">
        <f t="shared" si="1085"/>
        <v>11297.302483532758</v>
      </c>
    </row>
    <row r="81" spans="2:8" ht="15.6" thickBot="1" x14ac:dyDescent="0.3">
      <c r="B81" s="75" t="s">
        <v>176</v>
      </c>
      <c r="C81" s="85">
        <v>1055000</v>
      </c>
      <c r="D81" s="84">
        <v>0.2</v>
      </c>
      <c r="E81" s="85">
        <f t="shared" si="1086"/>
        <v>1266000</v>
      </c>
      <c r="F81" s="126">
        <v>7.0000000000000007E-2</v>
      </c>
      <c r="G81" s="1">
        <v>7</v>
      </c>
      <c r="H81" s="85">
        <f t="shared" si="1085"/>
        <v>351218.69075521157</v>
      </c>
    </row>
    <row r="82" spans="2:8" ht="15.6" thickBot="1" x14ac:dyDescent="0.3">
      <c r="B82" s="75" t="s">
        <v>177</v>
      </c>
      <c r="C82" s="85">
        <v>248000</v>
      </c>
      <c r="D82" s="84">
        <v>0.5</v>
      </c>
      <c r="E82" s="85">
        <f t="shared" si="1086"/>
        <v>372000</v>
      </c>
      <c r="F82" s="126">
        <v>7.0000000000000007E-2</v>
      </c>
      <c r="G82" s="1">
        <v>7</v>
      </c>
      <c r="H82" s="85">
        <f t="shared" si="1085"/>
        <v>197562.89460903351</v>
      </c>
    </row>
    <row r="83" spans="2:8" ht="15.6" thickBot="1" x14ac:dyDescent="0.3">
      <c r="B83" s="75" t="s">
        <v>178</v>
      </c>
      <c r="C83" s="85">
        <v>1758000</v>
      </c>
      <c r="D83" s="84">
        <v>0.5</v>
      </c>
      <c r="E83" s="85">
        <f t="shared" si="1086"/>
        <v>2637000</v>
      </c>
      <c r="F83" s="126">
        <v>7.0000000000000007E-2</v>
      </c>
      <c r="G83" s="1">
        <v>7</v>
      </c>
      <c r="H83" s="85">
        <f t="shared" si="1085"/>
        <v>1400466.0029140359</v>
      </c>
    </row>
  </sheetData>
  <mergeCells count="1">
    <mergeCell ref="J1:J58"/>
  </mergeCell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6C1F9-066A-4C57-A325-61C4C6CD32A6}">
  <dimension ref="A2:DN218"/>
  <sheetViews>
    <sheetView tabSelected="1" zoomScale="70" zoomScaleNormal="70" workbookViewId="0">
      <selection activeCell="F23" sqref="F23"/>
    </sheetView>
  </sheetViews>
  <sheetFormatPr defaultRowHeight="15.6" x14ac:dyDescent="0.3"/>
  <cols>
    <col min="2" max="2" width="48.19921875" customWidth="1"/>
    <col min="4" max="4" width="12.5" customWidth="1"/>
    <col min="5" max="5" width="17.5" customWidth="1"/>
    <col min="7" max="7" width="7.09765625" customWidth="1"/>
    <col min="8" max="8" width="34.19921875" customWidth="1"/>
    <col min="9" max="9" width="13.8984375" customWidth="1"/>
    <col min="11" max="11" width="14.3984375" customWidth="1"/>
    <col min="12" max="12" width="40.296875" customWidth="1"/>
    <col min="14" max="14" width="13.5" customWidth="1"/>
    <col min="19" max="19" width="9.19921875" bestFit="1" customWidth="1"/>
  </cols>
  <sheetData>
    <row r="2" spans="1:11" x14ac:dyDescent="0.3">
      <c r="D2" s="211" t="s">
        <v>238</v>
      </c>
    </row>
    <row r="3" spans="1:11" x14ac:dyDescent="0.3">
      <c r="C3" s="259" t="s">
        <v>281</v>
      </c>
      <c r="D3" t="s">
        <v>237</v>
      </c>
      <c r="H3" s="9" t="s">
        <v>25</v>
      </c>
      <c r="I3" s="22" t="s">
        <v>15</v>
      </c>
      <c r="J3" s="23">
        <v>100</v>
      </c>
      <c r="K3" s="259" t="s">
        <v>289</v>
      </c>
    </row>
    <row r="4" spans="1:11" x14ac:dyDescent="0.3">
      <c r="D4" s="211" t="s">
        <v>239</v>
      </c>
      <c r="H4" s="1"/>
      <c r="I4" s="1"/>
      <c r="J4" s="1"/>
    </row>
    <row r="5" spans="1:11" x14ac:dyDescent="0.3">
      <c r="C5" s="259" t="s">
        <v>282</v>
      </c>
      <c r="D5" t="s">
        <v>170</v>
      </c>
      <c r="H5" s="17" t="s">
        <v>72</v>
      </c>
      <c r="I5" s="17"/>
      <c r="J5" s="23">
        <f ca="1">D30/D17</f>
        <v>231</v>
      </c>
      <c r="K5" s="257" t="s">
        <v>278</v>
      </c>
    </row>
    <row r="6" spans="1:11" x14ac:dyDescent="0.3">
      <c r="D6" s="211" t="s">
        <v>256</v>
      </c>
      <c r="H6" s="17" t="s">
        <v>21</v>
      </c>
      <c r="I6" s="17"/>
      <c r="J6" s="17">
        <f ca="1">ROUNDUP(J3/J5,0)</f>
        <v>1</v>
      </c>
    </row>
    <row r="7" spans="1:11" x14ac:dyDescent="0.3">
      <c r="C7" s="259" t="s">
        <v>283</v>
      </c>
      <c r="D7" t="s">
        <v>263</v>
      </c>
      <c r="G7" s="289"/>
      <c r="H7" s="290"/>
      <c r="I7" s="290"/>
      <c r="J7" s="290"/>
      <c r="K7" s="289"/>
    </row>
    <row r="8" spans="1:11" x14ac:dyDescent="0.3">
      <c r="D8" s="211" t="s">
        <v>240</v>
      </c>
      <c r="G8" s="289"/>
      <c r="H8" s="260" t="s">
        <v>280</v>
      </c>
      <c r="I8" s="290"/>
      <c r="J8" s="290"/>
      <c r="K8" s="289"/>
    </row>
    <row r="9" spans="1:11" x14ac:dyDescent="0.3">
      <c r="A9" s="261" t="s">
        <v>109</v>
      </c>
      <c r="B9" s="245"/>
      <c r="C9" s="26" t="s">
        <v>6</v>
      </c>
      <c r="D9" s="246" t="s">
        <v>233</v>
      </c>
      <c r="E9" s="259" t="s">
        <v>284</v>
      </c>
      <c r="F9" s="238"/>
      <c r="G9" s="289"/>
      <c r="H9" s="292" t="s">
        <v>31</v>
      </c>
      <c r="I9" s="293" t="s">
        <v>4</v>
      </c>
      <c r="J9" s="293" t="s">
        <v>3</v>
      </c>
      <c r="K9" s="289"/>
    </row>
    <row r="10" spans="1:11" x14ac:dyDescent="0.3">
      <c r="A10" s="34" t="s">
        <v>0</v>
      </c>
      <c r="B10" s="12" t="s">
        <v>27</v>
      </c>
      <c r="C10" s="33" t="s">
        <v>5</v>
      </c>
      <c r="D10" s="256" cm="1">
        <f t="array" aca="1" ref="D10" ca="1">INDEX(INDIRECT(VLOOKUP($D$7, $H$184:$I$195, 2, 0)), ROW(1:1), 1)</f>
        <v>60</v>
      </c>
      <c r="F10" s="239"/>
      <c r="G10" s="289"/>
      <c r="H10" s="294" t="s">
        <v>0</v>
      </c>
      <c r="I10" s="295">
        <f t="shared" ref="I10:I15" ca="1" si="0">J10/J$16</f>
        <v>0.16388986500266362</v>
      </c>
      <c r="J10" s="296">
        <f ca="1">N41</f>
        <v>79.225799999999992</v>
      </c>
      <c r="K10" s="289"/>
    </row>
    <row r="11" spans="1:11" x14ac:dyDescent="0.3">
      <c r="A11" s="10"/>
      <c r="B11" s="10" t="s">
        <v>26</v>
      </c>
      <c r="C11" s="4" t="s">
        <v>7</v>
      </c>
      <c r="D11" s="256" cm="1">
        <f t="array" aca="1" ref="D11" ca="1">INDEX(INDIRECT(VLOOKUP($D$7, $H$184:$I$195, 2, 0)), ROW(2:2), 1)</f>
        <v>1.01</v>
      </c>
      <c r="F11" s="1"/>
      <c r="G11" s="289"/>
      <c r="H11" s="294" t="s">
        <v>88</v>
      </c>
      <c r="I11" s="295">
        <f t="shared" ca="1" si="0"/>
        <v>0.14480498209152137</v>
      </c>
      <c r="J11" s="296">
        <f ca="1">N46</f>
        <v>70</v>
      </c>
      <c r="K11" s="289"/>
    </row>
    <row r="12" spans="1:11" x14ac:dyDescent="0.3">
      <c r="A12" s="10"/>
      <c r="B12" s="3"/>
      <c r="C12" s="4"/>
      <c r="D12" s="10"/>
      <c r="F12" s="1"/>
      <c r="G12" s="289"/>
      <c r="H12" s="294" t="s">
        <v>89</v>
      </c>
      <c r="I12" s="295">
        <f t="shared" ca="1" si="0"/>
        <v>1.4408399116190171E-2</v>
      </c>
      <c r="J12" s="296">
        <f ca="1">N63</f>
        <v>6.9651466652981053</v>
      </c>
      <c r="K12" s="289"/>
    </row>
    <row r="13" spans="1:11" x14ac:dyDescent="0.3">
      <c r="A13" s="11"/>
      <c r="B13" s="11"/>
      <c r="C13" s="8"/>
      <c r="D13" s="11"/>
      <c r="F13" s="1"/>
      <c r="G13" s="289"/>
      <c r="H13" s="294" t="s">
        <v>98</v>
      </c>
      <c r="I13" s="295">
        <f t="shared" ca="1" si="0"/>
        <v>1.1998127087583198E-3</v>
      </c>
      <c r="J13" s="296">
        <f ca="1">N69</f>
        <v>0.57999999999999996</v>
      </c>
      <c r="K13" s="289"/>
    </row>
    <row r="14" spans="1:11" x14ac:dyDescent="0.3">
      <c r="A14" s="30" t="s">
        <v>40</v>
      </c>
      <c r="B14" s="10" t="s">
        <v>41</v>
      </c>
      <c r="C14" s="4" t="s">
        <v>16</v>
      </c>
      <c r="D14" s="5">
        <v>1.1481999999999999E-2</v>
      </c>
      <c r="E14" s="259" t="s">
        <v>285</v>
      </c>
      <c r="F14" s="239"/>
      <c r="G14" s="289"/>
      <c r="H14" s="294" t="s">
        <v>1</v>
      </c>
      <c r="I14" s="295">
        <f t="shared" ca="1" si="0"/>
        <v>0.23687157771010356</v>
      </c>
      <c r="J14" s="296">
        <f ca="1">N76</f>
        <v>114.5058008378988</v>
      </c>
      <c r="K14" s="289"/>
    </row>
    <row r="15" spans="1:11" x14ac:dyDescent="0.3">
      <c r="A15" s="30"/>
      <c r="B15" s="10" t="s">
        <v>37</v>
      </c>
      <c r="C15" s="4" t="s">
        <v>64</v>
      </c>
      <c r="D15" s="212">
        <v>10.730841121495326</v>
      </c>
      <c r="F15" s="1"/>
      <c r="G15" s="289"/>
      <c r="H15" s="294" t="s">
        <v>104</v>
      </c>
      <c r="I15" s="295">
        <f t="shared" ca="1" si="0"/>
        <v>0.43882536337076294</v>
      </c>
      <c r="J15" s="296">
        <f ca="1">N82</f>
        <v>212.13203435596429</v>
      </c>
      <c r="K15" s="289"/>
    </row>
    <row r="16" spans="1:11" x14ac:dyDescent="0.3">
      <c r="A16" s="24"/>
      <c r="B16" s="28" t="s">
        <v>42</v>
      </c>
      <c r="C16" s="4" t="s">
        <v>45</v>
      </c>
      <c r="D16" s="247">
        <v>11</v>
      </c>
      <c r="E16" s="259" t="s">
        <v>286</v>
      </c>
      <c r="F16" s="258" t="s">
        <v>279</v>
      </c>
      <c r="G16" s="289"/>
      <c r="H16" s="291" t="s">
        <v>110</v>
      </c>
      <c r="I16" s="294"/>
      <c r="J16" s="297">
        <f ca="1">SUM(J10:J15)</f>
        <v>483.40878185916119</v>
      </c>
      <c r="K16" s="289"/>
    </row>
    <row r="17" spans="1:118" x14ac:dyDescent="0.3">
      <c r="A17" s="24"/>
      <c r="B17" s="10" t="s">
        <v>43</v>
      </c>
      <c r="C17" s="4" t="s">
        <v>46</v>
      </c>
      <c r="D17" s="247">
        <v>2</v>
      </c>
      <c r="E17" s="259" t="s">
        <v>287</v>
      </c>
      <c r="F17" s="239"/>
      <c r="G17" s="289"/>
      <c r="H17" s="291" t="s">
        <v>118</v>
      </c>
      <c r="I17" s="294"/>
      <c r="J17" s="298">
        <f ca="1">J16/J3</f>
        <v>4.8340878185916116</v>
      </c>
      <c r="K17" s="289"/>
    </row>
    <row r="18" spans="1:118" x14ac:dyDescent="0.3">
      <c r="A18" s="24"/>
      <c r="B18" s="10" t="s">
        <v>69</v>
      </c>
      <c r="C18" s="4" t="s">
        <v>68</v>
      </c>
      <c r="D18" s="212">
        <v>0.4877655055225148</v>
      </c>
      <c r="F18" s="1"/>
      <c r="G18" s="289"/>
      <c r="H18" s="289"/>
      <c r="I18" s="289"/>
      <c r="J18" s="289"/>
      <c r="K18" s="289"/>
    </row>
    <row r="19" spans="1:118" x14ac:dyDescent="0.3">
      <c r="A19" s="24"/>
      <c r="B19" s="10"/>
      <c r="C19" s="4"/>
      <c r="D19" s="175"/>
      <c r="F19" s="126"/>
      <c r="G19" s="289"/>
      <c r="H19" s="289"/>
      <c r="I19" s="289"/>
      <c r="J19" s="289"/>
      <c r="K19" s="289"/>
    </row>
    <row r="20" spans="1:118" x14ac:dyDescent="0.3">
      <c r="A20" s="24"/>
      <c r="B20" s="10" t="s">
        <v>44</v>
      </c>
      <c r="C20" s="4" t="s">
        <v>4</v>
      </c>
      <c r="D20" s="248">
        <v>0.15</v>
      </c>
      <c r="E20" s="259" t="s">
        <v>288</v>
      </c>
      <c r="F20" s="239"/>
    </row>
    <row r="21" spans="1:118" x14ac:dyDescent="0.3">
      <c r="A21" s="24"/>
      <c r="B21" s="10" t="s">
        <v>65</v>
      </c>
      <c r="C21" s="4" t="s">
        <v>16</v>
      </c>
      <c r="D21" s="175">
        <f>D20*D14</f>
        <v>1.7222999999999997E-3</v>
      </c>
      <c r="F21" s="1"/>
    </row>
    <row r="22" spans="1:118" x14ac:dyDescent="0.3">
      <c r="A22" s="24"/>
      <c r="B22" s="3"/>
      <c r="C22" s="4"/>
      <c r="D22" s="175"/>
      <c r="F22" s="1"/>
    </row>
    <row r="23" spans="1:118" x14ac:dyDescent="0.3">
      <c r="A23" s="24"/>
      <c r="B23" s="10"/>
      <c r="C23" s="4"/>
      <c r="D23" s="175"/>
      <c r="F23" s="240"/>
    </row>
    <row r="24" spans="1:118" x14ac:dyDescent="0.3">
      <c r="A24" s="34" t="s">
        <v>48</v>
      </c>
      <c r="B24" s="12" t="s">
        <v>33</v>
      </c>
      <c r="C24" s="33" t="s">
        <v>3</v>
      </c>
      <c r="D24" s="299" cm="1">
        <f t="array" aca="1" ref="D24" ca="1">INDEX(INDIRECT(VLOOKUP($D$9, $E$194:$F$202, 2, 0)), ROW(15:15), 1)</f>
        <v>3499</v>
      </c>
      <c r="F24" s="1"/>
    </row>
    <row r="25" spans="1:118" x14ac:dyDescent="0.3">
      <c r="A25" s="24"/>
      <c r="B25" s="10" t="s">
        <v>19</v>
      </c>
      <c r="C25" s="4" t="s">
        <v>11</v>
      </c>
      <c r="D25" s="175" cm="1">
        <f t="array" aca="1" ref="D25" ca="1">INDEX(INDIRECT(VLOOKUP($D$9, $E$194:$F$202, 2, 0)), ROW(16:16), 1)</f>
        <v>7</v>
      </c>
      <c r="F25" s="126"/>
    </row>
    <row r="26" spans="1:118" x14ac:dyDescent="0.3">
      <c r="A26" s="24"/>
      <c r="B26" s="10" t="s">
        <v>49</v>
      </c>
      <c r="C26" s="4" t="s">
        <v>4</v>
      </c>
      <c r="D26" s="213" cm="1">
        <f t="array" aca="1" ref="D26" ca="1">INDEX(INDIRECT(VLOOKUP($D$9, $E$194:$F$202, 2, 0)), ROW(17:17), 1)</f>
        <v>7.0000000000000007E-2</v>
      </c>
      <c r="F26" s="126"/>
    </row>
    <row r="27" spans="1:118" x14ac:dyDescent="0.3">
      <c r="A27" s="24"/>
      <c r="B27" s="10" t="s">
        <v>51</v>
      </c>
      <c r="C27" s="4" t="s">
        <v>4</v>
      </c>
      <c r="D27" s="213" cm="1">
        <f t="array" aca="1" ref="D27" ca="1">INDEX(INDIRECT(VLOOKUP($D$9, $E$194:$F$202, 2, 0)), ROW(18:18), 1)</f>
        <v>0.05</v>
      </c>
      <c r="E27" s="1"/>
      <c r="F27" s="126"/>
      <c r="G27" s="1"/>
      <c r="H27" s="1"/>
      <c r="I27" s="1"/>
      <c r="J27" s="262" t="s">
        <v>117</v>
      </c>
      <c r="K27" s="31"/>
      <c r="L27" s="1"/>
      <c r="M27" s="1"/>
      <c r="N27" s="1"/>
      <c r="O27" s="1"/>
      <c r="P27" s="3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row>
    <row r="28" spans="1:118" x14ac:dyDescent="0.3">
      <c r="A28" s="24"/>
      <c r="B28" s="10" t="s">
        <v>50</v>
      </c>
      <c r="C28" s="4" t="s">
        <v>4</v>
      </c>
      <c r="D28" s="213" cm="1">
        <f t="array" aca="1" ref="D28" ca="1">INDEX(INDIRECT(VLOOKUP($D$9, $E$194:$F$202, 2, 0)), ROW(19:19), 1)</f>
        <v>0</v>
      </c>
      <c r="E28" s="1"/>
      <c r="F28" s="1"/>
      <c r="G28" s="1"/>
      <c r="H28" s="1"/>
      <c r="I28" s="1"/>
      <c r="J28" s="262"/>
      <c r="K28" s="31"/>
      <c r="L28" s="1"/>
      <c r="M28" s="31"/>
      <c r="N28" s="1"/>
      <c r="O28" s="1"/>
      <c r="P28" s="31"/>
      <c r="Q28" s="1"/>
      <c r="R28" s="3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row>
    <row r="29" spans="1:118" ht="16.2" thickBot="1" x14ac:dyDescent="0.35">
      <c r="A29" s="24"/>
      <c r="B29" s="10"/>
      <c r="C29" s="4"/>
      <c r="D29" s="175"/>
      <c r="E29" s="1"/>
      <c r="F29" s="241"/>
      <c r="I29" s="1"/>
      <c r="J29" s="262"/>
      <c r="K29" s="40" t="s">
        <v>111</v>
      </c>
      <c r="L29" s="1"/>
      <c r="M29" s="1"/>
      <c r="N29" s="1"/>
      <c r="O29" s="1"/>
      <c r="P29" s="40" t="s">
        <v>114</v>
      </c>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row>
    <row r="30" spans="1:118" ht="16.2" thickBot="1" x14ac:dyDescent="0.35">
      <c r="A30" s="24"/>
      <c r="B30" s="10" t="s">
        <v>66</v>
      </c>
      <c r="C30" s="10" t="s">
        <v>46</v>
      </c>
      <c r="D30" s="216" cm="1">
        <f t="array" aca="1" ref="D30" ca="1">INDEX(INDIRECT(VLOOKUP($D$9, $E$194:$F$202, 2, 0)), ROW(21:21), 1)</f>
        <v>462</v>
      </c>
      <c r="E30" s="1"/>
      <c r="F30" s="241"/>
      <c r="I30" s="1"/>
      <c r="J30" s="262"/>
      <c r="K30" s="31"/>
      <c r="L30" s="1"/>
      <c r="M30" s="31" t="s">
        <v>112</v>
      </c>
      <c r="N30" s="1">
        <f>J3</f>
        <v>100</v>
      </c>
      <c r="O30" s="1"/>
      <c r="P30" s="31"/>
      <c r="Q30" s="31"/>
      <c r="R30" s="31" t="s">
        <v>112</v>
      </c>
      <c r="S30" s="1">
        <v>1</v>
      </c>
      <c r="T30" s="1">
        <f>S30+1</f>
        <v>2</v>
      </c>
      <c r="U30" s="1">
        <f t="shared" ref="U30:CF30" si="1">T30+1</f>
        <v>3</v>
      </c>
      <c r="V30" s="1">
        <f t="shared" si="1"/>
        <v>4</v>
      </c>
      <c r="W30" s="1">
        <f t="shared" si="1"/>
        <v>5</v>
      </c>
      <c r="X30" s="1">
        <f t="shared" si="1"/>
        <v>6</v>
      </c>
      <c r="Y30" s="1">
        <f t="shared" si="1"/>
        <v>7</v>
      </c>
      <c r="Z30" s="1">
        <f t="shared" si="1"/>
        <v>8</v>
      </c>
      <c r="AA30" s="1">
        <f t="shared" si="1"/>
        <v>9</v>
      </c>
      <c r="AB30" s="1">
        <f t="shared" si="1"/>
        <v>10</v>
      </c>
      <c r="AC30" s="1">
        <f t="shared" si="1"/>
        <v>11</v>
      </c>
      <c r="AD30" s="1">
        <f t="shared" si="1"/>
        <v>12</v>
      </c>
      <c r="AE30" s="1">
        <f t="shared" si="1"/>
        <v>13</v>
      </c>
      <c r="AF30" s="1">
        <f t="shared" si="1"/>
        <v>14</v>
      </c>
      <c r="AG30" s="1">
        <f t="shared" si="1"/>
        <v>15</v>
      </c>
      <c r="AH30" s="1">
        <f t="shared" si="1"/>
        <v>16</v>
      </c>
      <c r="AI30" s="1">
        <f t="shared" si="1"/>
        <v>17</v>
      </c>
      <c r="AJ30" s="1">
        <f t="shared" si="1"/>
        <v>18</v>
      </c>
      <c r="AK30" s="1">
        <f t="shared" si="1"/>
        <v>19</v>
      </c>
      <c r="AL30" s="1">
        <f t="shared" si="1"/>
        <v>20</v>
      </c>
      <c r="AM30" s="1">
        <f t="shared" si="1"/>
        <v>21</v>
      </c>
      <c r="AN30" s="1">
        <f t="shared" si="1"/>
        <v>22</v>
      </c>
      <c r="AO30" s="1">
        <f t="shared" si="1"/>
        <v>23</v>
      </c>
      <c r="AP30" s="1">
        <f t="shared" si="1"/>
        <v>24</v>
      </c>
      <c r="AQ30" s="1">
        <f t="shared" si="1"/>
        <v>25</v>
      </c>
      <c r="AR30" s="1">
        <f t="shared" si="1"/>
        <v>26</v>
      </c>
      <c r="AS30" s="1">
        <f t="shared" si="1"/>
        <v>27</v>
      </c>
      <c r="AT30" s="1">
        <f t="shared" si="1"/>
        <v>28</v>
      </c>
      <c r="AU30" s="1">
        <f t="shared" si="1"/>
        <v>29</v>
      </c>
      <c r="AV30" s="1">
        <f t="shared" si="1"/>
        <v>30</v>
      </c>
      <c r="AW30" s="1">
        <f t="shared" si="1"/>
        <v>31</v>
      </c>
      <c r="AX30" s="1">
        <f t="shared" si="1"/>
        <v>32</v>
      </c>
      <c r="AY30" s="1">
        <f t="shared" si="1"/>
        <v>33</v>
      </c>
      <c r="AZ30" s="1">
        <f t="shared" si="1"/>
        <v>34</v>
      </c>
      <c r="BA30" s="1">
        <f t="shared" si="1"/>
        <v>35</v>
      </c>
      <c r="BB30" s="1">
        <f t="shared" si="1"/>
        <v>36</v>
      </c>
      <c r="BC30" s="1">
        <f t="shared" si="1"/>
        <v>37</v>
      </c>
      <c r="BD30" s="1">
        <f t="shared" si="1"/>
        <v>38</v>
      </c>
      <c r="BE30" s="1">
        <f t="shared" si="1"/>
        <v>39</v>
      </c>
      <c r="BF30" s="1">
        <f t="shared" si="1"/>
        <v>40</v>
      </c>
      <c r="BG30" s="1">
        <f t="shared" si="1"/>
        <v>41</v>
      </c>
      <c r="BH30" s="1">
        <f t="shared" si="1"/>
        <v>42</v>
      </c>
      <c r="BI30" s="1">
        <f t="shared" si="1"/>
        <v>43</v>
      </c>
      <c r="BJ30" s="1">
        <f t="shared" si="1"/>
        <v>44</v>
      </c>
      <c r="BK30" s="1">
        <f t="shared" si="1"/>
        <v>45</v>
      </c>
      <c r="BL30" s="1">
        <f t="shared" si="1"/>
        <v>46</v>
      </c>
      <c r="BM30" s="1">
        <f t="shared" si="1"/>
        <v>47</v>
      </c>
      <c r="BN30" s="1">
        <f t="shared" si="1"/>
        <v>48</v>
      </c>
      <c r="BO30" s="1">
        <f t="shared" si="1"/>
        <v>49</v>
      </c>
      <c r="BP30" s="1">
        <f t="shared" si="1"/>
        <v>50</v>
      </c>
      <c r="BQ30" s="1">
        <f t="shared" si="1"/>
        <v>51</v>
      </c>
      <c r="BR30" s="1">
        <f t="shared" si="1"/>
        <v>52</v>
      </c>
      <c r="BS30" s="1">
        <f t="shared" si="1"/>
        <v>53</v>
      </c>
      <c r="BT30" s="1">
        <f t="shared" si="1"/>
        <v>54</v>
      </c>
      <c r="BU30" s="1">
        <f t="shared" si="1"/>
        <v>55</v>
      </c>
      <c r="BV30" s="1">
        <f t="shared" si="1"/>
        <v>56</v>
      </c>
      <c r="BW30" s="1">
        <f t="shared" si="1"/>
        <v>57</v>
      </c>
      <c r="BX30" s="1">
        <f t="shared" si="1"/>
        <v>58</v>
      </c>
      <c r="BY30" s="1">
        <f t="shared" si="1"/>
        <v>59</v>
      </c>
      <c r="BZ30" s="1">
        <f t="shared" si="1"/>
        <v>60</v>
      </c>
      <c r="CA30" s="1">
        <f t="shared" si="1"/>
        <v>61</v>
      </c>
      <c r="CB30" s="1">
        <f t="shared" si="1"/>
        <v>62</v>
      </c>
      <c r="CC30" s="1">
        <f t="shared" si="1"/>
        <v>63</v>
      </c>
      <c r="CD30" s="1">
        <f t="shared" si="1"/>
        <v>64</v>
      </c>
      <c r="CE30" s="1">
        <f t="shared" si="1"/>
        <v>65</v>
      </c>
      <c r="CF30" s="1">
        <f t="shared" si="1"/>
        <v>66</v>
      </c>
      <c r="CG30" s="1">
        <f t="shared" ref="CG30:DN30" si="2">CF30+1</f>
        <v>67</v>
      </c>
      <c r="CH30" s="1">
        <f t="shared" si="2"/>
        <v>68</v>
      </c>
      <c r="CI30" s="1">
        <f t="shared" si="2"/>
        <v>69</v>
      </c>
      <c r="CJ30" s="1">
        <f t="shared" si="2"/>
        <v>70</v>
      </c>
      <c r="CK30" s="1">
        <f t="shared" si="2"/>
        <v>71</v>
      </c>
      <c r="CL30" s="1">
        <f t="shared" si="2"/>
        <v>72</v>
      </c>
      <c r="CM30" s="1">
        <f t="shared" si="2"/>
        <v>73</v>
      </c>
      <c r="CN30" s="1">
        <f t="shared" si="2"/>
        <v>74</v>
      </c>
      <c r="CO30" s="1">
        <f t="shared" si="2"/>
        <v>75</v>
      </c>
      <c r="CP30" s="1">
        <f t="shared" si="2"/>
        <v>76</v>
      </c>
      <c r="CQ30" s="1">
        <f t="shared" si="2"/>
        <v>77</v>
      </c>
      <c r="CR30" s="1">
        <f t="shared" si="2"/>
        <v>78</v>
      </c>
      <c r="CS30" s="1">
        <f t="shared" si="2"/>
        <v>79</v>
      </c>
      <c r="CT30" s="1">
        <f t="shared" si="2"/>
        <v>80</v>
      </c>
      <c r="CU30" s="1">
        <f t="shared" si="2"/>
        <v>81</v>
      </c>
      <c r="CV30" s="1">
        <f t="shared" si="2"/>
        <v>82</v>
      </c>
      <c r="CW30" s="1">
        <f t="shared" si="2"/>
        <v>83</v>
      </c>
      <c r="CX30" s="1">
        <f t="shared" si="2"/>
        <v>84</v>
      </c>
      <c r="CY30" s="1">
        <f t="shared" si="2"/>
        <v>85</v>
      </c>
      <c r="CZ30" s="1">
        <f t="shared" si="2"/>
        <v>86</v>
      </c>
      <c r="DA30" s="1">
        <f t="shared" si="2"/>
        <v>87</v>
      </c>
      <c r="DB30" s="1">
        <f t="shared" si="2"/>
        <v>88</v>
      </c>
      <c r="DC30" s="1">
        <f t="shared" si="2"/>
        <v>89</v>
      </c>
      <c r="DD30" s="1">
        <f t="shared" si="2"/>
        <v>90</v>
      </c>
      <c r="DE30" s="1">
        <f t="shared" si="2"/>
        <v>91</v>
      </c>
      <c r="DF30" s="1">
        <f t="shared" si="2"/>
        <v>92</v>
      </c>
      <c r="DG30" s="1">
        <f t="shared" si="2"/>
        <v>93</v>
      </c>
      <c r="DH30" s="1">
        <f t="shared" si="2"/>
        <v>94</v>
      </c>
      <c r="DI30" s="1">
        <f t="shared" si="2"/>
        <v>95</v>
      </c>
      <c r="DJ30" s="1">
        <f t="shared" si="2"/>
        <v>96</v>
      </c>
      <c r="DK30" s="1">
        <f t="shared" si="2"/>
        <v>97</v>
      </c>
      <c r="DL30" s="1">
        <f t="shared" si="2"/>
        <v>98</v>
      </c>
      <c r="DM30" s="1">
        <f t="shared" si="2"/>
        <v>99</v>
      </c>
      <c r="DN30" s="1">
        <f t="shared" si="2"/>
        <v>100</v>
      </c>
    </row>
    <row r="31" spans="1:118" ht="16.2" thickBot="1" x14ac:dyDescent="0.35">
      <c r="A31" s="24"/>
      <c r="B31" s="10" t="s">
        <v>67</v>
      </c>
      <c r="C31" s="4" t="s">
        <v>45</v>
      </c>
      <c r="D31" s="216" cm="1">
        <f t="array" aca="1" ref="D31" ca="1">INDEX(INDIRECT(VLOOKUP($D$9, $E$194:$F$202, 2, 0)), ROW(22:22), 1)</f>
        <v>20</v>
      </c>
      <c r="E31" s="1"/>
      <c r="F31" s="1"/>
      <c r="I31" s="1"/>
      <c r="J31" s="262"/>
      <c r="K31" s="31"/>
      <c r="L31" s="1"/>
      <c r="M31" s="31" t="s">
        <v>113</v>
      </c>
      <c r="N31" s="1">
        <f ca="1">ROUNDUP(N30/$J5,0)</f>
        <v>1</v>
      </c>
      <c r="O31" s="1"/>
      <c r="P31" s="31"/>
      <c r="Q31" s="31"/>
      <c r="R31" s="31" t="s">
        <v>113</v>
      </c>
      <c r="S31" s="1">
        <f t="shared" ref="S31:AX31" ca="1" si="3">ROUNDUP(S30/$J5,0)</f>
        <v>1</v>
      </c>
      <c r="T31" s="1">
        <f t="shared" ca="1" si="3"/>
        <v>1</v>
      </c>
      <c r="U31" s="1">
        <f t="shared" ca="1" si="3"/>
        <v>1</v>
      </c>
      <c r="V31" s="1">
        <f t="shared" ca="1" si="3"/>
        <v>1</v>
      </c>
      <c r="W31" s="1">
        <f t="shared" ca="1" si="3"/>
        <v>1</v>
      </c>
      <c r="X31" s="1">
        <f t="shared" ca="1" si="3"/>
        <v>1</v>
      </c>
      <c r="Y31" s="1">
        <f t="shared" ca="1" si="3"/>
        <v>1</v>
      </c>
      <c r="Z31" s="1">
        <f t="shared" ca="1" si="3"/>
        <v>1</v>
      </c>
      <c r="AA31" s="1">
        <f t="shared" ca="1" si="3"/>
        <v>1</v>
      </c>
      <c r="AB31" s="1">
        <f t="shared" ca="1" si="3"/>
        <v>1</v>
      </c>
      <c r="AC31" s="1">
        <f t="shared" ca="1" si="3"/>
        <v>1</v>
      </c>
      <c r="AD31" s="1">
        <f t="shared" ca="1" si="3"/>
        <v>1</v>
      </c>
      <c r="AE31" s="1">
        <f t="shared" ca="1" si="3"/>
        <v>1</v>
      </c>
      <c r="AF31" s="1">
        <f t="shared" ca="1" si="3"/>
        <v>1</v>
      </c>
      <c r="AG31" s="1">
        <f t="shared" ca="1" si="3"/>
        <v>1</v>
      </c>
      <c r="AH31" s="1">
        <f t="shared" ca="1" si="3"/>
        <v>1</v>
      </c>
      <c r="AI31" s="1">
        <f t="shared" ca="1" si="3"/>
        <v>1</v>
      </c>
      <c r="AJ31" s="1">
        <f t="shared" ca="1" si="3"/>
        <v>1</v>
      </c>
      <c r="AK31" s="1">
        <f t="shared" ca="1" si="3"/>
        <v>1</v>
      </c>
      <c r="AL31" s="1">
        <f t="shared" ca="1" si="3"/>
        <v>1</v>
      </c>
      <c r="AM31" s="1">
        <f t="shared" ca="1" si="3"/>
        <v>1</v>
      </c>
      <c r="AN31" s="1">
        <f t="shared" ca="1" si="3"/>
        <v>1</v>
      </c>
      <c r="AO31" s="1">
        <f t="shared" ca="1" si="3"/>
        <v>1</v>
      </c>
      <c r="AP31" s="1">
        <f t="shared" ca="1" si="3"/>
        <v>1</v>
      </c>
      <c r="AQ31" s="1">
        <f t="shared" ca="1" si="3"/>
        <v>1</v>
      </c>
      <c r="AR31" s="1">
        <f t="shared" ca="1" si="3"/>
        <v>1</v>
      </c>
      <c r="AS31" s="1">
        <f t="shared" ca="1" si="3"/>
        <v>1</v>
      </c>
      <c r="AT31" s="1">
        <f t="shared" ca="1" si="3"/>
        <v>1</v>
      </c>
      <c r="AU31" s="1">
        <f t="shared" ca="1" si="3"/>
        <v>1</v>
      </c>
      <c r="AV31" s="1">
        <f t="shared" ca="1" si="3"/>
        <v>1</v>
      </c>
      <c r="AW31" s="1">
        <f t="shared" ca="1" si="3"/>
        <v>1</v>
      </c>
      <c r="AX31" s="1">
        <f t="shared" ca="1" si="3"/>
        <v>1</v>
      </c>
      <c r="AY31" s="1">
        <f t="shared" ref="AY31:CD31" ca="1" si="4">ROUNDUP(AY30/$J5,0)</f>
        <v>1</v>
      </c>
      <c r="AZ31" s="1">
        <f t="shared" ca="1" si="4"/>
        <v>1</v>
      </c>
      <c r="BA31" s="1">
        <f t="shared" ca="1" si="4"/>
        <v>1</v>
      </c>
      <c r="BB31" s="1">
        <f t="shared" ca="1" si="4"/>
        <v>1</v>
      </c>
      <c r="BC31" s="1">
        <f t="shared" ca="1" si="4"/>
        <v>1</v>
      </c>
      <c r="BD31" s="1">
        <f t="shared" ca="1" si="4"/>
        <v>1</v>
      </c>
      <c r="BE31" s="1">
        <f t="shared" ca="1" si="4"/>
        <v>1</v>
      </c>
      <c r="BF31" s="1">
        <f t="shared" ca="1" si="4"/>
        <v>1</v>
      </c>
      <c r="BG31" s="1">
        <f t="shared" ca="1" si="4"/>
        <v>1</v>
      </c>
      <c r="BH31" s="1">
        <f t="shared" ca="1" si="4"/>
        <v>1</v>
      </c>
      <c r="BI31" s="1">
        <f t="shared" ca="1" si="4"/>
        <v>1</v>
      </c>
      <c r="BJ31" s="1">
        <f t="shared" ca="1" si="4"/>
        <v>1</v>
      </c>
      <c r="BK31" s="1">
        <f t="shared" ca="1" si="4"/>
        <v>1</v>
      </c>
      <c r="BL31" s="1">
        <f t="shared" ca="1" si="4"/>
        <v>1</v>
      </c>
      <c r="BM31" s="1">
        <f t="shared" ca="1" si="4"/>
        <v>1</v>
      </c>
      <c r="BN31" s="1">
        <f t="shared" ca="1" si="4"/>
        <v>1</v>
      </c>
      <c r="BO31" s="1">
        <f t="shared" ca="1" si="4"/>
        <v>1</v>
      </c>
      <c r="BP31" s="1">
        <f t="shared" ca="1" si="4"/>
        <v>1</v>
      </c>
      <c r="BQ31" s="1">
        <f t="shared" ca="1" si="4"/>
        <v>1</v>
      </c>
      <c r="BR31" s="1">
        <f t="shared" ca="1" si="4"/>
        <v>1</v>
      </c>
      <c r="BS31" s="1">
        <f t="shared" ca="1" si="4"/>
        <v>1</v>
      </c>
      <c r="BT31" s="1">
        <f t="shared" ca="1" si="4"/>
        <v>1</v>
      </c>
      <c r="BU31" s="1">
        <f t="shared" ca="1" si="4"/>
        <v>1</v>
      </c>
      <c r="BV31" s="1">
        <f t="shared" ca="1" si="4"/>
        <v>1</v>
      </c>
      <c r="BW31" s="1">
        <f t="shared" ca="1" si="4"/>
        <v>1</v>
      </c>
      <c r="BX31" s="1">
        <f t="shared" ca="1" si="4"/>
        <v>1</v>
      </c>
      <c r="BY31" s="1">
        <f t="shared" ca="1" si="4"/>
        <v>1</v>
      </c>
      <c r="BZ31" s="1">
        <f t="shared" ca="1" si="4"/>
        <v>1</v>
      </c>
      <c r="CA31" s="1">
        <f t="shared" ca="1" si="4"/>
        <v>1</v>
      </c>
      <c r="CB31" s="1">
        <f t="shared" ca="1" si="4"/>
        <v>1</v>
      </c>
      <c r="CC31" s="1">
        <f t="shared" ca="1" si="4"/>
        <v>1</v>
      </c>
      <c r="CD31" s="1">
        <f t="shared" ca="1" si="4"/>
        <v>1</v>
      </c>
      <c r="CE31" s="1">
        <f t="shared" ref="CE31:DJ31" ca="1" si="5">ROUNDUP(CE30/$J5,0)</f>
        <v>1</v>
      </c>
      <c r="CF31" s="1">
        <f t="shared" ca="1" si="5"/>
        <v>1</v>
      </c>
      <c r="CG31" s="1">
        <f t="shared" ca="1" si="5"/>
        <v>1</v>
      </c>
      <c r="CH31" s="1">
        <f t="shared" ca="1" si="5"/>
        <v>1</v>
      </c>
      <c r="CI31" s="1">
        <f t="shared" ca="1" si="5"/>
        <v>1</v>
      </c>
      <c r="CJ31" s="1">
        <f t="shared" ca="1" si="5"/>
        <v>1</v>
      </c>
      <c r="CK31" s="1">
        <f t="shared" ca="1" si="5"/>
        <v>1</v>
      </c>
      <c r="CL31" s="1">
        <f t="shared" ca="1" si="5"/>
        <v>1</v>
      </c>
      <c r="CM31" s="1">
        <f t="shared" ca="1" si="5"/>
        <v>1</v>
      </c>
      <c r="CN31" s="1">
        <f t="shared" ca="1" si="5"/>
        <v>1</v>
      </c>
      <c r="CO31" s="1">
        <f t="shared" ca="1" si="5"/>
        <v>1</v>
      </c>
      <c r="CP31" s="1">
        <f t="shared" ca="1" si="5"/>
        <v>1</v>
      </c>
      <c r="CQ31" s="1">
        <f t="shared" ca="1" si="5"/>
        <v>1</v>
      </c>
      <c r="CR31" s="1">
        <f t="shared" ca="1" si="5"/>
        <v>1</v>
      </c>
      <c r="CS31" s="1">
        <f t="shared" ca="1" si="5"/>
        <v>1</v>
      </c>
      <c r="CT31" s="1">
        <f t="shared" ca="1" si="5"/>
        <v>1</v>
      </c>
      <c r="CU31" s="1">
        <f t="shared" ca="1" si="5"/>
        <v>1</v>
      </c>
      <c r="CV31" s="1">
        <f t="shared" ca="1" si="5"/>
        <v>1</v>
      </c>
      <c r="CW31" s="1">
        <f t="shared" ca="1" si="5"/>
        <v>1</v>
      </c>
      <c r="CX31" s="1">
        <f t="shared" ca="1" si="5"/>
        <v>1</v>
      </c>
      <c r="CY31" s="1">
        <f t="shared" ca="1" si="5"/>
        <v>1</v>
      </c>
      <c r="CZ31" s="1">
        <f t="shared" ca="1" si="5"/>
        <v>1</v>
      </c>
      <c r="DA31" s="1">
        <f t="shared" ca="1" si="5"/>
        <v>1</v>
      </c>
      <c r="DB31" s="1">
        <f t="shared" ca="1" si="5"/>
        <v>1</v>
      </c>
      <c r="DC31" s="1">
        <f t="shared" ca="1" si="5"/>
        <v>1</v>
      </c>
      <c r="DD31" s="1">
        <f t="shared" ca="1" si="5"/>
        <v>1</v>
      </c>
      <c r="DE31" s="1">
        <f t="shared" ca="1" si="5"/>
        <v>1</v>
      </c>
      <c r="DF31" s="1">
        <f t="shared" ca="1" si="5"/>
        <v>1</v>
      </c>
      <c r="DG31" s="1">
        <f t="shared" ca="1" si="5"/>
        <v>1</v>
      </c>
      <c r="DH31" s="1">
        <f t="shared" ca="1" si="5"/>
        <v>1</v>
      </c>
      <c r="DI31" s="1">
        <f t="shared" ca="1" si="5"/>
        <v>1</v>
      </c>
      <c r="DJ31" s="1">
        <f t="shared" ca="1" si="5"/>
        <v>1</v>
      </c>
      <c r="DK31" s="1">
        <f t="shared" ref="DK31:DN31" ca="1" si="6">ROUNDUP(DK30/$J5,0)</f>
        <v>1</v>
      </c>
      <c r="DL31" s="1">
        <f t="shared" ca="1" si="6"/>
        <v>1</v>
      </c>
      <c r="DM31" s="1">
        <f t="shared" ca="1" si="6"/>
        <v>1</v>
      </c>
      <c r="DN31" s="1">
        <f t="shared" ca="1" si="6"/>
        <v>1</v>
      </c>
    </row>
    <row r="32" spans="1:118" x14ac:dyDescent="0.3">
      <c r="A32" s="24"/>
      <c r="B32" s="10" t="s">
        <v>52</v>
      </c>
      <c r="C32" s="4" t="s">
        <v>17</v>
      </c>
      <c r="D32" s="175" cm="1">
        <f t="array" aca="1" ref="D32" ca="1">INDEX(INDIRECT(VLOOKUP($D$9, $E$194:$F$202, 2, 0)), ROW(23:23), 1)</f>
        <v>9.24</v>
      </c>
      <c r="E32" s="29"/>
      <c r="F32" s="1"/>
      <c r="I32" s="1"/>
      <c r="J32" s="262"/>
      <c r="K32" s="31"/>
      <c r="L32" s="1"/>
      <c r="M32" s="1"/>
      <c r="N32" s="1"/>
      <c r="O32" s="1"/>
      <c r="P32" s="3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row>
    <row r="33" spans="1:118" x14ac:dyDescent="0.3">
      <c r="A33" s="24"/>
      <c r="B33" s="10" t="s">
        <v>53</v>
      </c>
      <c r="C33" s="4" t="s">
        <v>54</v>
      </c>
      <c r="D33" s="175" cm="1">
        <f t="array" aca="1" ref="D33" ca="1">INDEX(INDIRECT(VLOOKUP($D$9, $E$194:$F$202, 2, 0)), ROW(24:24), 1)</f>
        <v>29</v>
      </c>
      <c r="E33" s="19" t="str">
        <f ca="1">IF(D90/1000&gt;D32,"Part is too large","" )</f>
        <v/>
      </c>
      <c r="F33" s="126"/>
      <c r="I33" s="1"/>
      <c r="J33" s="262"/>
      <c r="K33" s="31"/>
      <c r="L33" s="1"/>
      <c r="M33" s="26" t="s">
        <v>6</v>
      </c>
      <c r="N33" s="42" t="s">
        <v>2</v>
      </c>
      <c r="O33" s="1"/>
      <c r="P33" s="31"/>
      <c r="Q33" s="1"/>
      <c r="R33" s="26" t="s">
        <v>6</v>
      </c>
      <c r="S33" s="42" t="s">
        <v>2</v>
      </c>
      <c r="T33" s="42" t="s">
        <v>2</v>
      </c>
      <c r="U33" s="42" t="s">
        <v>2</v>
      </c>
      <c r="V33" s="42" t="s">
        <v>2</v>
      </c>
      <c r="W33" s="42" t="s">
        <v>2</v>
      </c>
      <c r="X33" s="42" t="s">
        <v>2</v>
      </c>
      <c r="Y33" s="42" t="s">
        <v>2</v>
      </c>
      <c r="Z33" s="42" t="s">
        <v>2</v>
      </c>
      <c r="AA33" s="42" t="s">
        <v>2</v>
      </c>
      <c r="AB33" s="42" t="s">
        <v>2</v>
      </c>
      <c r="AC33" s="42" t="s">
        <v>2</v>
      </c>
      <c r="AD33" s="42" t="s">
        <v>2</v>
      </c>
      <c r="AE33" s="42" t="s">
        <v>2</v>
      </c>
      <c r="AF33" s="42" t="s">
        <v>2</v>
      </c>
      <c r="AG33" s="42" t="s">
        <v>2</v>
      </c>
      <c r="AH33" s="42" t="s">
        <v>2</v>
      </c>
      <c r="AI33" s="42" t="s">
        <v>2</v>
      </c>
      <c r="AJ33" s="42" t="s">
        <v>2</v>
      </c>
      <c r="AK33" s="42" t="s">
        <v>2</v>
      </c>
      <c r="AL33" s="42" t="s">
        <v>2</v>
      </c>
      <c r="AM33" s="42" t="s">
        <v>2</v>
      </c>
      <c r="AN33" s="42" t="s">
        <v>2</v>
      </c>
      <c r="AO33" s="42" t="s">
        <v>2</v>
      </c>
      <c r="AP33" s="42" t="s">
        <v>2</v>
      </c>
      <c r="AQ33" s="42" t="s">
        <v>2</v>
      </c>
      <c r="AR33" s="42" t="s">
        <v>2</v>
      </c>
      <c r="AS33" s="42" t="s">
        <v>2</v>
      </c>
      <c r="AT33" s="42" t="s">
        <v>2</v>
      </c>
      <c r="AU33" s="42" t="s">
        <v>2</v>
      </c>
      <c r="AV33" s="42" t="s">
        <v>2</v>
      </c>
      <c r="AW33" s="42" t="s">
        <v>2</v>
      </c>
      <c r="AX33" s="42" t="s">
        <v>2</v>
      </c>
      <c r="AY33" s="42" t="s">
        <v>2</v>
      </c>
      <c r="AZ33" s="42" t="s">
        <v>2</v>
      </c>
      <c r="BA33" s="42" t="s">
        <v>2</v>
      </c>
      <c r="BB33" s="42" t="s">
        <v>2</v>
      </c>
      <c r="BC33" s="42" t="s">
        <v>2</v>
      </c>
      <c r="BD33" s="42" t="s">
        <v>2</v>
      </c>
      <c r="BE33" s="42" t="s">
        <v>2</v>
      </c>
      <c r="BF33" s="42" t="s">
        <v>2</v>
      </c>
      <c r="BG33" s="42" t="s">
        <v>2</v>
      </c>
      <c r="BH33" s="42" t="s">
        <v>2</v>
      </c>
      <c r="BI33" s="42" t="s">
        <v>2</v>
      </c>
      <c r="BJ33" s="42" t="s">
        <v>2</v>
      </c>
      <c r="BK33" s="42" t="s">
        <v>2</v>
      </c>
      <c r="BL33" s="42" t="s">
        <v>2</v>
      </c>
      <c r="BM33" s="42" t="s">
        <v>2</v>
      </c>
      <c r="BN33" s="42" t="s">
        <v>2</v>
      </c>
      <c r="BO33" s="42" t="s">
        <v>2</v>
      </c>
      <c r="BP33" s="42" t="s">
        <v>2</v>
      </c>
      <c r="BQ33" s="42" t="s">
        <v>2</v>
      </c>
      <c r="BR33" s="42" t="s">
        <v>2</v>
      </c>
      <c r="BS33" s="42" t="s">
        <v>2</v>
      </c>
      <c r="BT33" s="42" t="s">
        <v>2</v>
      </c>
      <c r="BU33" s="42" t="s">
        <v>2</v>
      </c>
      <c r="BV33" s="42" t="s">
        <v>2</v>
      </c>
      <c r="BW33" s="42" t="s">
        <v>2</v>
      </c>
      <c r="BX33" s="42" t="s">
        <v>2</v>
      </c>
      <c r="BY33" s="42" t="s">
        <v>2</v>
      </c>
      <c r="BZ33" s="42" t="s">
        <v>2</v>
      </c>
      <c r="CA33" s="42" t="s">
        <v>2</v>
      </c>
      <c r="CB33" s="42" t="s">
        <v>2</v>
      </c>
      <c r="CC33" s="42" t="s">
        <v>2</v>
      </c>
      <c r="CD33" s="42" t="s">
        <v>2</v>
      </c>
      <c r="CE33" s="42" t="s">
        <v>2</v>
      </c>
      <c r="CF33" s="42" t="s">
        <v>2</v>
      </c>
      <c r="CG33" s="42" t="s">
        <v>2</v>
      </c>
      <c r="CH33" s="42" t="s">
        <v>2</v>
      </c>
      <c r="CI33" s="42" t="s">
        <v>2</v>
      </c>
      <c r="CJ33" s="42" t="s">
        <v>2</v>
      </c>
      <c r="CK33" s="42" t="s">
        <v>2</v>
      </c>
      <c r="CL33" s="42" t="s">
        <v>2</v>
      </c>
      <c r="CM33" s="42" t="s">
        <v>2</v>
      </c>
      <c r="CN33" s="42" t="s">
        <v>2</v>
      </c>
      <c r="CO33" s="42" t="s">
        <v>2</v>
      </c>
      <c r="CP33" s="42" t="s">
        <v>2</v>
      </c>
      <c r="CQ33" s="42" t="s">
        <v>2</v>
      </c>
      <c r="CR33" s="42" t="s">
        <v>2</v>
      </c>
      <c r="CS33" s="42" t="s">
        <v>2</v>
      </c>
      <c r="CT33" s="42" t="s">
        <v>2</v>
      </c>
      <c r="CU33" s="42" t="s">
        <v>2</v>
      </c>
      <c r="CV33" s="42" t="s">
        <v>2</v>
      </c>
      <c r="CW33" s="42" t="s">
        <v>2</v>
      </c>
      <c r="CX33" s="42" t="s">
        <v>2</v>
      </c>
      <c r="CY33" s="42" t="s">
        <v>2</v>
      </c>
      <c r="CZ33" s="42" t="s">
        <v>2</v>
      </c>
      <c r="DA33" s="42" t="s">
        <v>2</v>
      </c>
      <c r="DB33" s="42" t="s">
        <v>2</v>
      </c>
      <c r="DC33" s="42" t="s">
        <v>2</v>
      </c>
      <c r="DD33" s="42" t="s">
        <v>2</v>
      </c>
      <c r="DE33" s="42" t="s">
        <v>2</v>
      </c>
      <c r="DF33" s="42" t="s">
        <v>2</v>
      </c>
      <c r="DG33" s="42" t="s">
        <v>2</v>
      </c>
      <c r="DH33" s="42" t="s">
        <v>2</v>
      </c>
      <c r="DI33" s="42" t="s">
        <v>2</v>
      </c>
      <c r="DJ33" s="42" t="s">
        <v>2</v>
      </c>
      <c r="DK33" s="42" t="s">
        <v>2</v>
      </c>
      <c r="DL33" s="42" t="s">
        <v>2</v>
      </c>
      <c r="DM33" s="42" t="s">
        <v>2</v>
      </c>
      <c r="DN33" s="42" t="s">
        <v>2</v>
      </c>
    </row>
    <row r="34" spans="1:118" x14ac:dyDescent="0.3">
      <c r="A34" s="24"/>
      <c r="B34" s="10" t="s">
        <v>81</v>
      </c>
      <c r="C34" s="4" t="s">
        <v>4</v>
      </c>
      <c r="D34" s="213" cm="1">
        <f t="array" aca="1" ref="D34" ca="1">INDEX(INDIRECT(VLOOKUP($D$9, $E$194:$F$202, 2, 0)), ROW(25:25), 1)</f>
        <v>0.8</v>
      </c>
      <c r="E34" s="19"/>
      <c r="F34" s="1"/>
      <c r="I34" s="1"/>
      <c r="J34" s="262"/>
      <c r="K34" s="34" t="s">
        <v>0</v>
      </c>
      <c r="L34" s="12" t="s">
        <v>28</v>
      </c>
      <c r="M34" s="12" t="s">
        <v>16</v>
      </c>
      <c r="N34" s="44">
        <f>N30*$D14</f>
        <v>1.1481999999999999</v>
      </c>
      <c r="O34" s="1"/>
      <c r="P34" s="34" t="s">
        <v>0</v>
      </c>
      <c r="Q34" s="12" t="s">
        <v>28</v>
      </c>
      <c r="R34" s="12" t="s">
        <v>16</v>
      </c>
      <c r="S34" s="44">
        <f t="shared" ref="S34:AX34" si="7">S30*$D14</f>
        <v>1.1481999999999999E-2</v>
      </c>
      <c r="T34" s="44">
        <f t="shared" si="7"/>
        <v>2.2963999999999998E-2</v>
      </c>
      <c r="U34" s="44">
        <f t="shared" si="7"/>
        <v>3.4445999999999997E-2</v>
      </c>
      <c r="V34" s="44">
        <f t="shared" si="7"/>
        <v>4.5927999999999997E-2</v>
      </c>
      <c r="W34" s="44">
        <f t="shared" si="7"/>
        <v>5.7409999999999996E-2</v>
      </c>
      <c r="X34" s="44">
        <f t="shared" si="7"/>
        <v>6.8891999999999995E-2</v>
      </c>
      <c r="Y34" s="44">
        <f t="shared" si="7"/>
        <v>8.0374000000000001E-2</v>
      </c>
      <c r="Z34" s="44">
        <f t="shared" si="7"/>
        <v>9.1855999999999993E-2</v>
      </c>
      <c r="AA34" s="44">
        <f t="shared" si="7"/>
        <v>0.10333799999999999</v>
      </c>
      <c r="AB34" s="44">
        <f t="shared" si="7"/>
        <v>0.11481999999999999</v>
      </c>
      <c r="AC34" s="44">
        <f t="shared" si="7"/>
        <v>0.126302</v>
      </c>
      <c r="AD34" s="44">
        <f t="shared" si="7"/>
        <v>0.13778399999999999</v>
      </c>
      <c r="AE34" s="44">
        <f t="shared" si="7"/>
        <v>0.14926599999999998</v>
      </c>
      <c r="AF34" s="44">
        <f t="shared" si="7"/>
        <v>0.160748</v>
      </c>
      <c r="AG34" s="44">
        <f t="shared" si="7"/>
        <v>0.17222999999999999</v>
      </c>
      <c r="AH34" s="44">
        <f t="shared" si="7"/>
        <v>0.18371199999999999</v>
      </c>
      <c r="AI34" s="44">
        <f t="shared" si="7"/>
        <v>0.19519399999999998</v>
      </c>
      <c r="AJ34" s="44">
        <f t="shared" si="7"/>
        <v>0.20667599999999997</v>
      </c>
      <c r="AK34" s="44">
        <f t="shared" si="7"/>
        <v>0.21815799999999999</v>
      </c>
      <c r="AL34" s="44">
        <f t="shared" si="7"/>
        <v>0.22963999999999998</v>
      </c>
      <c r="AM34" s="44">
        <f t="shared" si="7"/>
        <v>0.24112199999999998</v>
      </c>
      <c r="AN34" s="44">
        <f t="shared" si="7"/>
        <v>0.252604</v>
      </c>
      <c r="AO34" s="44">
        <f t="shared" si="7"/>
        <v>0.26408599999999999</v>
      </c>
      <c r="AP34" s="44">
        <f t="shared" si="7"/>
        <v>0.27556799999999998</v>
      </c>
      <c r="AQ34" s="44">
        <f t="shared" si="7"/>
        <v>0.28704999999999997</v>
      </c>
      <c r="AR34" s="44">
        <f t="shared" si="7"/>
        <v>0.29853199999999996</v>
      </c>
      <c r="AS34" s="44">
        <f t="shared" si="7"/>
        <v>0.31001399999999996</v>
      </c>
      <c r="AT34" s="44">
        <f t="shared" si="7"/>
        <v>0.321496</v>
      </c>
      <c r="AU34" s="44">
        <f t="shared" si="7"/>
        <v>0.332978</v>
      </c>
      <c r="AV34" s="44">
        <f t="shared" si="7"/>
        <v>0.34445999999999999</v>
      </c>
      <c r="AW34" s="44">
        <f t="shared" si="7"/>
        <v>0.35594199999999998</v>
      </c>
      <c r="AX34" s="44">
        <f t="shared" si="7"/>
        <v>0.36742399999999997</v>
      </c>
      <c r="AY34" s="44">
        <f t="shared" ref="AY34:CD34" si="8">AY30*$D14</f>
        <v>0.37890599999999997</v>
      </c>
      <c r="AZ34" s="44">
        <f t="shared" si="8"/>
        <v>0.39038799999999996</v>
      </c>
      <c r="BA34" s="44">
        <f t="shared" si="8"/>
        <v>0.40186999999999995</v>
      </c>
      <c r="BB34" s="44">
        <f t="shared" si="8"/>
        <v>0.41335199999999994</v>
      </c>
      <c r="BC34" s="44">
        <f t="shared" si="8"/>
        <v>0.42483399999999999</v>
      </c>
      <c r="BD34" s="44">
        <f t="shared" si="8"/>
        <v>0.43631599999999998</v>
      </c>
      <c r="BE34" s="44">
        <f t="shared" si="8"/>
        <v>0.44779799999999997</v>
      </c>
      <c r="BF34" s="44">
        <f t="shared" si="8"/>
        <v>0.45927999999999997</v>
      </c>
      <c r="BG34" s="44">
        <f t="shared" si="8"/>
        <v>0.47076199999999996</v>
      </c>
      <c r="BH34" s="44">
        <f t="shared" si="8"/>
        <v>0.48224399999999995</v>
      </c>
      <c r="BI34" s="44">
        <f t="shared" si="8"/>
        <v>0.49372599999999994</v>
      </c>
      <c r="BJ34" s="44">
        <f t="shared" si="8"/>
        <v>0.50520799999999999</v>
      </c>
      <c r="BK34" s="44">
        <f t="shared" si="8"/>
        <v>0.51668999999999998</v>
      </c>
      <c r="BL34" s="44">
        <f t="shared" si="8"/>
        <v>0.52817199999999997</v>
      </c>
      <c r="BM34" s="44">
        <f t="shared" si="8"/>
        <v>0.53965399999999997</v>
      </c>
      <c r="BN34" s="44">
        <f t="shared" si="8"/>
        <v>0.55113599999999996</v>
      </c>
      <c r="BO34" s="44">
        <f t="shared" si="8"/>
        <v>0.56261799999999995</v>
      </c>
      <c r="BP34" s="44">
        <f t="shared" si="8"/>
        <v>0.57409999999999994</v>
      </c>
      <c r="BQ34" s="44">
        <f t="shared" si="8"/>
        <v>0.58558199999999994</v>
      </c>
      <c r="BR34" s="44">
        <f t="shared" si="8"/>
        <v>0.59706399999999993</v>
      </c>
      <c r="BS34" s="44">
        <f t="shared" si="8"/>
        <v>0.60854599999999992</v>
      </c>
      <c r="BT34" s="44">
        <f t="shared" si="8"/>
        <v>0.62002799999999991</v>
      </c>
      <c r="BU34" s="44">
        <f t="shared" si="8"/>
        <v>0.6315099999999999</v>
      </c>
      <c r="BV34" s="44">
        <f t="shared" si="8"/>
        <v>0.64299200000000001</v>
      </c>
      <c r="BW34" s="44">
        <f t="shared" si="8"/>
        <v>0.654474</v>
      </c>
      <c r="BX34" s="44">
        <f t="shared" si="8"/>
        <v>0.66595599999999999</v>
      </c>
      <c r="BY34" s="44">
        <f t="shared" si="8"/>
        <v>0.67743799999999998</v>
      </c>
      <c r="BZ34" s="44">
        <f t="shared" si="8"/>
        <v>0.68891999999999998</v>
      </c>
      <c r="CA34" s="44">
        <f t="shared" si="8"/>
        <v>0.70040199999999997</v>
      </c>
      <c r="CB34" s="44">
        <f t="shared" si="8"/>
        <v>0.71188399999999996</v>
      </c>
      <c r="CC34" s="44">
        <f t="shared" si="8"/>
        <v>0.72336599999999995</v>
      </c>
      <c r="CD34" s="44">
        <f t="shared" si="8"/>
        <v>0.73484799999999995</v>
      </c>
      <c r="CE34" s="44">
        <f t="shared" ref="CE34:DN34" si="9">CE30*$D14</f>
        <v>0.74632999999999994</v>
      </c>
      <c r="CF34" s="44">
        <f t="shared" si="9"/>
        <v>0.75781199999999993</v>
      </c>
      <c r="CG34" s="44">
        <f t="shared" si="9"/>
        <v>0.76929399999999992</v>
      </c>
      <c r="CH34" s="44">
        <f t="shared" si="9"/>
        <v>0.78077599999999991</v>
      </c>
      <c r="CI34" s="44">
        <f t="shared" si="9"/>
        <v>0.79225799999999991</v>
      </c>
      <c r="CJ34" s="44">
        <f t="shared" si="9"/>
        <v>0.8037399999999999</v>
      </c>
      <c r="CK34" s="44">
        <f t="shared" si="9"/>
        <v>0.81522199999999989</v>
      </c>
      <c r="CL34" s="44">
        <f t="shared" si="9"/>
        <v>0.82670399999999988</v>
      </c>
      <c r="CM34" s="44">
        <f t="shared" si="9"/>
        <v>0.83818599999999999</v>
      </c>
      <c r="CN34" s="44">
        <f t="shared" si="9"/>
        <v>0.84966799999999998</v>
      </c>
      <c r="CO34" s="44">
        <f t="shared" si="9"/>
        <v>0.86114999999999997</v>
      </c>
      <c r="CP34" s="44">
        <f t="shared" si="9"/>
        <v>0.87263199999999996</v>
      </c>
      <c r="CQ34" s="44">
        <f t="shared" si="9"/>
        <v>0.88411399999999996</v>
      </c>
      <c r="CR34" s="44">
        <f t="shared" si="9"/>
        <v>0.89559599999999995</v>
      </c>
      <c r="CS34" s="44">
        <f t="shared" si="9"/>
        <v>0.90707799999999994</v>
      </c>
      <c r="CT34" s="44">
        <f t="shared" si="9"/>
        <v>0.91855999999999993</v>
      </c>
      <c r="CU34" s="44">
        <f t="shared" si="9"/>
        <v>0.93004199999999992</v>
      </c>
      <c r="CV34" s="44">
        <f t="shared" si="9"/>
        <v>0.94152399999999992</v>
      </c>
      <c r="CW34" s="44">
        <f t="shared" si="9"/>
        <v>0.95300599999999991</v>
      </c>
      <c r="CX34" s="44">
        <f t="shared" si="9"/>
        <v>0.9644879999999999</v>
      </c>
      <c r="CY34" s="44">
        <f t="shared" si="9"/>
        <v>0.97596999999999989</v>
      </c>
      <c r="CZ34" s="44">
        <f t="shared" si="9"/>
        <v>0.98745199999999989</v>
      </c>
      <c r="DA34" s="44">
        <f t="shared" si="9"/>
        <v>0.99893399999999988</v>
      </c>
      <c r="DB34" s="44">
        <f t="shared" si="9"/>
        <v>1.010416</v>
      </c>
      <c r="DC34" s="44">
        <f t="shared" si="9"/>
        <v>1.021898</v>
      </c>
      <c r="DD34" s="44">
        <f t="shared" si="9"/>
        <v>1.03338</v>
      </c>
      <c r="DE34" s="44">
        <f t="shared" si="9"/>
        <v>1.044862</v>
      </c>
      <c r="DF34" s="44">
        <f t="shared" si="9"/>
        <v>1.0563439999999999</v>
      </c>
      <c r="DG34" s="44">
        <f t="shared" si="9"/>
        <v>1.0678259999999999</v>
      </c>
      <c r="DH34" s="44">
        <f t="shared" si="9"/>
        <v>1.0793079999999999</v>
      </c>
      <c r="DI34" s="44">
        <f t="shared" si="9"/>
        <v>1.0907899999999999</v>
      </c>
      <c r="DJ34" s="44">
        <f t="shared" si="9"/>
        <v>1.1022719999999999</v>
      </c>
      <c r="DK34" s="44">
        <f t="shared" si="9"/>
        <v>1.1137539999999999</v>
      </c>
      <c r="DL34" s="44">
        <f t="shared" si="9"/>
        <v>1.1252359999999999</v>
      </c>
      <c r="DM34" s="44">
        <f t="shared" si="9"/>
        <v>1.1367179999999999</v>
      </c>
      <c r="DN34" s="44">
        <f t="shared" si="9"/>
        <v>1.1481999999999999</v>
      </c>
    </row>
    <row r="35" spans="1:118" x14ac:dyDescent="0.3">
      <c r="A35" s="24"/>
      <c r="B35" s="10"/>
      <c r="C35" s="10"/>
      <c r="D35" s="175"/>
      <c r="E35" s="19"/>
      <c r="F35" s="1"/>
      <c r="I35" s="1"/>
      <c r="J35" s="262"/>
      <c r="K35" s="30"/>
      <c r="L35" s="10" t="s">
        <v>29</v>
      </c>
      <c r="M35" s="10" t="s">
        <v>16</v>
      </c>
      <c r="N35" s="45">
        <f>N30*$D21</f>
        <v>0.17222999999999997</v>
      </c>
      <c r="O35" s="1"/>
      <c r="P35" s="30"/>
      <c r="Q35" s="10" t="s">
        <v>29</v>
      </c>
      <c r="R35" s="10" t="s">
        <v>16</v>
      </c>
      <c r="S35" s="45">
        <f t="shared" ref="S35:AX35" si="10">S30*$D21</f>
        <v>1.7222999999999997E-3</v>
      </c>
      <c r="T35" s="45">
        <f t="shared" si="10"/>
        <v>3.4445999999999995E-3</v>
      </c>
      <c r="U35" s="45">
        <f t="shared" si="10"/>
        <v>5.1668999999999994E-3</v>
      </c>
      <c r="V35" s="45">
        <f t="shared" si="10"/>
        <v>6.889199999999999E-3</v>
      </c>
      <c r="W35" s="45">
        <f t="shared" si="10"/>
        <v>8.6114999999999994E-3</v>
      </c>
      <c r="X35" s="45">
        <f t="shared" si="10"/>
        <v>1.0333799999999999E-2</v>
      </c>
      <c r="Y35" s="45">
        <f t="shared" si="10"/>
        <v>1.2056099999999998E-2</v>
      </c>
      <c r="Z35" s="45">
        <f t="shared" si="10"/>
        <v>1.3778399999999998E-2</v>
      </c>
      <c r="AA35" s="45">
        <f t="shared" si="10"/>
        <v>1.5500699999999997E-2</v>
      </c>
      <c r="AB35" s="45">
        <f t="shared" si="10"/>
        <v>1.7222999999999999E-2</v>
      </c>
      <c r="AC35" s="45">
        <f t="shared" si="10"/>
        <v>1.8945299999999998E-2</v>
      </c>
      <c r="AD35" s="45">
        <f t="shared" si="10"/>
        <v>2.0667599999999998E-2</v>
      </c>
      <c r="AE35" s="45">
        <f t="shared" si="10"/>
        <v>2.2389899999999997E-2</v>
      </c>
      <c r="AF35" s="45">
        <f t="shared" si="10"/>
        <v>2.4112199999999997E-2</v>
      </c>
      <c r="AG35" s="45">
        <f t="shared" si="10"/>
        <v>2.5834499999999996E-2</v>
      </c>
      <c r="AH35" s="45">
        <f t="shared" si="10"/>
        <v>2.7556799999999996E-2</v>
      </c>
      <c r="AI35" s="45">
        <f t="shared" si="10"/>
        <v>2.9279099999999995E-2</v>
      </c>
      <c r="AJ35" s="45">
        <f t="shared" si="10"/>
        <v>3.1001399999999995E-2</v>
      </c>
      <c r="AK35" s="45">
        <f t="shared" si="10"/>
        <v>3.2723699999999994E-2</v>
      </c>
      <c r="AL35" s="45">
        <f t="shared" si="10"/>
        <v>3.4445999999999997E-2</v>
      </c>
      <c r="AM35" s="45">
        <f t="shared" si="10"/>
        <v>3.6168299999999994E-2</v>
      </c>
      <c r="AN35" s="45">
        <f t="shared" si="10"/>
        <v>3.7890599999999997E-2</v>
      </c>
      <c r="AO35" s="45">
        <f t="shared" si="10"/>
        <v>3.9612899999999993E-2</v>
      </c>
      <c r="AP35" s="45">
        <f t="shared" si="10"/>
        <v>4.1335199999999996E-2</v>
      </c>
      <c r="AQ35" s="45">
        <f t="shared" si="10"/>
        <v>4.3057499999999992E-2</v>
      </c>
      <c r="AR35" s="45">
        <f t="shared" si="10"/>
        <v>4.4779799999999995E-2</v>
      </c>
      <c r="AS35" s="45">
        <f t="shared" si="10"/>
        <v>4.6502099999999991E-2</v>
      </c>
      <c r="AT35" s="45">
        <f t="shared" si="10"/>
        <v>4.8224399999999994E-2</v>
      </c>
      <c r="AU35" s="45">
        <f t="shared" si="10"/>
        <v>4.994669999999999E-2</v>
      </c>
      <c r="AV35" s="45">
        <f t="shared" si="10"/>
        <v>5.1668999999999993E-2</v>
      </c>
      <c r="AW35" s="45">
        <f t="shared" si="10"/>
        <v>5.3391299999999989E-2</v>
      </c>
      <c r="AX35" s="45">
        <f t="shared" si="10"/>
        <v>5.5113599999999992E-2</v>
      </c>
      <c r="AY35" s="45">
        <f t="shared" ref="AY35:CD35" si="11">AY30*$D21</f>
        <v>5.6835899999999995E-2</v>
      </c>
      <c r="AZ35" s="45">
        <f t="shared" si="11"/>
        <v>5.8558199999999991E-2</v>
      </c>
      <c r="BA35" s="45">
        <f t="shared" si="11"/>
        <v>6.0280499999999994E-2</v>
      </c>
      <c r="BB35" s="45">
        <f t="shared" si="11"/>
        <v>6.200279999999999E-2</v>
      </c>
      <c r="BC35" s="45">
        <f t="shared" si="11"/>
        <v>6.3725099999999993E-2</v>
      </c>
      <c r="BD35" s="45">
        <f t="shared" si="11"/>
        <v>6.5447399999999989E-2</v>
      </c>
      <c r="BE35" s="45">
        <f t="shared" si="11"/>
        <v>6.7169699999999985E-2</v>
      </c>
      <c r="BF35" s="45">
        <f t="shared" si="11"/>
        <v>6.8891999999999995E-2</v>
      </c>
      <c r="BG35" s="45">
        <f t="shared" si="11"/>
        <v>7.0614299999999991E-2</v>
      </c>
      <c r="BH35" s="45">
        <f t="shared" si="11"/>
        <v>7.2336599999999987E-2</v>
      </c>
      <c r="BI35" s="45">
        <f t="shared" si="11"/>
        <v>7.4058899999999983E-2</v>
      </c>
      <c r="BJ35" s="45">
        <f t="shared" si="11"/>
        <v>7.5781199999999993E-2</v>
      </c>
      <c r="BK35" s="45">
        <f t="shared" si="11"/>
        <v>7.7503499999999989E-2</v>
      </c>
      <c r="BL35" s="45">
        <f t="shared" si="11"/>
        <v>7.9225799999999985E-2</v>
      </c>
      <c r="BM35" s="45">
        <f t="shared" si="11"/>
        <v>8.0948099999999981E-2</v>
      </c>
      <c r="BN35" s="45">
        <f t="shared" si="11"/>
        <v>8.2670399999999991E-2</v>
      </c>
      <c r="BO35" s="45">
        <f t="shared" si="11"/>
        <v>8.4392699999999987E-2</v>
      </c>
      <c r="BP35" s="45">
        <f t="shared" si="11"/>
        <v>8.6114999999999983E-2</v>
      </c>
      <c r="BQ35" s="45">
        <f t="shared" si="11"/>
        <v>8.7837299999999993E-2</v>
      </c>
      <c r="BR35" s="45">
        <f t="shared" si="11"/>
        <v>8.9559599999999989E-2</v>
      </c>
      <c r="BS35" s="45">
        <f t="shared" si="11"/>
        <v>9.1281899999999985E-2</v>
      </c>
      <c r="BT35" s="45">
        <f t="shared" si="11"/>
        <v>9.3004199999999981E-2</v>
      </c>
      <c r="BU35" s="45">
        <f t="shared" si="11"/>
        <v>9.4726499999999991E-2</v>
      </c>
      <c r="BV35" s="45">
        <f t="shared" si="11"/>
        <v>9.6448799999999987E-2</v>
      </c>
      <c r="BW35" s="45">
        <f t="shared" si="11"/>
        <v>9.8171099999999983E-2</v>
      </c>
      <c r="BX35" s="45">
        <f t="shared" si="11"/>
        <v>9.9893399999999979E-2</v>
      </c>
      <c r="BY35" s="45">
        <f t="shared" si="11"/>
        <v>0.10161569999999999</v>
      </c>
      <c r="BZ35" s="45">
        <f t="shared" si="11"/>
        <v>0.10333799999999999</v>
      </c>
      <c r="CA35" s="45">
        <f t="shared" si="11"/>
        <v>0.10506029999999998</v>
      </c>
      <c r="CB35" s="45">
        <f t="shared" si="11"/>
        <v>0.10678259999999998</v>
      </c>
      <c r="CC35" s="45">
        <f t="shared" si="11"/>
        <v>0.10850489999999999</v>
      </c>
      <c r="CD35" s="45">
        <f t="shared" si="11"/>
        <v>0.11022719999999998</v>
      </c>
      <c r="CE35" s="45">
        <f t="shared" ref="CE35:DN35" si="12">CE30*$D21</f>
        <v>0.11194949999999998</v>
      </c>
      <c r="CF35" s="45">
        <f t="shared" si="12"/>
        <v>0.11367179999999999</v>
      </c>
      <c r="CG35" s="45">
        <f t="shared" si="12"/>
        <v>0.11539409999999999</v>
      </c>
      <c r="CH35" s="45">
        <f t="shared" si="12"/>
        <v>0.11711639999999998</v>
      </c>
      <c r="CI35" s="45">
        <f t="shared" si="12"/>
        <v>0.11883869999999998</v>
      </c>
      <c r="CJ35" s="45">
        <f t="shared" si="12"/>
        <v>0.12056099999999999</v>
      </c>
      <c r="CK35" s="45">
        <f t="shared" si="12"/>
        <v>0.12228329999999998</v>
      </c>
      <c r="CL35" s="45">
        <f t="shared" si="12"/>
        <v>0.12400559999999998</v>
      </c>
      <c r="CM35" s="45">
        <f t="shared" si="12"/>
        <v>0.12572789999999998</v>
      </c>
      <c r="CN35" s="45">
        <f t="shared" si="12"/>
        <v>0.12745019999999999</v>
      </c>
      <c r="CO35" s="45">
        <f t="shared" si="12"/>
        <v>0.12917249999999997</v>
      </c>
      <c r="CP35" s="45">
        <f t="shared" si="12"/>
        <v>0.13089479999999998</v>
      </c>
      <c r="CQ35" s="45">
        <f t="shared" si="12"/>
        <v>0.13261709999999999</v>
      </c>
      <c r="CR35" s="45">
        <f t="shared" si="12"/>
        <v>0.13433939999999997</v>
      </c>
      <c r="CS35" s="45">
        <f t="shared" si="12"/>
        <v>0.13606169999999998</v>
      </c>
      <c r="CT35" s="45">
        <f t="shared" si="12"/>
        <v>0.13778399999999999</v>
      </c>
      <c r="CU35" s="45">
        <f t="shared" si="12"/>
        <v>0.13950629999999997</v>
      </c>
      <c r="CV35" s="45">
        <f t="shared" si="12"/>
        <v>0.14122859999999998</v>
      </c>
      <c r="CW35" s="45">
        <f t="shared" si="12"/>
        <v>0.14295089999999999</v>
      </c>
      <c r="CX35" s="45">
        <f t="shared" si="12"/>
        <v>0.14467319999999997</v>
      </c>
      <c r="CY35" s="45">
        <f t="shared" si="12"/>
        <v>0.14639549999999998</v>
      </c>
      <c r="CZ35" s="45">
        <f t="shared" si="12"/>
        <v>0.14811779999999997</v>
      </c>
      <c r="DA35" s="45">
        <f t="shared" si="12"/>
        <v>0.14984009999999998</v>
      </c>
      <c r="DB35" s="45">
        <f t="shared" si="12"/>
        <v>0.15156239999999999</v>
      </c>
      <c r="DC35" s="45">
        <f t="shared" si="12"/>
        <v>0.15328469999999997</v>
      </c>
      <c r="DD35" s="45">
        <f t="shared" si="12"/>
        <v>0.15500699999999998</v>
      </c>
      <c r="DE35" s="45">
        <f t="shared" si="12"/>
        <v>0.15672929999999999</v>
      </c>
      <c r="DF35" s="45">
        <f t="shared" si="12"/>
        <v>0.15845159999999997</v>
      </c>
      <c r="DG35" s="45">
        <f t="shared" si="12"/>
        <v>0.16017389999999998</v>
      </c>
      <c r="DH35" s="45">
        <f t="shared" si="12"/>
        <v>0.16189619999999996</v>
      </c>
      <c r="DI35" s="45">
        <f t="shared" si="12"/>
        <v>0.16361849999999997</v>
      </c>
      <c r="DJ35" s="45">
        <f t="shared" si="12"/>
        <v>0.16534079999999998</v>
      </c>
      <c r="DK35" s="45">
        <f t="shared" si="12"/>
        <v>0.16706309999999996</v>
      </c>
      <c r="DL35" s="45">
        <f t="shared" si="12"/>
        <v>0.16878539999999997</v>
      </c>
      <c r="DM35" s="45">
        <f t="shared" si="12"/>
        <v>0.17050769999999998</v>
      </c>
      <c r="DN35" s="45">
        <f t="shared" si="12"/>
        <v>0.17222999999999997</v>
      </c>
    </row>
    <row r="36" spans="1:118" x14ac:dyDescent="0.3">
      <c r="A36" s="32"/>
      <c r="B36" s="11"/>
      <c r="C36" s="11"/>
      <c r="D36" s="176"/>
      <c r="E36" s="19"/>
      <c r="F36" s="1"/>
      <c r="I36" s="1"/>
      <c r="J36" s="262"/>
      <c r="K36" s="30"/>
      <c r="L36" s="10" t="s">
        <v>30</v>
      </c>
      <c r="M36" s="10" t="s">
        <v>16</v>
      </c>
      <c r="N36" s="21">
        <f ca="1">N31*$D30*$D31*$D11/1000</f>
        <v>9.3323999999999998</v>
      </c>
      <c r="O36" s="1"/>
      <c r="P36" s="30"/>
      <c r="Q36" s="10" t="s">
        <v>30</v>
      </c>
      <c r="R36" s="10" t="s">
        <v>16</v>
      </c>
      <c r="S36" s="21">
        <f t="shared" ref="S36:AX36" ca="1" si="13">S31*$D30*$D31*$D11/1000</f>
        <v>9.3323999999999998</v>
      </c>
      <c r="T36" s="21">
        <f t="shared" ca="1" si="13"/>
        <v>9.3323999999999998</v>
      </c>
      <c r="U36" s="21">
        <f t="shared" ca="1" si="13"/>
        <v>9.3323999999999998</v>
      </c>
      <c r="V36" s="21">
        <f t="shared" ca="1" si="13"/>
        <v>9.3323999999999998</v>
      </c>
      <c r="W36" s="21">
        <f t="shared" ca="1" si="13"/>
        <v>9.3323999999999998</v>
      </c>
      <c r="X36" s="21">
        <f t="shared" ca="1" si="13"/>
        <v>9.3323999999999998</v>
      </c>
      <c r="Y36" s="21">
        <f t="shared" ca="1" si="13"/>
        <v>9.3323999999999998</v>
      </c>
      <c r="Z36" s="21">
        <f t="shared" ca="1" si="13"/>
        <v>9.3323999999999998</v>
      </c>
      <c r="AA36" s="21">
        <f t="shared" ca="1" si="13"/>
        <v>9.3323999999999998</v>
      </c>
      <c r="AB36" s="21">
        <f t="shared" ca="1" si="13"/>
        <v>9.3323999999999998</v>
      </c>
      <c r="AC36" s="21">
        <f t="shared" ca="1" si="13"/>
        <v>9.3323999999999998</v>
      </c>
      <c r="AD36" s="21">
        <f t="shared" ca="1" si="13"/>
        <v>9.3323999999999998</v>
      </c>
      <c r="AE36" s="21">
        <f t="shared" ca="1" si="13"/>
        <v>9.3323999999999998</v>
      </c>
      <c r="AF36" s="21">
        <f t="shared" ca="1" si="13"/>
        <v>9.3323999999999998</v>
      </c>
      <c r="AG36" s="21">
        <f t="shared" ca="1" si="13"/>
        <v>9.3323999999999998</v>
      </c>
      <c r="AH36" s="21">
        <f t="shared" ca="1" si="13"/>
        <v>9.3323999999999998</v>
      </c>
      <c r="AI36" s="21">
        <f t="shared" ca="1" si="13"/>
        <v>9.3323999999999998</v>
      </c>
      <c r="AJ36" s="21">
        <f t="shared" ca="1" si="13"/>
        <v>9.3323999999999998</v>
      </c>
      <c r="AK36" s="21">
        <f t="shared" ca="1" si="13"/>
        <v>9.3323999999999998</v>
      </c>
      <c r="AL36" s="21">
        <f t="shared" ca="1" si="13"/>
        <v>9.3323999999999998</v>
      </c>
      <c r="AM36" s="21">
        <f t="shared" ca="1" si="13"/>
        <v>9.3323999999999998</v>
      </c>
      <c r="AN36" s="21">
        <f t="shared" ca="1" si="13"/>
        <v>9.3323999999999998</v>
      </c>
      <c r="AO36" s="21">
        <f t="shared" ca="1" si="13"/>
        <v>9.3323999999999998</v>
      </c>
      <c r="AP36" s="21">
        <f t="shared" ca="1" si="13"/>
        <v>9.3323999999999998</v>
      </c>
      <c r="AQ36" s="21">
        <f t="shared" ca="1" si="13"/>
        <v>9.3323999999999998</v>
      </c>
      <c r="AR36" s="21">
        <f t="shared" ca="1" si="13"/>
        <v>9.3323999999999998</v>
      </c>
      <c r="AS36" s="21">
        <f t="shared" ca="1" si="13"/>
        <v>9.3323999999999998</v>
      </c>
      <c r="AT36" s="21">
        <f t="shared" ca="1" si="13"/>
        <v>9.3323999999999998</v>
      </c>
      <c r="AU36" s="21">
        <f t="shared" ca="1" si="13"/>
        <v>9.3323999999999998</v>
      </c>
      <c r="AV36" s="21">
        <f t="shared" ca="1" si="13"/>
        <v>9.3323999999999998</v>
      </c>
      <c r="AW36" s="21">
        <f t="shared" ca="1" si="13"/>
        <v>9.3323999999999998</v>
      </c>
      <c r="AX36" s="21">
        <f t="shared" ca="1" si="13"/>
        <v>9.3323999999999998</v>
      </c>
      <c r="AY36" s="21">
        <f t="shared" ref="AY36:CD36" ca="1" si="14">AY31*$D30*$D31*$D11/1000</f>
        <v>9.3323999999999998</v>
      </c>
      <c r="AZ36" s="21">
        <f t="shared" ca="1" si="14"/>
        <v>9.3323999999999998</v>
      </c>
      <c r="BA36" s="21">
        <f t="shared" ca="1" si="14"/>
        <v>9.3323999999999998</v>
      </c>
      <c r="BB36" s="21">
        <f t="shared" ca="1" si="14"/>
        <v>9.3323999999999998</v>
      </c>
      <c r="BC36" s="21">
        <f t="shared" ca="1" si="14"/>
        <v>9.3323999999999998</v>
      </c>
      <c r="BD36" s="21">
        <f t="shared" ca="1" si="14"/>
        <v>9.3323999999999998</v>
      </c>
      <c r="BE36" s="21">
        <f t="shared" ca="1" si="14"/>
        <v>9.3323999999999998</v>
      </c>
      <c r="BF36" s="21">
        <f t="shared" ca="1" si="14"/>
        <v>9.3323999999999998</v>
      </c>
      <c r="BG36" s="21">
        <f t="shared" ca="1" si="14"/>
        <v>9.3323999999999998</v>
      </c>
      <c r="BH36" s="21">
        <f t="shared" ca="1" si="14"/>
        <v>9.3323999999999998</v>
      </c>
      <c r="BI36" s="21">
        <f t="shared" ca="1" si="14"/>
        <v>9.3323999999999998</v>
      </c>
      <c r="BJ36" s="21">
        <f t="shared" ca="1" si="14"/>
        <v>9.3323999999999998</v>
      </c>
      <c r="BK36" s="21">
        <f t="shared" ca="1" si="14"/>
        <v>9.3323999999999998</v>
      </c>
      <c r="BL36" s="21">
        <f t="shared" ca="1" si="14"/>
        <v>9.3323999999999998</v>
      </c>
      <c r="BM36" s="21">
        <f t="shared" ca="1" si="14"/>
        <v>9.3323999999999998</v>
      </c>
      <c r="BN36" s="21">
        <f t="shared" ca="1" si="14"/>
        <v>9.3323999999999998</v>
      </c>
      <c r="BO36" s="21">
        <f t="shared" ca="1" si="14"/>
        <v>9.3323999999999998</v>
      </c>
      <c r="BP36" s="21">
        <f t="shared" ca="1" si="14"/>
        <v>9.3323999999999998</v>
      </c>
      <c r="BQ36" s="21">
        <f t="shared" ca="1" si="14"/>
        <v>9.3323999999999998</v>
      </c>
      <c r="BR36" s="21">
        <f t="shared" ca="1" si="14"/>
        <v>9.3323999999999998</v>
      </c>
      <c r="BS36" s="21">
        <f t="shared" ca="1" si="14"/>
        <v>9.3323999999999998</v>
      </c>
      <c r="BT36" s="21">
        <f t="shared" ca="1" si="14"/>
        <v>9.3323999999999998</v>
      </c>
      <c r="BU36" s="21">
        <f t="shared" ca="1" si="14"/>
        <v>9.3323999999999998</v>
      </c>
      <c r="BV36" s="21">
        <f t="shared" ca="1" si="14"/>
        <v>9.3323999999999998</v>
      </c>
      <c r="BW36" s="21">
        <f t="shared" ca="1" si="14"/>
        <v>9.3323999999999998</v>
      </c>
      <c r="BX36" s="21">
        <f t="shared" ca="1" si="14"/>
        <v>9.3323999999999998</v>
      </c>
      <c r="BY36" s="21">
        <f t="shared" ca="1" si="14"/>
        <v>9.3323999999999998</v>
      </c>
      <c r="BZ36" s="21">
        <f t="shared" ca="1" si="14"/>
        <v>9.3323999999999998</v>
      </c>
      <c r="CA36" s="21">
        <f t="shared" ca="1" si="14"/>
        <v>9.3323999999999998</v>
      </c>
      <c r="CB36" s="21">
        <f t="shared" ca="1" si="14"/>
        <v>9.3323999999999998</v>
      </c>
      <c r="CC36" s="21">
        <f t="shared" ca="1" si="14"/>
        <v>9.3323999999999998</v>
      </c>
      <c r="CD36" s="21">
        <f t="shared" ca="1" si="14"/>
        <v>9.3323999999999998</v>
      </c>
      <c r="CE36" s="21">
        <f t="shared" ref="CE36:DN36" ca="1" si="15">CE31*$D30*$D31*$D11/1000</f>
        <v>9.3323999999999998</v>
      </c>
      <c r="CF36" s="21">
        <f t="shared" ca="1" si="15"/>
        <v>9.3323999999999998</v>
      </c>
      <c r="CG36" s="21">
        <f t="shared" ca="1" si="15"/>
        <v>9.3323999999999998</v>
      </c>
      <c r="CH36" s="21">
        <f t="shared" ca="1" si="15"/>
        <v>9.3323999999999998</v>
      </c>
      <c r="CI36" s="21">
        <f t="shared" ca="1" si="15"/>
        <v>9.3323999999999998</v>
      </c>
      <c r="CJ36" s="21">
        <f t="shared" ca="1" si="15"/>
        <v>9.3323999999999998</v>
      </c>
      <c r="CK36" s="21">
        <f t="shared" ca="1" si="15"/>
        <v>9.3323999999999998</v>
      </c>
      <c r="CL36" s="21">
        <f t="shared" ca="1" si="15"/>
        <v>9.3323999999999998</v>
      </c>
      <c r="CM36" s="21">
        <f t="shared" ca="1" si="15"/>
        <v>9.3323999999999998</v>
      </c>
      <c r="CN36" s="21">
        <f t="shared" ca="1" si="15"/>
        <v>9.3323999999999998</v>
      </c>
      <c r="CO36" s="21">
        <f t="shared" ca="1" si="15"/>
        <v>9.3323999999999998</v>
      </c>
      <c r="CP36" s="21">
        <f t="shared" ca="1" si="15"/>
        <v>9.3323999999999998</v>
      </c>
      <c r="CQ36" s="21">
        <f t="shared" ca="1" si="15"/>
        <v>9.3323999999999998</v>
      </c>
      <c r="CR36" s="21">
        <f t="shared" ca="1" si="15"/>
        <v>9.3323999999999998</v>
      </c>
      <c r="CS36" s="21">
        <f t="shared" ca="1" si="15"/>
        <v>9.3323999999999998</v>
      </c>
      <c r="CT36" s="21">
        <f t="shared" ca="1" si="15"/>
        <v>9.3323999999999998</v>
      </c>
      <c r="CU36" s="21">
        <f t="shared" ca="1" si="15"/>
        <v>9.3323999999999998</v>
      </c>
      <c r="CV36" s="21">
        <f t="shared" ca="1" si="15"/>
        <v>9.3323999999999998</v>
      </c>
      <c r="CW36" s="21">
        <f t="shared" ca="1" si="15"/>
        <v>9.3323999999999998</v>
      </c>
      <c r="CX36" s="21">
        <f t="shared" ca="1" si="15"/>
        <v>9.3323999999999998</v>
      </c>
      <c r="CY36" s="21">
        <f t="shared" ca="1" si="15"/>
        <v>9.3323999999999998</v>
      </c>
      <c r="CZ36" s="21">
        <f t="shared" ca="1" si="15"/>
        <v>9.3323999999999998</v>
      </c>
      <c r="DA36" s="21">
        <f t="shared" ca="1" si="15"/>
        <v>9.3323999999999998</v>
      </c>
      <c r="DB36" s="21">
        <f t="shared" ca="1" si="15"/>
        <v>9.3323999999999998</v>
      </c>
      <c r="DC36" s="21">
        <f t="shared" ca="1" si="15"/>
        <v>9.3323999999999998</v>
      </c>
      <c r="DD36" s="21">
        <f t="shared" ca="1" si="15"/>
        <v>9.3323999999999998</v>
      </c>
      <c r="DE36" s="21">
        <f t="shared" ca="1" si="15"/>
        <v>9.3323999999999998</v>
      </c>
      <c r="DF36" s="21">
        <f t="shared" ca="1" si="15"/>
        <v>9.3323999999999998</v>
      </c>
      <c r="DG36" s="21">
        <f t="shared" ca="1" si="15"/>
        <v>9.3323999999999998</v>
      </c>
      <c r="DH36" s="21">
        <f t="shared" ca="1" si="15"/>
        <v>9.3323999999999998</v>
      </c>
      <c r="DI36" s="21">
        <f t="shared" ca="1" si="15"/>
        <v>9.3323999999999998</v>
      </c>
      <c r="DJ36" s="21">
        <f t="shared" ca="1" si="15"/>
        <v>9.3323999999999998</v>
      </c>
      <c r="DK36" s="21">
        <f t="shared" ca="1" si="15"/>
        <v>9.3323999999999998</v>
      </c>
      <c r="DL36" s="21">
        <f t="shared" ca="1" si="15"/>
        <v>9.3323999999999998</v>
      </c>
      <c r="DM36" s="21">
        <f t="shared" ca="1" si="15"/>
        <v>9.3323999999999998</v>
      </c>
      <c r="DN36" s="21">
        <f t="shared" ca="1" si="15"/>
        <v>9.3323999999999998</v>
      </c>
    </row>
    <row r="37" spans="1:118" x14ac:dyDescent="0.3">
      <c r="A37" s="34" t="s">
        <v>47</v>
      </c>
      <c r="B37" s="12" t="s">
        <v>55</v>
      </c>
      <c r="C37" s="12" t="s">
        <v>56</v>
      </c>
      <c r="D37" s="174" cm="1">
        <f t="array" aca="1" ref="D37" ca="1">INDEX(INDIRECT(VLOOKUP($D$9, $E$194:$F$202, 2, 0)), ROW(28:28), 1)</f>
        <v>2</v>
      </c>
      <c r="E37" s="19"/>
      <c r="F37" s="126"/>
      <c r="I37" s="1"/>
      <c r="J37" s="262"/>
      <c r="K37" s="30"/>
      <c r="L37" s="10" t="s">
        <v>24</v>
      </c>
      <c r="M37" s="10" t="s">
        <v>16</v>
      </c>
      <c r="N37" s="21">
        <f ca="1">(N36-N34-N35)*$D39</f>
        <v>8.0119699999999998</v>
      </c>
      <c r="O37" s="1"/>
      <c r="P37" s="30"/>
      <c r="Q37" s="10" t="s">
        <v>24</v>
      </c>
      <c r="R37" s="10" t="s">
        <v>16</v>
      </c>
      <c r="S37" s="21">
        <f t="shared" ref="S37:AX37" ca="1" si="16">(S36-S34-S35)*$D39</f>
        <v>9.3191956999999981</v>
      </c>
      <c r="T37" s="21">
        <f t="shared" ca="1" si="16"/>
        <v>9.3059913999999999</v>
      </c>
      <c r="U37" s="21">
        <f t="shared" ca="1" si="16"/>
        <v>9.2927870999999982</v>
      </c>
      <c r="V37" s="21">
        <f t="shared" ca="1" si="16"/>
        <v>9.2795828</v>
      </c>
      <c r="W37" s="21">
        <f t="shared" ca="1" si="16"/>
        <v>9.2663784999999983</v>
      </c>
      <c r="X37" s="21">
        <f t="shared" ca="1" si="16"/>
        <v>9.2531742000000001</v>
      </c>
      <c r="Y37" s="21">
        <f t="shared" ca="1" si="16"/>
        <v>9.2399698999999984</v>
      </c>
      <c r="Z37" s="21">
        <f t="shared" ca="1" si="16"/>
        <v>9.2267656000000002</v>
      </c>
      <c r="AA37" s="21">
        <f t="shared" ca="1" si="16"/>
        <v>9.2135612999999985</v>
      </c>
      <c r="AB37" s="21">
        <f t="shared" ca="1" si="16"/>
        <v>9.2003570000000003</v>
      </c>
      <c r="AC37" s="21">
        <f t="shared" ca="1" si="16"/>
        <v>9.1871526999999986</v>
      </c>
      <c r="AD37" s="21">
        <f t="shared" ca="1" si="16"/>
        <v>9.1739484000000004</v>
      </c>
      <c r="AE37" s="21">
        <f t="shared" ca="1" si="16"/>
        <v>9.1607440999999987</v>
      </c>
      <c r="AF37" s="21">
        <f t="shared" ca="1" si="16"/>
        <v>9.1475398000000006</v>
      </c>
      <c r="AG37" s="21">
        <f t="shared" ca="1" si="16"/>
        <v>9.1343354999999988</v>
      </c>
      <c r="AH37" s="21">
        <f t="shared" ca="1" si="16"/>
        <v>9.1211312000000007</v>
      </c>
      <c r="AI37" s="21">
        <f t="shared" ca="1" si="16"/>
        <v>9.1079268999999989</v>
      </c>
      <c r="AJ37" s="21">
        <f t="shared" ca="1" si="16"/>
        <v>9.0947226000000008</v>
      </c>
      <c r="AK37" s="21">
        <f t="shared" ca="1" si="16"/>
        <v>9.081518299999999</v>
      </c>
      <c r="AL37" s="21">
        <f t="shared" ca="1" si="16"/>
        <v>9.0683139999999991</v>
      </c>
      <c r="AM37" s="21">
        <f t="shared" ca="1" si="16"/>
        <v>9.0551096999999992</v>
      </c>
      <c r="AN37" s="21">
        <f t="shared" ca="1" si="16"/>
        <v>9.0419053999999992</v>
      </c>
      <c r="AO37" s="21">
        <f t="shared" ca="1" si="16"/>
        <v>9.0287010999999993</v>
      </c>
      <c r="AP37" s="21">
        <f t="shared" ca="1" si="16"/>
        <v>9.0154967999999993</v>
      </c>
      <c r="AQ37" s="21">
        <f t="shared" ca="1" si="16"/>
        <v>9.0022924999999994</v>
      </c>
      <c r="AR37" s="21">
        <f t="shared" ca="1" si="16"/>
        <v>8.9890881999999994</v>
      </c>
      <c r="AS37" s="21">
        <f t="shared" ca="1" si="16"/>
        <v>8.9758838999999995</v>
      </c>
      <c r="AT37" s="21">
        <f t="shared" ca="1" si="16"/>
        <v>8.9626795999999995</v>
      </c>
      <c r="AU37" s="21">
        <f t="shared" ca="1" si="16"/>
        <v>8.9494752999999996</v>
      </c>
      <c r="AV37" s="21">
        <f t="shared" ca="1" si="16"/>
        <v>8.9362709999999996</v>
      </c>
      <c r="AW37" s="21">
        <f t="shared" ca="1" si="16"/>
        <v>8.9230666999999997</v>
      </c>
      <c r="AX37" s="21">
        <f t="shared" ca="1" si="16"/>
        <v>8.9098623999999997</v>
      </c>
      <c r="AY37" s="21">
        <f t="shared" ref="AY37:CD37" ca="1" si="17">(AY36-AY34-AY35)*$D39</f>
        <v>8.8966580999999998</v>
      </c>
      <c r="AZ37" s="21">
        <f t="shared" ca="1" si="17"/>
        <v>8.8834537999999998</v>
      </c>
      <c r="BA37" s="21">
        <f t="shared" ca="1" si="17"/>
        <v>8.8702494999999999</v>
      </c>
      <c r="BB37" s="21">
        <f t="shared" ca="1" si="17"/>
        <v>8.8570452</v>
      </c>
      <c r="BC37" s="21">
        <f t="shared" ca="1" si="17"/>
        <v>8.8438409</v>
      </c>
      <c r="BD37" s="21">
        <f t="shared" ca="1" si="17"/>
        <v>8.8306366000000001</v>
      </c>
      <c r="BE37" s="21">
        <f t="shared" ca="1" si="17"/>
        <v>8.8174323000000001</v>
      </c>
      <c r="BF37" s="21">
        <f t="shared" ca="1" si="17"/>
        <v>8.8042280000000002</v>
      </c>
      <c r="BG37" s="21">
        <f t="shared" ca="1" si="17"/>
        <v>8.7910236999999984</v>
      </c>
      <c r="BH37" s="21">
        <f t="shared" ca="1" si="17"/>
        <v>8.7778194000000003</v>
      </c>
      <c r="BI37" s="21">
        <f t="shared" ca="1" si="17"/>
        <v>8.7646150999999985</v>
      </c>
      <c r="BJ37" s="21">
        <f t="shared" ca="1" si="17"/>
        <v>8.7514108000000004</v>
      </c>
      <c r="BK37" s="21">
        <f t="shared" ca="1" si="17"/>
        <v>8.7382064999999987</v>
      </c>
      <c r="BL37" s="21">
        <f t="shared" ca="1" si="17"/>
        <v>8.7250022000000005</v>
      </c>
      <c r="BM37" s="21">
        <f t="shared" ca="1" si="17"/>
        <v>8.7117978999999988</v>
      </c>
      <c r="BN37" s="21">
        <f t="shared" ca="1" si="17"/>
        <v>8.6985936000000006</v>
      </c>
      <c r="BO37" s="21">
        <f t="shared" ca="1" si="17"/>
        <v>8.6853892999999989</v>
      </c>
      <c r="BP37" s="21">
        <f t="shared" ca="1" si="17"/>
        <v>8.6721850000000007</v>
      </c>
      <c r="BQ37" s="21">
        <f t="shared" ca="1" si="17"/>
        <v>8.658980699999999</v>
      </c>
      <c r="BR37" s="21">
        <f t="shared" ca="1" si="17"/>
        <v>8.6457764000000008</v>
      </c>
      <c r="BS37" s="21">
        <f t="shared" ca="1" si="17"/>
        <v>8.6325720999999991</v>
      </c>
      <c r="BT37" s="21">
        <f t="shared" ca="1" si="17"/>
        <v>8.6193678000000009</v>
      </c>
      <c r="BU37" s="21">
        <f t="shared" ca="1" si="17"/>
        <v>8.6061634999999992</v>
      </c>
      <c r="BV37" s="21">
        <f t="shared" ca="1" si="17"/>
        <v>8.592959200000001</v>
      </c>
      <c r="BW37" s="21">
        <f t="shared" ca="1" si="17"/>
        <v>8.5797548999999993</v>
      </c>
      <c r="BX37" s="21">
        <f t="shared" ca="1" si="17"/>
        <v>8.5665506000000011</v>
      </c>
      <c r="BY37" s="21">
        <f t="shared" ca="1" si="17"/>
        <v>8.5533462999999994</v>
      </c>
      <c r="BZ37" s="21">
        <f t="shared" ca="1" si="17"/>
        <v>8.5401419999999995</v>
      </c>
      <c r="CA37" s="21">
        <f t="shared" ca="1" si="17"/>
        <v>8.5269376999999995</v>
      </c>
      <c r="CB37" s="21">
        <f t="shared" ca="1" si="17"/>
        <v>8.5137333999999996</v>
      </c>
      <c r="CC37" s="21">
        <f t="shared" ca="1" si="17"/>
        <v>8.5005290999999996</v>
      </c>
      <c r="CD37" s="21">
        <f t="shared" ca="1" si="17"/>
        <v>8.4873247999999997</v>
      </c>
      <c r="CE37" s="21">
        <f t="shared" ref="CE37:DJ37" ca="1" si="18">(CE36-CE34-CE35)*$D39</f>
        <v>8.4741204999999997</v>
      </c>
      <c r="CF37" s="21">
        <f t="shared" ca="1" si="18"/>
        <v>8.4609161999999998</v>
      </c>
      <c r="CG37" s="21">
        <f t="shared" ca="1" si="18"/>
        <v>8.4477118999999998</v>
      </c>
      <c r="CH37" s="21">
        <f t="shared" ca="1" si="18"/>
        <v>8.4345075999999999</v>
      </c>
      <c r="CI37" s="21">
        <f t="shared" ca="1" si="18"/>
        <v>8.4213032999999999</v>
      </c>
      <c r="CJ37" s="21">
        <f t="shared" ca="1" si="18"/>
        <v>8.408099</v>
      </c>
      <c r="CK37" s="21">
        <f t="shared" ca="1" si="18"/>
        <v>8.3948947</v>
      </c>
      <c r="CL37" s="21">
        <f t="shared" ca="1" si="18"/>
        <v>8.3816904000000001</v>
      </c>
      <c r="CM37" s="21">
        <f t="shared" ca="1" si="18"/>
        <v>8.3684861000000001</v>
      </c>
      <c r="CN37" s="21">
        <f t="shared" ca="1" si="18"/>
        <v>8.3552818000000002</v>
      </c>
      <c r="CO37" s="21">
        <f t="shared" ca="1" si="18"/>
        <v>8.3420775000000003</v>
      </c>
      <c r="CP37" s="21">
        <f t="shared" ca="1" si="18"/>
        <v>8.3288732000000003</v>
      </c>
      <c r="CQ37" s="21">
        <f t="shared" ca="1" si="18"/>
        <v>8.3156689000000004</v>
      </c>
      <c r="CR37" s="21">
        <f t="shared" ca="1" si="18"/>
        <v>8.3024646000000004</v>
      </c>
      <c r="CS37" s="21">
        <f t="shared" ca="1" si="18"/>
        <v>8.2892602999999987</v>
      </c>
      <c r="CT37" s="21">
        <f t="shared" ca="1" si="18"/>
        <v>8.2760560000000005</v>
      </c>
      <c r="CU37" s="21">
        <f t="shared" ca="1" si="18"/>
        <v>8.2628516999999988</v>
      </c>
      <c r="CV37" s="21">
        <f t="shared" ca="1" si="18"/>
        <v>8.2496474000000006</v>
      </c>
      <c r="CW37" s="21">
        <f t="shared" ca="1" si="18"/>
        <v>8.2364430999999989</v>
      </c>
      <c r="CX37" s="21">
        <f t="shared" ca="1" si="18"/>
        <v>8.2232388000000007</v>
      </c>
      <c r="CY37" s="21">
        <f t="shared" ca="1" si="18"/>
        <v>8.210034499999999</v>
      </c>
      <c r="CZ37" s="21">
        <f t="shared" ca="1" si="18"/>
        <v>8.1968302000000008</v>
      </c>
      <c r="DA37" s="21">
        <f t="shared" ca="1" si="18"/>
        <v>8.1836258999999991</v>
      </c>
      <c r="DB37" s="21">
        <f t="shared" ca="1" si="18"/>
        <v>8.170421600000001</v>
      </c>
      <c r="DC37" s="21">
        <f t="shared" ca="1" si="18"/>
        <v>8.1572172999999992</v>
      </c>
      <c r="DD37" s="21">
        <f t="shared" ca="1" si="18"/>
        <v>8.1440130000000011</v>
      </c>
      <c r="DE37" s="21">
        <f t="shared" ca="1" si="18"/>
        <v>8.1308086999999993</v>
      </c>
      <c r="DF37" s="21">
        <f t="shared" ca="1" si="18"/>
        <v>8.1176044000000012</v>
      </c>
      <c r="DG37" s="21">
        <f t="shared" ca="1" si="18"/>
        <v>8.1044000999999994</v>
      </c>
      <c r="DH37" s="21">
        <f t="shared" ca="1" si="18"/>
        <v>8.0911958000000013</v>
      </c>
      <c r="DI37" s="21">
        <f t="shared" ca="1" si="18"/>
        <v>8.0779914999999995</v>
      </c>
      <c r="DJ37" s="21">
        <f t="shared" ca="1" si="18"/>
        <v>8.0647872000000014</v>
      </c>
      <c r="DK37" s="21">
        <f t="shared" ref="DK37:DN37" ca="1" si="19">(DK36-DK34-DK35)*$D39</f>
        <v>8.0515828999999997</v>
      </c>
      <c r="DL37" s="21">
        <f t="shared" ca="1" si="19"/>
        <v>8.0383786000000015</v>
      </c>
      <c r="DM37" s="21">
        <f t="shared" ca="1" si="19"/>
        <v>8.0251742999999998</v>
      </c>
      <c r="DN37" s="21">
        <f t="shared" ca="1" si="19"/>
        <v>8.0119699999999998</v>
      </c>
    </row>
    <row r="38" spans="1:118" x14ac:dyDescent="0.3">
      <c r="A38" s="10"/>
      <c r="B38" s="10" t="s">
        <v>57</v>
      </c>
      <c r="C38" s="10" t="s">
        <v>58</v>
      </c>
      <c r="D38" s="213" cm="1">
        <f t="array" aca="1" ref="D38" ca="1">INDEX(INDIRECT(VLOOKUP($D$9, $E$194:$F$202, 2, 0)), ROW(29:29), 1)</f>
        <v>0.9</v>
      </c>
      <c r="E38" s="19"/>
      <c r="F38" s="126"/>
      <c r="I38" s="1"/>
      <c r="J38" s="262"/>
      <c r="K38" s="30"/>
      <c r="L38" s="10" t="s">
        <v>32</v>
      </c>
      <c r="M38" s="10" t="s">
        <v>16</v>
      </c>
      <c r="N38" s="21">
        <f ca="1">N36-N37-N34-N35</f>
        <v>0</v>
      </c>
      <c r="O38" s="1"/>
      <c r="P38" s="30"/>
      <c r="Q38" s="10" t="s">
        <v>32</v>
      </c>
      <c r="R38" s="10" t="s">
        <v>16</v>
      </c>
      <c r="S38" s="21">
        <f ca="1">S36-S37-S34-S35</f>
        <v>1.7240982946864492E-15</v>
      </c>
      <c r="T38" s="21">
        <f ca="1">T36-T37-T34-T35</f>
        <v>-1.0451708942760263E-16</v>
      </c>
      <c r="U38" s="21">
        <f t="shared" ref="U38:CF38" ca="1" si="20">U36-U37-U34-U35</f>
        <v>1.6193643648243494E-15</v>
      </c>
      <c r="V38" s="21">
        <f t="shared" ca="1" si="20"/>
        <v>-2.0903417885520525E-16</v>
      </c>
      <c r="W38" s="21">
        <f t="shared" ca="1" si="20"/>
        <v>1.5144135945277526E-15</v>
      </c>
      <c r="X38" s="21">
        <f t="shared" ca="1" si="20"/>
        <v>-3.1398494915180208E-16</v>
      </c>
      <c r="Y38" s="21">
        <f t="shared" ca="1" si="20"/>
        <v>1.4033912920652369E-15</v>
      </c>
      <c r="Z38" s="21">
        <f t="shared" ca="1" si="20"/>
        <v>-4.1806835771041051E-16</v>
      </c>
      <c r="AA38" s="21">
        <f t="shared" ca="1" si="20"/>
        <v>1.313185671314443E-15</v>
      </c>
      <c r="AB38" s="21">
        <f t="shared" ca="1" si="20"/>
        <v>-5.2388648974499574E-16</v>
      </c>
      <c r="AC38" s="21">
        <f t="shared" ca="1" si="20"/>
        <v>1.1934897514720433E-15</v>
      </c>
      <c r="AD38" s="21">
        <f t="shared" ca="1" si="20"/>
        <v>-6.2796989830360417E-16</v>
      </c>
      <c r="AE38" s="21">
        <f t="shared" ca="1" si="20"/>
        <v>1.1032841307212493E-15</v>
      </c>
      <c r="AF38" s="21">
        <f t="shared" ca="1" si="20"/>
        <v>-7.4593109467002705E-16</v>
      </c>
      <c r="AG38" s="21">
        <f t="shared" ca="1" si="20"/>
        <v>9.8532293435482643E-16</v>
      </c>
      <c r="AH38" s="21">
        <f t="shared" ca="1" si="20"/>
        <v>-8.3613671542082102E-16</v>
      </c>
      <c r="AI38" s="21">
        <f t="shared" ca="1" si="20"/>
        <v>8.9511731360403246E-16</v>
      </c>
      <c r="AJ38" s="21">
        <f t="shared" ca="1" si="20"/>
        <v>-9.2634233617161499E-16</v>
      </c>
      <c r="AK38" s="21">
        <f t="shared" ca="1" si="20"/>
        <v>7.7715611723760958E-16</v>
      </c>
      <c r="AL38" s="21">
        <f t="shared" ca="1" si="20"/>
        <v>7.2858385991025898E-16</v>
      </c>
      <c r="AM38" s="21">
        <f t="shared" ca="1" si="20"/>
        <v>6.8695049648681561E-16</v>
      </c>
      <c r="AN38" s="21">
        <f t="shared" ca="1" si="20"/>
        <v>6.106226635438361E-16</v>
      </c>
      <c r="AO38" s="21">
        <f t="shared" ca="1" si="20"/>
        <v>5.6898930012039273E-16</v>
      </c>
      <c r="AP38" s="21">
        <f t="shared" ca="1" si="20"/>
        <v>5.2041704279304213E-16</v>
      </c>
      <c r="AQ38" s="21">
        <f t="shared" ca="1" si="20"/>
        <v>4.7878367936959876E-16</v>
      </c>
      <c r="AR38" s="21">
        <f t="shared" ca="1" si="20"/>
        <v>4.3021142204224816E-16</v>
      </c>
      <c r="AS38" s="21">
        <f t="shared" ca="1" si="20"/>
        <v>3.8857805861880479E-16</v>
      </c>
      <c r="AT38" s="21">
        <f t="shared" ca="1" si="20"/>
        <v>2.8449465006019636E-16</v>
      </c>
      <c r="AU38" s="21">
        <f t="shared" ca="1" si="20"/>
        <v>2.4286128663675299E-16</v>
      </c>
      <c r="AV38" s="21">
        <f t="shared" ca="1" si="20"/>
        <v>1.9428902930940239E-16</v>
      </c>
      <c r="AW38" s="21">
        <f t="shared" ca="1" si="20"/>
        <v>1.5265566588595902E-16</v>
      </c>
      <c r="AX38" s="21">
        <f t="shared" ca="1" si="20"/>
        <v>1.0408340855860843E-16</v>
      </c>
      <c r="AY38" s="21">
        <f t="shared" ca="1" si="20"/>
        <v>5.5511151231257827E-17</v>
      </c>
      <c r="AZ38" s="21">
        <f t="shared" ca="1" si="20"/>
        <v>0</v>
      </c>
      <c r="BA38" s="21">
        <f t="shared" ca="1" si="20"/>
        <v>0</v>
      </c>
      <c r="BB38" s="21">
        <f t="shared" ca="1" si="20"/>
        <v>-7.6327832942979512E-17</v>
      </c>
      <c r="BC38" s="21">
        <f t="shared" ca="1" si="20"/>
        <v>-1.8041124150158794E-16</v>
      </c>
      <c r="BD38" s="21">
        <f t="shared" ca="1" si="20"/>
        <v>-2.2204460492503131E-16</v>
      </c>
      <c r="BE38" s="21">
        <f t="shared" ca="1" si="20"/>
        <v>-2.6367796834847468E-16</v>
      </c>
      <c r="BF38" s="21">
        <f t="shared" ca="1" si="20"/>
        <v>-3.1918911957973251E-16</v>
      </c>
      <c r="BG38" s="21">
        <f t="shared" ca="1" si="20"/>
        <v>1.4155343563970746E-15</v>
      </c>
      <c r="BH38" s="21">
        <f t="shared" ca="1" si="20"/>
        <v>-4.0245584642661925E-16</v>
      </c>
      <c r="BI38" s="21">
        <f t="shared" ca="1" si="20"/>
        <v>1.3322676295501878E-15</v>
      </c>
      <c r="BJ38" s="21">
        <f t="shared" ca="1" si="20"/>
        <v>-5.5511151231257827E-16</v>
      </c>
      <c r="BK38" s="21">
        <f t="shared" ca="1" si="20"/>
        <v>1.1796119636642288E-15</v>
      </c>
      <c r="BL38" s="21">
        <f t="shared" ca="1" si="20"/>
        <v>-6.3837823915946501E-16</v>
      </c>
      <c r="BM38" s="21">
        <f t="shared" ca="1" si="20"/>
        <v>1.0963452368173421E-15</v>
      </c>
      <c r="BN38" s="21">
        <f t="shared" ca="1" si="20"/>
        <v>-7.3552275381416621E-16</v>
      </c>
      <c r="BO38" s="21">
        <f t="shared" ca="1" si="20"/>
        <v>9.9920072216264089E-16</v>
      </c>
      <c r="BP38" s="21">
        <f t="shared" ca="1" si="20"/>
        <v>-8.1878948066105295E-16</v>
      </c>
      <c r="BQ38" s="21">
        <f t="shared" ca="1" si="20"/>
        <v>9.0205620750793969E-16</v>
      </c>
      <c r="BR38" s="21">
        <f t="shared" ca="1" si="20"/>
        <v>-9.1593399531575415E-16</v>
      </c>
      <c r="BS38" s="21">
        <f t="shared" ca="1" si="20"/>
        <v>8.1878948066105295E-16</v>
      </c>
      <c r="BT38" s="21">
        <f t="shared" ca="1" si="20"/>
        <v>-9.9920072216264089E-16</v>
      </c>
      <c r="BU38" s="21">
        <f t="shared" ca="1" si="20"/>
        <v>7.2164496600635175E-16</v>
      </c>
      <c r="BV38" s="21">
        <f t="shared" ca="1" si="20"/>
        <v>-1.2073675392798577E-15</v>
      </c>
      <c r="BW38" s="21">
        <f t="shared" ca="1" si="20"/>
        <v>5.2735593669694936E-16</v>
      </c>
      <c r="BX38" s="21">
        <f t="shared" ca="1" si="20"/>
        <v>-1.2906342661267445E-15</v>
      </c>
      <c r="BY38" s="21">
        <f t="shared" ca="1" si="20"/>
        <v>4.3021142204224816E-16</v>
      </c>
      <c r="BZ38" s="21">
        <f t="shared" ca="1" si="20"/>
        <v>3.8857805861880479E-16</v>
      </c>
      <c r="CA38" s="21">
        <f t="shared" ca="1" si="20"/>
        <v>3.4694469519536142E-16</v>
      </c>
      <c r="CB38" s="21">
        <f t="shared" ca="1" si="20"/>
        <v>3.0531133177191805E-16</v>
      </c>
      <c r="CC38" s="21">
        <f t="shared" ca="1" si="20"/>
        <v>2.4980018054066022E-16</v>
      </c>
      <c r="CD38" s="21">
        <f t="shared" ca="1" si="20"/>
        <v>2.0816681711721685E-16</v>
      </c>
      <c r="CE38" s="21">
        <f t="shared" ca="1" si="20"/>
        <v>1.6653345369377348E-16</v>
      </c>
      <c r="CF38" s="21">
        <f t="shared" ca="1" si="20"/>
        <v>1.1102230246251565E-16</v>
      </c>
      <c r="CG38" s="21">
        <f t="shared" ref="CG38:DN38" ca="1" si="21">CG36-CG37-CG34-CG35</f>
        <v>0</v>
      </c>
      <c r="CH38" s="21">
        <f t="shared" ca="1" si="21"/>
        <v>0</v>
      </c>
      <c r="CI38" s="21">
        <f t="shared" ca="1" si="21"/>
        <v>0</v>
      </c>
      <c r="CJ38" s="21">
        <f t="shared" ca="1" si="21"/>
        <v>0</v>
      </c>
      <c r="CK38" s="21">
        <f t="shared" ca="1" si="21"/>
        <v>-1.1102230246251565E-16</v>
      </c>
      <c r="CL38" s="21">
        <f t="shared" ca="1" si="21"/>
        <v>-1.5265566588595902E-16</v>
      </c>
      <c r="CM38" s="21">
        <f t="shared" ca="1" si="21"/>
        <v>-3.0531133177191805E-16</v>
      </c>
      <c r="CN38" s="21">
        <f t="shared" ca="1" si="21"/>
        <v>-3.6082248300317588E-16</v>
      </c>
      <c r="CO38" s="21">
        <f t="shared" ca="1" si="21"/>
        <v>-3.8857805861880479E-16</v>
      </c>
      <c r="CP38" s="21">
        <f t="shared" ca="1" si="21"/>
        <v>-4.4408920985006262E-16</v>
      </c>
      <c r="CQ38" s="21">
        <f t="shared" ca="1" si="21"/>
        <v>-4.9960036108132044E-16</v>
      </c>
      <c r="CR38" s="21">
        <f t="shared" ca="1" si="21"/>
        <v>-5.2735593669694936E-16</v>
      </c>
      <c r="CS38" s="21">
        <f t="shared" ca="1" si="21"/>
        <v>1.1934897514720433E-15</v>
      </c>
      <c r="CT38" s="21">
        <f t="shared" ca="1" si="21"/>
        <v>-6.3837823915946501E-16</v>
      </c>
      <c r="CU38" s="21">
        <f t="shared" ca="1" si="21"/>
        <v>1.1102230246251565E-15</v>
      </c>
      <c r="CV38" s="21">
        <f t="shared" ca="1" si="21"/>
        <v>-7.2164496600635175E-16</v>
      </c>
      <c r="CW38" s="21">
        <f t="shared" ca="1" si="21"/>
        <v>9.9920072216264089E-16</v>
      </c>
      <c r="CX38" s="21">
        <f t="shared" ca="1" si="21"/>
        <v>-8.0491169285323849E-16</v>
      </c>
      <c r="CY38" s="21">
        <f t="shared" ca="1" si="21"/>
        <v>9.1593399531575415E-16</v>
      </c>
      <c r="CZ38" s="21">
        <f t="shared" ca="1" si="21"/>
        <v>-8.8817841970012523E-16</v>
      </c>
      <c r="DA38" s="21">
        <f t="shared" ca="1" si="21"/>
        <v>8.3266726846886741E-16</v>
      </c>
      <c r="DB38" s="21">
        <f t="shared" ca="1" si="21"/>
        <v>-1.1102230246251565E-15</v>
      </c>
      <c r="DC38" s="21">
        <f t="shared" ca="1" si="21"/>
        <v>6.3837823915946501E-16</v>
      </c>
      <c r="DD38" s="21">
        <f t="shared" ca="1" si="21"/>
        <v>-1.1934897514720433E-15</v>
      </c>
      <c r="DE38" s="21">
        <f t="shared" ca="1" si="21"/>
        <v>5.2735593669694936E-16</v>
      </c>
      <c r="DF38" s="21">
        <f t="shared" ca="1" si="21"/>
        <v>-1.27675647831893E-15</v>
      </c>
      <c r="DG38" s="21">
        <f t="shared" ca="1" si="21"/>
        <v>4.4408920985006262E-16</v>
      </c>
      <c r="DH38" s="21">
        <f t="shared" ca="1" si="21"/>
        <v>-1.3600232051658168E-15</v>
      </c>
      <c r="DI38" s="21">
        <f t="shared" ca="1" si="21"/>
        <v>3.6082248300317588E-16</v>
      </c>
      <c r="DJ38" s="21">
        <f t="shared" ca="1" si="21"/>
        <v>-1.4710455076283324E-15</v>
      </c>
      <c r="DK38" s="21">
        <f t="shared" ca="1" si="21"/>
        <v>2.7755575615628914E-16</v>
      </c>
      <c r="DL38" s="21">
        <f t="shared" ca="1" si="21"/>
        <v>-1.5543122344752192E-15</v>
      </c>
      <c r="DM38" s="21">
        <f t="shared" ca="1" si="21"/>
        <v>0</v>
      </c>
      <c r="DN38" s="21">
        <f t="shared" ca="1" si="21"/>
        <v>0</v>
      </c>
    </row>
    <row r="39" spans="1:118" x14ac:dyDescent="0.3">
      <c r="A39" s="10"/>
      <c r="B39" s="10" t="s">
        <v>59</v>
      </c>
      <c r="C39" s="10" t="s">
        <v>4</v>
      </c>
      <c r="D39" s="213" cm="1">
        <f t="array" aca="1" ref="D39" ca="1">INDEX(INDIRECT(VLOOKUP($D$9, $E$194:$F$202, 2, 0)), ROW(30:30), 1)</f>
        <v>1</v>
      </c>
      <c r="E39" s="19"/>
      <c r="F39" s="1"/>
      <c r="I39" s="1"/>
      <c r="J39" s="262"/>
      <c r="K39" s="30"/>
      <c r="L39" s="10" t="s">
        <v>8</v>
      </c>
      <c r="M39" s="10" t="s">
        <v>16</v>
      </c>
      <c r="N39" s="21">
        <f ca="1">N38+N35+N34</f>
        <v>1.3204299999999998</v>
      </c>
      <c r="O39" s="1"/>
      <c r="P39" s="30"/>
      <c r="Q39" s="10" t="s">
        <v>8</v>
      </c>
      <c r="R39" s="10" t="s">
        <v>16</v>
      </c>
      <c r="S39" s="21">
        <f ca="1">S38+S35+S34</f>
        <v>1.3204300000001723E-2</v>
      </c>
      <c r="T39" s="21">
        <f ca="1">T38+T35+T34</f>
        <v>2.6408599999999893E-2</v>
      </c>
      <c r="U39" s="21">
        <f t="shared" ref="U39:CF39" ca="1" si="22">U38+U35+U34</f>
        <v>3.9612900000001616E-2</v>
      </c>
      <c r="V39" s="21">
        <f t="shared" ca="1" si="22"/>
        <v>5.2817199999999787E-2</v>
      </c>
      <c r="W39" s="21">
        <f t="shared" ca="1" si="22"/>
        <v>6.602150000000151E-2</v>
      </c>
      <c r="X39" s="21">
        <f t="shared" ca="1" si="22"/>
        <v>7.922579999999968E-2</v>
      </c>
      <c r="Y39" s="21">
        <f t="shared" ca="1" si="22"/>
        <v>9.2430100000001403E-2</v>
      </c>
      <c r="Z39" s="21">
        <f t="shared" ca="1" si="22"/>
        <v>0.10563439999999957</v>
      </c>
      <c r="AA39" s="21">
        <f t="shared" ca="1" si="22"/>
        <v>0.1188387000000013</v>
      </c>
      <c r="AB39" s="21">
        <f t="shared" ca="1" si="22"/>
        <v>0.13204299999999947</v>
      </c>
      <c r="AC39" s="21">
        <f t="shared" ca="1" si="22"/>
        <v>0.14524730000000119</v>
      </c>
      <c r="AD39" s="21">
        <f t="shared" ca="1" si="22"/>
        <v>0.15845159999999936</v>
      </c>
      <c r="AE39" s="21">
        <f t="shared" ca="1" si="22"/>
        <v>0.17165590000000108</v>
      </c>
      <c r="AF39" s="21">
        <f t="shared" ca="1" si="22"/>
        <v>0.18486019999999925</v>
      </c>
      <c r="AG39" s="21">
        <f t="shared" ca="1" si="22"/>
        <v>0.19806450000000098</v>
      </c>
      <c r="AH39" s="21">
        <f t="shared" ca="1" si="22"/>
        <v>0.21126879999999915</v>
      </c>
      <c r="AI39" s="21">
        <f t="shared" ca="1" si="22"/>
        <v>0.22447310000000087</v>
      </c>
      <c r="AJ39" s="21">
        <f t="shared" ca="1" si="22"/>
        <v>0.23767739999999904</v>
      </c>
      <c r="AK39" s="21">
        <f t="shared" ca="1" si="22"/>
        <v>0.25088170000000076</v>
      </c>
      <c r="AL39" s="21">
        <f t="shared" ca="1" si="22"/>
        <v>0.26408600000000071</v>
      </c>
      <c r="AM39" s="21">
        <f t="shared" ca="1" si="22"/>
        <v>0.27729030000000066</v>
      </c>
      <c r="AN39" s="21">
        <f t="shared" ca="1" si="22"/>
        <v>0.2904946000000006</v>
      </c>
      <c r="AO39" s="21">
        <f t="shared" ca="1" si="22"/>
        <v>0.30369890000000055</v>
      </c>
      <c r="AP39" s="21">
        <f t="shared" ca="1" si="22"/>
        <v>0.3169032000000005</v>
      </c>
      <c r="AQ39" s="21">
        <f t="shared" ca="1" si="22"/>
        <v>0.33010750000000044</v>
      </c>
      <c r="AR39" s="21">
        <f t="shared" ca="1" si="22"/>
        <v>0.34331180000000039</v>
      </c>
      <c r="AS39" s="21">
        <f t="shared" ca="1" si="22"/>
        <v>0.35651610000000034</v>
      </c>
      <c r="AT39" s="21">
        <f t="shared" ca="1" si="22"/>
        <v>0.36972040000000028</v>
      </c>
      <c r="AU39" s="21">
        <f t="shared" ca="1" si="22"/>
        <v>0.38292470000000023</v>
      </c>
      <c r="AV39" s="21">
        <f t="shared" ca="1" si="22"/>
        <v>0.39612900000000018</v>
      </c>
      <c r="AW39" s="21">
        <f t="shared" ca="1" si="22"/>
        <v>0.40933330000000012</v>
      </c>
      <c r="AX39" s="21">
        <f t="shared" ca="1" si="22"/>
        <v>0.42253760000000007</v>
      </c>
      <c r="AY39" s="21">
        <f t="shared" ca="1" si="22"/>
        <v>0.43574190000000002</v>
      </c>
      <c r="AZ39" s="21">
        <f t="shared" ca="1" si="22"/>
        <v>0.44894619999999996</v>
      </c>
      <c r="BA39" s="21">
        <f t="shared" ca="1" si="22"/>
        <v>0.46215049999999996</v>
      </c>
      <c r="BB39" s="21">
        <f t="shared" ca="1" si="22"/>
        <v>0.47535479999999986</v>
      </c>
      <c r="BC39" s="21">
        <f t="shared" ca="1" si="22"/>
        <v>0.4885590999999998</v>
      </c>
      <c r="BD39" s="21">
        <f t="shared" ca="1" si="22"/>
        <v>0.50176339999999975</v>
      </c>
      <c r="BE39" s="21">
        <f t="shared" ca="1" si="22"/>
        <v>0.5149676999999997</v>
      </c>
      <c r="BF39" s="21">
        <f t="shared" ca="1" si="22"/>
        <v>0.52817199999999964</v>
      </c>
      <c r="BG39" s="21">
        <f t="shared" ca="1" si="22"/>
        <v>0.54137630000000136</v>
      </c>
      <c r="BH39" s="21">
        <f t="shared" ca="1" si="22"/>
        <v>0.55458059999999954</v>
      </c>
      <c r="BI39" s="21">
        <f t="shared" ca="1" si="22"/>
        <v>0.56778490000000126</v>
      </c>
      <c r="BJ39" s="21">
        <f t="shared" ca="1" si="22"/>
        <v>0.58098919999999943</v>
      </c>
      <c r="BK39" s="21">
        <f t="shared" ca="1" si="22"/>
        <v>0.59419350000000115</v>
      </c>
      <c r="BL39" s="21">
        <f t="shared" ca="1" si="22"/>
        <v>0.60739779999999932</v>
      </c>
      <c r="BM39" s="21">
        <f t="shared" ca="1" si="22"/>
        <v>0.62060210000000104</v>
      </c>
      <c r="BN39" s="21">
        <f t="shared" ca="1" si="22"/>
        <v>0.63380639999999921</v>
      </c>
      <c r="BO39" s="21">
        <f t="shared" ca="1" si="22"/>
        <v>0.64701070000000094</v>
      </c>
      <c r="BP39" s="21">
        <f t="shared" ca="1" si="22"/>
        <v>0.66021499999999911</v>
      </c>
      <c r="BQ39" s="21">
        <f t="shared" ca="1" si="22"/>
        <v>0.67341930000000083</v>
      </c>
      <c r="BR39" s="21">
        <f t="shared" ca="1" si="22"/>
        <v>0.686623599999999</v>
      </c>
      <c r="BS39" s="21">
        <f t="shared" ca="1" si="22"/>
        <v>0.69982790000000072</v>
      </c>
      <c r="BT39" s="21">
        <f t="shared" ca="1" si="22"/>
        <v>0.71303219999999889</v>
      </c>
      <c r="BU39" s="21">
        <f t="shared" ca="1" si="22"/>
        <v>0.72623650000000062</v>
      </c>
      <c r="BV39" s="21">
        <f t="shared" ca="1" si="22"/>
        <v>0.73944079999999879</v>
      </c>
      <c r="BW39" s="21">
        <f t="shared" ca="1" si="22"/>
        <v>0.75264510000000051</v>
      </c>
      <c r="BX39" s="21">
        <f t="shared" ca="1" si="22"/>
        <v>0.76584939999999868</v>
      </c>
      <c r="BY39" s="21">
        <f t="shared" ca="1" si="22"/>
        <v>0.7790537000000004</v>
      </c>
      <c r="BZ39" s="21">
        <f t="shared" ca="1" si="22"/>
        <v>0.79225800000000035</v>
      </c>
      <c r="CA39" s="21">
        <f t="shared" ca="1" si="22"/>
        <v>0.8054623000000003</v>
      </c>
      <c r="CB39" s="21">
        <f t="shared" ca="1" si="22"/>
        <v>0.81866660000000024</v>
      </c>
      <c r="CC39" s="21">
        <f t="shared" ca="1" si="22"/>
        <v>0.83187090000000019</v>
      </c>
      <c r="CD39" s="21">
        <f t="shared" ca="1" si="22"/>
        <v>0.84507520000000014</v>
      </c>
      <c r="CE39" s="21">
        <f t="shared" ca="1" si="22"/>
        <v>0.85827950000000008</v>
      </c>
      <c r="CF39" s="21">
        <f t="shared" ca="1" si="22"/>
        <v>0.87148380000000003</v>
      </c>
      <c r="CG39" s="21">
        <f t="shared" ref="CG39:DN39" ca="1" si="23">CG38+CG35+CG34</f>
        <v>0.88468809999999987</v>
      </c>
      <c r="CH39" s="21">
        <f t="shared" ca="1" si="23"/>
        <v>0.89789239999999992</v>
      </c>
      <c r="CI39" s="21">
        <f t="shared" ca="1" si="23"/>
        <v>0.91109669999999987</v>
      </c>
      <c r="CJ39" s="21">
        <f t="shared" ca="1" si="23"/>
        <v>0.92430099999999993</v>
      </c>
      <c r="CK39" s="21">
        <f t="shared" ca="1" si="23"/>
        <v>0.93750529999999976</v>
      </c>
      <c r="CL39" s="21">
        <f t="shared" ca="1" si="23"/>
        <v>0.95070959999999971</v>
      </c>
      <c r="CM39" s="21">
        <f t="shared" ca="1" si="23"/>
        <v>0.96391389999999966</v>
      </c>
      <c r="CN39" s="21">
        <f t="shared" ca="1" si="23"/>
        <v>0.9771181999999996</v>
      </c>
      <c r="CO39" s="21">
        <f t="shared" ca="1" si="23"/>
        <v>0.99032249999999955</v>
      </c>
      <c r="CP39" s="21">
        <f t="shared" ca="1" si="23"/>
        <v>1.0035267999999995</v>
      </c>
      <c r="CQ39" s="21">
        <f t="shared" ca="1" si="23"/>
        <v>1.0167310999999994</v>
      </c>
      <c r="CR39" s="21">
        <f t="shared" ca="1" si="23"/>
        <v>1.0299353999999994</v>
      </c>
      <c r="CS39" s="21">
        <f t="shared" ca="1" si="23"/>
        <v>1.0431397000000011</v>
      </c>
      <c r="CT39" s="21">
        <f t="shared" ca="1" si="23"/>
        <v>1.0563439999999993</v>
      </c>
      <c r="CU39" s="21">
        <f t="shared" ca="1" si="23"/>
        <v>1.069548300000001</v>
      </c>
      <c r="CV39" s="21">
        <f t="shared" ca="1" si="23"/>
        <v>1.0827525999999992</v>
      </c>
      <c r="CW39" s="21">
        <f t="shared" ca="1" si="23"/>
        <v>1.0959569000000009</v>
      </c>
      <c r="CX39" s="21">
        <f t="shared" ca="1" si="23"/>
        <v>1.1091611999999991</v>
      </c>
      <c r="CY39" s="21">
        <f t="shared" ca="1" si="23"/>
        <v>1.1223655000000008</v>
      </c>
      <c r="CZ39" s="21">
        <f t="shared" ca="1" si="23"/>
        <v>1.135569799999999</v>
      </c>
      <c r="DA39" s="21">
        <f t="shared" ca="1" si="23"/>
        <v>1.1487741000000007</v>
      </c>
      <c r="DB39" s="21">
        <f t="shared" ca="1" si="23"/>
        <v>1.1619783999999989</v>
      </c>
      <c r="DC39" s="21">
        <f t="shared" ca="1" si="23"/>
        <v>1.1751827000000006</v>
      </c>
      <c r="DD39" s="21">
        <f t="shared" ca="1" si="23"/>
        <v>1.1883869999999987</v>
      </c>
      <c r="DE39" s="21">
        <f t="shared" ca="1" si="23"/>
        <v>1.2015913000000005</v>
      </c>
      <c r="DF39" s="21">
        <f t="shared" ca="1" si="23"/>
        <v>1.2147955999999986</v>
      </c>
      <c r="DG39" s="21">
        <f t="shared" ca="1" si="23"/>
        <v>1.2279999000000004</v>
      </c>
      <c r="DH39" s="21">
        <f t="shared" ca="1" si="23"/>
        <v>1.2412041999999985</v>
      </c>
      <c r="DI39" s="21">
        <f t="shared" ca="1" si="23"/>
        <v>1.2544085000000003</v>
      </c>
      <c r="DJ39" s="21">
        <f t="shared" ca="1" si="23"/>
        <v>1.2676127999999984</v>
      </c>
      <c r="DK39" s="21">
        <f t="shared" ca="1" si="23"/>
        <v>1.2808171000000002</v>
      </c>
      <c r="DL39" s="21">
        <f t="shared" ca="1" si="23"/>
        <v>1.2940213999999983</v>
      </c>
      <c r="DM39" s="21">
        <f t="shared" ca="1" si="23"/>
        <v>1.3072256999999998</v>
      </c>
      <c r="DN39" s="21">
        <f t="shared" ca="1" si="23"/>
        <v>1.3204299999999998</v>
      </c>
    </row>
    <row r="40" spans="1:118" x14ac:dyDescent="0.3">
      <c r="A40" s="10"/>
      <c r="B40" s="10"/>
      <c r="C40" s="10"/>
      <c r="D40" s="175"/>
      <c r="E40" s="1"/>
      <c r="F40" s="238"/>
      <c r="I40" s="1"/>
      <c r="J40" s="262"/>
      <c r="K40" s="30"/>
      <c r="L40" s="10"/>
      <c r="M40" s="10"/>
      <c r="N40" s="21"/>
      <c r="O40" s="1"/>
      <c r="P40" s="30"/>
      <c r="Q40" s="10"/>
      <c r="R40" s="10"/>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row>
    <row r="41" spans="1:118" x14ac:dyDescent="0.3">
      <c r="A41" s="10"/>
      <c r="B41" s="10" t="s">
        <v>60</v>
      </c>
      <c r="C41" s="10" t="s">
        <v>9</v>
      </c>
      <c r="D41" s="218" cm="1">
        <f t="array" aca="1" ref="D41" ca="1">INDEX(INDIRECT(VLOOKUP($D$9, $E$194:$F$202, 2, 0)), ROW(32:32), 1)</f>
        <v>0</v>
      </c>
      <c r="E41" s="1"/>
      <c r="F41" s="238"/>
      <c r="I41" s="35"/>
      <c r="J41" s="262"/>
      <c r="K41" s="30"/>
      <c r="L41" s="3" t="s">
        <v>84</v>
      </c>
      <c r="M41" s="3" t="s">
        <v>3</v>
      </c>
      <c r="N41" s="47">
        <f ca="1">N39*$D10</f>
        <v>79.225799999999992</v>
      </c>
      <c r="O41" s="1"/>
      <c r="P41" s="30"/>
      <c r="Q41" s="3" t="s">
        <v>84</v>
      </c>
      <c r="R41" s="3" t="s">
        <v>3</v>
      </c>
      <c r="S41" s="47">
        <f ca="1">S39*$D10</f>
        <v>0.79225800000010338</v>
      </c>
      <c r="T41" s="47">
        <f t="shared" ref="T41:CE41" ca="1" si="24">T39*$D10</f>
        <v>1.5845159999999936</v>
      </c>
      <c r="U41" s="47">
        <f t="shared" ca="1" si="24"/>
        <v>2.376774000000097</v>
      </c>
      <c r="V41" s="47">
        <f t="shared" ca="1" si="24"/>
        <v>3.1690319999999872</v>
      </c>
      <c r="W41" s="47">
        <f t="shared" ca="1" si="24"/>
        <v>3.9612900000000906</v>
      </c>
      <c r="X41" s="47">
        <f t="shared" ca="1" si="24"/>
        <v>4.7535479999999808</v>
      </c>
      <c r="Y41" s="47">
        <f t="shared" ca="1" si="24"/>
        <v>5.5458060000000842</v>
      </c>
      <c r="Z41" s="47">
        <f t="shared" ca="1" si="24"/>
        <v>6.3380639999999744</v>
      </c>
      <c r="AA41" s="47">
        <f t="shared" ca="1" si="24"/>
        <v>7.1303220000000778</v>
      </c>
      <c r="AB41" s="47">
        <f t="shared" ca="1" si="24"/>
        <v>7.922579999999968</v>
      </c>
      <c r="AC41" s="47">
        <f t="shared" ca="1" si="24"/>
        <v>8.7148380000000714</v>
      </c>
      <c r="AD41" s="47">
        <f t="shared" ca="1" si="24"/>
        <v>9.5070959999999616</v>
      </c>
      <c r="AE41" s="47">
        <f t="shared" ca="1" si="24"/>
        <v>10.299354000000065</v>
      </c>
      <c r="AF41" s="47">
        <f t="shared" ca="1" si="24"/>
        <v>11.091611999999955</v>
      </c>
      <c r="AG41" s="47">
        <f t="shared" ca="1" si="24"/>
        <v>11.883870000000059</v>
      </c>
      <c r="AH41" s="47">
        <f t="shared" ca="1" si="24"/>
        <v>12.676127999999949</v>
      </c>
      <c r="AI41" s="47">
        <f t="shared" ca="1" si="24"/>
        <v>13.468386000000052</v>
      </c>
      <c r="AJ41" s="47">
        <f t="shared" ca="1" si="24"/>
        <v>14.260643999999942</v>
      </c>
      <c r="AK41" s="47">
        <f t="shared" ca="1" si="24"/>
        <v>15.052902000000046</v>
      </c>
      <c r="AL41" s="47">
        <f t="shared" ca="1" si="24"/>
        <v>15.845160000000043</v>
      </c>
      <c r="AM41" s="47">
        <f t="shared" ca="1" si="24"/>
        <v>16.637418000000039</v>
      </c>
      <c r="AN41" s="47">
        <f t="shared" ca="1" si="24"/>
        <v>17.429676000000036</v>
      </c>
      <c r="AO41" s="47">
        <f t="shared" ca="1" si="24"/>
        <v>18.221934000000033</v>
      </c>
      <c r="AP41" s="47">
        <f t="shared" ca="1" si="24"/>
        <v>19.01419200000003</v>
      </c>
      <c r="AQ41" s="47">
        <f t="shared" ca="1" si="24"/>
        <v>19.806450000000027</v>
      </c>
      <c r="AR41" s="47">
        <f t="shared" ca="1" si="24"/>
        <v>20.598708000000023</v>
      </c>
      <c r="AS41" s="47">
        <f t="shared" ca="1" si="24"/>
        <v>21.39096600000002</v>
      </c>
      <c r="AT41" s="47">
        <f t="shared" ca="1" si="24"/>
        <v>22.183224000000017</v>
      </c>
      <c r="AU41" s="47">
        <f t="shared" ca="1" si="24"/>
        <v>22.975482000000014</v>
      </c>
      <c r="AV41" s="47">
        <f t="shared" ca="1" si="24"/>
        <v>23.767740000000011</v>
      </c>
      <c r="AW41" s="47">
        <f t="shared" ca="1" si="24"/>
        <v>24.559998000000007</v>
      </c>
      <c r="AX41" s="47">
        <f t="shared" ca="1" si="24"/>
        <v>25.352256000000004</v>
      </c>
      <c r="AY41" s="47">
        <f t="shared" ca="1" si="24"/>
        <v>26.144514000000001</v>
      </c>
      <c r="AZ41" s="47">
        <f t="shared" ca="1" si="24"/>
        <v>26.936771999999998</v>
      </c>
      <c r="BA41" s="47">
        <f t="shared" ca="1" si="24"/>
        <v>27.729029999999998</v>
      </c>
      <c r="BB41" s="47">
        <f t="shared" ca="1" si="24"/>
        <v>28.521287999999991</v>
      </c>
      <c r="BC41" s="47">
        <f t="shared" ca="1" si="24"/>
        <v>29.313545999999988</v>
      </c>
      <c r="BD41" s="47">
        <f t="shared" ca="1" si="24"/>
        <v>30.105803999999985</v>
      </c>
      <c r="BE41" s="47">
        <f t="shared" ca="1" si="24"/>
        <v>30.898061999999982</v>
      </c>
      <c r="BF41" s="47">
        <f t="shared" ca="1" si="24"/>
        <v>31.690319999999979</v>
      </c>
      <c r="BG41" s="47">
        <f t="shared" ca="1" si="24"/>
        <v>32.482578000000082</v>
      </c>
      <c r="BH41" s="47">
        <f t="shared" ca="1" si="24"/>
        <v>33.274835999999972</v>
      </c>
      <c r="BI41" s="47">
        <f t="shared" ca="1" si="24"/>
        <v>34.067094000000075</v>
      </c>
      <c r="BJ41" s="47">
        <f t="shared" ca="1" si="24"/>
        <v>34.859351999999966</v>
      </c>
      <c r="BK41" s="47">
        <f t="shared" ca="1" si="24"/>
        <v>35.651610000000069</v>
      </c>
      <c r="BL41" s="47">
        <f t="shared" ca="1" si="24"/>
        <v>36.443867999999959</v>
      </c>
      <c r="BM41" s="47">
        <f t="shared" ca="1" si="24"/>
        <v>37.236126000000063</v>
      </c>
      <c r="BN41" s="47">
        <f t="shared" ca="1" si="24"/>
        <v>38.028383999999953</v>
      </c>
      <c r="BO41" s="47">
        <f t="shared" ca="1" si="24"/>
        <v>38.820642000000056</v>
      </c>
      <c r="BP41" s="47">
        <f t="shared" ca="1" si="24"/>
        <v>39.612899999999946</v>
      </c>
      <c r="BQ41" s="47">
        <f t="shared" ca="1" si="24"/>
        <v>40.40515800000005</v>
      </c>
      <c r="BR41" s="47">
        <f t="shared" ca="1" si="24"/>
        <v>41.19741599999994</v>
      </c>
      <c r="BS41" s="47">
        <f t="shared" ca="1" si="24"/>
        <v>41.989674000000043</v>
      </c>
      <c r="BT41" s="47">
        <f t="shared" ca="1" si="24"/>
        <v>42.781931999999934</v>
      </c>
      <c r="BU41" s="47">
        <f t="shared" ca="1" si="24"/>
        <v>43.574190000000037</v>
      </c>
      <c r="BV41" s="47">
        <f t="shared" ca="1" si="24"/>
        <v>44.366447999999927</v>
      </c>
      <c r="BW41" s="47">
        <f t="shared" ca="1" si="24"/>
        <v>45.158706000000031</v>
      </c>
      <c r="BX41" s="47">
        <f t="shared" ca="1" si="24"/>
        <v>45.950963999999921</v>
      </c>
      <c r="BY41" s="47">
        <f t="shared" ca="1" si="24"/>
        <v>46.743222000000024</v>
      </c>
      <c r="BZ41" s="47">
        <f t="shared" ca="1" si="24"/>
        <v>47.535480000000021</v>
      </c>
      <c r="CA41" s="47">
        <f t="shared" ca="1" si="24"/>
        <v>48.327738000000018</v>
      </c>
      <c r="CB41" s="47">
        <f t="shared" ca="1" si="24"/>
        <v>49.119996000000015</v>
      </c>
      <c r="CC41" s="47">
        <f t="shared" ca="1" si="24"/>
        <v>49.912254000000011</v>
      </c>
      <c r="CD41" s="47">
        <f t="shared" ca="1" si="24"/>
        <v>50.704512000000008</v>
      </c>
      <c r="CE41" s="47">
        <f t="shared" ca="1" si="24"/>
        <v>51.496770000000005</v>
      </c>
      <c r="CF41" s="47">
        <f t="shared" ref="CF41:DN41" ca="1" si="25">CF39*$D10</f>
        <v>52.289028000000002</v>
      </c>
      <c r="CG41" s="47">
        <f t="shared" ca="1" si="25"/>
        <v>53.081285999999992</v>
      </c>
      <c r="CH41" s="47">
        <f t="shared" ca="1" si="25"/>
        <v>53.873543999999995</v>
      </c>
      <c r="CI41" s="47">
        <f t="shared" ca="1" si="25"/>
        <v>54.665801999999992</v>
      </c>
      <c r="CJ41" s="47">
        <f t="shared" ca="1" si="25"/>
        <v>55.458059999999996</v>
      </c>
      <c r="CK41" s="47">
        <f t="shared" ca="1" si="25"/>
        <v>56.250317999999986</v>
      </c>
      <c r="CL41" s="47">
        <f t="shared" ca="1" si="25"/>
        <v>57.042575999999983</v>
      </c>
      <c r="CM41" s="47">
        <f t="shared" ca="1" si="25"/>
        <v>57.834833999999979</v>
      </c>
      <c r="CN41" s="47">
        <f t="shared" ca="1" si="25"/>
        <v>58.627091999999976</v>
      </c>
      <c r="CO41" s="47">
        <f t="shared" ca="1" si="25"/>
        <v>59.419349999999973</v>
      </c>
      <c r="CP41" s="47">
        <f t="shared" ca="1" si="25"/>
        <v>60.21160799999997</v>
      </c>
      <c r="CQ41" s="47">
        <f t="shared" ca="1" si="25"/>
        <v>61.003865999999967</v>
      </c>
      <c r="CR41" s="47">
        <f t="shared" ca="1" si="25"/>
        <v>61.796123999999963</v>
      </c>
      <c r="CS41" s="47">
        <f t="shared" ca="1" si="25"/>
        <v>62.588382000000067</v>
      </c>
      <c r="CT41" s="47">
        <f t="shared" ca="1" si="25"/>
        <v>63.380639999999957</v>
      </c>
      <c r="CU41" s="47">
        <f t="shared" ca="1" si="25"/>
        <v>64.17289800000006</v>
      </c>
      <c r="CV41" s="47">
        <f t="shared" ca="1" si="25"/>
        <v>64.965155999999951</v>
      </c>
      <c r="CW41" s="47">
        <f t="shared" ca="1" si="25"/>
        <v>65.757414000000054</v>
      </c>
      <c r="CX41" s="47">
        <f t="shared" ca="1" si="25"/>
        <v>66.549671999999944</v>
      </c>
      <c r="CY41" s="47">
        <f t="shared" ca="1" si="25"/>
        <v>67.341930000000048</v>
      </c>
      <c r="CZ41" s="47">
        <f t="shared" ca="1" si="25"/>
        <v>68.134187999999938</v>
      </c>
      <c r="DA41" s="47">
        <f t="shared" ca="1" si="25"/>
        <v>68.926446000000041</v>
      </c>
      <c r="DB41" s="47">
        <f t="shared" ca="1" si="25"/>
        <v>69.718703999999931</v>
      </c>
      <c r="DC41" s="47">
        <f t="shared" ca="1" si="25"/>
        <v>70.510962000000035</v>
      </c>
      <c r="DD41" s="47">
        <f t="shared" ca="1" si="25"/>
        <v>71.303219999999925</v>
      </c>
      <c r="DE41" s="47">
        <f t="shared" ca="1" si="25"/>
        <v>72.095478000000028</v>
      </c>
      <c r="DF41" s="47">
        <f t="shared" ca="1" si="25"/>
        <v>72.887735999999919</v>
      </c>
      <c r="DG41" s="47">
        <f t="shared" ca="1" si="25"/>
        <v>73.679994000000022</v>
      </c>
      <c r="DH41" s="47">
        <f t="shared" ca="1" si="25"/>
        <v>74.472251999999912</v>
      </c>
      <c r="DI41" s="47">
        <f t="shared" ca="1" si="25"/>
        <v>75.264510000000016</v>
      </c>
      <c r="DJ41" s="47">
        <f t="shared" ca="1" si="25"/>
        <v>76.056767999999906</v>
      </c>
      <c r="DK41" s="47">
        <f t="shared" ca="1" si="25"/>
        <v>76.849026000000009</v>
      </c>
      <c r="DL41" s="47">
        <f t="shared" ca="1" si="25"/>
        <v>77.641283999999899</v>
      </c>
      <c r="DM41" s="47">
        <f t="shared" ca="1" si="25"/>
        <v>78.433541999999989</v>
      </c>
      <c r="DN41" s="47">
        <f t="shared" ca="1" si="25"/>
        <v>79.225799999999992</v>
      </c>
    </row>
    <row r="42" spans="1:118" x14ac:dyDescent="0.3">
      <c r="A42" s="10"/>
      <c r="B42" s="10" t="s">
        <v>61</v>
      </c>
      <c r="C42" s="10" t="s">
        <v>3</v>
      </c>
      <c r="D42" s="218" cm="1">
        <f t="array" aca="1" ref="D42" ca="1">INDEX(INDIRECT(VLOOKUP($D$9, $E$194:$F$202, 2, 0)), ROW(33:33), 1)</f>
        <v>0.57999999999999996</v>
      </c>
      <c r="E42" s="1"/>
      <c r="F42" s="1"/>
      <c r="I42" s="36"/>
      <c r="J42" s="262"/>
      <c r="K42" s="30"/>
      <c r="L42" s="10"/>
      <c r="M42" s="10"/>
      <c r="N42" s="10"/>
      <c r="O42" s="1"/>
      <c r="P42" s="3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row>
    <row r="43" spans="1:118" x14ac:dyDescent="0.3">
      <c r="A43" s="10"/>
      <c r="B43" s="10"/>
      <c r="C43" s="10"/>
      <c r="D43" s="175"/>
      <c r="E43" s="1"/>
      <c r="F43" s="239"/>
      <c r="I43" s="36"/>
      <c r="J43" s="262"/>
      <c r="K43" s="62"/>
      <c r="L43" s="11"/>
      <c r="M43" s="11"/>
      <c r="N43" s="11"/>
      <c r="O43" s="1"/>
      <c r="P43" s="62"/>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row>
    <row r="44" spans="1:118" x14ac:dyDescent="0.3">
      <c r="A44" s="10"/>
      <c r="B44" s="10" t="s">
        <v>92</v>
      </c>
      <c r="C44" s="10" t="s">
        <v>13</v>
      </c>
      <c r="D44" s="175" cm="1">
        <f t="array" aca="1" ref="D44" ca="1">INDEX(INDIRECT(VLOOKUP($D$9, $E$194:$F$202, 2, 0)), ROW(35:35), 1)</f>
        <v>1</v>
      </c>
      <c r="E44" s="1"/>
      <c r="F44" s="239"/>
      <c r="G44" s="1"/>
      <c r="H44" s="1"/>
      <c r="I44" s="36"/>
      <c r="J44" s="262"/>
      <c r="K44" s="34" t="s">
        <v>88</v>
      </c>
      <c r="L44" s="12" t="s">
        <v>91</v>
      </c>
      <c r="M44" s="12" t="s">
        <v>13</v>
      </c>
      <c r="N44" s="12">
        <f ca="1">(N31-1)*$D45+$D44</f>
        <v>1</v>
      </c>
      <c r="O44" s="1"/>
      <c r="P44" s="34" t="s">
        <v>88</v>
      </c>
      <c r="Q44" s="12" t="s">
        <v>91</v>
      </c>
      <c r="R44" s="12" t="s">
        <v>13</v>
      </c>
      <c r="S44" s="12">
        <f t="shared" ref="S44:AX44" ca="1" si="26">(S31-1)*$D45+$D44</f>
        <v>1</v>
      </c>
      <c r="T44" s="12">
        <f t="shared" ca="1" si="26"/>
        <v>1</v>
      </c>
      <c r="U44" s="12">
        <f t="shared" ca="1" si="26"/>
        <v>1</v>
      </c>
      <c r="V44" s="12">
        <f t="shared" ca="1" si="26"/>
        <v>1</v>
      </c>
      <c r="W44" s="12">
        <f t="shared" ca="1" si="26"/>
        <v>1</v>
      </c>
      <c r="X44" s="12">
        <f t="shared" ca="1" si="26"/>
        <v>1</v>
      </c>
      <c r="Y44" s="12">
        <f t="shared" ca="1" si="26"/>
        <v>1</v>
      </c>
      <c r="Z44" s="12">
        <f t="shared" ca="1" si="26"/>
        <v>1</v>
      </c>
      <c r="AA44" s="12">
        <f t="shared" ca="1" si="26"/>
        <v>1</v>
      </c>
      <c r="AB44" s="12">
        <f t="shared" ca="1" si="26"/>
        <v>1</v>
      </c>
      <c r="AC44" s="12">
        <f t="shared" ca="1" si="26"/>
        <v>1</v>
      </c>
      <c r="AD44" s="12">
        <f t="shared" ca="1" si="26"/>
        <v>1</v>
      </c>
      <c r="AE44" s="12">
        <f t="shared" ca="1" si="26"/>
        <v>1</v>
      </c>
      <c r="AF44" s="12">
        <f t="shared" ca="1" si="26"/>
        <v>1</v>
      </c>
      <c r="AG44" s="12">
        <f t="shared" ca="1" si="26"/>
        <v>1</v>
      </c>
      <c r="AH44" s="12">
        <f t="shared" ca="1" si="26"/>
        <v>1</v>
      </c>
      <c r="AI44" s="12">
        <f t="shared" ca="1" si="26"/>
        <v>1</v>
      </c>
      <c r="AJ44" s="12">
        <f t="shared" ca="1" si="26"/>
        <v>1</v>
      </c>
      <c r="AK44" s="12">
        <f t="shared" ca="1" si="26"/>
        <v>1</v>
      </c>
      <c r="AL44" s="12">
        <f t="shared" ca="1" si="26"/>
        <v>1</v>
      </c>
      <c r="AM44" s="12">
        <f t="shared" ca="1" si="26"/>
        <v>1</v>
      </c>
      <c r="AN44" s="12">
        <f t="shared" ca="1" si="26"/>
        <v>1</v>
      </c>
      <c r="AO44" s="12">
        <f t="shared" ca="1" si="26"/>
        <v>1</v>
      </c>
      <c r="AP44" s="12">
        <f t="shared" ca="1" si="26"/>
        <v>1</v>
      </c>
      <c r="AQ44" s="12">
        <f t="shared" ca="1" si="26"/>
        <v>1</v>
      </c>
      <c r="AR44" s="12">
        <f t="shared" ca="1" si="26"/>
        <v>1</v>
      </c>
      <c r="AS44" s="12">
        <f t="shared" ca="1" si="26"/>
        <v>1</v>
      </c>
      <c r="AT44" s="12">
        <f t="shared" ca="1" si="26"/>
        <v>1</v>
      </c>
      <c r="AU44" s="12">
        <f t="shared" ca="1" si="26"/>
        <v>1</v>
      </c>
      <c r="AV44" s="12">
        <f t="shared" ca="1" si="26"/>
        <v>1</v>
      </c>
      <c r="AW44" s="12">
        <f t="shared" ca="1" si="26"/>
        <v>1</v>
      </c>
      <c r="AX44" s="12">
        <f t="shared" ca="1" si="26"/>
        <v>1</v>
      </c>
      <c r="AY44" s="12">
        <f t="shared" ref="AY44:CD44" ca="1" si="27">(AY31-1)*$D45+$D44</f>
        <v>1</v>
      </c>
      <c r="AZ44" s="12">
        <f t="shared" ca="1" si="27"/>
        <v>1</v>
      </c>
      <c r="BA44" s="12">
        <f t="shared" ca="1" si="27"/>
        <v>1</v>
      </c>
      <c r="BB44" s="12">
        <f t="shared" ca="1" si="27"/>
        <v>1</v>
      </c>
      <c r="BC44" s="12">
        <f t="shared" ca="1" si="27"/>
        <v>1</v>
      </c>
      <c r="BD44" s="12">
        <f t="shared" ca="1" si="27"/>
        <v>1</v>
      </c>
      <c r="BE44" s="12">
        <f t="shared" ca="1" si="27"/>
        <v>1</v>
      </c>
      <c r="BF44" s="12">
        <f t="shared" ca="1" si="27"/>
        <v>1</v>
      </c>
      <c r="BG44" s="12">
        <f t="shared" ca="1" si="27"/>
        <v>1</v>
      </c>
      <c r="BH44" s="12">
        <f t="shared" ca="1" si="27"/>
        <v>1</v>
      </c>
      <c r="BI44" s="12">
        <f t="shared" ca="1" si="27"/>
        <v>1</v>
      </c>
      <c r="BJ44" s="12">
        <f t="shared" ca="1" si="27"/>
        <v>1</v>
      </c>
      <c r="BK44" s="12">
        <f t="shared" ca="1" si="27"/>
        <v>1</v>
      </c>
      <c r="BL44" s="12">
        <f t="shared" ca="1" si="27"/>
        <v>1</v>
      </c>
      <c r="BM44" s="12">
        <f t="shared" ca="1" si="27"/>
        <v>1</v>
      </c>
      <c r="BN44" s="12">
        <f t="shared" ca="1" si="27"/>
        <v>1</v>
      </c>
      <c r="BO44" s="12">
        <f t="shared" ca="1" si="27"/>
        <v>1</v>
      </c>
      <c r="BP44" s="12">
        <f t="shared" ca="1" si="27"/>
        <v>1</v>
      </c>
      <c r="BQ44" s="12">
        <f t="shared" ca="1" si="27"/>
        <v>1</v>
      </c>
      <c r="BR44" s="12">
        <f t="shared" ca="1" si="27"/>
        <v>1</v>
      </c>
      <c r="BS44" s="12">
        <f t="shared" ca="1" si="27"/>
        <v>1</v>
      </c>
      <c r="BT44" s="12">
        <f t="shared" ca="1" si="27"/>
        <v>1</v>
      </c>
      <c r="BU44" s="12">
        <f t="shared" ca="1" si="27"/>
        <v>1</v>
      </c>
      <c r="BV44" s="12">
        <f t="shared" ca="1" si="27"/>
        <v>1</v>
      </c>
      <c r="BW44" s="12">
        <f t="shared" ca="1" si="27"/>
        <v>1</v>
      </c>
      <c r="BX44" s="12">
        <f t="shared" ca="1" si="27"/>
        <v>1</v>
      </c>
      <c r="BY44" s="12">
        <f t="shared" ca="1" si="27"/>
        <v>1</v>
      </c>
      <c r="BZ44" s="12">
        <f t="shared" ca="1" si="27"/>
        <v>1</v>
      </c>
      <c r="CA44" s="12">
        <f t="shared" ca="1" si="27"/>
        <v>1</v>
      </c>
      <c r="CB44" s="12">
        <f t="shared" ca="1" si="27"/>
        <v>1</v>
      </c>
      <c r="CC44" s="12">
        <f t="shared" ca="1" si="27"/>
        <v>1</v>
      </c>
      <c r="CD44" s="12">
        <f t="shared" ca="1" si="27"/>
        <v>1</v>
      </c>
      <c r="CE44" s="12">
        <f t="shared" ref="CE44:DJ44" ca="1" si="28">(CE31-1)*$D45+$D44</f>
        <v>1</v>
      </c>
      <c r="CF44" s="12">
        <f t="shared" ca="1" si="28"/>
        <v>1</v>
      </c>
      <c r="CG44" s="12">
        <f t="shared" ca="1" si="28"/>
        <v>1</v>
      </c>
      <c r="CH44" s="12">
        <f t="shared" ca="1" si="28"/>
        <v>1</v>
      </c>
      <c r="CI44" s="12">
        <f t="shared" ca="1" si="28"/>
        <v>1</v>
      </c>
      <c r="CJ44" s="12">
        <f t="shared" ca="1" si="28"/>
        <v>1</v>
      </c>
      <c r="CK44" s="12">
        <f t="shared" ca="1" si="28"/>
        <v>1</v>
      </c>
      <c r="CL44" s="12">
        <f t="shared" ca="1" si="28"/>
        <v>1</v>
      </c>
      <c r="CM44" s="12">
        <f t="shared" ca="1" si="28"/>
        <v>1</v>
      </c>
      <c r="CN44" s="12">
        <f t="shared" ca="1" si="28"/>
        <v>1</v>
      </c>
      <c r="CO44" s="12">
        <f t="shared" ca="1" si="28"/>
        <v>1</v>
      </c>
      <c r="CP44" s="12">
        <f t="shared" ca="1" si="28"/>
        <v>1</v>
      </c>
      <c r="CQ44" s="12">
        <f t="shared" ca="1" si="28"/>
        <v>1</v>
      </c>
      <c r="CR44" s="12">
        <f t="shared" ca="1" si="28"/>
        <v>1</v>
      </c>
      <c r="CS44" s="12">
        <f t="shared" ca="1" si="28"/>
        <v>1</v>
      </c>
      <c r="CT44" s="12">
        <f t="shared" ca="1" si="28"/>
        <v>1</v>
      </c>
      <c r="CU44" s="12">
        <f t="shared" ca="1" si="28"/>
        <v>1</v>
      </c>
      <c r="CV44" s="12">
        <f t="shared" ca="1" si="28"/>
        <v>1</v>
      </c>
      <c r="CW44" s="12">
        <f t="shared" ca="1" si="28"/>
        <v>1</v>
      </c>
      <c r="CX44" s="12">
        <f t="shared" ca="1" si="28"/>
        <v>1</v>
      </c>
      <c r="CY44" s="12">
        <f t="shared" ca="1" si="28"/>
        <v>1</v>
      </c>
      <c r="CZ44" s="12">
        <f t="shared" ca="1" si="28"/>
        <v>1</v>
      </c>
      <c r="DA44" s="12">
        <f t="shared" ca="1" si="28"/>
        <v>1</v>
      </c>
      <c r="DB44" s="12">
        <f t="shared" ca="1" si="28"/>
        <v>1</v>
      </c>
      <c r="DC44" s="12">
        <f t="shared" ca="1" si="28"/>
        <v>1</v>
      </c>
      <c r="DD44" s="12">
        <f t="shared" ca="1" si="28"/>
        <v>1</v>
      </c>
      <c r="DE44" s="12">
        <f t="shared" ca="1" si="28"/>
        <v>1</v>
      </c>
      <c r="DF44" s="12">
        <f t="shared" ca="1" si="28"/>
        <v>1</v>
      </c>
      <c r="DG44" s="12">
        <f t="shared" ca="1" si="28"/>
        <v>1</v>
      </c>
      <c r="DH44" s="12">
        <f t="shared" ca="1" si="28"/>
        <v>1</v>
      </c>
      <c r="DI44" s="12">
        <f t="shared" ca="1" si="28"/>
        <v>1</v>
      </c>
      <c r="DJ44" s="12">
        <f t="shared" ca="1" si="28"/>
        <v>1</v>
      </c>
      <c r="DK44" s="12">
        <f t="shared" ref="DK44:DN44" ca="1" si="29">(DK31-1)*$D45+$D44</f>
        <v>1</v>
      </c>
      <c r="DL44" s="12">
        <f t="shared" ca="1" si="29"/>
        <v>1</v>
      </c>
      <c r="DM44" s="12">
        <f t="shared" ca="1" si="29"/>
        <v>1</v>
      </c>
      <c r="DN44" s="12">
        <f t="shared" ca="1" si="29"/>
        <v>1</v>
      </c>
    </row>
    <row r="45" spans="1:118" x14ac:dyDescent="0.3">
      <c r="A45" s="10"/>
      <c r="B45" s="10" t="s">
        <v>93</v>
      </c>
      <c r="C45" s="10" t="s">
        <v>13</v>
      </c>
      <c r="D45" s="175" cm="1">
        <f t="array" aca="1" ref="D45" ca="1">INDEX(INDIRECT(VLOOKUP($D$9, $E$194:$F$202, 2, 0)), ROW(36:36), 1)</f>
        <v>0</v>
      </c>
      <c r="E45" s="1"/>
      <c r="F45" s="1"/>
      <c r="G45" s="1"/>
      <c r="H45" s="1"/>
      <c r="I45" s="37"/>
      <c r="J45" s="262"/>
      <c r="K45" s="24"/>
      <c r="L45" s="10"/>
      <c r="M45" s="10"/>
      <c r="N45" s="10"/>
      <c r="O45" s="1"/>
      <c r="P45" s="24"/>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row>
    <row r="46" spans="1:118" x14ac:dyDescent="0.3">
      <c r="A46" s="10"/>
      <c r="B46" s="10"/>
      <c r="C46" s="10"/>
      <c r="D46" s="175"/>
      <c r="E46" s="1"/>
      <c r="F46" s="242"/>
      <c r="G46" s="1"/>
      <c r="H46" s="1"/>
      <c r="I46" s="37"/>
      <c r="J46" s="262"/>
      <c r="K46" s="24"/>
      <c r="L46" s="3" t="s">
        <v>94</v>
      </c>
      <c r="M46" s="3" t="s">
        <v>3</v>
      </c>
      <c r="N46" s="47">
        <f ca="1">N44*$D65</f>
        <v>70</v>
      </c>
      <c r="O46" s="1"/>
      <c r="P46" s="24"/>
      <c r="Q46" s="3" t="s">
        <v>94</v>
      </c>
      <c r="R46" s="3" t="s">
        <v>3</v>
      </c>
      <c r="S46" s="47">
        <f t="shared" ref="S46:AX46" ca="1" si="30">S44*$D65</f>
        <v>70</v>
      </c>
      <c r="T46" s="47">
        <f t="shared" ca="1" si="30"/>
        <v>70</v>
      </c>
      <c r="U46" s="47">
        <f t="shared" ca="1" si="30"/>
        <v>70</v>
      </c>
      <c r="V46" s="47">
        <f t="shared" ca="1" si="30"/>
        <v>70</v>
      </c>
      <c r="W46" s="47">
        <f t="shared" ca="1" si="30"/>
        <v>70</v>
      </c>
      <c r="X46" s="47">
        <f t="shared" ca="1" si="30"/>
        <v>70</v>
      </c>
      <c r="Y46" s="47">
        <f t="shared" ca="1" si="30"/>
        <v>70</v>
      </c>
      <c r="Z46" s="47">
        <f t="shared" ca="1" si="30"/>
        <v>70</v>
      </c>
      <c r="AA46" s="47">
        <f t="shared" ca="1" si="30"/>
        <v>70</v>
      </c>
      <c r="AB46" s="47">
        <f t="shared" ca="1" si="30"/>
        <v>70</v>
      </c>
      <c r="AC46" s="47">
        <f t="shared" ca="1" si="30"/>
        <v>70</v>
      </c>
      <c r="AD46" s="47">
        <f t="shared" ca="1" si="30"/>
        <v>70</v>
      </c>
      <c r="AE46" s="47">
        <f t="shared" ca="1" si="30"/>
        <v>70</v>
      </c>
      <c r="AF46" s="47">
        <f t="shared" ca="1" si="30"/>
        <v>70</v>
      </c>
      <c r="AG46" s="47">
        <f t="shared" ca="1" si="30"/>
        <v>70</v>
      </c>
      <c r="AH46" s="47">
        <f t="shared" ca="1" si="30"/>
        <v>70</v>
      </c>
      <c r="AI46" s="47">
        <f t="shared" ca="1" si="30"/>
        <v>70</v>
      </c>
      <c r="AJ46" s="47">
        <f t="shared" ca="1" si="30"/>
        <v>70</v>
      </c>
      <c r="AK46" s="47">
        <f t="shared" ca="1" si="30"/>
        <v>70</v>
      </c>
      <c r="AL46" s="47">
        <f t="shared" ca="1" si="30"/>
        <v>70</v>
      </c>
      <c r="AM46" s="47">
        <f t="shared" ca="1" si="30"/>
        <v>70</v>
      </c>
      <c r="AN46" s="47">
        <f t="shared" ca="1" si="30"/>
        <v>70</v>
      </c>
      <c r="AO46" s="47">
        <f t="shared" ca="1" si="30"/>
        <v>70</v>
      </c>
      <c r="AP46" s="47">
        <f t="shared" ca="1" si="30"/>
        <v>70</v>
      </c>
      <c r="AQ46" s="47">
        <f t="shared" ca="1" si="30"/>
        <v>70</v>
      </c>
      <c r="AR46" s="47">
        <f t="shared" ca="1" si="30"/>
        <v>70</v>
      </c>
      <c r="AS46" s="47">
        <f t="shared" ca="1" si="30"/>
        <v>70</v>
      </c>
      <c r="AT46" s="47">
        <f t="shared" ca="1" si="30"/>
        <v>70</v>
      </c>
      <c r="AU46" s="47">
        <f t="shared" ca="1" si="30"/>
        <v>70</v>
      </c>
      <c r="AV46" s="47">
        <f t="shared" ca="1" si="30"/>
        <v>70</v>
      </c>
      <c r="AW46" s="47">
        <f t="shared" ca="1" si="30"/>
        <v>70</v>
      </c>
      <c r="AX46" s="47">
        <f t="shared" ca="1" si="30"/>
        <v>70</v>
      </c>
      <c r="AY46" s="47">
        <f t="shared" ref="AY46:CD46" ca="1" si="31">AY44*$D65</f>
        <v>70</v>
      </c>
      <c r="AZ46" s="47">
        <f t="shared" ca="1" si="31"/>
        <v>70</v>
      </c>
      <c r="BA46" s="47">
        <f t="shared" ca="1" si="31"/>
        <v>70</v>
      </c>
      <c r="BB46" s="47">
        <f t="shared" ca="1" si="31"/>
        <v>70</v>
      </c>
      <c r="BC46" s="47">
        <f t="shared" ca="1" si="31"/>
        <v>70</v>
      </c>
      <c r="BD46" s="47">
        <f t="shared" ca="1" si="31"/>
        <v>70</v>
      </c>
      <c r="BE46" s="47">
        <f t="shared" ca="1" si="31"/>
        <v>70</v>
      </c>
      <c r="BF46" s="47">
        <f t="shared" ca="1" si="31"/>
        <v>70</v>
      </c>
      <c r="BG46" s="47">
        <f t="shared" ca="1" si="31"/>
        <v>70</v>
      </c>
      <c r="BH46" s="47">
        <f t="shared" ca="1" si="31"/>
        <v>70</v>
      </c>
      <c r="BI46" s="47">
        <f t="shared" ca="1" si="31"/>
        <v>70</v>
      </c>
      <c r="BJ46" s="47">
        <f t="shared" ca="1" si="31"/>
        <v>70</v>
      </c>
      <c r="BK46" s="47">
        <f t="shared" ca="1" si="31"/>
        <v>70</v>
      </c>
      <c r="BL46" s="47">
        <f t="shared" ca="1" si="31"/>
        <v>70</v>
      </c>
      <c r="BM46" s="47">
        <f t="shared" ca="1" si="31"/>
        <v>70</v>
      </c>
      <c r="BN46" s="47">
        <f t="shared" ca="1" si="31"/>
        <v>70</v>
      </c>
      <c r="BO46" s="47">
        <f t="shared" ca="1" si="31"/>
        <v>70</v>
      </c>
      <c r="BP46" s="47">
        <f t="shared" ca="1" si="31"/>
        <v>70</v>
      </c>
      <c r="BQ46" s="47">
        <f t="shared" ca="1" si="31"/>
        <v>70</v>
      </c>
      <c r="BR46" s="47">
        <f t="shared" ca="1" si="31"/>
        <v>70</v>
      </c>
      <c r="BS46" s="47">
        <f t="shared" ca="1" si="31"/>
        <v>70</v>
      </c>
      <c r="BT46" s="47">
        <f t="shared" ca="1" si="31"/>
        <v>70</v>
      </c>
      <c r="BU46" s="47">
        <f t="shared" ca="1" si="31"/>
        <v>70</v>
      </c>
      <c r="BV46" s="47">
        <f t="shared" ca="1" si="31"/>
        <v>70</v>
      </c>
      <c r="BW46" s="47">
        <f t="shared" ca="1" si="31"/>
        <v>70</v>
      </c>
      <c r="BX46" s="47">
        <f t="shared" ca="1" si="31"/>
        <v>70</v>
      </c>
      <c r="BY46" s="47">
        <f t="shared" ca="1" si="31"/>
        <v>70</v>
      </c>
      <c r="BZ46" s="47">
        <f t="shared" ca="1" si="31"/>
        <v>70</v>
      </c>
      <c r="CA46" s="47">
        <f t="shared" ca="1" si="31"/>
        <v>70</v>
      </c>
      <c r="CB46" s="47">
        <f t="shared" ca="1" si="31"/>
        <v>70</v>
      </c>
      <c r="CC46" s="47">
        <f t="shared" ca="1" si="31"/>
        <v>70</v>
      </c>
      <c r="CD46" s="47">
        <f t="shared" ca="1" si="31"/>
        <v>70</v>
      </c>
      <c r="CE46" s="47">
        <f t="shared" ref="CE46:DN46" ca="1" si="32">CE44*$D65</f>
        <v>70</v>
      </c>
      <c r="CF46" s="47">
        <f t="shared" ca="1" si="32"/>
        <v>70</v>
      </c>
      <c r="CG46" s="47">
        <f t="shared" ca="1" si="32"/>
        <v>70</v>
      </c>
      <c r="CH46" s="47">
        <f t="shared" ca="1" si="32"/>
        <v>70</v>
      </c>
      <c r="CI46" s="47">
        <f t="shared" ca="1" si="32"/>
        <v>70</v>
      </c>
      <c r="CJ46" s="47">
        <f t="shared" ca="1" si="32"/>
        <v>70</v>
      </c>
      <c r="CK46" s="47">
        <f t="shared" ca="1" si="32"/>
        <v>70</v>
      </c>
      <c r="CL46" s="47">
        <f t="shared" ca="1" si="32"/>
        <v>70</v>
      </c>
      <c r="CM46" s="47">
        <f t="shared" ca="1" si="32"/>
        <v>70</v>
      </c>
      <c r="CN46" s="47">
        <f t="shared" ca="1" si="32"/>
        <v>70</v>
      </c>
      <c r="CO46" s="47">
        <f t="shared" ca="1" si="32"/>
        <v>70</v>
      </c>
      <c r="CP46" s="47">
        <f t="shared" ca="1" si="32"/>
        <v>70</v>
      </c>
      <c r="CQ46" s="47">
        <f t="shared" ca="1" si="32"/>
        <v>70</v>
      </c>
      <c r="CR46" s="47">
        <f t="shared" ca="1" si="32"/>
        <v>70</v>
      </c>
      <c r="CS46" s="47">
        <f t="shared" ca="1" si="32"/>
        <v>70</v>
      </c>
      <c r="CT46" s="47">
        <f t="shared" ca="1" si="32"/>
        <v>70</v>
      </c>
      <c r="CU46" s="47">
        <f t="shared" ca="1" si="32"/>
        <v>70</v>
      </c>
      <c r="CV46" s="47">
        <f t="shared" ca="1" si="32"/>
        <v>70</v>
      </c>
      <c r="CW46" s="47">
        <f t="shared" ca="1" si="32"/>
        <v>70</v>
      </c>
      <c r="CX46" s="47">
        <f t="shared" ca="1" si="32"/>
        <v>70</v>
      </c>
      <c r="CY46" s="47">
        <f t="shared" ca="1" si="32"/>
        <v>70</v>
      </c>
      <c r="CZ46" s="47">
        <f t="shared" ca="1" si="32"/>
        <v>70</v>
      </c>
      <c r="DA46" s="47">
        <f t="shared" ca="1" si="32"/>
        <v>70</v>
      </c>
      <c r="DB46" s="47">
        <f t="shared" ca="1" si="32"/>
        <v>70</v>
      </c>
      <c r="DC46" s="47">
        <f t="shared" ca="1" si="32"/>
        <v>70</v>
      </c>
      <c r="DD46" s="47">
        <f t="shared" ca="1" si="32"/>
        <v>70</v>
      </c>
      <c r="DE46" s="47">
        <f t="shared" ca="1" si="32"/>
        <v>70</v>
      </c>
      <c r="DF46" s="47">
        <f t="shared" ca="1" si="32"/>
        <v>70</v>
      </c>
      <c r="DG46" s="47">
        <f t="shared" ca="1" si="32"/>
        <v>70</v>
      </c>
      <c r="DH46" s="47">
        <f t="shared" ca="1" si="32"/>
        <v>70</v>
      </c>
      <c r="DI46" s="47">
        <f t="shared" ca="1" si="32"/>
        <v>70</v>
      </c>
      <c r="DJ46" s="47">
        <f t="shared" ca="1" si="32"/>
        <v>70</v>
      </c>
      <c r="DK46" s="47">
        <f t="shared" ca="1" si="32"/>
        <v>70</v>
      </c>
      <c r="DL46" s="47">
        <f t="shared" ca="1" si="32"/>
        <v>70</v>
      </c>
      <c r="DM46" s="47">
        <f t="shared" ca="1" si="32"/>
        <v>70</v>
      </c>
      <c r="DN46" s="47">
        <f t="shared" ca="1" si="32"/>
        <v>70</v>
      </c>
    </row>
    <row r="47" spans="1:118" x14ac:dyDescent="0.3">
      <c r="A47" s="10"/>
      <c r="B47" s="10" t="s">
        <v>62</v>
      </c>
      <c r="C47" s="10" t="s">
        <v>13</v>
      </c>
      <c r="D47" s="175" cm="1">
        <f t="array" aca="1" ref="D47" ca="1">INDEX(INDIRECT(VLOOKUP($D$9, $E$194:$F$202, 2, 0)), ROW(38:38), 1)</f>
        <v>0.5</v>
      </c>
      <c r="E47" s="1"/>
      <c r="F47" s="242"/>
      <c r="G47" s="1"/>
      <c r="H47" s="1"/>
      <c r="I47" s="1"/>
      <c r="J47" s="262"/>
      <c r="K47" s="24"/>
      <c r="L47" s="10"/>
      <c r="M47" s="10"/>
      <c r="N47" s="10"/>
      <c r="O47" s="1"/>
      <c r="P47" s="24"/>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row>
    <row r="48" spans="1:118" x14ac:dyDescent="0.3">
      <c r="A48" s="10"/>
      <c r="B48" s="10" t="s">
        <v>63</v>
      </c>
      <c r="C48" s="10" t="s">
        <v>13</v>
      </c>
      <c r="D48" s="175" cm="1">
        <f t="array" aca="1" ref="D48" ca="1">INDEX(INDIRECT(VLOOKUP($D$9, $E$194:$F$202, 2, 0)), ROW(39:39), 1)</f>
        <v>0.5</v>
      </c>
      <c r="E48" s="1"/>
      <c r="F48" s="1"/>
      <c r="G48" s="1"/>
      <c r="H48" s="1"/>
      <c r="I48" s="1"/>
      <c r="J48" s="262"/>
      <c r="K48" s="32"/>
      <c r="L48" s="11"/>
      <c r="M48" s="11"/>
      <c r="N48" s="11"/>
      <c r="O48" s="1"/>
      <c r="P48" s="32"/>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row>
    <row r="49" spans="1:118" x14ac:dyDescent="0.3">
      <c r="A49" s="10"/>
      <c r="B49" s="10"/>
      <c r="C49" s="10"/>
      <c r="D49" s="175"/>
      <c r="E49" s="1"/>
      <c r="F49" s="242"/>
      <c r="G49" s="1"/>
      <c r="H49" s="1"/>
      <c r="I49" s="1"/>
      <c r="J49" s="262"/>
      <c r="K49" s="34" t="s">
        <v>48</v>
      </c>
      <c r="L49" s="12" t="s">
        <v>77</v>
      </c>
      <c r="M49" s="12" t="s">
        <v>3</v>
      </c>
      <c r="N49" s="57">
        <f ca="1">$D24*(1+$D27)</f>
        <v>3673.9500000000003</v>
      </c>
      <c r="O49" s="1"/>
      <c r="P49" s="34" t="s">
        <v>48</v>
      </c>
      <c r="Q49" s="12" t="s">
        <v>77</v>
      </c>
      <c r="R49" s="12" t="s">
        <v>3</v>
      </c>
      <c r="S49" s="57">
        <f ca="1">D24*(1+D27)</f>
        <v>3673.9500000000003</v>
      </c>
      <c r="T49" s="57">
        <f t="shared" ref="S49:AX49" ca="1" si="33">$D24*(1+$D27)</f>
        <v>3673.9500000000003</v>
      </c>
      <c r="U49" s="57">
        <f t="shared" ca="1" si="33"/>
        <v>3673.9500000000003</v>
      </c>
      <c r="V49" s="57">
        <f t="shared" ca="1" si="33"/>
        <v>3673.9500000000003</v>
      </c>
      <c r="W49" s="57">
        <f t="shared" ca="1" si="33"/>
        <v>3673.9500000000003</v>
      </c>
      <c r="X49" s="57">
        <f t="shared" ca="1" si="33"/>
        <v>3673.9500000000003</v>
      </c>
      <c r="Y49" s="57">
        <f t="shared" ca="1" si="33"/>
        <v>3673.9500000000003</v>
      </c>
      <c r="Z49" s="57">
        <f t="shared" ca="1" si="33"/>
        <v>3673.9500000000003</v>
      </c>
      <c r="AA49" s="57">
        <f t="shared" ca="1" si="33"/>
        <v>3673.9500000000003</v>
      </c>
      <c r="AB49" s="57">
        <f t="shared" ca="1" si="33"/>
        <v>3673.9500000000003</v>
      </c>
      <c r="AC49" s="57">
        <f t="shared" ca="1" si="33"/>
        <v>3673.9500000000003</v>
      </c>
      <c r="AD49" s="57">
        <f t="shared" ca="1" si="33"/>
        <v>3673.9500000000003</v>
      </c>
      <c r="AE49" s="57">
        <f t="shared" ca="1" si="33"/>
        <v>3673.9500000000003</v>
      </c>
      <c r="AF49" s="57">
        <f t="shared" ca="1" si="33"/>
        <v>3673.9500000000003</v>
      </c>
      <c r="AG49" s="57">
        <f t="shared" ca="1" si="33"/>
        <v>3673.9500000000003</v>
      </c>
      <c r="AH49" s="57">
        <f t="shared" ca="1" si="33"/>
        <v>3673.9500000000003</v>
      </c>
      <c r="AI49" s="57">
        <f t="shared" ca="1" si="33"/>
        <v>3673.9500000000003</v>
      </c>
      <c r="AJ49" s="57">
        <f t="shared" ca="1" si="33"/>
        <v>3673.9500000000003</v>
      </c>
      <c r="AK49" s="57">
        <f t="shared" ca="1" si="33"/>
        <v>3673.9500000000003</v>
      </c>
      <c r="AL49" s="57">
        <f t="shared" ca="1" si="33"/>
        <v>3673.9500000000003</v>
      </c>
      <c r="AM49" s="57">
        <f t="shared" ca="1" si="33"/>
        <v>3673.9500000000003</v>
      </c>
      <c r="AN49" s="57">
        <f t="shared" ca="1" si="33"/>
        <v>3673.9500000000003</v>
      </c>
      <c r="AO49" s="57">
        <f t="shared" ca="1" si="33"/>
        <v>3673.9500000000003</v>
      </c>
      <c r="AP49" s="57">
        <f t="shared" ca="1" si="33"/>
        <v>3673.9500000000003</v>
      </c>
      <c r="AQ49" s="57">
        <f t="shared" ca="1" si="33"/>
        <v>3673.9500000000003</v>
      </c>
      <c r="AR49" s="57">
        <f t="shared" ca="1" si="33"/>
        <v>3673.9500000000003</v>
      </c>
      <c r="AS49" s="57">
        <f t="shared" ca="1" si="33"/>
        <v>3673.9500000000003</v>
      </c>
      <c r="AT49" s="57">
        <f t="shared" ca="1" si="33"/>
        <v>3673.9500000000003</v>
      </c>
      <c r="AU49" s="57">
        <f t="shared" ca="1" si="33"/>
        <v>3673.9500000000003</v>
      </c>
      <c r="AV49" s="57">
        <f t="shared" ca="1" si="33"/>
        <v>3673.9500000000003</v>
      </c>
      <c r="AW49" s="57">
        <f t="shared" ca="1" si="33"/>
        <v>3673.9500000000003</v>
      </c>
      <c r="AX49" s="57">
        <f t="shared" ca="1" si="33"/>
        <v>3673.9500000000003</v>
      </c>
      <c r="AY49" s="57">
        <f t="shared" ref="AY49:CD49" ca="1" si="34">$D24*(1+$D27)</f>
        <v>3673.9500000000003</v>
      </c>
      <c r="AZ49" s="57">
        <f t="shared" ca="1" si="34"/>
        <v>3673.9500000000003</v>
      </c>
      <c r="BA49" s="57">
        <f t="shared" ca="1" si="34"/>
        <v>3673.9500000000003</v>
      </c>
      <c r="BB49" s="57">
        <f t="shared" ca="1" si="34"/>
        <v>3673.9500000000003</v>
      </c>
      <c r="BC49" s="57">
        <f t="shared" ca="1" si="34"/>
        <v>3673.9500000000003</v>
      </c>
      <c r="BD49" s="57">
        <f t="shared" ca="1" si="34"/>
        <v>3673.9500000000003</v>
      </c>
      <c r="BE49" s="57">
        <f t="shared" ca="1" si="34"/>
        <v>3673.9500000000003</v>
      </c>
      <c r="BF49" s="57">
        <f t="shared" ca="1" si="34"/>
        <v>3673.9500000000003</v>
      </c>
      <c r="BG49" s="57">
        <f t="shared" ca="1" si="34"/>
        <v>3673.9500000000003</v>
      </c>
      <c r="BH49" s="57">
        <f t="shared" ca="1" si="34"/>
        <v>3673.9500000000003</v>
      </c>
      <c r="BI49" s="57">
        <f t="shared" ca="1" si="34"/>
        <v>3673.9500000000003</v>
      </c>
      <c r="BJ49" s="57">
        <f t="shared" ca="1" si="34"/>
        <v>3673.9500000000003</v>
      </c>
      <c r="BK49" s="57">
        <f t="shared" ca="1" si="34"/>
        <v>3673.9500000000003</v>
      </c>
      <c r="BL49" s="57">
        <f t="shared" ca="1" si="34"/>
        <v>3673.9500000000003</v>
      </c>
      <c r="BM49" s="57">
        <f t="shared" ca="1" si="34"/>
        <v>3673.9500000000003</v>
      </c>
      <c r="BN49" s="57">
        <f t="shared" ca="1" si="34"/>
        <v>3673.9500000000003</v>
      </c>
      <c r="BO49" s="57">
        <f t="shared" ca="1" si="34"/>
        <v>3673.9500000000003</v>
      </c>
      <c r="BP49" s="57">
        <f t="shared" ca="1" si="34"/>
        <v>3673.9500000000003</v>
      </c>
      <c r="BQ49" s="57">
        <f t="shared" ca="1" si="34"/>
        <v>3673.9500000000003</v>
      </c>
      <c r="BR49" s="57">
        <f t="shared" ca="1" si="34"/>
        <v>3673.9500000000003</v>
      </c>
      <c r="BS49" s="57">
        <f t="shared" ca="1" si="34"/>
        <v>3673.9500000000003</v>
      </c>
      <c r="BT49" s="57">
        <f t="shared" ca="1" si="34"/>
        <v>3673.9500000000003</v>
      </c>
      <c r="BU49" s="57">
        <f t="shared" ca="1" si="34"/>
        <v>3673.9500000000003</v>
      </c>
      <c r="BV49" s="57">
        <f t="shared" ca="1" si="34"/>
        <v>3673.9500000000003</v>
      </c>
      <c r="BW49" s="57">
        <f t="shared" ca="1" si="34"/>
        <v>3673.9500000000003</v>
      </c>
      <c r="BX49" s="57">
        <f t="shared" ca="1" si="34"/>
        <v>3673.9500000000003</v>
      </c>
      <c r="BY49" s="57">
        <f t="shared" ca="1" si="34"/>
        <v>3673.9500000000003</v>
      </c>
      <c r="BZ49" s="57">
        <f t="shared" ca="1" si="34"/>
        <v>3673.9500000000003</v>
      </c>
      <c r="CA49" s="57">
        <f t="shared" ca="1" si="34"/>
        <v>3673.9500000000003</v>
      </c>
      <c r="CB49" s="57">
        <f t="shared" ca="1" si="34"/>
        <v>3673.9500000000003</v>
      </c>
      <c r="CC49" s="57">
        <f t="shared" ca="1" si="34"/>
        <v>3673.9500000000003</v>
      </c>
      <c r="CD49" s="57">
        <f t="shared" ca="1" si="34"/>
        <v>3673.9500000000003</v>
      </c>
      <c r="CE49" s="57">
        <f t="shared" ref="CE49:DN49" ca="1" si="35">$D24*(1+$D27)</f>
        <v>3673.9500000000003</v>
      </c>
      <c r="CF49" s="57">
        <f t="shared" ca="1" si="35"/>
        <v>3673.9500000000003</v>
      </c>
      <c r="CG49" s="57">
        <f t="shared" ca="1" si="35"/>
        <v>3673.9500000000003</v>
      </c>
      <c r="CH49" s="57">
        <f t="shared" ca="1" si="35"/>
        <v>3673.9500000000003</v>
      </c>
      <c r="CI49" s="57">
        <f t="shared" ca="1" si="35"/>
        <v>3673.9500000000003</v>
      </c>
      <c r="CJ49" s="57">
        <f t="shared" ca="1" si="35"/>
        <v>3673.9500000000003</v>
      </c>
      <c r="CK49" s="57">
        <f t="shared" ca="1" si="35"/>
        <v>3673.9500000000003</v>
      </c>
      <c r="CL49" s="57">
        <f t="shared" ca="1" si="35"/>
        <v>3673.9500000000003</v>
      </c>
      <c r="CM49" s="57">
        <f t="shared" ca="1" si="35"/>
        <v>3673.9500000000003</v>
      </c>
      <c r="CN49" s="57">
        <f t="shared" ca="1" si="35"/>
        <v>3673.9500000000003</v>
      </c>
      <c r="CO49" s="57">
        <f t="shared" ca="1" si="35"/>
        <v>3673.9500000000003</v>
      </c>
      <c r="CP49" s="57">
        <f t="shared" ca="1" si="35"/>
        <v>3673.9500000000003</v>
      </c>
      <c r="CQ49" s="57">
        <f t="shared" ca="1" si="35"/>
        <v>3673.9500000000003</v>
      </c>
      <c r="CR49" s="57">
        <f t="shared" ca="1" si="35"/>
        <v>3673.9500000000003</v>
      </c>
      <c r="CS49" s="57">
        <f t="shared" ca="1" si="35"/>
        <v>3673.9500000000003</v>
      </c>
      <c r="CT49" s="57">
        <f t="shared" ca="1" si="35"/>
        <v>3673.9500000000003</v>
      </c>
      <c r="CU49" s="57">
        <f t="shared" ca="1" si="35"/>
        <v>3673.9500000000003</v>
      </c>
      <c r="CV49" s="57">
        <f t="shared" ca="1" si="35"/>
        <v>3673.9500000000003</v>
      </c>
      <c r="CW49" s="57">
        <f t="shared" ca="1" si="35"/>
        <v>3673.9500000000003</v>
      </c>
      <c r="CX49" s="57">
        <f t="shared" ca="1" si="35"/>
        <v>3673.9500000000003</v>
      </c>
      <c r="CY49" s="57">
        <f t="shared" ca="1" si="35"/>
        <v>3673.9500000000003</v>
      </c>
      <c r="CZ49" s="57">
        <f t="shared" ca="1" si="35"/>
        <v>3673.9500000000003</v>
      </c>
      <c r="DA49" s="57">
        <f t="shared" ca="1" si="35"/>
        <v>3673.9500000000003</v>
      </c>
      <c r="DB49" s="57">
        <f t="shared" ca="1" si="35"/>
        <v>3673.9500000000003</v>
      </c>
      <c r="DC49" s="57">
        <f t="shared" ca="1" si="35"/>
        <v>3673.9500000000003</v>
      </c>
      <c r="DD49" s="57">
        <f t="shared" ca="1" si="35"/>
        <v>3673.9500000000003</v>
      </c>
      <c r="DE49" s="57">
        <f t="shared" ca="1" si="35"/>
        <v>3673.9500000000003</v>
      </c>
      <c r="DF49" s="57">
        <f t="shared" ca="1" si="35"/>
        <v>3673.9500000000003</v>
      </c>
      <c r="DG49" s="57">
        <f t="shared" ca="1" si="35"/>
        <v>3673.9500000000003</v>
      </c>
      <c r="DH49" s="57">
        <f t="shared" ca="1" si="35"/>
        <v>3673.9500000000003</v>
      </c>
      <c r="DI49" s="57">
        <f t="shared" ca="1" si="35"/>
        <v>3673.9500000000003</v>
      </c>
      <c r="DJ49" s="57">
        <f t="shared" ca="1" si="35"/>
        <v>3673.9500000000003</v>
      </c>
      <c r="DK49" s="57">
        <f t="shared" ca="1" si="35"/>
        <v>3673.9500000000003</v>
      </c>
      <c r="DL49" s="57">
        <f t="shared" ca="1" si="35"/>
        <v>3673.9500000000003</v>
      </c>
      <c r="DM49" s="57">
        <f t="shared" ca="1" si="35"/>
        <v>3673.9500000000003</v>
      </c>
      <c r="DN49" s="57">
        <f t="shared" ca="1" si="35"/>
        <v>3673.9500000000003</v>
      </c>
    </row>
    <row r="50" spans="1:118" x14ac:dyDescent="0.3">
      <c r="A50" s="10"/>
      <c r="B50" s="10" t="s">
        <v>120</v>
      </c>
      <c r="C50" s="10" t="s">
        <v>13</v>
      </c>
      <c r="D50" s="175" cm="1">
        <f t="array" aca="1" ref="D50" ca="1">INDEX(INDIRECT(VLOOKUP($D$9, $E$194:$F$202, 2, 0)), ROW(41:41), 1)</f>
        <v>0.15</v>
      </c>
      <c r="E50" s="1"/>
      <c r="F50" s="242"/>
      <c r="G50" s="1"/>
      <c r="H50" s="1"/>
      <c r="I50" s="1"/>
      <c r="J50" s="262"/>
      <c r="K50" s="24"/>
      <c r="L50" s="10" t="s">
        <v>79</v>
      </c>
      <c r="M50" s="10" t="s">
        <v>3</v>
      </c>
      <c r="N50" s="50">
        <f ca="1">$D26*N49/(1-(1+$D26)^(-1*$D25))</f>
        <v>681.71325126389775</v>
      </c>
      <c r="O50" s="1"/>
      <c r="P50" s="24"/>
      <c r="Q50" s="10" t="s">
        <v>79</v>
      </c>
      <c r="R50" s="10" t="s">
        <v>3</v>
      </c>
      <c r="S50" s="50">
        <f t="shared" ref="S50:AX50" ca="1" si="36">$D26*S49/(1-(1+$D26)^(-1*$D25))</f>
        <v>681.71325126389775</v>
      </c>
      <c r="T50" s="50">
        <f t="shared" ca="1" si="36"/>
        <v>681.71325126389775</v>
      </c>
      <c r="U50" s="50">
        <f t="shared" ca="1" si="36"/>
        <v>681.71325126389775</v>
      </c>
      <c r="V50" s="50">
        <f t="shared" ca="1" si="36"/>
        <v>681.71325126389775</v>
      </c>
      <c r="W50" s="50">
        <f t="shared" ca="1" si="36"/>
        <v>681.71325126389775</v>
      </c>
      <c r="X50" s="50">
        <f t="shared" ca="1" si="36"/>
        <v>681.71325126389775</v>
      </c>
      <c r="Y50" s="50">
        <f t="shared" ca="1" si="36"/>
        <v>681.71325126389775</v>
      </c>
      <c r="Z50" s="50">
        <f t="shared" ca="1" si="36"/>
        <v>681.71325126389775</v>
      </c>
      <c r="AA50" s="50">
        <f t="shared" ca="1" si="36"/>
        <v>681.71325126389775</v>
      </c>
      <c r="AB50" s="50">
        <f t="shared" ca="1" si="36"/>
        <v>681.71325126389775</v>
      </c>
      <c r="AC50" s="50">
        <f t="shared" ca="1" si="36"/>
        <v>681.71325126389775</v>
      </c>
      <c r="AD50" s="50">
        <f t="shared" ca="1" si="36"/>
        <v>681.71325126389775</v>
      </c>
      <c r="AE50" s="50">
        <f t="shared" ca="1" si="36"/>
        <v>681.71325126389775</v>
      </c>
      <c r="AF50" s="50">
        <f t="shared" ca="1" si="36"/>
        <v>681.71325126389775</v>
      </c>
      <c r="AG50" s="50">
        <f t="shared" ca="1" si="36"/>
        <v>681.71325126389775</v>
      </c>
      <c r="AH50" s="50">
        <f t="shared" ca="1" si="36"/>
        <v>681.71325126389775</v>
      </c>
      <c r="AI50" s="50">
        <f t="shared" ca="1" si="36"/>
        <v>681.71325126389775</v>
      </c>
      <c r="AJ50" s="50">
        <f t="shared" ca="1" si="36"/>
        <v>681.71325126389775</v>
      </c>
      <c r="AK50" s="50">
        <f t="shared" ca="1" si="36"/>
        <v>681.71325126389775</v>
      </c>
      <c r="AL50" s="50">
        <f t="shared" ca="1" si="36"/>
        <v>681.71325126389775</v>
      </c>
      <c r="AM50" s="50">
        <f t="shared" ca="1" si="36"/>
        <v>681.71325126389775</v>
      </c>
      <c r="AN50" s="50">
        <f t="shared" ca="1" si="36"/>
        <v>681.71325126389775</v>
      </c>
      <c r="AO50" s="50">
        <f t="shared" ca="1" si="36"/>
        <v>681.71325126389775</v>
      </c>
      <c r="AP50" s="50">
        <f t="shared" ca="1" si="36"/>
        <v>681.71325126389775</v>
      </c>
      <c r="AQ50" s="50">
        <f t="shared" ca="1" si="36"/>
        <v>681.71325126389775</v>
      </c>
      <c r="AR50" s="50">
        <f t="shared" ca="1" si="36"/>
        <v>681.71325126389775</v>
      </c>
      <c r="AS50" s="50">
        <f t="shared" ca="1" si="36"/>
        <v>681.71325126389775</v>
      </c>
      <c r="AT50" s="50">
        <f t="shared" ca="1" si="36"/>
        <v>681.71325126389775</v>
      </c>
      <c r="AU50" s="50">
        <f t="shared" ca="1" si="36"/>
        <v>681.71325126389775</v>
      </c>
      <c r="AV50" s="50">
        <f t="shared" ca="1" si="36"/>
        <v>681.71325126389775</v>
      </c>
      <c r="AW50" s="50">
        <f t="shared" ca="1" si="36"/>
        <v>681.71325126389775</v>
      </c>
      <c r="AX50" s="50">
        <f t="shared" ca="1" si="36"/>
        <v>681.71325126389775</v>
      </c>
      <c r="AY50" s="50">
        <f t="shared" ref="AY50:CD50" ca="1" si="37">$D26*AY49/(1-(1+$D26)^(-1*$D25))</f>
        <v>681.71325126389775</v>
      </c>
      <c r="AZ50" s="50">
        <f t="shared" ca="1" si="37"/>
        <v>681.71325126389775</v>
      </c>
      <c r="BA50" s="50">
        <f t="shared" ca="1" si="37"/>
        <v>681.71325126389775</v>
      </c>
      <c r="BB50" s="50">
        <f t="shared" ca="1" si="37"/>
        <v>681.71325126389775</v>
      </c>
      <c r="BC50" s="50">
        <f t="shared" ca="1" si="37"/>
        <v>681.71325126389775</v>
      </c>
      <c r="BD50" s="50">
        <f t="shared" ca="1" si="37"/>
        <v>681.71325126389775</v>
      </c>
      <c r="BE50" s="50">
        <f t="shared" ca="1" si="37"/>
        <v>681.71325126389775</v>
      </c>
      <c r="BF50" s="50">
        <f t="shared" ca="1" si="37"/>
        <v>681.71325126389775</v>
      </c>
      <c r="BG50" s="50">
        <f t="shared" ca="1" si="37"/>
        <v>681.71325126389775</v>
      </c>
      <c r="BH50" s="50">
        <f t="shared" ca="1" si="37"/>
        <v>681.71325126389775</v>
      </c>
      <c r="BI50" s="50">
        <f t="shared" ca="1" si="37"/>
        <v>681.71325126389775</v>
      </c>
      <c r="BJ50" s="50">
        <f t="shared" ca="1" si="37"/>
        <v>681.71325126389775</v>
      </c>
      <c r="BK50" s="50">
        <f t="shared" ca="1" si="37"/>
        <v>681.71325126389775</v>
      </c>
      <c r="BL50" s="50">
        <f t="shared" ca="1" si="37"/>
        <v>681.71325126389775</v>
      </c>
      <c r="BM50" s="50">
        <f t="shared" ca="1" si="37"/>
        <v>681.71325126389775</v>
      </c>
      <c r="BN50" s="50">
        <f t="shared" ca="1" si="37"/>
        <v>681.71325126389775</v>
      </c>
      <c r="BO50" s="50">
        <f t="shared" ca="1" si="37"/>
        <v>681.71325126389775</v>
      </c>
      <c r="BP50" s="50">
        <f t="shared" ca="1" si="37"/>
        <v>681.71325126389775</v>
      </c>
      <c r="BQ50" s="50">
        <f t="shared" ca="1" si="37"/>
        <v>681.71325126389775</v>
      </c>
      <c r="BR50" s="50">
        <f t="shared" ca="1" si="37"/>
        <v>681.71325126389775</v>
      </c>
      <c r="BS50" s="50">
        <f t="shared" ca="1" si="37"/>
        <v>681.71325126389775</v>
      </c>
      <c r="BT50" s="50">
        <f t="shared" ca="1" si="37"/>
        <v>681.71325126389775</v>
      </c>
      <c r="BU50" s="50">
        <f t="shared" ca="1" si="37"/>
        <v>681.71325126389775</v>
      </c>
      <c r="BV50" s="50">
        <f t="shared" ca="1" si="37"/>
        <v>681.71325126389775</v>
      </c>
      <c r="BW50" s="50">
        <f t="shared" ca="1" si="37"/>
        <v>681.71325126389775</v>
      </c>
      <c r="BX50" s="50">
        <f t="shared" ca="1" si="37"/>
        <v>681.71325126389775</v>
      </c>
      <c r="BY50" s="50">
        <f t="shared" ca="1" si="37"/>
        <v>681.71325126389775</v>
      </c>
      <c r="BZ50" s="50">
        <f t="shared" ca="1" si="37"/>
        <v>681.71325126389775</v>
      </c>
      <c r="CA50" s="50">
        <f t="shared" ca="1" si="37"/>
        <v>681.71325126389775</v>
      </c>
      <c r="CB50" s="50">
        <f t="shared" ca="1" si="37"/>
        <v>681.71325126389775</v>
      </c>
      <c r="CC50" s="50">
        <f t="shared" ca="1" si="37"/>
        <v>681.71325126389775</v>
      </c>
      <c r="CD50" s="50">
        <f t="shared" ca="1" si="37"/>
        <v>681.71325126389775</v>
      </c>
      <c r="CE50" s="50">
        <f t="shared" ref="CE50:DJ50" ca="1" si="38">$D26*CE49/(1-(1+$D26)^(-1*$D25))</f>
        <v>681.71325126389775</v>
      </c>
      <c r="CF50" s="50">
        <f t="shared" ca="1" si="38"/>
        <v>681.71325126389775</v>
      </c>
      <c r="CG50" s="50">
        <f t="shared" ca="1" si="38"/>
        <v>681.71325126389775</v>
      </c>
      <c r="CH50" s="50">
        <f t="shared" ca="1" si="38"/>
        <v>681.71325126389775</v>
      </c>
      <c r="CI50" s="50">
        <f t="shared" ca="1" si="38"/>
        <v>681.71325126389775</v>
      </c>
      <c r="CJ50" s="50">
        <f t="shared" ca="1" si="38"/>
        <v>681.71325126389775</v>
      </c>
      <c r="CK50" s="50">
        <f t="shared" ca="1" si="38"/>
        <v>681.71325126389775</v>
      </c>
      <c r="CL50" s="50">
        <f t="shared" ca="1" si="38"/>
        <v>681.71325126389775</v>
      </c>
      <c r="CM50" s="50">
        <f t="shared" ca="1" si="38"/>
        <v>681.71325126389775</v>
      </c>
      <c r="CN50" s="50">
        <f t="shared" ca="1" si="38"/>
        <v>681.71325126389775</v>
      </c>
      <c r="CO50" s="50">
        <f t="shared" ca="1" si="38"/>
        <v>681.71325126389775</v>
      </c>
      <c r="CP50" s="50">
        <f t="shared" ca="1" si="38"/>
        <v>681.71325126389775</v>
      </c>
      <c r="CQ50" s="50">
        <f t="shared" ca="1" si="38"/>
        <v>681.71325126389775</v>
      </c>
      <c r="CR50" s="50">
        <f t="shared" ca="1" si="38"/>
        <v>681.71325126389775</v>
      </c>
      <c r="CS50" s="50">
        <f t="shared" ca="1" si="38"/>
        <v>681.71325126389775</v>
      </c>
      <c r="CT50" s="50">
        <f t="shared" ca="1" si="38"/>
        <v>681.71325126389775</v>
      </c>
      <c r="CU50" s="50">
        <f t="shared" ca="1" si="38"/>
        <v>681.71325126389775</v>
      </c>
      <c r="CV50" s="50">
        <f t="shared" ca="1" si="38"/>
        <v>681.71325126389775</v>
      </c>
      <c r="CW50" s="50">
        <f t="shared" ca="1" si="38"/>
        <v>681.71325126389775</v>
      </c>
      <c r="CX50" s="50">
        <f t="shared" ca="1" si="38"/>
        <v>681.71325126389775</v>
      </c>
      <c r="CY50" s="50">
        <f t="shared" ca="1" si="38"/>
        <v>681.71325126389775</v>
      </c>
      <c r="CZ50" s="50">
        <f t="shared" ca="1" si="38"/>
        <v>681.71325126389775</v>
      </c>
      <c r="DA50" s="50">
        <f t="shared" ca="1" si="38"/>
        <v>681.71325126389775</v>
      </c>
      <c r="DB50" s="50">
        <f t="shared" ca="1" si="38"/>
        <v>681.71325126389775</v>
      </c>
      <c r="DC50" s="50">
        <f t="shared" ca="1" si="38"/>
        <v>681.71325126389775</v>
      </c>
      <c r="DD50" s="50">
        <f t="shared" ca="1" si="38"/>
        <v>681.71325126389775</v>
      </c>
      <c r="DE50" s="50">
        <f t="shared" ca="1" si="38"/>
        <v>681.71325126389775</v>
      </c>
      <c r="DF50" s="50">
        <f t="shared" ca="1" si="38"/>
        <v>681.71325126389775</v>
      </c>
      <c r="DG50" s="50">
        <f t="shared" ca="1" si="38"/>
        <v>681.71325126389775</v>
      </c>
      <c r="DH50" s="50">
        <f t="shared" ca="1" si="38"/>
        <v>681.71325126389775</v>
      </c>
      <c r="DI50" s="50">
        <f t="shared" ca="1" si="38"/>
        <v>681.71325126389775</v>
      </c>
      <c r="DJ50" s="50">
        <f t="shared" ca="1" si="38"/>
        <v>681.71325126389775</v>
      </c>
      <c r="DK50" s="50">
        <f t="shared" ref="DK50:DN50" ca="1" si="39">$D26*DK49/(1-(1+$D26)^(-1*$D25))</f>
        <v>681.71325126389775</v>
      </c>
      <c r="DL50" s="50">
        <f t="shared" ca="1" si="39"/>
        <v>681.71325126389775</v>
      </c>
      <c r="DM50" s="50">
        <f t="shared" ca="1" si="39"/>
        <v>681.71325126389775</v>
      </c>
      <c r="DN50" s="50">
        <f t="shared" ca="1" si="39"/>
        <v>681.71325126389775</v>
      </c>
    </row>
    <row r="51" spans="1:118" x14ac:dyDescent="0.3">
      <c r="A51" s="10"/>
      <c r="B51" s="10" t="s">
        <v>121</v>
      </c>
      <c r="C51" s="10" t="s">
        <v>13</v>
      </c>
      <c r="D51" s="175" cm="1">
        <f t="array" aca="1" ref="D51" ca="1">INDEX(INDIRECT(VLOOKUP($D$9, $E$194:$F$202, 2, 0)), ROW(42:42), 1)</f>
        <v>0.1</v>
      </c>
      <c r="E51" s="1"/>
      <c r="F51" s="243"/>
      <c r="G51" s="1"/>
      <c r="H51" s="1"/>
      <c r="I51" s="1"/>
      <c r="J51" s="262"/>
      <c r="K51" s="30"/>
      <c r="L51" s="10" t="s">
        <v>80</v>
      </c>
      <c r="M51" s="10" t="s">
        <v>3</v>
      </c>
      <c r="N51" s="50">
        <f ca="1">$D28*$D24</f>
        <v>0</v>
      </c>
      <c r="O51" s="1"/>
      <c r="P51" s="30"/>
      <c r="Q51" s="10" t="s">
        <v>80</v>
      </c>
      <c r="R51" s="10" t="s">
        <v>3</v>
      </c>
      <c r="S51" s="50">
        <f t="shared" ref="S51:AX51" ca="1" si="40">$D28*$D24</f>
        <v>0</v>
      </c>
      <c r="T51" s="50">
        <f t="shared" ca="1" si="40"/>
        <v>0</v>
      </c>
      <c r="U51" s="50">
        <f t="shared" ca="1" si="40"/>
        <v>0</v>
      </c>
      <c r="V51" s="50">
        <f t="shared" ca="1" si="40"/>
        <v>0</v>
      </c>
      <c r="W51" s="50">
        <f t="shared" ca="1" si="40"/>
        <v>0</v>
      </c>
      <c r="X51" s="50">
        <f t="shared" ca="1" si="40"/>
        <v>0</v>
      </c>
      <c r="Y51" s="50">
        <f t="shared" ca="1" si="40"/>
        <v>0</v>
      </c>
      <c r="Z51" s="50">
        <f t="shared" ca="1" si="40"/>
        <v>0</v>
      </c>
      <c r="AA51" s="50">
        <f t="shared" ca="1" si="40"/>
        <v>0</v>
      </c>
      <c r="AB51" s="50">
        <f t="shared" ca="1" si="40"/>
        <v>0</v>
      </c>
      <c r="AC51" s="50">
        <f t="shared" ca="1" si="40"/>
        <v>0</v>
      </c>
      <c r="AD51" s="50">
        <f t="shared" ca="1" si="40"/>
        <v>0</v>
      </c>
      <c r="AE51" s="50">
        <f t="shared" ca="1" si="40"/>
        <v>0</v>
      </c>
      <c r="AF51" s="50">
        <f t="shared" ca="1" si="40"/>
        <v>0</v>
      </c>
      <c r="AG51" s="50">
        <f t="shared" ca="1" si="40"/>
        <v>0</v>
      </c>
      <c r="AH51" s="50">
        <f t="shared" ca="1" si="40"/>
        <v>0</v>
      </c>
      <c r="AI51" s="50">
        <f t="shared" ca="1" si="40"/>
        <v>0</v>
      </c>
      <c r="AJ51" s="50">
        <f t="shared" ca="1" si="40"/>
        <v>0</v>
      </c>
      <c r="AK51" s="50">
        <f t="shared" ca="1" si="40"/>
        <v>0</v>
      </c>
      <c r="AL51" s="50">
        <f t="shared" ca="1" si="40"/>
        <v>0</v>
      </c>
      <c r="AM51" s="50">
        <f t="shared" ca="1" si="40"/>
        <v>0</v>
      </c>
      <c r="AN51" s="50">
        <f t="shared" ca="1" si="40"/>
        <v>0</v>
      </c>
      <c r="AO51" s="50">
        <f t="shared" ca="1" si="40"/>
        <v>0</v>
      </c>
      <c r="AP51" s="50">
        <f t="shared" ca="1" si="40"/>
        <v>0</v>
      </c>
      <c r="AQ51" s="50">
        <f t="shared" ca="1" si="40"/>
        <v>0</v>
      </c>
      <c r="AR51" s="50">
        <f t="shared" ca="1" si="40"/>
        <v>0</v>
      </c>
      <c r="AS51" s="50">
        <f t="shared" ca="1" si="40"/>
        <v>0</v>
      </c>
      <c r="AT51" s="50">
        <f t="shared" ca="1" si="40"/>
        <v>0</v>
      </c>
      <c r="AU51" s="50">
        <f t="shared" ca="1" si="40"/>
        <v>0</v>
      </c>
      <c r="AV51" s="50">
        <f t="shared" ca="1" si="40"/>
        <v>0</v>
      </c>
      <c r="AW51" s="50">
        <f t="shared" ca="1" si="40"/>
        <v>0</v>
      </c>
      <c r="AX51" s="50">
        <f t="shared" ca="1" si="40"/>
        <v>0</v>
      </c>
      <c r="AY51" s="50">
        <f t="shared" ref="AY51:CD51" ca="1" si="41">$D28*$D24</f>
        <v>0</v>
      </c>
      <c r="AZ51" s="50">
        <f t="shared" ca="1" si="41"/>
        <v>0</v>
      </c>
      <c r="BA51" s="50">
        <f t="shared" ca="1" si="41"/>
        <v>0</v>
      </c>
      <c r="BB51" s="50">
        <f t="shared" ca="1" si="41"/>
        <v>0</v>
      </c>
      <c r="BC51" s="50">
        <f t="shared" ca="1" si="41"/>
        <v>0</v>
      </c>
      <c r="BD51" s="50">
        <f t="shared" ca="1" si="41"/>
        <v>0</v>
      </c>
      <c r="BE51" s="50">
        <f t="shared" ca="1" si="41"/>
        <v>0</v>
      </c>
      <c r="BF51" s="50">
        <f t="shared" ca="1" si="41"/>
        <v>0</v>
      </c>
      <c r="BG51" s="50">
        <f t="shared" ca="1" si="41"/>
        <v>0</v>
      </c>
      <c r="BH51" s="50">
        <f t="shared" ca="1" si="41"/>
        <v>0</v>
      </c>
      <c r="BI51" s="50">
        <f t="shared" ca="1" si="41"/>
        <v>0</v>
      </c>
      <c r="BJ51" s="50">
        <f t="shared" ca="1" si="41"/>
        <v>0</v>
      </c>
      <c r="BK51" s="50">
        <f t="shared" ca="1" si="41"/>
        <v>0</v>
      </c>
      <c r="BL51" s="50">
        <f t="shared" ca="1" si="41"/>
        <v>0</v>
      </c>
      <c r="BM51" s="50">
        <f t="shared" ca="1" si="41"/>
        <v>0</v>
      </c>
      <c r="BN51" s="50">
        <f t="shared" ca="1" si="41"/>
        <v>0</v>
      </c>
      <c r="BO51" s="50">
        <f t="shared" ca="1" si="41"/>
        <v>0</v>
      </c>
      <c r="BP51" s="50">
        <f t="shared" ca="1" si="41"/>
        <v>0</v>
      </c>
      <c r="BQ51" s="50">
        <f t="shared" ca="1" si="41"/>
        <v>0</v>
      </c>
      <c r="BR51" s="50">
        <f t="shared" ca="1" si="41"/>
        <v>0</v>
      </c>
      <c r="BS51" s="50">
        <f t="shared" ca="1" si="41"/>
        <v>0</v>
      </c>
      <c r="BT51" s="50">
        <f t="shared" ca="1" si="41"/>
        <v>0</v>
      </c>
      <c r="BU51" s="50">
        <f t="shared" ca="1" si="41"/>
        <v>0</v>
      </c>
      <c r="BV51" s="50">
        <f t="shared" ca="1" si="41"/>
        <v>0</v>
      </c>
      <c r="BW51" s="50">
        <f t="shared" ca="1" si="41"/>
        <v>0</v>
      </c>
      <c r="BX51" s="50">
        <f t="shared" ca="1" si="41"/>
        <v>0</v>
      </c>
      <c r="BY51" s="50">
        <f t="shared" ca="1" si="41"/>
        <v>0</v>
      </c>
      <c r="BZ51" s="50">
        <f t="shared" ca="1" si="41"/>
        <v>0</v>
      </c>
      <c r="CA51" s="50">
        <f t="shared" ca="1" si="41"/>
        <v>0</v>
      </c>
      <c r="CB51" s="50">
        <f t="shared" ca="1" si="41"/>
        <v>0</v>
      </c>
      <c r="CC51" s="50">
        <f t="shared" ca="1" si="41"/>
        <v>0</v>
      </c>
      <c r="CD51" s="50">
        <f t="shared" ca="1" si="41"/>
        <v>0</v>
      </c>
      <c r="CE51" s="50">
        <f t="shared" ref="CE51:DN51" ca="1" si="42">$D28*$D24</f>
        <v>0</v>
      </c>
      <c r="CF51" s="50">
        <f t="shared" ca="1" si="42"/>
        <v>0</v>
      </c>
      <c r="CG51" s="50">
        <f t="shared" ca="1" si="42"/>
        <v>0</v>
      </c>
      <c r="CH51" s="50">
        <f t="shared" ca="1" si="42"/>
        <v>0</v>
      </c>
      <c r="CI51" s="50">
        <f t="shared" ca="1" si="42"/>
        <v>0</v>
      </c>
      <c r="CJ51" s="50">
        <f t="shared" ca="1" si="42"/>
        <v>0</v>
      </c>
      <c r="CK51" s="50">
        <f t="shared" ca="1" si="42"/>
        <v>0</v>
      </c>
      <c r="CL51" s="50">
        <f t="shared" ca="1" si="42"/>
        <v>0</v>
      </c>
      <c r="CM51" s="50">
        <f t="shared" ca="1" si="42"/>
        <v>0</v>
      </c>
      <c r="CN51" s="50">
        <f t="shared" ca="1" si="42"/>
        <v>0</v>
      </c>
      <c r="CO51" s="50">
        <f t="shared" ca="1" si="42"/>
        <v>0</v>
      </c>
      <c r="CP51" s="50">
        <f t="shared" ca="1" si="42"/>
        <v>0</v>
      </c>
      <c r="CQ51" s="50">
        <f t="shared" ca="1" si="42"/>
        <v>0</v>
      </c>
      <c r="CR51" s="50">
        <f t="shared" ca="1" si="42"/>
        <v>0</v>
      </c>
      <c r="CS51" s="50">
        <f t="shared" ca="1" si="42"/>
        <v>0</v>
      </c>
      <c r="CT51" s="50">
        <f t="shared" ca="1" si="42"/>
        <v>0</v>
      </c>
      <c r="CU51" s="50">
        <f t="shared" ca="1" si="42"/>
        <v>0</v>
      </c>
      <c r="CV51" s="50">
        <f t="shared" ca="1" si="42"/>
        <v>0</v>
      </c>
      <c r="CW51" s="50">
        <f t="shared" ca="1" si="42"/>
        <v>0</v>
      </c>
      <c r="CX51" s="50">
        <f t="shared" ca="1" si="42"/>
        <v>0</v>
      </c>
      <c r="CY51" s="50">
        <f t="shared" ca="1" si="42"/>
        <v>0</v>
      </c>
      <c r="CZ51" s="50">
        <f t="shared" ca="1" si="42"/>
        <v>0</v>
      </c>
      <c r="DA51" s="50">
        <f t="shared" ca="1" si="42"/>
        <v>0</v>
      </c>
      <c r="DB51" s="50">
        <f t="shared" ca="1" si="42"/>
        <v>0</v>
      </c>
      <c r="DC51" s="50">
        <f t="shared" ca="1" si="42"/>
        <v>0</v>
      </c>
      <c r="DD51" s="50">
        <f t="shared" ca="1" si="42"/>
        <v>0</v>
      </c>
      <c r="DE51" s="50">
        <f t="shared" ca="1" si="42"/>
        <v>0</v>
      </c>
      <c r="DF51" s="50">
        <f t="shared" ca="1" si="42"/>
        <v>0</v>
      </c>
      <c r="DG51" s="50">
        <f t="shared" ca="1" si="42"/>
        <v>0</v>
      </c>
      <c r="DH51" s="50">
        <f t="shared" ca="1" si="42"/>
        <v>0</v>
      </c>
      <c r="DI51" s="50">
        <f t="shared" ca="1" si="42"/>
        <v>0</v>
      </c>
      <c r="DJ51" s="50">
        <f t="shared" ca="1" si="42"/>
        <v>0</v>
      </c>
      <c r="DK51" s="50">
        <f t="shared" ca="1" si="42"/>
        <v>0</v>
      </c>
      <c r="DL51" s="50">
        <f t="shared" ca="1" si="42"/>
        <v>0</v>
      </c>
      <c r="DM51" s="50">
        <f t="shared" ca="1" si="42"/>
        <v>0</v>
      </c>
      <c r="DN51" s="50">
        <f t="shared" ca="1" si="42"/>
        <v>0</v>
      </c>
    </row>
    <row r="52" spans="1:118" x14ac:dyDescent="0.3">
      <c r="A52" s="10"/>
      <c r="B52" s="3"/>
      <c r="C52" s="4"/>
      <c r="D52" s="175"/>
      <c r="E52" s="1"/>
      <c r="F52" s="244"/>
      <c r="G52" s="1"/>
      <c r="H52" s="1"/>
      <c r="I52" s="1"/>
      <c r="J52" s="262"/>
      <c r="K52" s="30"/>
      <c r="L52" s="10" t="s">
        <v>78</v>
      </c>
      <c r="M52" s="10"/>
      <c r="N52" s="16">
        <f ca="1">N51+N50</f>
        <v>681.71325126389775</v>
      </c>
      <c r="O52" s="1"/>
      <c r="P52" s="30"/>
      <c r="Q52" s="10" t="s">
        <v>78</v>
      </c>
      <c r="R52" s="10"/>
      <c r="S52" s="16">
        <f ca="1">S51+S50</f>
        <v>681.71325126389775</v>
      </c>
      <c r="T52" s="16">
        <f ca="1">T51+T50</f>
        <v>681.71325126389775</v>
      </c>
      <c r="U52" s="16">
        <f t="shared" ref="U52:CF52" ca="1" si="43">U51+U50</f>
        <v>681.71325126389775</v>
      </c>
      <c r="V52" s="16">
        <f t="shared" ca="1" si="43"/>
        <v>681.71325126389775</v>
      </c>
      <c r="W52" s="16">
        <f t="shared" ca="1" si="43"/>
        <v>681.71325126389775</v>
      </c>
      <c r="X52" s="16">
        <f t="shared" ca="1" si="43"/>
        <v>681.71325126389775</v>
      </c>
      <c r="Y52" s="16">
        <f t="shared" ca="1" si="43"/>
        <v>681.71325126389775</v>
      </c>
      <c r="Z52" s="16">
        <f t="shared" ca="1" si="43"/>
        <v>681.71325126389775</v>
      </c>
      <c r="AA52" s="16">
        <f t="shared" ca="1" si="43"/>
        <v>681.71325126389775</v>
      </c>
      <c r="AB52" s="16">
        <f t="shared" ca="1" si="43"/>
        <v>681.71325126389775</v>
      </c>
      <c r="AC52" s="16">
        <f t="shared" ca="1" si="43"/>
        <v>681.71325126389775</v>
      </c>
      <c r="AD52" s="16">
        <f t="shared" ca="1" si="43"/>
        <v>681.71325126389775</v>
      </c>
      <c r="AE52" s="16">
        <f t="shared" ca="1" si="43"/>
        <v>681.71325126389775</v>
      </c>
      <c r="AF52" s="16">
        <f t="shared" ca="1" si="43"/>
        <v>681.71325126389775</v>
      </c>
      <c r="AG52" s="16">
        <f t="shared" ca="1" si="43"/>
        <v>681.71325126389775</v>
      </c>
      <c r="AH52" s="16">
        <f t="shared" ca="1" si="43"/>
        <v>681.71325126389775</v>
      </c>
      <c r="AI52" s="16">
        <f t="shared" ca="1" si="43"/>
        <v>681.71325126389775</v>
      </c>
      <c r="AJ52" s="16">
        <f t="shared" ca="1" si="43"/>
        <v>681.71325126389775</v>
      </c>
      <c r="AK52" s="16">
        <f t="shared" ca="1" si="43"/>
        <v>681.71325126389775</v>
      </c>
      <c r="AL52" s="16">
        <f t="shared" ca="1" si="43"/>
        <v>681.71325126389775</v>
      </c>
      <c r="AM52" s="16">
        <f t="shared" ca="1" si="43"/>
        <v>681.71325126389775</v>
      </c>
      <c r="AN52" s="16">
        <f t="shared" ca="1" si="43"/>
        <v>681.71325126389775</v>
      </c>
      <c r="AO52" s="16">
        <f t="shared" ca="1" si="43"/>
        <v>681.71325126389775</v>
      </c>
      <c r="AP52" s="16">
        <f t="shared" ca="1" si="43"/>
        <v>681.71325126389775</v>
      </c>
      <c r="AQ52" s="16">
        <f t="shared" ca="1" si="43"/>
        <v>681.71325126389775</v>
      </c>
      <c r="AR52" s="16">
        <f t="shared" ca="1" si="43"/>
        <v>681.71325126389775</v>
      </c>
      <c r="AS52" s="16">
        <f t="shared" ca="1" si="43"/>
        <v>681.71325126389775</v>
      </c>
      <c r="AT52" s="16">
        <f t="shared" ca="1" si="43"/>
        <v>681.71325126389775</v>
      </c>
      <c r="AU52" s="16">
        <f t="shared" ca="1" si="43"/>
        <v>681.71325126389775</v>
      </c>
      <c r="AV52" s="16">
        <f t="shared" ca="1" si="43"/>
        <v>681.71325126389775</v>
      </c>
      <c r="AW52" s="16">
        <f t="shared" ca="1" si="43"/>
        <v>681.71325126389775</v>
      </c>
      <c r="AX52" s="16">
        <f t="shared" ca="1" si="43"/>
        <v>681.71325126389775</v>
      </c>
      <c r="AY52" s="16">
        <f t="shared" ca="1" si="43"/>
        <v>681.71325126389775</v>
      </c>
      <c r="AZ52" s="16">
        <f t="shared" ca="1" si="43"/>
        <v>681.71325126389775</v>
      </c>
      <c r="BA52" s="16">
        <f t="shared" ca="1" si="43"/>
        <v>681.71325126389775</v>
      </c>
      <c r="BB52" s="16">
        <f t="shared" ca="1" si="43"/>
        <v>681.71325126389775</v>
      </c>
      <c r="BC52" s="16">
        <f t="shared" ca="1" si="43"/>
        <v>681.71325126389775</v>
      </c>
      <c r="BD52" s="16">
        <f t="shared" ca="1" si="43"/>
        <v>681.71325126389775</v>
      </c>
      <c r="BE52" s="16">
        <f t="shared" ca="1" si="43"/>
        <v>681.71325126389775</v>
      </c>
      <c r="BF52" s="16">
        <f t="shared" ca="1" si="43"/>
        <v>681.71325126389775</v>
      </c>
      <c r="BG52" s="16">
        <f t="shared" ca="1" si="43"/>
        <v>681.71325126389775</v>
      </c>
      <c r="BH52" s="16">
        <f t="shared" ca="1" si="43"/>
        <v>681.71325126389775</v>
      </c>
      <c r="BI52" s="16">
        <f t="shared" ca="1" si="43"/>
        <v>681.71325126389775</v>
      </c>
      <c r="BJ52" s="16">
        <f t="shared" ca="1" si="43"/>
        <v>681.71325126389775</v>
      </c>
      <c r="BK52" s="16">
        <f t="shared" ca="1" si="43"/>
        <v>681.71325126389775</v>
      </c>
      <c r="BL52" s="16">
        <f t="shared" ca="1" si="43"/>
        <v>681.71325126389775</v>
      </c>
      <c r="BM52" s="16">
        <f t="shared" ca="1" si="43"/>
        <v>681.71325126389775</v>
      </c>
      <c r="BN52" s="16">
        <f t="shared" ca="1" si="43"/>
        <v>681.71325126389775</v>
      </c>
      <c r="BO52" s="16">
        <f t="shared" ca="1" si="43"/>
        <v>681.71325126389775</v>
      </c>
      <c r="BP52" s="16">
        <f t="shared" ca="1" si="43"/>
        <v>681.71325126389775</v>
      </c>
      <c r="BQ52" s="16">
        <f t="shared" ca="1" si="43"/>
        <v>681.71325126389775</v>
      </c>
      <c r="BR52" s="16">
        <f t="shared" ca="1" si="43"/>
        <v>681.71325126389775</v>
      </c>
      <c r="BS52" s="16">
        <f t="shared" ca="1" si="43"/>
        <v>681.71325126389775</v>
      </c>
      <c r="BT52" s="16">
        <f t="shared" ca="1" si="43"/>
        <v>681.71325126389775</v>
      </c>
      <c r="BU52" s="16">
        <f t="shared" ca="1" si="43"/>
        <v>681.71325126389775</v>
      </c>
      <c r="BV52" s="16">
        <f t="shared" ca="1" si="43"/>
        <v>681.71325126389775</v>
      </c>
      <c r="BW52" s="16">
        <f t="shared" ca="1" si="43"/>
        <v>681.71325126389775</v>
      </c>
      <c r="BX52" s="16">
        <f t="shared" ca="1" si="43"/>
        <v>681.71325126389775</v>
      </c>
      <c r="BY52" s="16">
        <f t="shared" ca="1" si="43"/>
        <v>681.71325126389775</v>
      </c>
      <c r="BZ52" s="16">
        <f t="shared" ca="1" si="43"/>
        <v>681.71325126389775</v>
      </c>
      <c r="CA52" s="16">
        <f t="shared" ca="1" si="43"/>
        <v>681.71325126389775</v>
      </c>
      <c r="CB52" s="16">
        <f t="shared" ca="1" si="43"/>
        <v>681.71325126389775</v>
      </c>
      <c r="CC52" s="16">
        <f t="shared" ca="1" si="43"/>
        <v>681.71325126389775</v>
      </c>
      <c r="CD52" s="16">
        <f t="shared" ca="1" si="43"/>
        <v>681.71325126389775</v>
      </c>
      <c r="CE52" s="16">
        <f t="shared" ca="1" si="43"/>
        <v>681.71325126389775</v>
      </c>
      <c r="CF52" s="16">
        <f t="shared" ca="1" si="43"/>
        <v>681.71325126389775</v>
      </c>
      <c r="CG52" s="16">
        <f t="shared" ref="CG52:DN52" ca="1" si="44">CG51+CG50</f>
        <v>681.71325126389775</v>
      </c>
      <c r="CH52" s="16">
        <f t="shared" ca="1" si="44"/>
        <v>681.71325126389775</v>
      </c>
      <c r="CI52" s="16">
        <f t="shared" ca="1" si="44"/>
        <v>681.71325126389775</v>
      </c>
      <c r="CJ52" s="16">
        <f t="shared" ca="1" si="44"/>
        <v>681.71325126389775</v>
      </c>
      <c r="CK52" s="16">
        <f t="shared" ca="1" si="44"/>
        <v>681.71325126389775</v>
      </c>
      <c r="CL52" s="16">
        <f t="shared" ca="1" si="44"/>
        <v>681.71325126389775</v>
      </c>
      <c r="CM52" s="16">
        <f t="shared" ca="1" si="44"/>
        <v>681.71325126389775</v>
      </c>
      <c r="CN52" s="16">
        <f t="shared" ca="1" si="44"/>
        <v>681.71325126389775</v>
      </c>
      <c r="CO52" s="16">
        <f t="shared" ca="1" si="44"/>
        <v>681.71325126389775</v>
      </c>
      <c r="CP52" s="16">
        <f t="shared" ca="1" si="44"/>
        <v>681.71325126389775</v>
      </c>
      <c r="CQ52" s="16">
        <f t="shared" ca="1" si="44"/>
        <v>681.71325126389775</v>
      </c>
      <c r="CR52" s="16">
        <f t="shared" ca="1" si="44"/>
        <v>681.71325126389775</v>
      </c>
      <c r="CS52" s="16">
        <f t="shared" ca="1" si="44"/>
        <v>681.71325126389775</v>
      </c>
      <c r="CT52" s="16">
        <f t="shared" ca="1" si="44"/>
        <v>681.71325126389775</v>
      </c>
      <c r="CU52" s="16">
        <f t="shared" ca="1" si="44"/>
        <v>681.71325126389775</v>
      </c>
      <c r="CV52" s="16">
        <f t="shared" ca="1" si="44"/>
        <v>681.71325126389775</v>
      </c>
      <c r="CW52" s="16">
        <f t="shared" ca="1" si="44"/>
        <v>681.71325126389775</v>
      </c>
      <c r="CX52" s="16">
        <f t="shared" ca="1" si="44"/>
        <v>681.71325126389775</v>
      </c>
      <c r="CY52" s="16">
        <f t="shared" ca="1" si="44"/>
        <v>681.71325126389775</v>
      </c>
      <c r="CZ52" s="16">
        <f t="shared" ca="1" si="44"/>
        <v>681.71325126389775</v>
      </c>
      <c r="DA52" s="16">
        <f t="shared" ca="1" si="44"/>
        <v>681.71325126389775</v>
      </c>
      <c r="DB52" s="16">
        <f t="shared" ca="1" si="44"/>
        <v>681.71325126389775</v>
      </c>
      <c r="DC52" s="16">
        <f t="shared" ca="1" si="44"/>
        <v>681.71325126389775</v>
      </c>
      <c r="DD52" s="16">
        <f t="shared" ca="1" si="44"/>
        <v>681.71325126389775</v>
      </c>
      <c r="DE52" s="16">
        <f t="shared" ca="1" si="44"/>
        <v>681.71325126389775</v>
      </c>
      <c r="DF52" s="16">
        <f t="shared" ca="1" si="44"/>
        <v>681.71325126389775</v>
      </c>
      <c r="DG52" s="16">
        <f t="shared" ca="1" si="44"/>
        <v>681.71325126389775</v>
      </c>
      <c r="DH52" s="16">
        <f t="shared" ca="1" si="44"/>
        <v>681.71325126389775</v>
      </c>
      <c r="DI52" s="16">
        <f t="shared" ca="1" si="44"/>
        <v>681.71325126389775</v>
      </c>
      <c r="DJ52" s="16">
        <f t="shared" ca="1" si="44"/>
        <v>681.71325126389775</v>
      </c>
      <c r="DK52" s="16">
        <f t="shared" ca="1" si="44"/>
        <v>681.71325126389775</v>
      </c>
      <c r="DL52" s="16">
        <f t="shared" ca="1" si="44"/>
        <v>681.71325126389775</v>
      </c>
      <c r="DM52" s="16">
        <f t="shared" ca="1" si="44"/>
        <v>681.71325126389775</v>
      </c>
      <c r="DN52" s="16">
        <f t="shared" ca="1" si="44"/>
        <v>681.71325126389775</v>
      </c>
    </row>
    <row r="53" spans="1:118" x14ac:dyDescent="0.3">
      <c r="A53" s="11"/>
      <c r="B53" s="7"/>
      <c r="C53" s="8"/>
      <c r="D53" s="176"/>
      <c r="E53" s="1"/>
      <c r="F53" s="239"/>
      <c r="G53" s="1"/>
      <c r="H53" s="1"/>
      <c r="I53" s="1"/>
      <c r="J53" s="262"/>
      <c r="K53" s="30"/>
      <c r="L53" s="10" t="s">
        <v>82</v>
      </c>
      <c r="M53" s="10"/>
      <c r="N53" s="51">
        <f ca="1">$D58*$D59*52*$D34</f>
        <v>3744</v>
      </c>
      <c r="O53" s="1"/>
      <c r="P53" s="30"/>
      <c r="Q53" s="10" t="s">
        <v>82</v>
      </c>
      <c r="R53" s="10"/>
      <c r="S53" s="51">
        <f t="shared" ref="S53:AX53" ca="1" si="45">$D58*$D59*52*$D34</f>
        <v>3744</v>
      </c>
      <c r="T53" s="51">
        <f t="shared" ca="1" si="45"/>
        <v>3744</v>
      </c>
      <c r="U53" s="51">
        <f t="shared" ca="1" si="45"/>
        <v>3744</v>
      </c>
      <c r="V53" s="51">
        <f t="shared" ca="1" si="45"/>
        <v>3744</v>
      </c>
      <c r="W53" s="51">
        <f t="shared" ca="1" si="45"/>
        <v>3744</v>
      </c>
      <c r="X53" s="51">
        <f t="shared" ca="1" si="45"/>
        <v>3744</v>
      </c>
      <c r="Y53" s="51">
        <f t="shared" ca="1" si="45"/>
        <v>3744</v>
      </c>
      <c r="Z53" s="51">
        <f t="shared" ca="1" si="45"/>
        <v>3744</v>
      </c>
      <c r="AA53" s="51">
        <f t="shared" ca="1" si="45"/>
        <v>3744</v>
      </c>
      <c r="AB53" s="51">
        <f t="shared" ca="1" si="45"/>
        <v>3744</v>
      </c>
      <c r="AC53" s="51">
        <f t="shared" ca="1" si="45"/>
        <v>3744</v>
      </c>
      <c r="AD53" s="51">
        <f t="shared" ca="1" si="45"/>
        <v>3744</v>
      </c>
      <c r="AE53" s="51">
        <f t="shared" ca="1" si="45"/>
        <v>3744</v>
      </c>
      <c r="AF53" s="51">
        <f t="shared" ca="1" si="45"/>
        <v>3744</v>
      </c>
      <c r="AG53" s="51">
        <f t="shared" ca="1" si="45"/>
        <v>3744</v>
      </c>
      <c r="AH53" s="51">
        <f t="shared" ca="1" si="45"/>
        <v>3744</v>
      </c>
      <c r="AI53" s="51">
        <f t="shared" ca="1" si="45"/>
        <v>3744</v>
      </c>
      <c r="AJ53" s="51">
        <f t="shared" ca="1" si="45"/>
        <v>3744</v>
      </c>
      <c r="AK53" s="51">
        <f t="shared" ca="1" si="45"/>
        <v>3744</v>
      </c>
      <c r="AL53" s="51">
        <f t="shared" ca="1" si="45"/>
        <v>3744</v>
      </c>
      <c r="AM53" s="51">
        <f t="shared" ca="1" si="45"/>
        <v>3744</v>
      </c>
      <c r="AN53" s="51">
        <f t="shared" ca="1" si="45"/>
        <v>3744</v>
      </c>
      <c r="AO53" s="51">
        <f t="shared" ca="1" si="45"/>
        <v>3744</v>
      </c>
      <c r="AP53" s="51">
        <f t="shared" ca="1" si="45"/>
        <v>3744</v>
      </c>
      <c r="AQ53" s="51">
        <f t="shared" ca="1" si="45"/>
        <v>3744</v>
      </c>
      <c r="AR53" s="51">
        <f t="shared" ca="1" si="45"/>
        <v>3744</v>
      </c>
      <c r="AS53" s="51">
        <f t="shared" ca="1" si="45"/>
        <v>3744</v>
      </c>
      <c r="AT53" s="51">
        <f t="shared" ca="1" si="45"/>
        <v>3744</v>
      </c>
      <c r="AU53" s="51">
        <f t="shared" ca="1" si="45"/>
        <v>3744</v>
      </c>
      <c r="AV53" s="51">
        <f t="shared" ca="1" si="45"/>
        <v>3744</v>
      </c>
      <c r="AW53" s="51">
        <f t="shared" ca="1" si="45"/>
        <v>3744</v>
      </c>
      <c r="AX53" s="51">
        <f t="shared" ca="1" si="45"/>
        <v>3744</v>
      </c>
      <c r="AY53" s="51">
        <f t="shared" ref="AY53:CD53" ca="1" si="46">$D58*$D59*52*$D34</f>
        <v>3744</v>
      </c>
      <c r="AZ53" s="51">
        <f t="shared" ca="1" si="46"/>
        <v>3744</v>
      </c>
      <c r="BA53" s="51">
        <f t="shared" ca="1" si="46"/>
        <v>3744</v>
      </c>
      <c r="BB53" s="51">
        <f t="shared" ca="1" si="46"/>
        <v>3744</v>
      </c>
      <c r="BC53" s="51">
        <f t="shared" ca="1" si="46"/>
        <v>3744</v>
      </c>
      <c r="BD53" s="51">
        <f t="shared" ca="1" si="46"/>
        <v>3744</v>
      </c>
      <c r="BE53" s="51">
        <f t="shared" ca="1" si="46"/>
        <v>3744</v>
      </c>
      <c r="BF53" s="51">
        <f t="shared" ca="1" si="46"/>
        <v>3744</v>
      </c>
      <c r="BG53" s="51">
        <f t="shared" ca="1" si="46"/>
        <v>3744</v>
      </c>
      <c r="BH53" s="51">
        <f t="shared" ca="1" si="46"/>
        <v>3744</v>
      </c>
      <c r="BI53" s="51">
        <f t="shared" ca="1" si="46"/>
        <v>3744</v>
      </c>
      <c r="BJ53" s="51">
        <f t="shared" ca="1" si="46"/>
        <v>3744</v>
      </c>
      <c r="BK53" s="51">
        <f t="shared" ca="1" si="46"/>
        <v>3744</v>
      </c>
      <c r="BL53" s="51">
        <f t="shared" ca="1" si="46"/>
        <v>3744</v>
      </c>
      <c r="BM53" s="51">
        <f t="shared" ca="1" si="46"/>
        <v>3744</v>
      </c>
      <c r="BN53" s="51">
        <f t="shared" ca="1" si="46"/>
        <v>3744</v>
      </c>
      <c r="BO53" s="51">
        <f t="shared" ca="1" si="46"/>
        <v>3744</v>
      </c>
      <c r="BP53" s="51">
        <f t="shared" ca="1" si="46"/>
        <v>3744</v>
      </c>
      <c r="BQ53" s="51">
        <f t="shared" ca="1" si="46"/>
        <v>3744</v>
      </c>
      <c r="BR53" s="51">
        <f t="shared" ca="1" si="46"/>
        <v>3744</v>
      </c>
      <c r="BS53" s="51">
        <f t="shared" ca="1" si="46"/>
        <v>3744</v>
      </c>
      <c r="BT53" s="51">
        <f t="shared" ca="1" si="46"/>
        <v>3744</v>
      </c>
      <c r="BU53" s="51">
        <f t="shared" ca="1" si="46"/>
        <v>3744</v>
      </c>
      <c r="BV53" s="51">
        <f t="shared" ca="1" si="46"/>
        <v>3744</v>
      </c>
      <c r="BW53" s="51">
        <f t="shared" ca="1" si="46"/>
        <v>3744</v>
      </c>
      <c r="BX53" s="51">
        <f t="shared" ca="1" si="46"/>
        <v>3744</v>
      </c>
      <c r="BY53" s="51">
        <f t="shared" ca="1" si="46"/>
        <v>3744</v>
      </c>
      <c r="BZ53" s="51">
        <f t="shared" ca="1" si="46"/>
        <v>3744</v>
      </c>
      <c r="CA53" s="51">
        <f t="shared" ca="1" si="46"/>
        <v>3744</v>
      </c>
      <c r="CB53" s="51">
        <f t="shared" ca="1" si="46"/>
        <v>3744</v>
      </c>
      <c r="CC53" s="51">
        <f t="shared" ca="1" si="46"/>
        <v>3744</v>
      </c>
      <c r="CD53" s="51">
        <f t="shared" ca="1" si="46"/>
        <v>3744</v>
      </c>
      <c r="CE53" s="51">
        <f t="shared" ref="CE53:DN53" ca="1" si="47">$D58*$D59*52*$D34</f>
        <v>3744</v>
      </c>
      <c r="CF53" s="51">
        <f t="shared" ca="1" si="47"/>
        <v>3744</v>
      </c>
      <c r="CG53" s="51">
        <f t="shared" ca="1" si="47"/>
        <v>3744</v>
      </c>
      <c r="CH53" s="51">
        <f t="shared" ca="1" si="47"/>
        <v>3744</v>
      </c>
      <c r="CI53" s="51">
        <f t="shared" ca="1" si="47"/>
        <v>3744</v>
      </c>
      <c r="CJ53" s="51">
        <f t="shared" ca="1" si="47"/>
        <v>3744</v>
      </c>
      <c r="CK53" s="51">
        <f t="shared" ca="1" si="47"/>
        <v>3744</v>
      </c>
      <c r="CL53" s="51">
        <f t="shared" ca="1" si="47"/>
        <v>3744</v>
      </c>
      <c r="CM53" s="51">
        <f t="shared" ca="1" si="47"/>
        <v>3744</v>
      </c>
      <c r="CN53" s="51">
        <f t="shared" ca="1" si="47"/>
        <v>3744</v>
      </c>
      <c r="CO53" s="51">
        <f t="shared" ca="1" si="47"/>
        <v>3744</v>
      </c>
      <c r="CP53" s="51">
        <f t="shared" ca="1" si="47"/>
        <v>3744</v>
      </c>
      <c r="CQ53" s="51">
        <f t="shared" ca="1" si="47"/>
        <v>3744</v>
      </c>
      <c r="CR53" s="51">
        <f t="shared" ca="1" si="47"/>
        <v>3744</v>
      </c>
      <c r="CS53" s="51">
        <f t="shared" ca="1" si="47"/>
        <v>3744</v>
      </c>
      <c r="CT53" s="51">
        <f t="shared" ca="1" si="47"/>
        <v>3744</v>
      </c>
      <c r="CU53" s="51">
        <f t="shared" ca="1" si="47"/>
        <v>3744</v>
      </c>
      <c r="CV53" s="51">
        <f t="shared" ca="1" si="47"/>
        <v>3744</v>
      </c>
      <c r="CW53" s="51">
        <f t="shared" ca="1" si="47"/>
        <v>3744</v>
      </c>
      <c r="CX53" s="51">
        <f t="shared" ca="1" si="47"/>
        <v>3744</v>
      </c>
      <c r="CY53" s="51">
        <f t="shared" ca="1" si="47"/>
        <v>3744</v>
      </c>
      <c r="CZ53" s="51">
        <f t="shared" ca="1" si="47"/>
        <v>3744</v>
      </c>
      <c r="DA53" s="51">
        <f t="shared" ca="1" si="47"/>
        <v>3744</v>
      </c>
      <c r="DB53" s="51">
        <f t="shared" ca="1" si="47"/>
        <v>3744</v>
      </c>
      <c r="DC53" s="51">
        <f t="shared" ca="1" si="47"/>
        <v>3744</v>
      </c>
      <c r="DD53" s="51">
        <f t="shared" ca="1" si="47"/>
        <v>3744</v>
      </c>
      <c r="DE53" s="51">
        <f t="shared" ca="1" si="47"/>
        <v>3744</v>
      </c>
      <c r="DF53" s="51">
        <f t="shared" ca="1" si="47"/>
        <v>3744</v>
      </c>
      <c r="DG53" s="51">
        <f t="shared" ca="1" si="47"/>
        <v>3744</v>
      </c>
      <c r="DH53" s="51">
        <f t="shared" ca="1" si="47"/>
        <v>3744</v>
      </c>
      <c r="DI53" s="51">
        <f t="shared" ca="1" si="47"/>
        <v>3744</v>
      </c>
      <c r="DJ53" s="51">
        <f t="shared" ca="1" si="47"/>
        <v>3744</v>
      </c>
      <c r="DK53" s="51">
        <f t="shared" ca="1" si="47"/>
        <v>3744</v>
      </c>
      <c r="DL53" s="51">
        <f t="shared" ca="1" si="47"/>
        <v>3744</v>
      </c>
      <c r="DM53" s="51">
        <f t="shared" ca="1" si="47"/>
        <v>3744</v>
      </c>
      <c r="DN53" s="51">
        <f t="shared" ca="1" si="47"/>
        <v>3744</v>
      </c>
    </row>
    <row r="54" spans="1:118" x14ac:dyDescent="0.3">
      <c r="A54" s="46" t="s">
        <v>104</v>
      </c>
      <c r="B54" s="12" t="s">
        <v>207</v>
      </c>
      <c r="C54" s="12" t="s">
        <v>105</v>
      </c>
      <c r="D54" s="174" cm="1">
        <f t="array" aca="1" ref="D54" ca="1">INDEX(INDIRECT(VLOOKUP($D$9, $E$194:$F$202, 2, 0)), ROW(45:45), 1)</f>
        <v>0.05</v>
      </c>
      <c r="E54" s="1"/>
      <c r="F54" s="239"/>
      <c r="G54" s="1"/>
      <c r="H54" s="1"/>
      <c r="I54" s="1"/>
      <c r="J54" s="262"/>
      <c r="K54" s="30"/>
      <c r="L54" s="10"/>
      <c r="M54" s="10"/>
      <c r="N54" s="10"/>
      <c r="O54" s="1"/>
      <c r="P54" s="3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row>
    <row r="55" spans="1:118" x14ac:dyDescent="0.3">
      <c r="A55" s="10"/>
      <c r="B55" s="10" t="s">
        <v>106</v>
      </c>
      <c r="C55" s="10"/>
      <c r="D55" s="212" cm="1">
        <f t="array" aca="1" ref="D55" ca="1">INDEX(INDIRECT(VLOOKUP($D$9, $E$194:$F$202, 2, 0)), ROW(46:46), 1)</f>
        <v>9.4868329805051399</v>
      </c>
      <c r="E55" s="1"/>
      <c r="F55" s="1"/>
      <c r="G55" s="1"/>
      <c r="H55" s="1"/>
      <c r="I55" s="1"/>
      <c r="J55" s="262"/>
      <c r="K55" s="30"/>
      <c r="L55" s="10" t="s">
        <v>83</v>
      </c>
      <c r="M55" s="10"/>
      <c r="N55" s="52">
        <f ca="1">N52/N53</f>
        <v>0.18208153078629746</v>
      </c>
      <c r="O55" s="1"/>
      <c r="P55" s="30"/>
      <c r="Q55" s="10" t="s">
        <v>83</v>
      </c>
      <c r="R55" s="10"/>
      <c r="S55" s="52">
        <f ca="1">S52/S53</f>
        <v>0.18208153078629746</v>
      </c>
      <c r="T55" s="52">
        <f ca="1">T52/T53</f>
        <v>0.18208153078629746</v>
      </c>
      <c r="U55" s="52">
        <f t="shared" ref="U55:CF55" ca="1" si="48">U52/U53</f>
        <v>0.18208153078629746</v>
      </c>
      <c r="V55" s="52">
        <f t="shared" ca="1" si="48"/>
        <v>0.18208153078629746</v>
      </c>
      <c r="W55" s="52">
        <f t="shared" ca="1" si="48"/>
        <v>0.18208153078629746</v>
      </c>
      <c r="X55" s="52">
        <f t="shared" ca="1" si="48"/>
        <v>0.18208153078629746</v>
      </c>
      <c r="Y55" s="52">
        <f t="shared" ca="1" si="48"/>
        <v>0.18208153078629746</v>
      </c>
      <c r="Z55" s="52">
        <f t="shared" ca="1" si="48"/>
        <v>0.18208153078629746</v>
      </c>
      <c r="AA55" s="52">
        <f t="shared" ca="1" si="48"/>
        <v>0.18208153078629746</v>
      </c>
      <c r="AB55" s="52">
        <f t="shared" ca="1" si="48"/>
        <v>0.18208153078629746</v>
      </c>
      <c r="AC55" s="52">
        <f t="shared" ca="1" si="48"/>
        <v>0.18208153078629746</v>
      </c>
      <c r="AD55" s="52">
        <f t="shared" ca="1" si="48"/>
        <v>0.18208153078629746</v>
      </c>
      <c r="AE55" s="52">
        <f t="shared" ca="1" si="48"/>
        <v>0.18208153078629746</v>
      </c>
      <c r="AF55" s="52">
        <f t="shared" ca="1" si="48"/>
        <v>0.18208153078629746</v>
      </c>
      <c r="AG55" s="52">
        <f t="shared" ca="1" si="48"/>
        <v>0.18208153078629746</v>
      </c>
      <c r="AH55" s="52">
        <f t="shared" ca="1" si="48"/>
        <v>0.18208153078629746</v>
      </c>
      <c r="AI55" s="52">
        <f t="shared" ca="1" si="48"/>
        <v>0.18208153078629746</v>
      </c>
      <c r="AJ55" s="52">
        <f t="shared" ca="1" si="48"/>
        <v>0.18208153078629746</v>
      </c>
      <c r="AK55" s="52">
        <f t="shared" ca="1" si="48"/>
        <v>0.18208153078629746</v>
      </c>
      <c r="AL55" s="52">
        <f t="shared" ca="1" si="48"/>
        <v>0.18208153078629746</v>
      </c>
      <c r="AM55" s="52">
        <f t="shared" ca="1" si="48"/>
        <v>0.18208153078629746</v>
      </c>
      <c r="AN55" s="52">
        <f t="shared" ca="1" si="48"/>
        <v>0.18208153078629746</v>
      </c>
      <c r="AO55" s="52">
        <f t="shared" ca="1" si="48"/>
        <v>0.18208153078629746</v>
      </c>
      <c r="AP55" s="52">
        <f t="shared" ca="1" si="48"/>
        <v>0.18208153078629746</v>
      </c>
      <c r="AQ55" s="52">
        <f t="shared" ca="1" si="48"/>
        <v>0.18208153078629746</v>
      </c>
      <c r="AR55" s="52">
        <f t="shared" ca="1" si="48"/>
        <v>0.18208153078629746</v>
      </c>
      <c r="AS55" s="52">
        <f t="shared" ca="1" si="48"/>
        <v>0.18208153078629746</v>
      </c>
      <c r="AT55" s="52">
        <f t="shared" ca="1" si="48"/>
        <v>0.18208153078629746</v>
      </c>
      <c r="AU55" s="52">
        <f t="shared" ca="1" si="48"/>
        <v>0.18208153078629746</v>
      </c>
      <c r="AV55" s="52">
        <f t="shared" ca="1" si="48"/>
        <v>0.18208153078629746</v>
      </c>
      <c r="AW55" s="52">
        <f t="shared" ca="1" si="48"/>
        <v>0.18208153078629746</v>
      </c>
      <c r="AX55" s="52">
        <f t="shared" ca="1" si="48"/>
        <v>0.18208153078629746</v>
      </c>
      <c r="AY55" s="52">
        <f t="shared" ca="1" si="48"/>
        <v>0.18208153078629746</v>
      </c>
      <c r="AZ55" s="52">
        <f t="shared" ca="1" si="48"/>
        <v>0.18208153078629746</v>
      </c>
      <c r="BA55" s="52">
        <f t="shared" ca="1" si="48"/>
        <v>0.18208153078629746</v>
      </c>
      <c r="BB55" s="52">
        <f t="shared" ca="1" si="48"/>
        <v>0.18208153078629746</v>
      </c>
      <c r="BC55" s="52">
        <f t="shared" ca="1" si="48"/>
        <v>0.18208153078629746</v>
      </c>
      <c r="BD55" s="52">
        <f t="shared" ca="1" si="48"/>
        <v>0.18208153078629746</v>
      </c>
      <c r="BE55" s="52">
        <f t="shared" ca="1" si="48"/>
        <v>0.18208153078629746</v>
      </c>
      <c r="BF55" s="52">
        <f t="shared" ca="1" si="48"/>
        <v>0.18208153078629746</v>
      </c>
      <c r="BG55" s="52">
        <f t="shared" ca="1" si="48"/>
        <v>0.18208153078629746</v>
      </c>
      <c r="BH55" s="52">
        <f t="shared" ca="1" si="48"/>
        <v>0.18208153078629746</v>
      </c>
      <c r="BI55" s="52">
        <f t="shared" ca="1" si="48"/>
        <v>0.18208153078629746</v>
      </c>
      <c r="BJ55" s="52">
        <f t="shared" ca="1" si="48"/>
        <v>0.18208153078629746</v>
      </c>
      <c r="BK55" s="52">
        <f t="shared" ca="1" si="48"/>
        <v>0.18208153078629746</v>
      </c>
      <c r="BL55" s="52">
        <f t="shared" ca="1" si="48"/>
        <v>0.18208153078629746</v>
      </c>
      <c r="BM55" s="52">
        <f t="shared" ca="1" si="48"/>
        <v>0.18208153078629746</v>
      </c>
      <c r="BN55" s="52">
        <f t="shared" ca="1" si="48"/>
        <v>0.18208153078629746</v>
      </c>
      <c r="BO55" s="52">
        <f t="shared" ca="1" si="48"/>
        <v>0.18208153078629746</v>
      </c>
      <c r="BP55" s="52">
        <f t="shared" ca="1" si="48"/>
        <v>0.18208153078629746</v>
      </c>
      <c r="BQ55" s="52">
        <f t="shared" ca="1" si="48"/>
        <v>0.18208153078629746</v>
      </c>
      <c r="BR55" s="52">
        <f t="shared" ca="1" si="48"/>
        <v>0.18208153078629746</v>
      </c>
      <c r="BS55" s="52">
        <f t="shared" ca="1" si="48"/>
        <v>0.18208153078629746</v>
      </c>
      <c r="BT55" s="52">
        <f t="shared" ca="1" si="48"/>
        <v>0.18208153078629746</v>
      </c>
      <c r="BU55" s="52">
        <f t="shared" ca="1" si="48"/>
        <v>0.18208153078629746</v>
      </c>
      <c r="BV55" s="52">
        <f t="shared" ca="1" si="48"/>
        <v>0.18208153078629746</v>
      </c>
      <c r="BW55" s="52">
        <f t="shared" ca="1" si="48"/>
        <v>0.18208153078629746</v>
      </c>
      <c r="BX55" s="52">
        <f t="shared" ca="1" si="48"/>
        <v>0.18208153078629746</v>
      </c>
      <c r="BY55" s="52">
        <f t="shared" ca="1" si="48"/>
        <v>0.18208153078629746</v>
      </c>
      <c r="BZ55" s="52">
        <f t="shared" ca="1" si="48"/>
        <v>0.18208153078629746</v>
      </c>
      <c r="CA55" s="52">
        <f t="shared" ca="1" si="48"/>
        <v>0.18208153078629746</v>
      </c>
      <c r="CB55" s="52">
        <f t="shared" ca="1" si="48"/>
        <v>0.18208153078629746</v>
      </c>
      <c r="CC55" s="52">
        <f t="shared" ca="1" si="48"/>
        <v>0.18208153078629746</v>
      </c>
      <c r="CD55" s="52">
        <f t="shared" ca="1" si="48"/>
        <v>0.18208153078629746</v>
      </c>
      <c r="CE55" s="52">
        <f t="shared" ca="1" si="48"/>
        <v>0.18208153078629746</v>
      </c>
      <c r="CF55" s="52">
        <f t="shared" ca="1" si="48"/>
        <v>0.18208153078629746</v>
      </c>
      <c r="CG55" s="52">
        <f t="shared" ref="CG55:DN55" ca="1" si="49">CG52/CG53</f>
        <v>0.18208153078629746</v>
      </c>
      <c r="CH55" s="52">
        <f t="shared" ca="1" si="49"/>
        <v>0.18208153078629746</v>
      </c>
      <c r="CI55" s="52">
        <f t="shared" ca="1" si="49"/>
        <v>0.18208153078629746</v>
      </c>
      <c r="CJ55" s="52">
        <f t="shared" ca="1" si="49"/>
        <v>0.18208153078629746</v>
      </c>
      <c r="CK55" s="52">
        <f t="shared" ca="1" si="49"/>
        <v>0.18208153078629746</v>
      </c>
      <c r="CL55" s="52">
        <f t="shared" ca="1" si="49"/>
        <v>0.18208153078629746</v>
      </c>
      <c r="CM55" s="52">
        <f t="shared" ca="1" si="49"/>
        <v>0.18208153078629746</v>
      </c>
      <c r="CN55" s="52">
        <f t="shared" ca="1" si="49"/>
        <v>0.18208153078629746</v>
      </c>
      <c r="CO55" s="52">
        <f t="shared" ca="1" si="49"/>
        <v>0.18208153078629746</v>
      </c>
      <c r="CP55" s="52">
        <f t="shared" ca="1" si="49"/>
        <v>0.18208153078629746</v>
      </c>
      <c r="CQ55" s="52">
        <f t="shared" ca="1" si="49"/>
        <v>0.18208153078629746</v>
      </c>
      <c r="CR55" s="52">
        <f t="shared" ca="1" si="49"/>
        <v>0.18208153078629746</v>
      </c>
      <c r="CS55" s="52">
        <f t="shared" ca="1" si="49"/>
        <v>0.18208153078629746</v>
      </c>
      <c r="CT55" s="52">
        <f t="shared" ca="1" si="49"/>
        <v>0.18208153078629746</v>
      </c>
      <c r="CU55" s="52">
        <f t="shared" ca="1" si="49"/>
        <v>0.18208153078629746</v>
      </c>
      <c r="CV55" s="52">
        <f t="shared" ca="1" si="49"/>
        <v>0.18208153078629746</v>
      </c>
      <c r="CW55" s="52">
        <f t="shared" ca="1" si="49"/>
        <v>0.18208153078629746</v>
      </c>
      <c r="CX55" s="52">
        <f t="shared" ca="1" si="49"/>
        <v>0.18208153078629746</v>
      </c>
      <c r="CY55" s="52">
        <f t="shared" ca="1" si="49"/>
        <v>0.18208153078629746</v>
      </c>
      <c r="CZ55" s="52">
        <f t="shared" ca="1" si="49"/>
        <v>0.18208153078629746</v>
      </c>
      <c r="DA55" s="52">
        <f t="shared" ca="1" si="49"/>
        <v>0.18208153078629746</v>
      </c>
      <c r="DB55" s="52">
        <f t="shared" ca="1" si="49"/>
        <v>0.18208153078629746</v>
      </c>
      <c r="DC55" s="52">
        <f t="shared" ca="1" si="49"/>
        <v>0.18208153078629746</v>
      </c>
      <c r="DD55" s="52">
        <f t="shared" ca="1" si="49"/>
        <v>0.18208153078629746</v>
      </c>
      <c r="DE55" s="52">
        <f t="shared" ca="1" si="49"/>
        <v>0.18208153078629746</v>
      </c>
      <c r="DF55" s="52">
        <f t="shared" ca="1" si="49"/>
        <v>0.18208153078629746</v>
      </c>
      <c r="DG55" s="52">
        <f t="shared" ca="1" si="49"/>
        <v>0.18208153078629746</v>
      </c>
      <c r="DH55" s="52">
        <f t="shared" ca="1" si="49"/>
        <v>0.18208153078629746</v>
      </c>
      <c r="DI55" s="52">
        <f t="shared" ca="1" si="49"/>
        <v>0.18208153078629746</v>
      </c>
      <c r="DJ55" s="52">
        <f t="shared" ca="1" si="49"/>
        <v>0.18208153078629746</v>
      </c>
      <c r="DK55" s="52">
        <f t="shared" ca="1" si="49"/>
        <v>0.18208153078629746</v>
      </c>
      <c r="DL55" s="52">
        <f t="shared" ca="1" si="49"/>
        <v>0.18208153078629746</v>
      </c>
      <c r="DM55" s="52">
        <f t="shared" ca="1" si="49"/>
        <v>0.18208153078629746</v>
      </c>
      <c r="DN55" s="52">
        <f t="shared" ca="1" si="49"/>
        <v>0.18208153078629746</v>
      </c>
    </row>
    <row r="56" spans="1:118" x14ac:dyDescent="0.3">
      <c r="A56" s="10"/>
      <c r="B56" s="10"/>
      <c r="C56" s="10"/>
      <c r="D56" s="175"/>
      <c r="E56" s="1"/>
      <c r="F56" s="1"/>
      <c r="G56" s="1"/>
      <c r="H56" s="1"/>
      <c r="I56" s="1"/>
      <c r="J56" s="262"/>
      <c r="K56" s="30"/>
      <c r="L56" s="3"/>
      <c r="M56" s="3"/>
      <c r="N56" s="49"/>
      <c r="O56" s="1"/>
      <c r="P56" s="30"/>
      <c r="Q56" s="3"/>
      <c r="R56" s="3"/>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c r="BJ56" s="49"/>
      <c r="BK56" s="49"/>
      <c r="BL56" s="49"/>
      <c r="BM56" s="49"/>
      <c r="BN56" s="49"/>
      <c r="BO56" s="49"/>
      <c r="BP56" s="49"/>
      <c r="BQ56" s="49"/>
      <c r="BR56" s="49"/>
      <c r="BS56" s="49"/>
      <c r="BT56" s="49"/>
      <c r="BU56" s="49"/>
      <c r="BV56" s="49"/>
      <c r="BW56" s="49"/>
      <c r="BX56" s="49"/>
      <c r="BY56" s="49"/>
      <c r="BZ56" s="49"/>
      <c r="CA56" s="49"/>
      <c r="CB56" s="49"/>
      <c r="CC56" s="49"/>
      <c r="CD56" s="49"/>
      <c r="CE56" s="49"/>
      <c r="CF56" s="49"/>
      <c r="CG56" s="49"/>
      <c r="CH56" s="49"/>
      <c r="CI56" s="49"/>
      <c r="CJ56" s="49"/>
      <c r="CK56" s="49"/>
      <c r="CL56" s="49"/>
      <c r="CM56" s="49"/>
      <c r="CN56" s="49"/>
      <c r="CO56" s="49"/>
      <c r="CP56" s="49"/>
      <c r="CQ56" s="49"/>
      <c r="CR56" s="49"/>
      <c r="CS56" s="49"/>
      <c r="CT56" s="49"/>
      <c r="CU56" s="49"/>
      <c r="CV56" s="49"/>
      <c r="CW56" s="49"/>
      <c r="CX56" s="49"/>
      <c r="CY56" s="49"/>
      <c r="CZ56" s="49"/>
      <c r="DA56" s="49"/>
      <c r="DB56" s="49"/>
      <c r="DC56" s="49"/>
      <c r="DD56" s="49"/>
      <c r="DE56" s="49"/>
      <c r="DF56" s="49"/>
      <c r="DG56" s="49"/>
      <c r="DH56" s="49"/>
      <c r="DI56" s="49"/>
      <c r="DJ56" s="49"/>
      <c r="DK56" s="49"/>
      <c r="DL56" s="49"/>
      <c r="DM56" s="49"/>
      <c r="DN56" s="49"/>
    </row>
    <row r="57" spans="1:118" x14ac:dyDescent="0.3">
      <c r="A57" s="11"/>
      <c r="B57" s="11"/>
      <c r="C57" s="11"/>
      <c r="D57" s="176"/>
      <c r="E57" s="1"/>
      <c r="F57" s="1"/>
      <c r="G57" s="1"/>
      <c r="H57" s="1"/>
      <c r="I57" s="1"/>
      <c r="J57" s="262"/>
      <c r="K57" s="30"/>
      <c r="L57" s="10" t="s">
        <v>85</v>
      </c>
      <c r="M57" s="10" t="s">
        <v>13</v>
      </c>
      <c r="N57" s="15">
        <f ca="1">N31*$D50</f>
        <v>0.15</v>
      </c>
      <c r="O57" s="1"/>
      <c r="P57" s="30"/>
      <c r="Q57" s="10" t="s">
        <v>85</v>
      </c>
      <c r="R57" s="10" t="s">
        <v>13</v>
      </c>
      <c r="S57" s="15">
        <f t="shared" ref="S57:AX57" ca="1" si="50">S31*$D50</f>
        <v>0.15</v>
      </c>
      <c r="T57" s="15">
        <f t="shared" ca="1" si="50"/>
        <v>0.15</v>
      </c>
      <c r="U57" s="15">
        <f t="shared" ca="1" si="50"/>
        <v>0.15</v>
      </c>
      <c r="V57" s="15">
        <f t="shared" ca="1" si="50"/>
        <v>0.15</v>
      </c>
      <c r="W57" s="15">
        <f t="shared" ca="1" si="50"/>
        <v>0.15</v>
      </c>
      <c r="X57" s="15">
        <f t="shared" ca="1" si="50"/>
        <v>0.15</v>
      </c>
      <c r="Y57" s="15">
        <f t="shared" ca="1" si="50"/>
        <v>0.15</v>
      </c>
      <c r="Z57" s="15">
        <f t="shared" ca="1" si="50"/>
        <v>0.15</v>
      </c>
      <c r="AA57" s="15">
        <f t="shared" ca="1" si="50"/>
        <v>0.15</v>
      </c>
      <c r="AB57" s="15">
        <f t="shared" ca="1" si="50"/>
        <v>0.15</v>
      </c>
      <c r="AC57" s="15">
        <f t="shared" ca="1" si="50"/>
        <v>0.15</v>
      </c>
      <c r="AD57" s="15">
        <f t="shared" ca="1" si="50"/>
        <v>0.15</v>
      </c>
      <c r="AE57" s="15">
        <f t="shared" ca="1" si="50"/>
        <v>0.15</v>
      </c>
      <c r="AF57" s="15">
        <f t="shared" ca="1" si="50"/>
        <v>0.15</v>
      </c>
      <c r="AG57" s="15">
        <f t="shared" ca="1" si="50"/>
        <v>0.15</v>
      </c>
      <c r="AH57" s="15">
        <f t="shared" ca="1" si="50"/>
        <v>0.15</v>
      </c>
      <c r="AI57" s="15">
        <f t="shared" ca="1" si="50"/>
        <v>0.15</v>
      </c>
      <c r="AJ57" s="15">
        <f t="shared" ca="1" si="50"/>
        <v>0.15</v>
      </c>
      <c r="AK57" s="15">
        <f t="shared" ca="1" si="50"/>
        <v>0.15</v>
      </c>
      <c r="AL57" s="15">
        <f t="shared" ca="1" si="50"/>
        <v>0.15</v>
      </c>
      <c r="AM57" s="15">
        <f t="shared" ca="1" si="50"/>
        <v>0.15</v>
      </c>
      <c r="AN57" s="15">
        <f t="shared" ca="1" si="50"/>
        <v>0.15</v>
      </c>
      <c r="AO57" s="15">
        <f t="shared" ca="1" si="50"/>
        <v>0.15</v>
      </c>
      <c r="AP57" s="15">
        <f t="shared" ca="1" si="50"/>
        <v>0.15</v>
      </c>
      <c r="AQ57" s="15">
        <f t="shared" ca="1" si="50"/>
        <v>0.15</v>
      </c>
      <c r="AR57" s="15">
        <f t="shared" ca="1" si="50"/>
        <v>0.15</v>
      </c>
      <c r="AS57" s="15">
        <f t="shared" ca="1" si="50"/>
        <v>0.15</v>
      </c>
      <c r="AT57" s="15">
        <f t="shared" ca="1" si="50"/>
        <v>0.15</v>
      </c>
      <c r="AU57" s="15">
        <f t="shared" ca="1" si="50"/>
        <v>0.15</v>
      </c>
      <c r="AV57" s="15">
        <f t="shared" ca="1" si="50"/>
        <v>0.15</v>
      </c>
      <c r="AW57" s="15">
        <f t="shared" ca="1" si="50"/>
        <v>0.15</v>
      </c>
      <c r="AX57" s="15">
        <f t="shared" ca="1" si="50"/>
        <v>0.15</v>
      </c>
      <c r="AY57" s="15">
        <f t="shared" ref="AY57:CD57" ca="1" si="51">AY31*$D50</f>
        <v>0.15</v>
      </c>
      <c r="AZ57" s="15">
        <f t="shared" ca="1" si="51"/>
        <v>0.15</v>
      </c>
      <c r="BA57" s="15">
        <f t="shared" ca="1" si="51"/>
        <v>0.15</v>
      </c>
      <c r="BB57" s="15">
        <f t="shared" ca="1" si="51"/>
        <v>0.15</v>
      </c>
      <c r="BC57" s="15">
        <f t="shared" ca="1" si="51"/>
        <v>0.15</v>
      </c>
      <c r="BD57" s="15">
        <f t="shared" ca="1" si="51"/>
        <v>0.15</v>
      </c>
      <c r="BE57" s="15">
        <f t="shared" ca="1" si="51"/>
        <v>0.15</v>
      </c>
      <c r="BF57" s="15">
        <f t="shared" ca="1" si="51"/>
        <v>0.15</v>
      </c>
      <c r="BG57" s="15">
        <f t="shared" ca="1" si="51"/>
        <v>0.15</v>
      </c>
      <c r="BH57" s="15">
        <f t="shared" ca="1" si="51"/>
        <v>0.15</v>
      </c>
      <c r="BI57" s="15">
        <f t="shared" ca="1" si="51"/>
        <v>0.15</v>
      </c>
      <c r="BJ57" s="15">
        <f t="shared" ca="1" si="51"/>
        <v>0.15</v>
      </c>
      <c r="BK57" s="15">
        <f t="shared" ca="1" si="51"/>
        <v>0.15</v>
      </c>
      <c r="BL57" s="15">
        <f t="shared" ca="1" si="51"/>
        <v>0.15</v>
      </c>
      <c r="BM57" s="15">
        <f t="shared" ca="1" si="51"/>
        <v>0.15</v>
      </c>
      <c r="BN57" s="15">
        <f t="shared" ca="1" si="51"/>
        <v>0.15</v>
      </c>
      <c r="BO57" s="15">
        <f t="shared" ca="1" si="51"/>
        <v>0.15</v>
      </c>
      <c r="BP57" s="15">
        <f t="shared" ca="1" si="51"/>
        <v>0.15</v>
      </c>
      <c r="BQ57" s="15">
        <f t="shared" ca="1" si="51"/>
        <v>0.15</v>
      </c>
      <c r="BR57" s="15">
        <f t="shared" ca="1" si="51"/>
        <v>0.15</v>
      </c>
      <c r="BS57" s="15">
        <f t="shared" ca="1" si="51"/>
        <v>0.15</v>
      </c>
      <c r="BT57" s="15">
        <f t="shared" ca="1" si="51"/>
        <v>0.15</v>
      </c>
      <c r="BU57" s="15">
        <f t="shared" ca="1" si="51"/>
        <v>0.15</v>
      </c>
      <c r="BV57" s="15">
        <f t="shared" ca="1" si="51"/>
        <v>0.15</v>
      </c>
      <c r="BW57" s="15">
        <f t="shared" ca="1" si="51"/>
        <v>0.15</v>
      </c>
      <c r="BX57" s="15">
        <f t="shared" ca="1" si="51"/>
        <v>0.15</v>
      </c>
      <c r="BY57" s="15">
        <f t="shared" ca="1" si="51"/>
        <v>0.15</v>
      </c>
      <c r="BZ57" s="15">
        <f t="shared" ca="1" si="51"/>
        <v>0.15</v>
      </c>
      <c r="CA57" s="15">
        <f t="shared" ca="1" si="51"/>
        <v>0.15</v>
      </c>
      <c r="CB57" s="15">
        <f t="shared" ca="1" si="51"/>
        <v>0.15</v>
      </c>
      <c r="CC57" s="15">
        <f t="shared" ca="1" si="51"/>
        <v>0.15</v>
      </c>
      <c r="CD57" s="15">
        <f t="shared" ca="1" si="51"/>
        <v>0.15</v>
      </c>
      <c r="CE57" s="15">
        <f t="shared" ref="CE57:DN57" ca="1" si="52">CE31*$D50</f>
        <v>0.15</v>
      </c>
      <c r="CF57" s="15">
        <f t="shared" ca="1" si="52"/>
        <v>0.15</v>
      </c>
      <c r="CG57" s="15">
        <f t="shared" ca="1" si="52"/>
        <v>0.15</v>
      </c>
      <c r="CH57" s="15">
        <f t="shared" ca="1" si="52"/>
        <v>0.15</v>
      </c>
      <c r="CI57" s="15">
        <f t="shared" ca="1" si="52"/>
        <v>0.15</v>
      </c>
      <c r="CJ57" s="15">
        <f t="shared" ca="1" si="52"/>
        <v>0.15</v>
      </c>
      <c r="CK57" s="15">
        <f t="shared" ca="1" si="52"/>
        <v>0.15</v>
      </c>
      <c r="CL57" s="15">
        <f t="shared" ca="1" si="52"/>
        <v>0.15</v>
      </c>
      <c r="CM57" s="15">
        <f t="shared" ca="1" si="52"/>
        <v>0.15</v>
      </c>
      <c r="CN57" s="15">
        <f t="shared" ca="1" si="52"/>
        <v>0.15</v>
      </c>
      <c r="CO57" s="15">
        <f t="shared" ca="1" si="52"/>
        <v>0.15</v>
      </c>
      <c r="CP57" s="15">
        <f t="shared" ca="1" si="52"/>
        <v>0.15</v>
      </c>
      <c r="CQ57" s="15">
        <f t="shared" ca="1" si="52"/>
        <v>0.15</v>
      </c>
      <c r="CR57" s="15">
        <f t="shared" ca="1" si="52"/>
        <v>0.15</v>
      </c>
      <c r="CS57" s="15">
        <f t="shared" ca="1" si="52"/>
        <v>0.15</v>
      </c>
      <c r="CT57" s="15">
        <f t="shared" ca="1" si="52"/>
        <v>0.15</v>
      </c>
      <c r="CU57" s="15">
        <f t="shared" ca="1" si="52"/>
        <v>0.15</v>
      </c>
      <c r="CV57" s="15">
        <f t="shared" ca="1" si="52"/>
        <v>0.15</v>
      </c>
      <c r="CW57" s="15">
        <f t="shared" ca="1" si="52"/>
        <v>0.15</v>
      </c>
      <c r="CX57" s="15">
        <f t="shared" ca="1" si="52"/>
        <v>0.15</v>
      </c>
      <c r="CY57" s="15">
        <f t="shared" ca="1" si="52"/>
        <v>0.15</v>
      </c>
      <c r="CZ57" s="15">
        <f t="shared" ca="1" si="52"/>
        <v>0.15</v>
      </c>
      <c r="DA57" s="15">
        <f t="shared" ca="1" si="52"/>
        <v>0.15</v>
      </c>
      <c r="DB57" s="15">
        <f t="shared" ca="1" si="52"/>
        <v>0.15</v>
      </c>
      <c r="DC57" s="15">
        <f t="shared" ca="1" si="52"/>
        <v>0.15</v>
      </c>
      <c r="DD57" s="15">
        <f t="shared" ca="1" si="52"/>
        <v>0.15</v>
      </c>
      <c r="DE57" s="15">
        <f t="shared" ca="1" si="52"/>
        <v>0.15</v>
      </c>
      <c r="DF57" s="15">
        <f t="shared" ca="1" si="52"/>
        <v>0.15</v>
      </c>
      <c r="DG57" s="15">
        <f t="shared" ca="1" si="52"/>
        <v>0.15</v>
      </c>
      <c r="DH57" s="15">
        <f t="shared" ca="1" si="52"/>
        <v>0.15</v>
      </c>
      <c r="DI57" s="15">
        <f t="shared" ca="1" si="52"/>
        <v>0.15</v>
      </c>
      <c r="DJ57" s="15">
        <f t="shared" ca="1" si="52"/>
        <v>0.15</v>
      </c>
      <c r="DK57" s="15">
        <f t="shared" ca="1" si="52"/>
        <v>0.15</v>
      </c>
      <c r="DL57" s="15">
        <f t="shared" ca="1" si="52"/>
        <v>0.15</v>
      </c>
      <c r="DM57" s="15">
        <f t="shared" ca="1" si="52"/>
        <v>0.15</v>
      </c>
      <c r="DN57" s="15">
        <f t="shared" ca="1" si="52"/>
        <v>0.15</v>
      </c>
    </row>
    <row r="58" spans="1:118" x14ac:dyDescent="0.3">
      <c r="A58" s="34" t="s">
        <v>75</v>
      </c>
      <c r="B58" s="12" t="s">
        <v>70</v>
      </c>
      <c r="C58" s="12" t="s">
        <v>10</v>
      </c>
      <c r="D58" s="174" cm="1">
        <f t="array" aca="1" ref="D58" ca="1">INDEX(INDIRECT(VLOOKUP($D$9, $E$194:$F$202, 2, 0)), ROW(49:49), 1)</f>
        <v>18</v>
      </c>
      <c r="E58" s="1"/>
      <c r="F58" s="1"/>
      <c r="G58" s="1"/>
      <c r="H58" s="1"/>
      <c r="I58" s="1"/>
      <c r="J58" s="262"/>
      <c r="K58" s="30"/>
      <c r="L58" s="10" t="s">
        <v>22</v>
      </c>
      <c r="M58" s="10" t="s">
        <v>13</v>
      </c>
      <c r="N58" s="15">
        <f ca="1">N30*$D15/$D33</f>
        <v>37.002900418949395</v>
      </c>
      <c r="O58" s="1"/>
      <c r="P58" s="30"/>
      <c r="Q58" s="10" t="s">
        <v>22</v>
      </c>
      <c r="R58" s="10" t="s">
        <v>13</v>
      </c>
      <c r="S58" s="15">
        <f t="shared" ref="S58:AX58" ca="1" si="53">S30*$D15/$D33</f>
        <v>0.37002900418949397</v>
      </c>
      <c r="T58" s="15">
        <f t="shared" ca="1" si="53"/>
        <v>0.74005800837898794</v>
      </c>
      <c r="U58" s="15">
        <f t="shared" ca="1" si="53"/>
        <v>1.1100870125684821</v>
      </c>
      <c r="V58" s="15">
        <f t="shared" ca="1" si="53"/>
        <v>1.4801160167579759</v>
      </c>
      <c r="W58" s="15">
        <f t="shared" ca="1" si="53"/>
        <v>1.8501450209474699</v>
      </c>
      <c r="X58" s="15">
        <f t="shared" ca="1" si="53"/>
        <v>2.2201740251369642</v>
      </c>
      <c r="Y58" s="15">
        <f t="shared" ca="1" si="53"/>
        <v>2.5902030293264575</v>
      </c>
      <c r="Z58" s="15">
        <f t="shared" ca="1" si="53"/>
        <v>2.9602320335159518</v>
      </c>
      <c r="AA58" s="15">
        <f t="shared" ca="1" si="53"/>
        <v>3.330261037705446</v>
      </c>
      <c r="AB58" s="15">
        <f t="shared" ca="1" si="53"/>
        <v>3.7002900418949398</v>
      </c>
      <c r="AC58" s="15">
        <f t="shared" ca="1" si="53"/>
        <v>4.0703190460844336</v>
      </c>
      <c r="AD58" s="15">
        <f t="shared" ca="1" si="53"/>
        <v>4.4403480502739283</v>
      </c>
      <c r="AE58" s="15">
        <f t="shared" ca="1" si="53"/>
        <v>4.8103770544634221</v>
      </c>
      <c r="AF58" s="15">
        <f t="shared" ca="1" si="53"/>
        <v>5.180406058652915</v>
      </c>
      <c r="AG58" s="15">
        <f t="shared" ca="1" si="53"/>
        <v>5.5504350628424097</v>
      </c>
      <c r="AH58" s="15">
        <f t="shared" ca="1" si="53"/>
        <v>5.9204640670319035</v>
      </c>
      <c r="AI58" s="15">
        <f t="shared" ca="1" si="53"/>
        <v>6.2904930712213982</v>
      </c>
      <c r="AJ58" s="15">
        <f t="shared" ca="1" si="53"/>
        <v>6.660522075410892</v>
      </c>
      <c r="AK58" s="15">
        <f t="shared" ca="1" si="53"/>
        <v>7.0305510796003849</v>
      </c>
      <c r="AL58" s="15">
        <f t="shared" ca="1" si="53"/>
        <v>7.4005800837898796</v>
      </c>
      <c r="AM58" s="15">
        <f t="shared" ca="1" si="53"/>
        <v>7.7706090879793734</v>
      </c>
      <c r="AN58" s="15">
        <f t="shared" ca="1" si="53"/>
        <v>8.1406380921688672</v>
      </c>
      <c r="AO58" s="15">
        <f t="shared" ca="1" si="53"/>
        <v>8.5106670963583628</v>
      </c>
      <c r="AP58" s="15">
        <f t="shared" ca="1" si="53"/>
        <v>8.8806961005478566</v>
      </c>
      <c r="AQ58" s="15">
        <f t="shared" ca="1" si="53"/>
        <v>9.2507251047373487</v>
      </c>
      <c r="AR58" s="15">
        <f t="shared" ca="1" si="53"/>
        <v>9.6207541089268442</v>
      </c>
      <c r="AS58" s="15">
        <f t="shared" ca="1" si="53"/>
        <v>9.990783113116338</v>
      </c>
      <c r="AT58" s="15">
        <f t="shared" ca="1" si="53"/>
        <v>10.36081211730583</v>
      </c>
      <c r="AU58" s="15">
        <f t="shared" ca="1" si="53"/>
        <v>10.730841121495326</v>
      </c>
      <c r="AV58" s="15">
        <f t="shared" ca="1" si="53"/>
        <v>11.100870125684819</v>
      </c>
      <c r="AW58" s="15">
        <f t="shared" ca="1" si="53"/>
        <v>11.470899129874315</v>
      </c>
      <c r="AX58" s="15">
        <f t="shared" ca="1" si="53"/>
        <v>11.840928134063807</v>
      </c>
      <c r="AY58" s="15">
        <f t="shared" ref="AY58:CD58" ca="1" si="54">AY30*$D15/$D33</f>
        <v>12.210957138253301</v>
      </c>
      <c r="AZ58" s="15">
        <f t="shared" ca="1" si="54"/>
        <v>12.580986142442796</v>
      </c>
      <c r="BA58" s="15">
        <f t="shared" ca="1" si="54"/>
        <v>12.951015146632288</v>
      </c>
      <c r="BB58" s="15">
        <f t="shared" ca="1" si="54"/>
        <v>13.321044150821784</v>
      </c>
      <c r="BC58" s="15">
        <f t="shared" ca="1" si="54"/>
        <v>13.691073155011278</v>
      </c>
      <c r="BD58" s="15">
        <f t="shared" ca="1" si="54"/>
        <v>14.06110215920077</v>
      </c>
      <c r="BE58" s="15">
        <f t="shared" ca="1" si="54"/>
        <v>14.431131163390265</v>
      </c>
      <c r="BF58" s="15">
        <f t="shared" ca="1" si="54"/>
        <v>14.801160167579759</v>
      </c>
      <c r="BG58" s="15">
        <f t="shared" ca="1" si="54"/>
        <v>15.171189171769255</v>
      </c>
      <c r="BH58" s="15">
        <f t="shared" ca="1" si="54"/>
        <v>15.541218175958747</v>
      </c>
      <c r="BI58" s="15">
        <f t="shared" ca="1" si="54"/>
        <v>15.911247180148241</v>
      </c>
      <c r="BJ58" s="15">
        <f t="shared" ca="1" si="54"/>
        <v>16.281276184337734</v>
      </c>
      <c r="BK58" s="15">
        <f t="shared" ca="1" si="54"/>
        <v>16.651305188527228</v>
      </c>
      <c r="BL58" s="15">
        <f t="shared" ca="1" si="54"/>
        <v>17.021334192716726</v>
      </c>
      <c r="BM58" s="15">
        <f t="shared" ca="1" si="54"/>
        <v>17.391363196906216</v>
      </c>
      <c r="BN58" s="15">
        <f t="shared" ca="1" si="54"/>
        <v>17.761392201095713</v>
      </c>
      <c r="BO58" s="15">
        <f t="shared" ca="1" si="54"/>
        <v>18.131421205285204</v>
      </c>
      <c r="BP58" s="15">
        <f t="shared" ca="1" si="54"/>
        <v>18.501450209474697</v>
      </c>
      <c r="BQ58" s="15">
        <f t="shared" ca="1" si="54"/>
        <v>18.871479213664195</v>
      </c>
      <c r="BR58" s="15">
        <f t="shared" ca="1" si="54"/>
        <v>19.241508217853688</v>
      </c>
      <c r="BS58" s="15">
        <f t="shared" ca="1" si="54"/>
        <v>19.611537222043179</v>
      </c>
      <c r="BT58" s="15">
        <f t="shared" ca="1" si="54"/>
        <v>19.981566226232676</v>
      </c>
      <c r="BU58" s="15">
        <f t="shared" ca="1" si="54"/>
        <v>20.35159523042217</v>
      </c>
      <c r="BV58" s="15">
        <f t="shared" ca="1" si="54"/>
        <v>20.72162423461166</v>
      </c>
      <c r="BW58" s="15">
        <f t="shared" ca="1" si="54"/>
        <v>21.091653238801157</v>
      </c>
      <c r="BX58" s="15">
        <f t="shared" ca="1" si="54"/>
        <v>21.461682242990651</v>
      </c>
      <c r="BY58" s="15">
        <f t="shared" ca="1" si="54"/>
        <v>21.831711247180145</v>
      </c>
      <c r="BZ58" s="15">
        <f t="shared" ca="1" si="54"/>
        <v>22.201740251369639</v>
      </c>
      <c r="CA58" s="15">
        <f t="shared" ca="1" si="54"/>
        <v>22.571769255559133</v>
      </c>
      <c r="CB58" s="15">
        <f t="shared" ca="1" si="54"/>
        <v>22.94179825974863</v>
      </c>
      <c r="CC58" s="15">
        <f t="shared" ca="1" si="54"/>
        <v>23.31182726393812</v>
      </c>
      <c r="CD58" s="15">
        <f t="shared" ca="1" si="54"/>
        <v>23.681856268127614</v>
      </c>
      <c r="CE58" s="15">
        <f t="shared" ref="CE58:DN58" ca="1" si="55">CE30*$D15/$D33</f>
        <v>24.051885272317111</v>
      </c>
      <c r="CF58" s="15">
        <f t="shared" ca="1" si="55"/>
        <v>24.421914276506602</v>
      </c>
      <c r="CG58" s="15">
        <f t="shared" ca="1" si="55"/>
        <v>24.791943280696096</v>
      </c>
      <c r="CH58" s="15">
        <f t="shared" ca="1" si="55"/>
        <v>25.161972284885593</v>
      </c>
      <c r="CI58" s="15">
        <f t="shared" ca="1" si="55"/>
        <v>25.532001289075087</v>
      </c>
      <c r="CJ58" s="15">
        <f t="shared" ca="1" si="55"/>
        <v>25.902030293264577</v>
      </c>
      <c r="CK58" s="15">
        <f t="shared" ca="1" si="55"/>
        <v>26.272059297454074</v>
      </c>
      <c r="CL58" s="15">
        <f t="shared" ca="1" si="55"/>
        <v>26.642088301643568</v>
      </c>
      <c r="CM58" s="15">
        <f t="shared" ca="1" si="55"/>
        <v>27.012117305833058</v>
      </c>
      <c r="CN58" s="15">
        <f t="shared" ca="1" si="55"/>
        <v>27.382146310022556</v>
      </c>
      <c r="CO58" s="15">
        <f t="shared" ca="1" si="55"/>
        <v>27.75217531421205</v>
      </c>
      <c r="CP58" s="15">
        <f t="shared" ca="1" si="55"/>
        <v>28.12220431840154</v>
      </c>
      <c r="CQ58" s="15">
        <f t="shared" ca="1" si="55"/>
        <v>28.492233322591037</v>
      </c>
      <c r="CR58" s="15">
        <f t="shared" ca="1" si="55"/>
        <v>28.862262326780531</v>
      </c>
      <c r="CS58" s="15">
        <f t="shared" ca="1" si="55"/>
        <v>29.232291330970028</v>
      </c>
      <c r="CT58" s="15">
        <f t="shared" ca="1" si="55"/>
        <v>29.602320335159519</v>
      </c>
      <c r="CU58" s="15">
        <f t="shared" ca="1" si="55"/>
        <v>29.972349339349012</v>
      </c>
      <c r="CV58" s="15">
        <f t="shared" ca="1" si="55"/>
        <v>30.34237834353851</v>
      </c>
      <c r="CW58" s="15">
        <f t="shared" ca="1" si="55"/>
        <v>30.712407347728</v>
      </c>
      <c r="CX58" s="15">
        <f t="shared" ca="1" si="55"/>
        <v>31.082436351917494</v>
      </c>
      <c r="CY58" s="15">
        <f t="shared" ca="1" si="55"/>
        <v>31.452465356106991</v>
      </c>
      <c r="CZ58" s="15">
        <f t="shared" ca="1" si="55"/>
        <v>31.822494360296481</v>
      </c>
      <c r="DA58" s="15">
        <f t="shared" ca="1" si="55"/>
        <v>32.192523364485979</v>
      </c>
      <c r="DB58" s="15">
        <f t="shared" ca="1" si="55"/>
        <v>32.562552368675469</v>
      </c>
      <c r="DC58" s="15">
        <f t="shared" ca="1" si="55"/>
        <v>32.932581372864966</v>
      </c>
      <c r="DD58" s="15">
        <f t="shared" ca="1" si="55"/>
        <v>33.302610377054457</v>
      </c>
      <c r="DE58" s="15">
        <f t="shared" ca="1" si="55"/>
        <v>33.672639381243954</v>
      </c>
      <c r="DF58" s="15">
        <f t="shared" ca="1" si="55"/>
        <v>34.042668385433451</v>
      </c>
      <c r="DG58" s="15">
        <f t="shared" ca="1" si="55"/>
        <v>34.412697389622942</v>
      </c>
      <c r="DH58" s="15">
        <f t="shared" ca="1" si="55"/>
        <v>34.782726393812432</v>
      </c>
      <c r="DI58" s="15">
        <f t="shared" ca="1" si="55"/>
        <v>35.152755398001929</v>
      </c>
      <c r="DJ58" s="15">
        <f t="shared" ca="1" si="55"/>
        <v>35.522784402191427</v>
      </c>
      <c r="DK58" s="15">
        <f t="shared" ca="1" si="55"/>
        <v>35.892813406380917</v>
      </c>
      <c r="DL58" s="15">
        <f t="shared" ca="1" si="55"/>
        <v>36.262842410570407</v>
      </c>
      <c r="DM58" s="15">
        <f t="shared" ca="1" si="55"/>
        <v>36.632871414759904</v>
      </c>
      <c r="DN58" s="15">
        <f t="shared" ca="1" si="55"/>
        <v>37.002900418949395</v>
      </c>
    </row>
    <row r="59" spans="1:118" x14ac:dyDescent="0.3">
      <c r="A59" s="10"/>
      <c r="B59" s="10" t="s">
        <v>34</v>
      </c>
      <c r="C59" s="10" t="s">
        <v>35</v>
      </c>
      <c r="D59" s="175" cm="1">
        <f t="array" aca="1" ref="D59" ca="1">INDEX(INDIRECT(VLOOKUP($D$9, $E$194:$F$202, 2, 0)), ROW(50:50), 1)</f>
        <v>5</v>
      </c>
      <c r="E59" s="1"/>
      <c r="F59" s="1"/>
      <c r="G59" s="1"/>
      <c r="H59" s="1"/>
      <c r="I59" s="1"/>
      <c r="J59" s="262"/>
      <c r="K59" s="30"/>
      <c r="L59" s="10" t="s">
        <v>86</v>
      </c>
      <c r="M59" s="10" t="s">
        <v>13</v>
      </c>
      <c r="N59" s="15">
        <f ca="1">N31*$D51</f>
        <v>0.1</v>
      </c>
      <c r="O59" s="1"/>
      <c r="P59" s="30"/>
      <c r="Q59" s="10" t="s">
        <v>86</v>
      </c>
      <c r="R59" s="10" t="s">
        <v>13</v>
      </c>
      <c r="S59" s="15">
        <f t="shared" ref="S59:AX59" ca="1" si="56">S31*$D51</f>
        <v>0.1</v>
      </c>
      <c r="T59" s="15">
        <f t="shared" ca="1" si="56"/>
        <v>0.1</v>
      </c>
      <c r="U59" s="15">
        <f t="shared" ca="1" si="56"/>
        <v>0.1</v>
      </c>
      <c r="V59" s="15">
        <f t="shared" ca="1" si="56"/>
        <v>0.1</v>
      </c>
      <c r="W59" s="15">
        <f t="shared" ca="1" si="56"/>
        <v>0.1</v>
      </c>
      <c r="X59" s="15">
        <f t="shared" ca="1" si="56"/>
        <v>0.1</v>
      </c>
      <c r="Y59" s="15">
        <f t="shared" ca="1" si="56"/>
        <v>0.1</v>
      </c>
      <c r="Z59" s="15">
        <f t="shared" ca="1" si="56"/>
        <v>0.1</v>
      </c>
      <c r="AA59" s="15">
        <f t="shared" ca="1" si="56"/>
        <v>0.1</v>
      </c>
      <c r="AB59" s="15">
        <f t="shared" ca="1" si="56"/>
        <v>0.1</v>
      </c>
      <c r="AC59" s="15">
        <f t="shared" ca="1" si="56"/>
        <v>0.1</v>
      </c>
      <c r="AD59" s="15">
        <f t="shared" ca="1" si="56"/>
        <v>0.1</v>
      </c>
      <c r="AE59" s="15">
        <f t="shared" ca="1" si="56"/>
        <v>0.1</v>
      </c>
      <c r="AF59" s="15">
        <f t="shared" ca="1" si="56"/>
        <v>0.1</v>
      </c>
      <c r="AG59" s="15">
        <f t="shared" ca="1" si="56"/>
        <v>0.1</v>
      </c>
      <c r="AH59" s="15">
        <f t="shared" ca="1" si="56"/>
        <v>0.1</v>
      </c>
      <c r="AI59" s="15">
        <f t="shared" ca="1" si="56"/>
        <v>0.1</v>
      </c>
      <c r="AJ59" s="15">
        <f t="shared" ca="1" si="56"/>
        <v>0.1</v>
      </c>
      <c r="AK59" s="15">
        <f t="shared" ca="1" si="56"/>
        <v>0.1</v>
      </c>
      <c r="AL59" s="15">
        <f t="shared" ca="1" si="56"/>
        <v>0.1</v>
      </c>
      <c r="AM59" s="15">
        <f t="shared" ca="1" si="56"/>
        <v>0.1</v>
      </c>
      <c r="AN59" s="15">
        <f t="shared" ca="1" si="56"/>
        <v>0.1</v>
      </c>
      <c r="AO59" s="15">
        <f t="shared" ca="1" si="56"/>
        <v>0.1</v>
      </c>
      <c r="AP59" s="15">
        <f t="shared" ca="1" si="56"/>
        <v>0.1</v>
      </c>
      <c r="AQ59" s="15">
        <f t="shared" ca="1" si="56"/>
        <v>0.1</v>
      </c>
      <c r="AR59" s="15">
        <f t="shared" ca="1" si="56"/>
        <v>0.1</v>
      </c>
      <c r="AS59" s="15">
        <f t="shared" ca="1" si="56"/>
        <v>0.1</v>
      </c>
      <c r="AT59" s="15">
        <f t="shared" ca="1" si="56"/>
        <v>0.1</v>
      </c>
      <c r="AU59" s="15">
        <f t="shared" ca="1" si="56"/>
        <v>0.1</v>
      </c>
      <c r="AV59" s="15">
        <f t="shared" ca="1" si="56"/>
        <v>0.1</v>
      </c>
      <c r="AW59" s="15">
        <f t="shared" ca="1" si="56"/>
        <v>0.1</v>
      </c>
      <c r="AX59" s="15">
        <f t="shared" ca="1" si="56"/>
        <v>0.1</v>
      </c>
      <c r="AY59" s="15">
        <f t="shared" ref="AY59:CD59" ca="1" si="57">AY31*$D51</f>
        <v>0.1</v>
      </c>
      <c r="AZ59" s="15">
        <f t="shared" ca="1" si="57"/>
        <v>0.1</v>
      </c>
      <c r="BA59" s="15">
        <f t="shared" ca="1" si="57"/>
        <v>0.1</v>
      </c>
      <c r="BB59" s="15">
        <f t="shared" ca="1" si="57"/>
        <v>0.1</v>
      </c>
      <c r="BC59" s="15">
        <f t="shared" ca="1" si="57"/>
        <v>0.1</v>
      </c>
      <c r="BD59" s="15">
        <f t="shared" ca="1" si="57"/>
        <v>0.1</v>
      </c>
      <c r="BE59" s="15">
        <f t="shared" ca="1" si="57"/>
        <v>0.1</v>
      </c>
      <c r="BF59" s="15">
        <f t="shared" ca="1" si="57"/>
        <v>0.1</v>
      </c>
      <c r="BG59" s="15">
        <f t="shared" ca="1" si="57"/>
        <v>0.1</v>
      </c>
      <c r="BH59" s="15">
        <f t="shared" ca="1" si="57"/>
        <v>0.1</v>
      </c>
      <c r="BI59" s="15">
        <f t="shared" ca="1" si="57"/>
        <v>0.1</v>
      </c>
      <c r="BJ59" s="15">
        <f t="shared" ca="1" si="57"/>
        <v>0.1</v>
      </c>
      <c r="BK59" s="15">
        <f t="shared" ca="1" si="57"/>
        <v>0.1</v>
      </c>
      <c r="BL59" s="15">
        <f t="shared" ca="1" si="57"/>
        <v>0.1</v>
      </c>
      <c r="BM59" s="15">
        <f t="shared" ca="1" si="57"/>
        <v>0.1</v>
      </c>
      <c r="BN59" s="15">
        <f t="shared" ca="1" si="57"/>
        <v>0.1</v>
      </c>
      <c r="BO59" s="15">
        <f t="shared" ca="1" si="57"/>
        <v>0.1</v>
      </c>
      <c r="BP59" s="15">
        <f t="shared" ca="1" si="57"/>
        <v>0.1</v>
      </c>
      <c r="BQ59" s="15">
        <f t="shared" ca="1" si="57"/>
        <v>0.1</v>
      </c>
      <c r="BR59" s="15">
        <f t="shared" ca="1" si="57"/>
        <v>0.1</v>
      </c>
      <c r="BS59" s="15">
        <f t="shared" ca="1" si="57"/>
        <v>0.1</v>
      </c>
      <c r="BT59" s="15">
        <f t="shared" ca="1" si="57"/>
        <v>0.1</v>
      </c>
      <c r="BU59" s="15">
        <f t="shared" ca="1" si="57"/>
        <v>0.1</v>
      </c>
      <c r="BV59" s="15">
        <f t="shared" ca="1" si="57"/>
        <v>0.1</v>
      </c>
      <c r="BW59" s="15">
        <f t="shared" ca="1" si="57"/>
        <v>0.1</v>
      </c>
      <c r="BX59" s="15">
        <f t="shared" ca="1" si="57"/>
        <v>0.1</v>
      </c>
      <c r="BY59" s="15">
        <f t="shared" ca="1" si="57"/>
        <v>0.1</v>
      </c>
      <c r="BZ59" s="15">
        <f t="shared" ca="1" si="57"/>
        <v>0.1</v>
      </c>
      <c r="CA59" s="15">
        <f t="shared" ca="1" si="57"/>
        <v>0.1</v>
      </c>
      <c r="CB59" s="15">
        <f t="shared" ca="1" si="57"/>
        <v>0.1</v>
      </c>
      <c r="CC59" s="15">
        <f t="shared" ca="1" si="57"/>
        <v>0.1</v>
      </c>
      <c r="CD59" s="15">
        <f t="shared" ca="1" si="57"/>
        <v>0.1</v>
      </c>
      <c r="CE59" s="15">
        <f t="shared" ref="CE59:DN59" ca="1" si="58">CE31*$D51</f>
        <v>0.1</v>
      </c>
      <c r="CF59" s="15">
        <f t="shared" ca="1" si="58"/>
        <v>0.1</v>
      </c>
      <c r="CG59" s="15">
        <f t="shared" ca="1" si="58"/>
        <v>0.1</v>
      </c>
      <c r="CH59" s="15">
        <f t="shared" ca="1" si="58"/>
        <v>0.1</v>
      </c>
      <c r="CI59" s="15">
        <f t="shared" ca="1" si="58"/>
        <v>0.1</v>
      </c>
      <c r="CJ59" s="15">
        <f t="shared" ca="1" si="58"/>
        <v>0.1</v>
      </c>
      <c r="CK59" s="15">
        <f t="shared" ca="1" si="58"/>
        <v>0.1</v>
      </c>
      <c r="CL59" s="15">
        <f t="shared" ca="1" si="58"/>
        <v>0.1</v>
      </c>
      <c r="CM59" s="15">
        <f t="shared" ca="1" si="58"/>
        <v>0.1</v>
      </c>
      <c r="CN59" s="15">
        <f t="shared" ca="1" si="58"/>
        <v>0.1</v>
      </c>
      <c r="CO59" s="15">
        <f t="shared" ca="1" si="58"/>
        <v>0.1</v>
      </c>
      <c r="CP59" s="15">
        <f t="shared" ca="1" si="58"/>
        <v>0.1</v>
      </c>
      <c r="CQ59" s="15">
        <f t="shared" ca="1" si="58"/>
        <v>0.1</v>
      </c>
      <c r="CR59" s="15">
        <f t="shared" ca="1" si="58"/>
        <v>0.1</v>
      </c>
      <c r="CS59" s="15">
        <f t="shared" ca="1" si="58"/>
        <v>0.1</v>
      </c>
      <c r="CT59" s="15">
        <f t="shared" ca="1" si="58"/>
        <v>0.1</v>
      </c>
      <c r="CU59" s="15">
        <f t="shared" ca="1" si="58"/>
        <v>0.1</v>
      </c>
      <c r="CV59" s="15">
        <f t="shared" ca="1" si="58"/>
        <v>0.1</v>
      </c>
      <c r="CW59" s="15">
        <f t="shared" ca="1" si="58"/>
        <v>0.1</v>
      </c>
      <c r="CX59" s="15">
        <f t="shared" ca="1" si="58"/>
        <v>0.1</v>
      </c>
      <c r="CY59" s="15">
        <f t="shared" ca="1" si="58"/>
        <v>0.1</v>
      </c>
      <c r="CZ59" s="15">
        <f t="shared" ca="1" si="58"/>
        <v>0.1</v>
      </c>
      <c r="DA59" s="15">
        <f t="shared" ca="1" si="58"/>
        <v>0.1</v>
      </c>
      <c r="DB59" s="15">
        <f t="shared" ca="1" si="58"/>
        <v>0.1</v>
      </c>
      <c r="DC59" s="15">
        <f t="shared" ca="1" si="58"/>
        <v>0.1</v>
      </c>
      <c r="DD59" s="15">
        <f t="shared" ca="1" si="58"/>
        <v>0.1</v>
      </c>
      <c r="DE59" s="15">
        <f t="shared" ca="1" si="58"/>
        <v>0.1</v>
      </c>
      <c r="DF59" s="15">
        <f t="shared" ca="1" si="58"/>
        <v>0.1</v>
      </c>
      <c r="DG59" s="15">
        <f t="shared" ca="1" si="58"/>
        <v>0.1</v>
      </c>
      <c r="DH59" s="15">
        <f t="shared" ca="1" si="58"/>
        <v>0.1</v>
      </c>
      <c r="DI59" s="15">
        <f t="shared" ca="1" si="58"/>
        <v>0.1</v>
      </c>
      <c r="DJ59" s="15">
        <f t="shared" ca="1" si="58"/>
        <v>0.1</v>
      </c>
      <c r="DK59" s="15">
        <f t="shared" ca="1" si="58"/>
        <v>0.1</v>
      </c>
      <c r="DL59" s="15">
        <f t="shared" ca="1" si="58"/>
        <v>0.1</v>
      </c>
      <c r="DM59" s="15">
        <f t="shared" ca="1" si="58"/>
        <v>0.1</v>
      </c>
      <c r="DN59" s="15">
        <f t="shared" ca="1" si="58"/>
        <v>0.1</v>
      </c>
    </row>
    <row r="60" spans="1:118" x14ac:dyDescent="0.3">
      <c r="A60" s="10"/>
      <c r="B60" s="10"/>
      <c r="C60" s="10"/>
      <c r="D60" s="175"/>
      <c r="E60" s="1"/>
      <c r="F60" s="1"/>
      <c r="G60" s="1"/>
      <c r="H60" s="1"/>
      <c r="I60" s="1"/>
      <c r="J60" s="262"/>
      <c r="K60" s="30"/>
      <c r="L60" s="10" t="s">
        <v>87</v>
      </c>
      <c r="M60" s="10" t="s">
        <v>13</v>
      </c>
      <c r="N60" s="15">
        <f ca="1">N31*SUM($D47:$D48)</f>
        <v>1</v>
      </c>
      <c r="O60" s="1"/>
      <c r="P60" s="30"/>
      <c r="Q60" s="10" t="s">
        <v>87</v>
      </c>
      <c r="R60" s="10" t="s">
        <v>13</v>
      </c>
      <c r="S60" s="15">
        <f t="shared" ref="S60:AX60" ca="1" si="59">S31*SUM($D47:$D48)</f>
        <v>1</v>
      </c>
      <c r="T60" s="15">
        <f t="shared" ca="1" si="59"/>
        <v>1</v>
      </c>
      <c r="U60" s="15">
        <f t="shared" ca="1" si="59"/>
        <v>1</v>
      </c>
      <c r="V60" s="15">
        <f t="shared" ca="1" si="59"/>
        <v>1</v>
      </c>
      <c r="W60" s="15">
        <f t="shared" ca="1" si="59"/>
        <v>1</v>
      </c>
      <c r="X60" s="15">
        <f t="shared" ca="1" si="59"/>
        <v>1</v>
      </c>
      <c r="Y60" s="15">
        <f t="shared" ca="1" si="59"/>
        <v>1</v>
      </c>
      <c r="Z60" s="15">
        <f t="shared" ca="1" si="59"/>
        <v>1</v>
      </c>
      <c r="AA60" s="15">
        <f t="shared" ca="1" si="59"/>
        <v>1</v>
      </c>
      <c r="AB60" s="15">
        <f t="shared" ca="1" si="59"/>
        <v>1</v>
      </c>
      <c r="AC60" s="15">
        <f t="shared" ca="1" si="59"/>
        <v>1</v>
      </c>
      <c r="AD60" s="15">
        <f t="shared" ca="1" si="59"/>
        <v>1</v>
      </c>
      <c r="AE60" s="15">
        <f t="shared" ca="1" si="59"/>
        <v>1</v>
      </c>
      <c r="AF60" s="15">
        <f t="shared" ca="1" si="59"/>
        <v>1</v>
      </c>
      <c r="AG60" s="15">
        <f t="shared" ca="1" si="59"/>
        <v>1</v>
      </c>
      <c r="AH60" s="15">
        <f t="shared" ca="1" si="59"/>
        <v>1</v>
      </c>
      <c r="AI60" s="15">
        <f t="shared" ca="1" si="59"/>
        <v>1</v>
      </c>
      <c r="AJ60" s="15">
        <f t="shared" ca="1" si="59"/>
        <v>1</v>
      </c>
      <c r="AK60" s="15">
        <f t="shared" ca="1" si="59"/>
        <v>1</v>
      </c>
      <c r="AL60" s="15">
        <f t="shared" ca="1" si="59"/>
        <v>1</v>
      </c>
      <c r="AM60" s="15">
        <f t="shared" ca="1" si="59"/>
        <v>1</v>
      </c>
      <c r="AN60" s="15">
        <f t="shared" ca="1" si="59"/>
        <v>1</v>
      </c>
      <c r="AO60" s="15">
        <f t="shared" ca="1" si="59"/>
        <v>1</v>
      </c>
      <c r="AP60" s="15">
        <f t="shared" ca="1" si="59"/>
        <v>1</v>
      </c>
      <c r="AQ60" s="15">
        <f t="shared" ca="1" si="59"/>
        <v>1</v>
      </c>
      <c r="AR60" s="15">
        <f t="shared" ca="1" si="59"/>
        <v>1</v>
      </c>
      <c r="AS60" s="15">
        <f t="shared" ca="1" si="59"/>
        <v>1</v>
      </c>
      <c r="AT60" s="15">
        <f t="shared" ca="1" si="59"/>
        <v>1</v>
      </c>
      <c r="AU60" s="15">
        <f t="shared" ca="1" si="59"/>
        <v>1</v>
      </c>
      <c r="AV60" s="15">
        <f t="shared" ca="1" si="59"/>
        <v>1</v>
      </c>
      <c r="AW60" s="15">
        <f t="shared" ca="1" si="59"/>
        <v>1</v>
      </c>
      <c r="AX60" s="15">
        <f t="shared" ca="1" si="59"/>
        <v>1</v>
      </c>
      <c r="AY60" s="15">
        <f t="shared" ref="AY60:CD60" ca="1" si="60">AY31*SUM($D47:$D48)</f>
        <v>1</v>
      </c>
      <c r="AZ60" s="15">
        <f t="shared" ca="1" si="60"/>
        <v>1</v>
      </c>
      <c r="BA60" s="15">
        <f t="shared" ca="1" si="60"/>
        <v>1</v>
      </c>
      <c r="BB60" s="15">
        <f t="shared" ca="1" si="60"/>
        <v>1</v>
      </c>
      <c r="BC60" s="15">
        <f t="shared" ca="1" si="60"/>
        <v>1</v>
      </c>
      <c r="BD60" s="15">
        <f t="shared" ca="1" si="60"/>
        <v>1</v>
      </c>
      <c r="BE60" s="15">
        <f t="shared" ca="1" si="60"/>
        <v>1</v>
      </c>
      <c r="BF60" s="15">
        <f t="shared" ca="1" si="60"/>
        <v>1</v>
      </c>
      <c r="BG60" s="15">
        <f t="shared" ca="1" si="60"/>
        <v>1</v>
      </c>
      <c r="BH60" s="15">
        <f t="shared" ca="1" si="60"/>
        <v>1</v>
      </c>
      <c r="BI60" s="15">
        <f t="shared" ca="1" si="60"/>
        <v>1</v>
      </c>
      <c r="BJ60" s="15">
        <f t="shared" ca="1" si="60"/>
        <v>1</v>
      </c>
      <c r="BK60" s="15">
        <f t="shared" ca="1" si="60"/>
        <v>1</v>
      </c>
      <c r="BL60" s="15">
        <f t="shared" ca="1" si="60"/>
        <v>1</v>
      </c>
      <c r="BM60" s="15">
        <f t="shared" ca="1" si="60"/>
        <v>1</v>
      </c>
      <c r="BN60" s="15">
        <f t="shared" ca="1" si="60"/>
        <v>1</v>
      </c>
      <c r="BO60" s="15">
        <f t="shared" ca="1" si="60"/>
        <v>1</v>
      </c>
      <c r="BP60" s="15">
        <f t="shared" ca="1" si="60"/>
        <v>1</v>
      </c>
      <c r="BQ60" s="15">
        <f t="shared" ca="1" si="60"/>
        <v>1</v>
      </c>
      <c r="BR60" s="15">
        <f t="shared" ca="1" si="60"/>
        <v>1</v>
      </c>
      <c r="BS60" s="15">
        <f t="shared" ca="1" si="60"/>
        <v>1</v>
      </c>
      <c r="BT60" s="15">
        <f t="shared" ca="1" si="60"/>
        <v>1</v>
      </c>
      <c r="BU60" s="15">
        <f t="shared" ca="1" si="60"/>
        <v>1</v>
      </c>
      <c r="BV60" s="15">
        <f t="shared" ca="1" si="60"/>
        <v>1</v>
      </c>
      <c r="BW60" s="15">
        <f t="shared" ca="1" si="60"/>
        <v>1</v>
      </c>
      <c r="BX60" s="15">
        <f t="shared" ca="1" si="60"/>
        <v>1</v>
      </c>
      <c r="BY60" s="15">
        <f t="shared" ca="1" si="60"/>
        <v>1</v>
      </c>
      <c r="BZ60" s="15">
        <f t="shared" ca="1" si="60"/>
        <v>1</v>
      </c>
      <c r="CA60" s="15">
        <f t="shared" ca="1" si="60"/>
        <v>1</v>
      </c>
      <c r="CB60" s="15">
        <f t="shared" ca="1" si="60"/>
        <v>1</v>
      </c>
      <c r="CC60" s="15">
        <f t="shared" ca="1" si="60"/>
        <v>1</v>
      </c>
      <c r="CD60" s="15">
        <f t="shared" ca="1" si="60"/>
        <v>1</v>
      </c>
      <c r="CE60" s="15">
        <f t="shared" ref="CE60:DN60" ca="1" si="61">CE31*SUM($D47:$D48)</f>
        <v>1</v>
      </c>
      <c r="CF60" s="15">
        <f t="shared" ca="1" si="61"/>
        <v>1</v>
      </c>
      <c r="CG60" s="15">
        <f t="shared" ca="1" si="61"/>
        <v>1</v>
      </c>
      <c r="CH60" s="15">
        <f t="shared" ca="1" si="61"/>
        <v>1</v>
      </c>
      <c r="CI60" s="15">
        <f t="shared" ca="1" si="61"/>
        <v>1</v>
      </c>
      <c r="CJ60" s="15">
        <f t="shared" ca="1" si="61"/>
        <v>1</v>
      </c>
      <c r="CK60" s="15">
        <f t="shared" ca="1" si="61"/>
        <v>1</v>
      </c>
      <c r="CL60" s="15">
        <f t="shared" ca="1" si="61"/>
        <v>1</v>
      </c>
      <c r="CM60" s="15">
        <f t="shared" ca="1" si="61"/>
        <v>1</v>
      </c>
      <c r="CN60" s="15">
        <f t="shared" ca="1" si="61"/>
        <v>1</v>
      </c>
      <c r="CO60" s="15">
        <f t="shared" ca="1" si="61"/>
        <v>1</v>
      </c>
      <c r="CP60" s="15">
        <f t="shared" ca="1" si="61"/>
        <v>1</v>
      </c>
      <c r="CQ60" s="15">
        <f t="shared" ca="1" si="61"/>
        <v>1</v>
      </c>
      <c r="CR60" s="15">
        <f t="shared" ca="1" si="61"/>
        <v>1</v>
      </c>
      <c r="CS60" s="15">
        <f t="shared" ca="1" si="61"/>
        <v>1</v>
      </c>
      <c r="CT60" s="15">
        <f t="shared" ca="1" si="61"/>
        <v>1</v>
      </c>
      <c r="CU60" s="15">
        <f t="shared" ca="1" si="61"/>
        <v>1</v>
      </c>
      <c r="CV60" s="15">
        <f t="shared" ca="1" si="61"/>
        <v>1</v>
      </c>
      <c r="CW60" s="15">
        <f t="shared" ca="1" si="61"/>
        <v>1</v>
      </c>
      <c r="CX60" s="15">
        <f t="shared" ca="1" si="61"/>
        <v>1</v>
      </c>
      <c r="CY60" s="15">
        <f t="shared" ca="1" si="61"/>
        <v>1</v>
      </c>
      <c r="CZ60" s="15">
        <f t="shared" ca="1" si="61"/>
        <v>1</v>
      </c>
      <c r="DA60" s="15">
        <f t="shared" ca="1" si="61"/>
        <v>1</v>
      </c>
      <c r="DB60" s="15">
        <f t="shared" ca="1" si="61"/>
        <v>1</v>
      </c>
      <c r="DC60" s="15">
        <f t="shared" ca="1" si="61"/>
        <v>1</v>
      </c>
      <c r="DD60" s="15">
        <f t="shared" ca="1" si="61"/>
        <v>1</v>
      </c>
      <c r="DE60" s="15">
        <f t="shared" ca="1" si="61"/>
        <v>1</v>
      </c>
      <c r="DF60" s="15">
        <f t="shared" ca="1" si="61"/>
        <v>1</v>
      </c>
      <c r="DG60" s="15">
        <f t="shared" ca="1" si="61"/>
        <v>1</v>
      </c>
      <c r="DH60" s="15">
        <f t="shared" ca="1" si="61"/>
        <v>1</v>
      </c>
      <c r="DI60" s="15">
        <f t="shared" ca="1" si="61"/>
        <v>1</v>
      </c>
      <c r="DJ60" s="15">
        <f t="shared" ca="1" si="61"/>
        <v>1</v>
      </c>
      <c r="DK60" s="15">
        <f t="shared" ca="1" si="61"/>
        <v>1</v>
      </c>
      <c r="DL60" s="15">
        <f t="shared" ca="1" si="61"/>
        <v>1</v>
      </c>
      <c r="DM60" s="15">
        <f t="shared" ca="1" si="61"/>
        <v>1</v>
      </c>
      <c r="DN60" s="15">
        <f t="shared" ca="1" si="61"/>
        <v>1</v>
      </c>
    </row>
    <row r="61" spans="1:118" x14ac:dyDescent="0.3">
      <c r="A61" s="10"/>
      <c r="B61" s="10" t="s">
        <v>38</v>
      </c>
      <c r="C61" s="10"/>
      <c r="D61" s="175" cm="1">
        <f t="array" aca="1" ref="D61" ca="1">INDEX(INDIRECT(VLOOKUP($D$9, $E$194:$F$202, 2, 0)), ROW(52:52), 1)</f>
        <v>0.05</v>
      </c>
      <c r="E61" s="1"/>
      <c r="F61" s="239"/>
      <c r="G61" s="1"/>
      <c r="H61" s="1"/>
      <c r="I61" s="1"/>
      <c r="J61" s="262"/>
      <c r="K61" s="30"/>
      <c r="L61" s="10" t="s">
        <v>23</v>
      </c>
      <c r="M61" s="10" t="s">
        <v>13</v>
      </c>
      <c r="N61" s="15">
        <f ca="1">SUM(N57:N60)</f>
        <v>38.252900418949395</v>
      </c>
      <c r="O61" s="1"/>
      <c r="P61" s="30"/>
      <c r="Q61" s="10" t="s">
        <v>23</v>
      </c>
      <c r="R61" s="10" t="s">
        <v>13</v>
      </c>
      <c r="S61" s="15">
        <f ca="1">SUM(S57:S60)</f>
        <v>1.6200290041894938</v>
      </c>
      <c r="T61" s="15">
        <f ca="1">SUM(T57:T60)</f>
        <v>1.9900580083789881</v>
      </c>
      <c r="U61" s="15">
        <f t="shared" ref="U61:CF61" ca="1" si="62">SUM(U57:U60)</f>
        <v>2.3600870125684823</v>
      </c>
      <c r="V61" s="15">
        <f t="shared" ca="1" si="62"/>
        <v>2.7301160167579761</v>
      </c>
      <c r="W61" s="15">
        <f t="shared" ca="1" si="62"/>
        <v>3.1001450209474699</v>
      </c>
      <c r="X61" s="15">
        <f t="shared" ca="1" si="62"/>
        <v>3.4701740251369642</v>
      </c>
      <c r="Y61" s="15">
        <f t="shared" ca="1" si="62"/>
        <v>3.8402030293264575</v>
      </c>
      <c r="Z61" s="15">
        <f t="shared" ca="1" si="62"/>
        <v>4.2102320335159522</v>
      </c>
      <c r="AA61" s="15">
        <f t="shared" ca="1" si="62"/>
        <v>4.580261037705446</v>
      </c>
      <c r="AB61" s="15">
        <f t="shared" ca="1" si="62"/>
        <v>4.9502900418949398</v>
      </c>
      <c r="AC61" s="15">
        <f t="shared" ca="1" si="62"/>
        <v>5.3203190460844336</v>
      </c>
      <c r="AD61" s="15">
        <f t="shared" ca="1" si="62"/>
        <v>5.6903480502739283</v>
      </c>
      <c r="AE61" s="15">
        <f t="shared" ca="1" si="62"/>
        <v>6.0603770544634221</v>
      </c>
      <c r="AF61" s="15">
        <f t="shared" ca="1" si="62"/>
        <v>6.430406058652915</v>
      </c>
      <c r="AG61" s="15">
        <f t="shared" ca="1" si="62"/>
        <v>6.8004350628424097</v>
      </c>
      <c r="AH61" s="15">
        <f t="shared" ca="1" si="62"/>
        <v>7.1704640670319035</v>
      </c>
      <c r="AI61" s="15">
        <f t="shared" ca="1" si="62"/>
        <v>7.5404930712213982</v>
      </c>
      <c r="AJ61" s="15">
        <f t="shared" ca="1" si="62"/>
        <v>7.910522075410892</v>
      </c>
      <c r="AK61" s="15">
        <f t="shared" ca="1" si="62"/>
        <v>8.2805510796003858</v>
      </c>
      <c r="AL61" s="15">
        <f t="shared" ca="1" si="62"/>
        <v>8.6505800837898796</v>
      </c>
      <c r="AM61" s="15">
        <f t="shared" ca="1" si="62"/>
        <v>9.0206090879793734</v>
      </c>
      <c r="AN61" s="15">
        <f t="shared" ca="1" si="62"/>
        <v>9.3906380921688672</v>
      </c>
      <c r="AO61" s="15">
        <f t="shared" ca="1" si="62"/>
        <v>9.7606670963583628</v>
      </c>
      <c r="AP61" s="15">
        <f t="shared" ca="1" si="62"/>
        <v>10.130696100547857</v>
      </c>
      <c r="AQ61" s="15">
        <f t="shared" ca="1" si="62"/>
        <v>10.500725104737349</v>
      </c>
      <c r="AR61" s="15">
        <f t="shared" ca="1" si="62"/>
        <v>10.870754108926844</v>
      </c>
      <c r="AS61" s="15">
        <f t="shared" ca="1" si="62"/>
        <v>11.240783113116338</v>
      </c>
      <c r="AT61" s="15">
        <f t="shared" ca="1" si="62"/>
        <v>11.61081211730583</v>
      </c>
      <c r="AU61" s="15">
        <f t="shared" ca="1" si="62"/>
        <v>11.980841121495326</v>
      </c>
      <c r="AV61" s="15">
        <f t="shared" ca="1" si="62"/>
        <v>12.350870125684819</v>
      </c>
      <c r="AW61" s="15">
        <f t="shared" ca="1" si="62"/>
        <v>12.720899129874315</v>
      </c>
      <c r="AX61" s="15">
        <f t="shared" ca="1" si="62"/>
        <v>13.090928134063807</v>
      </c>
      <c r="AY61" s="15">
        <f t="shared" ca="1" si="62"/>
        <v>13.460957138253301</v>
      </c>
      <c r="AZ61" s="15">
        <f t="shared" ca="1" si="62"/>
        <v>13.830986142442796</v>
      </c>
      <c r="BA61" s="15">
        <f t="shared" ca="1" si="62"/>
        <v>14.201015146632288</v>
      </c>
      <c r="BB61" s="15">
        <f t="shared" ca="1" si="62"/>
        <v>14.571044150821784</v>
      </c>
      <c r="BC61" s="15">
        <f t="shared" ca="1" si="62"/>
        <v>14.941073155011278</v>
      </c>
      <c r="BD61" s="15">
        <f t="shared" ca="1" si="62"/>
        <v>15.31110215920077</v>
      </c>
      <c r="BE61" s="15">
        <f t="shared" ca="1" si="62"/>
        <v>15.681131163390265</v>
      </c>
      <c r="BF61" s="15">
        <f t="shared" ca="1" si="62"/>
        <v>16.051160167579759</v>
      </c>
      <c r="BG61" s="15">
        <f t="shared" ca="1" si="62"/>
        <v>16.421189171769257</v>
      </c>
      <c r="BH61" s="15">
        <f t="shared" ca="1" si="62"/>
        <v>16.791218175958747</v>
      </c>
      <c r="BI61" s="15">
        <f t="shared" ca="1" si="62"/>
        <v>17.161247180148241</v>
      </c>
      <c r="BJ61" s="15">
        <f t="shared" ca="1" si="62"/>
        <v>17.531276184337734</v>
      </c>
      <c r="BK61" s="15">
        <f t="shared" ca="1" si="62"/>
        <v>17.901305188527228</v>
      </c>
      <c r="BL61" s="15">
        <f t="shared" ca="1" si="62"/>
        <v>18.271334192716726</v>
      </c>
      <c r="BM61" s="15">
        <f t="shared" ca="1" si="62"/>
        <v>18.641363196906216</v>
      </c>
      <c r="BN61" s="15">
        <f t="shared" ca="1" si="62"/>
        <v>19.011392201095713</v>
      </c>
      <c r="BO61" s="15">
        <f t="shared" ca="1" si="62"/>
        <v>19.381421205285204</v>
      </c>
      <c r="BP61" s="15">
        <f t="shared" ca="1" si="62"/>
        <v>19.751450209474697</v>
      </c>
      <c r="BQ61" s="15">
        <f t="shared" ca="1" si="62"/>
        <v>20.121479213664195</v>
      </c>
      <c r="BR61" s="15">
        <f t="shared" ca="1" si="62"/>
        <v>20.491508217853688</v>
      </c>
      <c r="BS61" s="15">
        <f t="shared" ca="1" si="62"/>
        <v>20.861537222043179</v>
      </c>
      <c r="BT61" s="15">
        <f t="shared" ca="1" si="62"/>
        <v>21.231566226232676</v>
      </c>
      <c r="BU61" s="15">
        <f t="shared" ca="1" si="62"/>
        <v>21.60159523042217</v>
      </c>
      <c r="BV61" s="15">
        <f t="shared" ca="1" si="62"/>
        <v>21.97162423461166</v>
      </c>
      <c r="BW61" s="15">
        <f t="shared" ca="1" si="62"/>
        <v>22.341653238801157</v>
      </c>
      <c r="BX61" s="15">
        <f t="shared" ca="1" si="62"/>
        <v>22.711682242990651</v>
      </c>
      <c r="BY61" s="15">
        <f t="shared" ca="1" si="62"/>
        <v>23.081711247180145</v>
      </c>
      <c r="BZ61" s="15">
        <f t="shared" ca="1" si="62"/>
        <v>23.451740251369639</v>
      </c>
      <c r="CA61" s="15">
        <f t="shared" ca="1" si="62"/>
        <v>23.821769255559133</v>
      </c>
      <c r="CB61" s="15">
        <f t="shared" ca="1" si="62"/>
        <v>24.19179825974863</v>
      </c>
      <c r="CC61" s="15">
        <f t="shared" ca="1" si="62"/>
        <v>24.56182726393812</v>
      </c>
      <c r="CD61" s="15">
        <f t="shared" ca="1" si="62"/>
        <v>24.931856268127614</v>
      </c>
      <c r="CE61" s="15">
        <f t="shared" ca="1" si="62"/>
        <v>25.301885272317111</v>
      </c>
      <c r="CF61" s="15">
        <f t="shared" ca="1" si="62"/>
        <v>25.671914276506602</v>
      </c>
      <c r="CG61" s="15">
        <f t="shared" ref="CG61:DN61" ca="1" si="63">SUM(CG57:CG60)</f>
        <v>26.041943280696096</v>
      </c>
      <c r="CH61" s="15">
        <f t="shared" ca="1" si="63"/>
        <v>26.411972284885593</v>
      </c>
      <c r="CI61" s="15">
        <f t="shared" ca="1" si="63"/>
        <v>26.782001289075087</v>
      </c>
      <c r="CJ61" s="15">
        <f t="shared" ca="1" si="63"/>
        <v>27.152030293264577</v>
      </c>
      <c r="CK61" s="15">
        <f t="shared" ca="1" si="63"/>
        <v>27.522059297454074</v>
      </c>
      <c r="CL61" s="15">
        <f t="shared" ca="1" si="63"/>
        <v>27.892088301643568</v>
      </c>
      <c r="CM61" s="15">
        <f t="shared" ca="1" si="63"/>
        <v>28.262117305833058</v>
      </c>
      <c r="CN61" s="15">
        <f t="shared" ca="1" si="63"/>
        <v>28.632146310022556</v>
      </c>
      <c r="CO61" s="15">
        <f t="shared" ca="1" si="63"/>
        <v>29.00217531421205</v>
      </c>
      <c r="CP61" s="15">
        <f t="shared" ca="1" si="63"/>
        <v>29.37220431840154</v>
      </c>
      <c r="CQ61" s="15">
        <f t="shared" ca="1" si="63"/>
        <v>29.742233322591037</v>
      </c>
      <c r="CR61" s="15">
        <f t="shared" ca="1" si="63"/>
        <v>30.112262326780531</v>
      </c>
      <c r="CS61" s="15">
        <f t="shared" ca="1" si="63"/>
        <v>30.482291330970028</v>
      </c>
      <c r="CT61" s="15">
        <f t="shared" ca="1" si="63"/>
        <v>30.852320335159519</v>
      </c>
      <c r="CU61" s="15">
        <f t="shared" ca="1" si="63"/>
        <v>31.222349339349012</v>
      </c>
      <c r="CV61" s="15">
        <f t="shared" ca="1" si="63"/>
        <v>31.59237834353851</v>
      </c>
      <c r="CW61" s="15">
        <f t="shared" ca="1" si="63"/>
        <v>31.962407347728</v>
      </c>
      <c r="CX61" s="15">
        <f t="shared" ca="1" si="63"/>
        <v>32.332436351917494</v>
      </c>
      <c r="CY61" s="15">
        <f t="shared" ca="1" si="63"/>
        <v>32.702465356106991</v>
      </c>
      <c r="CZ61" s="15">
        <f t="shared" ca="1" si="63"/>
        <v>33.072494360296481</v>
      </c>
      <c r="DA61" s="15">
        <f t="shared" ca="1" si="63"/>
        <v>33.442523364485979</v>
      </c>
      <c r="DB61" s="15">
        <f t="shared" ca="1" si="63"/>
        <v>33.812552368675469</v>
      </c>
      <c r="DC61" s="15">
        <f t="shared" ca="1" si="63"/>
        <v>34.182581372864966</v>
      </c>
      <c r="DD61" s="15">
        <f t="shared" ca="1" si="63"/>
        <v>34.552610377054457</v>
      </c>
      <c r="DE61" s="15">
        <f t="shared" ca="1" si="63"/>
        <v>34.922639381243954</v>
      </c>
      <c r="DF61" s="15">
        <f t="shared" ca="1" si="63"/>
        <v>35.292668385433451</v>
      </c>
      <c r="DG61" s="15">
        <f t="shared" ca="1" si="63"/>
        <v>35.662697389622942</v>
      </c>
      <c r="DH61" s="15">
        <f t="shared" ca="1" si="63"/>
        <v>36.032726393812432</v>
      </c>
      <c r="DI61" s="15">
        <f t="shared" ca="1" si="63"/>
        <v>36.402755398001929</v>
      </c>
      <c r="DJ61" s="15">
        <f t="shared" ca="1" si="63"/>
        <v>36.772784402191427</v>
      </c>
      <c r="DK61" s="15">
        <f t="shared" ca="1" si="63"/>
        <v>37.142813406380917</v>
      </c>
      <c r="DL61" s="15">
        <f t="shared" ca="1" si="63"/>
        <v>37.512842410570407</v>
      </c>
      <c r="DM61" s="15">
        <f t="shared" ca="1" si="63"/>
        <v>37.882871414759904</v>
      </c>
      <c r="DN61" s="15">
        <f t="shared" ca="1" si="63"/>
        <v>38.252900418949395</v>
      </c>
    </row>
    <row r="62" spans="1:118" x14ac:dyDescent="0.3">
      <c r="A62" s="10"/>
      <c r="B62" s="10" t="s">
        <v>39</v>
      </c>
      <c r="C62" s="10"/>
      <c r="D62" s="175" cm="1">
        <f t="array" aca="1" ref="D62" ca="1">INDEX(INDIRECT(VLOOKUP($D$9, $E$194:$F$202, 2, 0)), ROW(53:53), 1)</f>
        <v>1</v>
      </c>
      <c r="E62" s="1"/>
      <c r="F62" s="239"/>
      <c r="G62" s="1"/>
      <c r="H62" s="1"/>
      <c r="I62" s="1"/>
      <c r="J62" s="262"/>
      <c r="K62" s="30"/>
      <c r="L62" s="3"/>
      <c r="M62" s="3"/>
      <c r="N62" s="49"/>
      <c r="O62" s="1"/>
      <c r="P62" s="30"/>
      <c r="Q62" s="3"/>
      <c r="R62" s="3"/>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49"/>
      <c r="BU62" s="49"/>
      <c r="BV62" s="49"/>
      <c r="BW62" s="49"/>
      <c r="BX62" s="49"/>
      <c r="BY62" s="49"/>
      <c r="BZ62" s="49"/>
      <c r="CA62" s="49"/>
      <c r="CB62" s="49"/>
      <c r="CC62" s="49"/>
      <c r="CD62" s="49"/>
      <c r="CE62" s="49"/>
      <c r="CF62" s="49"/>
      <c r="CG62" s="49"/>
      <c r="CH62" s="49"/>
      <c r="CI62" s="49"/>
      <c r="CJ62" s="49"/>
      <c r="CK62" s="49"/>
      <c r="CL62" s="49"/>
      <c r="CM62" s="49"/>
      <c r="CN62" s="49"/>
      <c r="CO62" s="49"/>
      <c r="CP62" s="49"/>
      <c r="CQ62" s="49"/>
      <c r="CR62" s="49"/>
      <c r="CS62" s="49"/>
      <c r="CT62" s="49"/>
      <c r="CU62" s="49"/>
      <c r="CV62" s="49"/>
      <c r="CW62" s="49"/>
      <c r="CX62" s="49"/>
      <c r="CY62" s="49"/>
      <c r="CZ62" s="49"/>
      <c r="DA62" s="49"/>
      <c r="DB62" s="49"/>
      <c r="DC62" s="49"/>
      <c r="DD62" s="49"/>
      <c r="DE62" s="49"/>
      <c r="DF62" s="49"/>
      <c r="DG62" s="49"/>
      <c r="DH62" s="49"/>
      <c r="DI62" s="49"/>
      <c r="DJ62" s="49"/>
      <c r="DK62" s="49"/>
      <c r="DL62" s="49"/>
      <c r="DM62" s="49"/>
      <c r="DN62" s="49"/>
    </row>
    <row r="63" spans="1:118" x14ac:dyDescent="0.3">
      <c r="A63" s="10"/>
      <c r="B63" s="10" t="s">
        <v>103</v>
      </c>
      <c r="C63" s="10"/>
      <c r="D63" s="175" cm="1">
        <f t="array" aca="1" ref="D63" ca="1">INDEX(INDIRECT(VLOOKUP($D$9, $E$194:$F$202, 2, 0)), ROW(54:54), 1)</f>
        <v>1</v>
      </c>
      <c r="E63" s="1"/>
      <c r="F63" s="1"/>
      <c r="G63" s="1"/>
      <c r="H63" s="1"/>
      <c r="I63" s="1"/>
      <c r="J63" s="262"/>
      <c r="K63" s="30"/>
      <c r="L63" s="3" t="s">
        <v>90</v>
      </c>
      <c r="M63" s="3" t="s">
        <v>3</v>
      </c>
      <c r="N63" s="49">
        <f ca="1">N61*N55</f>
        <v>6.9651466652981053</v>
      </c>
      <c r="O63" s="1"/>
      <c r="P63" s="30"/>
      <c r="Q63" s="3" t="s">
        <v>90</v>
      </c>
      <c r="R63" s="3" t="s">
        <v>3</v>
      </c>
      <c r="S63" s="49">
        <f ca="1">S61*S55</f>
        <v>0.29497736100102412</v>
      </c>
      <c r="T63" s="49">
        <f ca="1">T61*T55</f>
        <v>0.36235280851917651</v>
      </c>
      <c r="U63" s="49">
        <f t="shared" ref="U63:CF63" ca="1" si="64">U61*U55</f>
        <v>0.42972825603732889</v>
      </c>
      <c r="V63" s="49">
        <f t="shared" ca="1" si="64"/>
        <v>0.49710370355548122</v>
      </c>
      <c r="W63" s="49">
        <f t="shared" ca="1" si="64"/>
        <v>0.56447915107363356</v>
      </c>
      <c r="X63" s="49">
        <f t="shared" ca="1" si="64"/>
        <v>0.63185459859178594</v>
      </c>
      <c r="Y63" s="49">
        <f t="shared" ca="1" si="64"/>
        <v>0.69923004610993811</v>
      </c>
      <c r="Z63" s="49">
        <f t="shared" ca="1" si="64"/>
        <v>0.76660549362809061</v>
      </c>
      <c r="AA63" s="49">
        <f t="shared" ca="1" si="64"/>
        <v>0.83398094114624288</v>
      </c>
      <c r="AB63" s="49">
        <f t="shared" ca="1" si="64"/>
        <v>0.90135638866439527</v>
      </c>
      <c r="AC63" s="49">
        <f t="shared" ca="1" si="64"/>
        <v>0.96873183618254755</v>
      </c>
      <c r="AD63" s="49">
        <f t="shared" ca="1" si="64"/>
        <v>1.0361072837006999</v>
      </c>
      <c r="AE63" s="49">
        <f t="shared" ca="1" si="64"/>
        <v>1.1034827312188524</v>
      </c>
      <c r="AF63" s="49">
        <f t="shared" ca="1" si="64"/>
        <v>1.1708581787370045</v>
      </c>
      <c r="AG63" s="49">
        <f t="shared" ca="1" si="64"/>
        <v>1.238233626255157</v>
      </c>
      <c r="AH63" s="49">
        <f t="shared" ca="1" si="64"/>
        <v>1.3056090737733093</v>
      </c>
      <c r="AI63" s="49">
        <f t="shared" ca="1" si="64"/>
        <v>1.3729845212914618</v>
      </c>
      <c r="AJ63" s="49">
        <f t="shared" ca="1" si="64"/>
        <v>1.440359968809614</v>
      </c>
      <c r="AK63" s="49">
        <f t="shared" ca="1" si="64"/>
        <v>1.5077354163277663</v>
      </c>
      <c r="AL63" s="49">
        <f t="shared" ca="1" si="64"/>
        <v>1.5751108638459186</v>
      </c>
      <c r="AM63" s="49">
        <f t="shared" ca="1" si="64"/>
        <v>1.6424863113640709</v>
      </c>
      <c r="AN63" s="49">
        <f t="shared" ca="1" si="64"/>
        <v>1.7098617588822234</v>
      </c>
      <c r="AO63" s="49">
        <f t="shared" ca="1" si="64"/>
        <v>1.7772372064003759</v>
      </c>
      <c r="AP63" s="49">
        <f t="shared" ca="1" si="64"/>
        <v>1.8446126539185281</v>
      </c>
      <c r="AQ63" s="49">
        <f t="shared" ca="1" si="64"/>
        <v>1.9119881014366802</v>
      </c>
      <c r="AR63" s="49">
        <f t="shared" ca="1" si="64"/>
        <v>1.9793635489548329</v>
      </c>
      <c r="AS63" s="49">
        <f t="shared" ca="1" si="64"/>
        <v>2.046738996472985</v>
      </c>
      <c r="AT63" s="49">
        <f t="shared" ca="1" si="64"/>
        <v>2.114114443991137</v>
      </c>
      <c r="AU63" s="49">
        <f t="shared" ca="1" si="64"/>
        <v>2.18148989150929</v>
      </c>
      <c r="AV63" s="49">
        <f t="shared" ca="1" si="64"/>
        <v>2.248865339027442</v>
      </c>
      <c r="AW63" s="49">
        <f t="shared" ca="1" si="64"/>
        <v>2.3162407865455945</v>
      </c>
      <c r="AX63" s="49">
        <f t="shared" ca="1" si="64"/>
        <v>2.3836162340637466</v>
      </c>
      <c r="AY63" s="49">
        <f t="shared" ca="1" si="64"/>
        <v>2.4509916815818991</v>
      </c>
      <c r="AZ63" s="49">
        <f t="shared" ca="1" si="64"/>
        <v>2.5183671291000516</v>
      </c>
      <c r="BA63" s="49">
        <f t="shared" ca="1" si="64"/>
        <v>2.5857425766182036</v>
      </c>
      <c r="BB63" s="49">
        <f t="shared" ca="1" si="64"/>
        <v>2.6531180241363561</v>
      </c>
      <c r="BC63" s="49">
        <f t="shared" ca="1" si="64"/>
        <v>2.7204934716545086</v>
      </c>
      <c r="BD63" s="49">
        <f t="shared" ca="1" si="64"/>
        <v>2.7878689191726607</v>
      </c>
      <c r="BE63" s="49">
        <f t="shared" ca="1" si="64"/>
        <v>2.8552443666908132</v>
      </c>
      <c r="BF63" s="49">
        <f t="shared" ca="1" si="64"/>
        <v>2.9226198142089657</v>
      </c>
      <c r="BG63" s="49">
        <f t="shared" ca="1" si="64"/>
        <v>2.9899952617271186</v>
      </c>
      <c r="BH63" s="49">
        <f t="shared" ca="1" si="64"/>
        <v>3.0573707092452702</v>
      </c>
      <c r="BI63" s="49">
        <f t="shared" ca="1" si="64"/>
        <v>3.1247461567634223</v>
      </c>
      <c r="BJ63" s="49">
        <f t="shared" ca="1" si="64"/>
        <v>3.1921216042815748</v>
      </c>
      <c r="BK63" s="49">
        <f t="shared" ca="1" si="64"/>
        <v>3.2594970517997268</v>
      </c>
      <c r="BL63" s="49">
        <f t="shared" ca="1" si="64"/>
        <v>3.3268724993178802</v>
      </c>
      <c r="BM63" s="49">
        <f t="shared" ca="1" si="64"/>
        <v>3.3942479468360318</v>
      </c>
      <c r="BN63" s="49">
        <f t="shared" ca="1" si="64"/>
        <v>3.4616233943541848</v>
      </c>
      <c r="BO63" s="49">
        <f t="shared" ca="1" si="64"/>
        <v>3.5289988418723364</v>
      </c>
      <c r="BP63" s="49">
        <f t="shared" ca="1" si="64"/>
        <v>3.5963742893904884</v>
      </c>
      <c r="BQ63" s="49">
        <f t="shared" ca="1" si="64"/>
        <v>3.6637497369086414</v>
      </c>
      <c r="BR63" s="49">
        <f t="shared" ca="1" si="64"/>
        <v>3.7311251844267939</v>
      </c>
      <c r="BS63" s="49">
        <f t="shared" ca="1" si="64"/>
        <v>3.7985006319449455</v>
      </c>
      <c r="BT63" s="49">
        <f t="shared" ca="1" si="64"/>
        <v>3.8658760794630984</v>
      </c>
      <c r="BU63" s="49">
        <f t="shared" ca="1" si="64"/>
        <v>3.9332515269812509</v>
      </c>
      <c r="BV63" s="49">
        <f t="shared" ca="1" si="64"/>
        <v>4.0006269744994025</v>
      </c>
      <c r="BW63" s="49">
        <f t="shared" ca="1" si="64"/>
        <v>4.068002422017555</v>
      </c>
      <c r="BX63" s="49">
        <f t="shared" ca="1" si="64"/>
        <v>4.1353778695357075</v>
      </c>
      <c r="BY63" s="49">
        <f t="shared" ca="1" si="64"/>
        <v>4.20275331705386</v>
      </c>
      <c r="BZ63" s="49">
        <f t="shared" ca="1" si="64"/>
        <v>4.2701287645720125</v>
      </c>
      <c r="CA63" s="49">
        <f t="shared" ca="1" si="64"/>
        <v>4.337504212090165</v>
      </c>
      <c r="CB63" s="49">
        <f t="shared" ca="1" si="64"/>
        <v>4.4048796596083175</v>
      </c>
      <c r="CC63" s="49">
        <f t="shared" ca="1" si="64"/>
        <v>4.4722551071264691</v>
      </c>
      <c r="CD63" s="49">
        <f t="shared" ca="1" si="64"/>
        <v>4.5396305546446216</v>
      </c>
      <c r="CE63" s="49">
        <f t="shared" ca="1" si="64"/>
        <v>4.6070060021627741</v>
      </c>
      <c r="CF63" s="49">
        <f t="shared" ca="1" si="64"/>
        <v>4.6743814496809257</v>
      </c>
      <c r="CG63" s="49">
        <f t="shared" ref="CG63:DN63" ca="1" si="65">CG61*CG55</f>
        <v>4.7417568971990782</v>
      </c>
      <c r="CH63" s="49">
        <f t="shared" ca="1" si="65"/>
        <v>4.8091323447172316</v>
      </c>
      <c r="CI63" s="49">
        <f t="shared" ca="1" si="65"/>
        <v>4.8765077922353841</v>
      </c>
      <c r="CJ63" s="49">
        <f t="shared" ca="1" si="65"/>
        <v>4.9438832397535357</v>
      </c>
      <c r="CK63" s="49">
        <f t="shared" ca="1" si="65"/>
        <v>5.0112586872716882</v>
      </c>
      <c r="CL63" s="49">
        <f t="shared" ca="1" si="65"/>
        <v>5.0786341347898407</v>
      </c>
      <c r="CM63" s="49">
        <f t="shared" ca="1" si="65"/>
        <v>5.1460095823079923</v>
      </c>
      <c r="CN63" s="49">
        <f t="shared" ca="1" si="65"/>
        <v>5.2133850298261457</v>
      </c>
      <c r="CO63" s="49">
        <f t="shared" ca="1" si="65"/>
        <v>5.2807604773442973</v>
      </c>
      <c r="CP63" s="49">
        <f t="shared" ca="1" si="65"/>
        <v>5.3481359248624489</v>
      </c>
      <c r="CQ63" s="49">
        <f t="shared" ca="1" si="65"/>
        <v>5.4155113723806023</v>
      </c>
      <c r="CR63" s="49">
        <f t="shared" ca="1" si="65"/>
        <v>5.4828868198987548</v>
      </c>
      <c r="CS63" s="49">
        <f t="shared" ca="1" si="65"/>
        <v>5.5502622674169073</v>
      </c>
      <c r="CT63" s="49">
        <f t="shared" ca="1" si="65"/>
        <v>5.6176377149350589</v>
      </c>
      <c r="CU63" s="49">
        <f t="shared" ca="1" si="65"/>
        <v>5.6850131624532114</v>
      </c>
      <c r="CV63" s="49">
        <f t="shared" ca="1" si="65"/>
        <v>5.7523886099713648</v>
      </c>
      <c r="CW63" s="49">
        <f t="shared" ca="1" si="65"/>
        <v>5.8197640574895164</v>
      </c>
      <c r="CX63" s="49">
        <f t="shared" ca="1" si="65"/>
        <v>5.887139505007668</v>
      </c>
      <c r="CY63" s="49">
        <f t="shared" ca="1" si="65"/>
        <v>5.9545149525258214</v>
      </c>
      <c r="CZ63" s="49">
        <f t="shared" ca="1" si="65"/>
        <v>6.021890400043973</v>
      </c>
      <c r="DA63" s="49">
        <f t="shared" ca="1" si="65"/>
        <v>6.0892658475621255</v>
      </c>
      <c r="DB63" s="49">
        <f t="shared" ca="1" si="65"/>
        <v>6.156641295080278</v>
      </c>
      <c r="DC63" s="49">
        <f t="shared" ca="1" si="65"/>
        <v>6.2240167425984305</v>
      </c>
      <c r="DD63" s="49">
        <f t="shared" ca="1" si="65"/>
        <v>6.2913921901165821</v>
      </c>
      <c r="DE63" s="49">
        <f t="shared" ca="1" si="65"/>
        <v>6.3587676376347355</v>
      </c>
      <c r="DF63" s="49">
        <f t="shared" ca="1" si="65"/>
        <v>6.426143085152888</v>
      </c>
      <c r="DG63" s="49">
        <f t="shared" ca="1" si="65"/>
        <v>6.4935185326710396</v>
      </c>
      <c r="DH63" s="49">
        <f t="shared" ca="1" si="65"/>
        <v>6.5608939801891912</v>
      </c>
      <c r="DI63" s="49">
        <f t="shared" ca="1" si="65"/>
        <v>6.6282694277073446</v>
      </c>
      <c r="DJ63" s="49">
        <f t="shared" ca="1" si="65"/>
        <v>6.6956448752254971</v>
      </c>
      <c r="DK63" s="49">
        <f t="shared" ca="1" si="65"/>
        <v>6.7630203227436487</v>
      </c>
      <c r="DL63" s="49">
        <f t="shared" ca="1" si="65"/>
        <v>6.8303957702618003</v>
      </c>
      <c r="DM63" s="49">
        <f t="shared" ca="1" si="65"/>
        <v>6.8977712177799537</v>
      </c>
      <c r="DN63" s="49">
        <f t="shared" ca="1" si="65"/>
        <v>6.9651466652981053</v>
      </c>
    </row>
    <row r="64" spans="1:118" x14ac:dyDescent="0.3">
      <c r="A64" s="10"/>
      <c r="B64" s="10"/>
      <c r="C64" s="10"/>
      <c r="D64" s="175"/>
      <c r="E64" s="1"/>
      <c r="F64" s="1"/>
      <c r="G64" s="1"/>
      <c r="H64" s="1"/>
      <c r="I64" s="1"/>
      <c r="J64" s="262"/>
      <c r="K64" s="30"/>
      <c r="L64" s="3"/>
      <c r="M64" s="3"/>
      <c r="N64" s="49"/>
      <c r="O64" s="1"/>
      <c r="P64" s="30"/>
      <c r="Q64" s="3"/>
      <c r="R64" s="3"/>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c r="BG64" s="49"/>
      <c r="BH64" s="49"/>
      <c r="BI64" s="49"/>
      <c r="BJ64" s="49"/>
      <c r="BK64" s="49"/>
      <c r="BL64" s="49"/>
      <c r="BM64" s="49"/>
      <c r="BN64" s="49"/>
      <c r="BO64" s="49"/>
      <c r="BP64" s="49"/>
      <c r="BQ64" s="49"/>
      <c r="BR64" s="49"/>
      <c r="BS64" s="49"/>
      <c r="BT64" s="49"/>
      <c r="BU64" s="49"/>
      <c r="BV64" s="49"/>
      <c r="BW64" s="49"/>
      <c r="BX64" s="49"/>
      <c r="BY64" s="49"/>
      <c r="BZ64" s="49"/>
      <c r="CA64" s="49"/>
      <c r="CB64" s="49"/>
      <c r="CC64" s="49"/>
      <c r="CD64" s="49"/>
      <c r="CE64" s="49"/>
      <c r="CF64" s="49"/>
      <c r="CG64" s="49"/>
      <c r="CH64" s="49"/>
      <c r="CI64" s="49"/>
      <c r="CJ64" s="49"/>
      <c r="CK64" s="49"/>
      <c r="CL64" s="49"/>
      <c r="CM64" s="49"/>
      <c r="CN64" s="49"/>
      <c r="CO64" s="49"/>
      <c r="CP64" s="49"/>
      <c r="CQ64" s="49"/>
      <c r="CR64" s="49"/>
      <c r="CS64" s="49"/>
      <c r="CT64" s="49"/>
      <c r="CU64" s="49"/>
      <c r="CV64" s="49"/>
      <c r="CW64" s="49"/>
      <c r="CX64" s="49"/>
      <c r="CY64" s="49"/>
      <c r="CZ64" s="49"/>
      <c r="DA64" s="49"/>
      <c r="DB64" s="49"/>
      <c r="DC64" s="49"/>
      <c r="DD64" s="49"/>
      <c r="DE64" s="49"/>
      <c r="DF64" s="49"/>
      <c r="DG64" s="49"/>
      <c r="DH64" s="49"/>
      <c r="DI64" s="49"/>
      <c r="DJ64" s="49"/>
      <c r="DK64" s="49"/>
      <c r="DL64" s="49"/>
      <c r="DM64" s="49"/>
      <c r="DN64" s="49"/>
    </row>
    <row r="65" spans="1:118" x14ac:dyDescent="0.3">
      <c r="A65" s="27"/>
      <c r="B65" s="10" t="s">
        <v>71</v>
      </c>
      <c r="C65" s="10" t="s">
        <v>9</v>
      </c>
      <c r="D65" s="219" cm="1">
        <f t="array" aca="1" ref="D65" ca="1">INDEX(INDIRECT(VLOOKUP($D$9, $E$194:$F$202, 2, 0)), ROW(56:56), 1)</f>
        <v>70</v>
      </c>
      <c r="E65" s="1"/>
      <c r="F65" s="1"/>
      <c r="G65" s="1"/>
      <c r="H65" s="1"/>
      <c r="I65" s="1"/>
      <c r="J65" s="262"/>
      <c r="K65" s="62"/>
      <c r="L65" s="7"/>
      <c r="M65" s="7"/>
      <c r="N65" s="48"/>
      <c r="O65" s="1"/>
      <c r="P65" s="62"/>
      <c r="Q65" s="7"/>
      <c r="R65" s="7"/>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8"/>
      <c r="CB65" s="48"/>
      <c r="CC65" s="48"/>
      <c r="CD65" s="48"/>
      <c r="CE65" s="48"/>
      <c r="CF65" s="48"/>
      <c r="CG65" s="48"/>
      <c r="CH65" s="48"/>
      <c r="CI65" s="48"/>
      <c r="CJ65" s="48"/>
      <c r="CK65" s="48"/>
      <c r="CL65" s="48"/>
      <c r="CM65" s="48"/>
      <c r="CN65" s="48"/>
      <c r="CO65" s="48"/>
      <c r="CP65" s="48"/>
      <c r="CQ65" s="48"/>
      <c r="CR65" s="48"/>
      <c r="CS65" s="48"/>
      <c r="CT65" s="48"/>
      <c r="CU65" s="48"/>
      <c r="CV65" s="48"/>
      <c r="CW65" s="48"/>
      <c r="CX65" s="48"/>
      <c r="CY65" s="48"/>
      <c r="CZ65" s="48"/>
      <c r="DA65" s="48"/>
      <c r="DB65" s="48"/>
      <c r="DC65" s="48"/>
      <c r="DD65" s="48"/>
      <c r="DE65" s="48"/>
      <c r="DF65" s="48"/>
      <c r="DG65" s="48"/>
      <c r="DH65" s="48"/>
      <c r="DI65" s="48"/>
      <c r="DJ65" s="48"/>
      <c r="DK65" s="48"/>
      <c r="DL65" s="48"/>
      <c r="DM65" s="48"/>
      <c r="DN65" s="48"/>
    </row>
    <row r="66" spans="1:118" x14ac:dyDescent="0.3">
      <c r="A66" s="10"/>
      <c r="B66" s="10" t="s">
        <v>73</v>
      </c>
      <c r="C66" s="10" t="s">
        <v>9</v>
      </c>
      <c r="D66" s="219" cm="1">
        <f t="array" aca="1" ref="D66" ca="1">INDEX(INDIRECT(VLOOKUP($D$9, $E$194:$F$202, 2, 0)), ROW(57:57), 1)</f>
        <v>40</v>
      </c>
      <c r="E66" s="1"/>
      <c r="F66" s="1"/>
      <c r="G66" s="1"/>
      <c r="H66" s="1"/>
      <c r="I66" s="1"/>
      <c r="J66" s="262"/>
      <c r="K66" s="34" t="s">
        <v>76</v>
      </c>
      <c r="L66" s="12" t="s">
        <v>95</v>
      </c>
      <c r="M66" s="12" t="s">
        <v>3</v>
      </c>
      <c r="N66" s="13">
        <f ca="1">$D41*(N57+N58+N59)</f>
        <v>0</v>
      </c>
      <c r="O66" s="1"/>
      <c r="P66" s="34" t="s">
        <v>76</v>
      </c>
      <c r="Q66" s="12" t="s">
        <v>95</v>
      </c>
      <c r="R66" s="12" t="s">
        <v>3</v>
      </c>
      <c r="S66" s="13">
        <f t="shared" ref="S66:AX66" ca="1" si="66">$D41*(S57+S58+S59)</f>
        <v>0</v>
      </c>
      <c r="T66" s="13">
        <f t="shared" ca="1" si="66"/>
        <v>0</v>
      </c>
      <c r="U66" s="13">
        <f t="shared" ca="1" si="66"/>
        <v>0</v>
      </c>
      <c r="V66" s="13">
        <f t="shared" ca="1" si="66"/>
        <v>0</v>
      </c>
      <c r="W66" s="13">
        <f t="shared" ca="1" si="66"/>
        <v>0</v>
      </c>
      <c r="X66" s="13">
        <f t="shared" ca="1" si="66"/>
        <v>0</v>
      </c>
      <c r="Y66" s="13">
        <f t="shared" ca="1" si="66"/>
        <v>0</v>
      </c>
      <c r="Z66" s="13">
        <f t="shared" ca="1" si="66"/>
        <v>0</v>
      </c>
      <c r="AA66" s="13">
        <f t="shared" ca="1" si="66"/>
        <v>0</v>
      </c>
      <c r="AB66" s="13">
        <f t="shared" ca="1" si="66"/>
        <v>0</v>
      </c>
      <c r="AC66" s="13">
        <f t="shared" ca="1" si="66"/>
        <v>0</v>
      </c>
      <c r="AD66" s="13">
        <f t="shared" ca="1" si="66"/>
        <v>0</v>
      </c>
      <c r="AE66" s="13">
        <f t="shared" ca="1" si="66"/>
        <v>0</v>
      </c>
      <c r="AF66" s="13">
        <f t="shared" ca="1" si="66"/>
        <v>0</v>
      </c>
      <c r="AG66" s="13">
        <f t="shared" ca="1" si="66"/>
        <v>0</v>
      </c>
      <c r="AH66" s="13">
        <f t="shared" ca="1" si="66"/>
        <v>0</v>
      </c>
      <c r="AI66" s="13">
        <f t="shared" ca="1" si="66"/>
        <v>0</v>
      </c>
      <c r="AJ66" s="13">
        <f t="shared" ca="1" si="66"/>
        <v>0</v>
      </c>
      <c r="AK66" s="13">
        <f t="shared" ca="1" si="66"/>
        <v>0</v>
      </c>
      <c r="AL66" s="13">
        <f t="shared" ca="1" si="66"/>
        <v>0</v>
      </c>
      <c r="AM66" s="13">
        <f t="shared" ca="1" si="66"/>
        <v>0</v>
      </c>
      <c r="AN66" s="13">
        <f t="shared" ca="1" si="66"/>
        <v>0</v>
      </c>
      <c r="AO66" s="13">
        <f t="shared" ca="1" si="66"/>
        <v>0</v>
      </c>
      <c r="AP66" s="13">
        <f t="shared" ca="1" si="66"/>
        <v>0</v>
      </c>
      <c r="AQ66" s="13">
        <f t="shared" ca="1" si="66"/>
        <v>0</v>
      </c>
      <c r="AR66" s="13">
        <f t="shared" ca="1" si="66"/>
        <v>0</v>
      </c>
      <c r="AS66" s="13">
        <f t="shared" ca="1" si="66"/>
        <v>0</v>
      </c>
      <c r="AT66" s="13">
        <f t="shared" ca="1" si="66"/>
        <v>0</v>
      </c>
      <c r="AU66" s="13">
        <f t="shared" ca="1" si="66"/>
        <v>0</v>
      </c>
      <c r="AV66" s="13">
        <f t="shared" ca="1" si="66"/>
        <v>0</v>
      </c>
      <c r="AW66" s="13">
        <f t="shared" ca="1" si="66"/>
        <v>0</v>
      </c>
      <c r="AX66" s="13">
        <f t="shared" ca="1" si="66"/>
        <v>0</v>
      </c>
      <c r="AY66" s="13">
        <f t="shared" ref="AY66:CD66" ca="1" si="67">$D41*(AY57+AY58+AY59)</f>
        <v>0</v>
      </c>
      <c r="AZ66" s="13">
        <f t="shared" ca="1" si="67"/>
        <v>0</v>
      </c>
      <c r="BA66" s="13">
        <f t="shared" ca="1" si="67"/>
        <v>0</v>
      </c>
      <c r="BB66" s="13">
        <f t="shared" ca="1" si="67"/>
        <v>0</v>
      </c>
      <c r="BC66" s="13">
        <f t="shared" ca="1" si="67"/>
        <v>0</v>
      </c>
      <c r="BD66" s="13">
        <f t="shared" ca="1" si="67"/>
        <v>0</v>
      </c>
      <c r="BE66" s="13">
        <f t="shared" ca="1" si="67"/>
        <v>0</v>
      </c>
      <c r="BF66" s="13">
        <f t="shared" ca="1" si="67"/>
        <v>0</v>
      </c>
      <c r="BG66" s="13">
        <f t="shared" ca="1" si="67"/>
        <v>0</v>
      </c>
      <c r="BH66" s="13">
        <f t="shared" ca="1" si="67"/>
        <v>0</v>
      </c>
      <c r="BI66" s="13">
        <f t="shared" ca="1" si="67"/>
        <v>0</v>
      </c>
      <c r="BJ66" s="13">
        <f t="shared" ca="1" si="67"/>
        <v>0</v>
      </c>
      <c r="BK66" s="13">
        <f t="shared" ca="1" si="67"/>
        <v>0</v>
      </c>
      <c r="BL66" s="13">
        <f t="shared" ca="1" si="67"/>
        <v>0</v>
      </c>
      <c r="BM66" s="13">
        <f t="shared" ca="1" si="67"/>
        <v>0</v>
      </c>
      <c r="BN66" s="13">
        <f t="shared" ca="1" si="67"/>
        <v>0</v>
      </c>
      <c r="BO66" s="13">
        <f t="shared" ca="1" si="67"/>
        <v>0</v>
      </c>
      <c r="BP66" s="13">
        <f t="shared" ca="1" si="67"/>
        <v>0</v>
      </c>
      <c r="BQ66" s="13">
        <f t="shared" ca="1" si="67"/>
        <v>0</v>
      </c>
      <c r="BR66" s="13">
        <f t="shared" ca="1" si="67"/>
        <v>0</v>
      </c>
      <c r="BS66" s="13">
        <f t="shared" ca="1" si="67"/>
        <v>0</v>
      </c>
      <c r="BT66" s="13">
        <f t="shared" ca="1" si="67"/>
        <v>0</v>
      </c>
      <c r="BU66" s="13">
        <f t="shared" ca="1" si="67"/>
        <v>0</v>
      </c>
      <c r="BV66" s="13">
        <f t="shared" ca="1" si="67"/>
        <v>0</v>
      </c>
      <c r="BW66" s="13">
        <f t="shared" ca="1" si="67"/>
        <v>0</v>
      </c>
      <c r="BX66" s="13">
        <f t="shared" ca="1" si="67"/>
        <v>0</v>
      </c>
      <c r="BY66" s="13">
        <f t="shared" ca="1" si="67"/>
        <v>0</v>
      </c>
      <c r="BZ66" s="13">
        <f t="shared" ca="1" si="67"/>
        <v>0</v>
      </c>
      <c r="CA66" s="13">
        <f t="shared" ca="1" si="67"/>
        <v>0</v>
      </c>
      <c r="CB66" s="13">
        <f t="shared" ca="1" si="67"/>
        <v>0</v>
      </c>
      <c r="CC66" s="13">
        <f t="shared" ca="1" si="67"/>
        <v>0</v>
      </c>
      <c r="CD66" s="13">
        <f t="shared" ca="1" si="67"/>
        <v>0</v>
      </c>
      <c r="CE66" s="13">
        <f t="shared" ref="CE66:DN66" ca="1" si="68">$D41*(CE57+CE58+CE59)</f>
        <v>0</v>
      </c>
      <c r="CF66" s="13">
        <f t="shared" ca="1" si="68"/>
        <v>0</v>
      </c>
      <c r="CG66" s="13">
        <f t="shared" ca="1" si="68"/>
        <v>0</v>
      </c>
      <c r="CH66" s="13">
        <f t="shared" ca="1" si="68"/>
        <v>0</v>
      </c>
      <c r="CI66" s="13">
        <f t="shared" ca="1" si="68"/>
        <v>0</v>
      </c>
      <c r="CJ66" s="13">
        <f t="shared" ca="1" si="68"/>
        <v>0</v>
      </c>
      <c r="CK66" s="13">
        <f t="shared" ca="1" si="68"/>
        <v>0</v>
      </c>
      <c r="CL66" s="13">
        <f t="shared" ca="1" si="68"/>
        <v>0</v>
      </c>
      <c r="CM66" s="13">
        <f t="shared" ca="1" si="68"/>
        <v>0</v>
      </c>
      <c r="CN66" s="13">
        <f t="shared" ca="1" si="68"/>
        <v>0</v>
      </c>
      <c r="CO66" s="13">
        <f t="shared" ca="1" si="68"/>
        <v>0</v>
      </c>
      <c r="CP66" s="13">
        <f t="shared" ca="1" si="68"/>
        <v>0</v>
      </c>
      <c r="CQ66" s="13">
        <f t="shared" ca="1" si="68"/>
        <v>0</v>
      </c>
      <c r="CR66" s="13">
        <f t="shared" ca="1" si="68"/>
        <v>0</v>
      </c>
      <c r="CS66" s="13">
        <f t="shared" ca="1" si="68"/>
        <v>0</v>
      </c>
      <c r="CT66" s="13">
        <f t="shared" ca="1" si="68"/>
        <v>0</v>
      </c>
      <c r="CU66" s="13">
        <f t="shared" ca="1" si="68"/>
        <v>0</v>
      </c>
      <c r="CV66" s="13">
        <f t="shared" ca="1" si="68"/>
        <v>0</v>
      </c>
      <c r="CW66" s="13">
        <f t="shared" ca="1" si="68"/>
        <v>0</v>
      </c>
      <c r="CX66" s="13">
        <f t="shared" ca="1" si="68"/>
        <v>0</v>
      </c>
      <c r="CY66" s="13">
        <f t="shared" ca="1" si="68"/>
        <v>0</v>
      </c>
      <c r="CZ66" s="13">
        <f t="shared" ca="1" si="68"/>
        <v>0</v>
      </c>
      <c r="DA66" s="13">
        <f t="shared" ca="1" si="68"/>
        <v>0</v>
      </c>
      <c r="DB66" s="13">
        <f t="shared" ca="1" si="68"/>
        <v>0</v>
      </c>
      <c r="DC66" s="13">
        <f t="shared" ca="1" si="68"/>
        <v>0</v>
      </c>
      <c r="DD66" s="13">
        <f t="shared" ca="1" si="68"/>
        <v>0</v>
      </c>
      <c r="DE66" s="13">
        <f t="shared" ca="1" si="68"/>
        <v>0</v>
      </c>
      <c r="DF66" s="13">
        <f t="shared" ca="1" si="68"/>
        <v>0</v>
      </c>
      <c r="DG66" s="13">
        <f t="shared" ca="1" si="68"/>
        <v>0</v>
      </c>
      <c r="DH66" s="13">
        <f t="shared" ca="1" si="68"/>
        <v>0</v>
      </c>
      <c r="DI66" s="13">
        <f t="shared" ca="1" si="68"/>
        <v>0</v>
      </c>
      <c r="DJ66" s="13">
        <f t="shared" ca="1" si="68"/>
        <v>0</v>
      </c>
      <c r="DK66" s="13">
        <f t="shared" ca="1" si="68"/>
        <v>0</v>
      </c>
      <c r="DL66" s="13">
        <f t="shared" ca="1" si="68"/>
        <v>0</v>
      </c>
      <c r="DM66" s="13">
        <f t="shared" ca="1" si="68"/>
        <v>0</v>
      </c>
      <c r="DN66" s="13">
        <f t="shared" ca="1" si="68"/>
        <v>0</v>
      </c>
    </row>
    <row r="67" spans="1:118" x14ac:dyDescent="0.3">
      <c r="A67" s="11"/>
      <c r="B67" s="11" t="s">
        <v>74</v>
      </c>
      <c r="C67" s="11" t="s">
        <v>9</v>
      </c>
      <c r="D67" s="220" cm="1">
        <f t="array" aca="1" ref="D67" ca="1">INDEX(INDIRECT(VLOOKUP($D$9, $E$194:$F$202, 2, 0)), ROW(58:58), 1)</f>
        <v>30</v>
      </c>
      <c r="E67" s="1"/>
      <c r="F67" s="1"/>
      <c r="G67" s="1"/>
      <c r="H67" s="1"/>
      <c r="I67" s="1"/>
      <c r="J67" s="262"/>
      <c r="K67" s="24"/>
      <c r="L67" s="10" t="s">
        <v>96</v>
      </c>
      <c r="M67" s="10" t="s">
        <v>3</v>
      </c>
      <c r="N67" s="16">
        <f ca="1">$D42*N31</f>
        <v>0.57999999999999996</v>
      </c>
      <c r="O67" s="1"/>
      <c r="P67" s="24"/>
      <c r="Q67" s="10" t="s">
        <v>96</v>
      </c>
      <c r="R67" s="10" t="s">
        <v>3</v>
      </c>
      <c r="S67" s="16">
        <f t="shared" ref="S67:AX67" ca="1" si="69">$D42*S31</f>
        <v>0.57999999999999996</v>
      </c>
      <c r="T67" s="16">
        <f t="shared" ca="1" si="69"/>
        <v>0.57999999999999996</v>
      </c>
      <c r="U67" s="16">
        <f t="shared" ca="1" si="69"/>
        <v>0.57999999999999996</v>
      </c>
      <c r="V67" s="16">
        <f t="shared" ca="1" si="69"/>
        <v>0.57999999999999996</v>
      </c>
      <c r="W67" s="16">
        <f t="shared" ca="1" si="69"/>
        <v>0.57999999999999996</v>
      </c>
      <c r="X67" s="16">
        <f t="shared" ca="1" si="69"/>
        <v>0.57999999999999996</v>
      </c>
      <c r="Y67" s="16">
        <f t="shared" ca="1" si="69"/>
        <v>0.57999999999999996</v>
      </c>
      <c r="Z67" s="16">
        <f t="shared" ca="1" si="69"/>
        <v>0.57999999999999996</v>
      </c>
      <c r="AA67" s="16">
        <f t="shared" ca="1" si="69"/>
        <v>0.57999999999999996</v>
      </c>
      <c r="AB67" s="16">
        <f t="shared" ca="1" si="69"/>
        <v>0.57999999999999996</v>
      </c>
      <c r="AC67" s="16">
        <f t="shared" ca="1" si="69"/>
        <v>0.57999999999999996</v>
      </c>
      <c r="AD67" s="16">
        <f t="shared" ca="1" si="69"/>
        <v>0.57999999999999996</v>
      </c>
      <c r="AE67" s="16">
        <f t="shared" ca="1" si="69"/>
        <v>0.57999999999999996</v>
      </c>
      <c r="AF67" s="16">
        <f t="shared" ca="1" si="69"/>
        <v>0.57999999999999996</v>
      </c>
      <c r="AG67" s="16">
        <f t="shared" ca="1" si="69"/>
        <v>0.57999999999999996</v>
      </c>
      <c r="AH67" s="16">
        <f t="shared" ca="1" si="69"/>
        <v>0.57999999999999996</v>
      </c>
      <c r="AI67" s="16">
        <f t="shared" ca="1" si="69"/>
        <v>0.57999999999999996</v>
      </c>
      <c r="AJ67" s="16">
        <f t="shared" ca="1" si="69"/>
        <v>0.57999999999999996</v>
      </c>
      <c r="AK67" s="16">
        <f t="shared" ca="1" si="69"/>
        <v>0.57999999999999996</v>
      </c>
      <c r="AL67" s="16">
        <f t="shared" ca="1" si="69"/>
        <v>0.57999999999999996</v>
      </c>
      <c r="AM67" s="16">
        <f t="shared" ca="1" si="69"/>
        <v>0.57999999999999996</v>
      </c>
      <c r="AN67" s="16">
        <f t="shared" ca="1" si="69"/>
        <v>0.57999999999999996</v>
      </c>
      <c r="AO67" s="16">
        <f t="shared" ca="1" si="69"/>
        <v>0.57999999999999996</v>
      </c>
      <c r="AP67" s="16">
        <f t="shared" ca="1" si="69"/>
        <v>0.57999999999999996</v>
      </c>
      <c r="AQ67" s="16">
        <f t="shared" ca="1" si="69"/>
        <v>0.57999999999999996</v>
      </c>
      <c r="AR67" s="16">
        <f t="shared" ca="1" si="69"/>
        <v>0.57999999999999996</v>
      </c>
      <c r="AS67" s="16">
        <f t="shared" ca="1" si="69"/>
        <v>0.57999999999999996</v>
      </c>
      <c r="AT67" s="16">
        <f t="shared" ca="1" si="69"/>
        <v>0.57999999999999996</v>
      </c>
      <c r="AU67" s="16">
        <f t="shared" ca="1" si="69"/>
        <v>0.57999999999999996</v>
      </c>
      <c r="AV67" s="16">
        <f t="shared" ca="1" si="69"/>
        <v>0.57999999999999996</v>
      </c>
      <c r="AW67" s="16">
        <f t="shared" ca="1" si="69"/>
        <v>0.57999999999999996</v>
      </c>
      <c r="AX67" s="16">
        <f t="shared" ca="1" si="69"/>
        <v>0.57999999999999996</v>
      </c>
      <c r="AY67" s="16">
        <f t="shared" ref="AY67:CD67" ca="1" si="70">$D42*AY31</f>
        <v>0.57999999999999996</v>
      </c>
      <c r="AZ67" s="16">
        <f t="shared" ca="1" si="70"/>
        <v>0.57999999999999996</v>
      </c>
      <c r="BA67" s="16">
        <f t="shared" ca="1" si="70"/>
        <v>0.57999999999999996</v>
      </c>
      <c r="BB67" s="16">
        <f t="shared" ca="1" si="70"/>
        <v>0.57999999999999996</v>
      </c>
      <c r="BC67" s="16">
        <f t="shared" ca="1" si="70"/>
        <v>0.57999999999999996</v>
      </c>
      <c r="BD67" s="16">
        <f t="shared" ca="1" si="70"/>
        <v>0.57999999999999996</v>
      </c>
      <c r="BE67" s="16">
        <f t="shared" ca="1" si="70"/>
        <v>0.57999999999999996</v>
      </c>
      <c r="BF67" s="16">
        <f t="shared" ca="1" si="70"/>
        <v>0.57999999999999996</v>
      </c>
      <c r="BG67" s="16">
        <f t="shared" ca="1" si="70"/>
        <v>0.57999999999999996</v>
      </c>
      <c r="BH67" s="16">
        <f t="shared" ca="1" si="70"/>
        <v>0.57999999999999996</v>
      </c>
      <c r="BI67" s="16">
        <f t="shared" ca="1" si="70"/>
        <v>0.57999999999999996</v>
      </c>
      <c r="BJ67" s="16">
        <f t="shared" ca="1" si="70"/>
        <v>0.57999999999999996</v>
      </c>
      <c r="BK67" s="16">
        <f t="shared" ca="1" si="70"/>
        <v>0.57999999999999996</v>
      </c>
      <c r="BL67" s="16">
        <f t="shared" ca="1" si="70"/>
        <v>0.57999999999999996</v>
      </c>
      <c r="BM67" s="16">
        <f t="shared" ca="1" si="70"/>
        <v>0.57999999999999996</v>
      </c>
      <c r="BN67" s="16">
        <f t="shared" ca="1" si="70"/>
        <v>0.57999999999999996</v>
      </c>
      <c r="BO67" s="16">
        <f t="shared" ca="1" si="70"/>
        <v>0.57999999999999996</v>
      </c>
      <c r="BP67" s="16">
        <f t="shared" ca="1" si="70"/>
        <v>0.57999999999999996</v>
      </c>
      <c r="BQ67" s="16">
        <f t="shared" ca="1" si="70"/>
        <v>0.57999999999999996</v>
      </c>
      <c r="BR67" s="16">
        <f t="shared" ca="1" si="70"/>
        <v>0.57999999999999996</v>
      </c>
      <c r="BS67" s="16">
        <f t="shared" ca="1" si="70"/>
        <v>0.57999999999999996</v>
      </c>
      <c r="BT67" s="16">
        <f t="shared" ca="1" si="70"/>
        <v>0.57999999999999996</v>
      </c>
      <c r="BU67" s="16">
        <f t="shared" ca="1" si="70"/>
        <v>0.57999999999999996</v>
      </c>
      <c r="BV67" s="16">
        <f t="shared" ca="1" si="70"/>
        <v>0.57999999999999996</v>
      </c>
      <c r="BW67" s="16">
        <f t="shared" ca="1" si="70"/>
        <v>0.57999999999999996</v>
      </c>
      <c r="BX67" s="16">
        <f t="shared" ca="1" si="70"/>
        <v>0.57999999999999996</v>
      </c>
      <c r="BY67" s="16">
        <f t="shared" ca="1" si="70"/>
        <v>0.57999999999999996</v>
      </c>
      <c r="BZ67" s="16">
        <f t="shared" ca="1" si="70"/>
        <v>0.57999999999999996</v>
      </c>
      <c r="CA67" s="16">
        <f t="shared" ca="1" si="70"/>
        <v>0.57999999999999996</v>
      </c>
      <c r="CB67" s="16">
        <f t="shared" ca="1" si="70"/>
        <v>0.57999999999999996</v>
      </c>
      <c r="CC67" s="16">
        <f t="shared" ca="1" si="70"/>
        <v>0.57999999999999996</v>
      </c>
      <c r="CD67" s="16">
        <f t="shared" ca="1" si="70"/>
        <v>0.57999999999999996</v>
      </c>
      <c r="CE67" s="16">
        <f t="shared" ref="CE67:DN67" ca="1" si="71">$D42*CE31</f>
        <v>0.57999999999999996</v>
      </c>
      <c r="CF67" s="16">
        <f t="shared" ca="1" si="71"/>
        <v>0.57999999999999996</v>
      </c>
      <c r="CG67" s="16">
        <f t="shared" ca="1" si="71"/>
        <v>0.57999999999999996</v>
      </c>
      <c r="CH67" s="16">
        <f t="shared" ca="1" si="71"/>
        <v>0.57999999999999996</v>
      </c>
      <c r="CI67" s="16">
        <f t="shared" ca="1" si="71"/>
        <v>0.57999999999999996</v>
      </c>
      <c r="CJ67" s="16">
        <f t="shared" ca="1" si="71"/>
        <v>0.57999999999999996</v>
      </c>
      <c r="CK67" s="16">
        <f t="shared" ca="1" si="71"/>
        <v>0.57999999999999996</v>
      </c>
      <c r="CL67" s="16">
        <f t="shared" ca="1" si="71"/>
        <v>0.57999999999999996</v>
      </c>
      <c r="CM67" s="16">
        <f t="shared" ca="1" si="71"/>
        <v>0.57999999999999996</v>
      </c>
      <c r="CN67" s="16">
        <f t="shared" ca="1" si="71"/>
        <v>0.57999999999999996</v>
      </c>
      <c r="CO67" s="16">
        <f t="shared" ca="1" si="71"/>
        <v>0.57999999999999996</v>
      </c>
      <c r="CP67" s="16">
        <f t="shared" ca="1" si="71"/>
        <v>0.57999999999999996</v>
      </c>
      <c r="CQ67" s="16">
        <f t="shared" ca="1" si="71"/>
        <v>0.57999999999999996</v>
      </c>
      <c r="CR67" s="16">
        <f t="shared" ca="1" si="71"/>
        <v>0.57999999999999996</v>
      </c>
      <c r="CS67" s="16">
        <f t="shared" ca="1" si="71"/>
        <v>0.57999999999999996</v>
      </c>
      <c r="CT67" s="16">
        <f t="shared" ca="1" si="71"/>
        <v>0.57999999999999996</v>
      </c>
      <c r="CU67" s="16">
        <f t="shared" ca="1" si="71"/>
        <v>0.57999999999999996</v>
      </c>
      <c r="CV67" s="16">
        <f t="shared" ca="1" si="71"/>
        <v>0.57999999999999996</v>
      </c>
      <c r="CW67" s="16">
        <f t="shared" ca="1" si="71"/>
        <v>0.57999999999999996</v>
      </c>
      <c r="CX67" s="16">
        <f t="shared" ca="1" si="71"/>
        <v>0.57999999999999996</v>
      </c>
      <c r="CY67" s="16">
        <f t="shared" ca="1" si="71"/>
        <v>0.57999999999999996</v>
      </c>
      <c r="CZ67" s="16">
        <f t="shared" ca="1" si="71"/>
        <v>0.57999999999999996</v>
      </c>
      <c r="DA67" s="16">
        <f t="shared" ca="1" si="71"/>
        <v>0.57999999999999996</v>
      </c>
      <c r="DB67" s="16">
        <f t="shared" ca="1" si="71"/>
        <v>0.57999999999999996</v>
      </c>
      <c r="DC67" s="16">
        <f t="shared" ca="1" si="71"/>
        <v>0.57999999999999996</v>
      </c>
      <c r="DD67" s="16">
        <f t="shared" ca="1" si="71"/>
        <v>0.57999999999999996</v>
      </c>
      <c r="DE67" s="16">
        <f t="shared" ca="1" si="71"/>
        <v>0.57999999999999996</v>
      </c>
      <c r="DF67" s="16">
        <f t="shared" ca="1" si="71"/>
        <v>0.57999999999999996</v>
      </c>
      <c r="DG67" s="16">
        <f t="shared" ca="1" si="71"/>
        <v>0.57999999999999996</v>
      </c>
      <c r="DH67" s="16">
        <f t="shared" ca="1" si="71"/>
        <v>0.57999999999999996</v>
      </c>
      <c r="DI67" s="16">
        <f t="shared" ca="1" si="71"/>
        <v>0.57999999999999996</v>
      </c>
      <c r="DJ67" s="16">
        <f t="shared" ca="1" si="71"/>
        <v>0.57999999999999996</v>
      </c>
      <c r="DK67" s="16">
        <f t="shared" ca="1" si="71"/>
        <v>0.57999999999999996</v>
      </c>
      <c r="DL67" s="16">
        <f t="shared" ca="1" si="71"/>
        <v>0.57999999999999996</v>
      </c>
      <c r="DM67" s="16">
        <f t="shared" ca="1" si="71"/>
        <v>0.57999999999999996</v>
      </c>
      <c r="DN67" s="16">
        <f t="shared" ca="1" si="71"/>
        <v>0.57999999999999996</v>
      </c>
    </row>
    <row r="68" spans="1:118" x14ac:dyDescent="0.3">
      <c r="E68" s="1"/>
      <c r="F68" s="1"/>
      <c r="G68" s="1"/>
      <c r="H68" s="1"/>
      <c r="I68" s="1"/>
      <c r="J68" s="262"/>
      <c r="K68" s="30"/>
      <c r="L68" s="10"/>
      <c r="M68" s="10"/>
      <c r="N68" s="16"/>
      <c r="O68" s="1"/>
      <c r="P68" s="30"/>
      <c r="Q68" s="10"/>
      <c r="R68" s="10"/>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row>
    <row r="69" spans="1:118" x14ac:dyDescent="0.3">
      <c r="E69" s="1"/>
      <c r="F69" s="1"/>
      <c r="G69" s="1"/>
      <c r="H69" s="1"/>
      <c r="I69" s="1"/>
      <c r="J69" s="262"/>
      <c r="K69" s="30"/>
      <c r="L69" s="3" t="s">
        <v>97</v>
      </c>
      <c r="M69" s="3" t="s">
        <v>3</v>
      </c>
      <c r="N69" s="49">
        <f ca="1">SUM(N66:N67)</f>
        <v>0.57999999999999996</v>
      </c>
      <c r="O69" s="1"/>
      <c r="P69" s="30"/>
      <c r="Q69" s="3" t="s">
        <v>97</v>
      </c>
      <c r="R69" s="3" t="s">
        <v>3</v>
      </c>
      <c r="S69" s="49">
        <f ca="1">SUM(S66:S67)</f>
        <v>0.57999999999999996</v>
      </c>
      <c r="T69" s="49">
        <f ca="1">SUM(T66:T67)</f>
        <v>0.57999999999999996</v>
      </c>
      <c r="U69" s="49">
        <f t="shared" ref="U69:CF69" ca="1" si="72">SUM(U66:U67)</f>
        <v>0.57999999999999996</v>
      </c>
      <c r="V69" s="49">
        <f t="shared" ca="1" si="72"/>
        <v>0.57999999999999996</v>
      </c>
      <c r="W69" s="49">
        <f t="shared" ca="1" si="72"/>
        <v>0.57999999999999996</v>
      </c>
      <c r="X69" s="49">
        <f t="shared" ca="1" si="72"/>
        <v>0.57999999999999996</v>
      </c>
      <c r="Y69" s="49">
        <f t="shared" ca="1" si="72"/>
        <v>0.57999999999999996</v>
      </c>
      <c r="Z69" s="49">
        <f t="shared" ca="1" si="72"/>
        <v>0.57999999999999996</v>
      </c>
      <c r="AA69" s="49">
        <f t="shared" ca="1" si="72"/>
        <v>0.57999999999999996</v>
      </c>
      <c r="AB69" s="49">
        <f t="shared" ca="1" si="72"/>
        <v>0.57999999999999996</v>
      </c>
      <c r="AC69" s="49">
        <f t="shared" ca="1" si="72"/>
        <v>0.57999999999999996</v>
      </c>
      <c r="AD69" s="49">
        <f t="shared" ca="1" si="72"/>
        <v>0.57999999999999996</v>
      </c>
      <c r="AE69" s="49">
        <f t="shared" ca="1" si="72"/>
        <v>0.57999999999999996</v>
      </c>
      <c r="AF69" s="49">
        <f t="shared" ca="1" si="72"/>
        <v>0.57999999999999996</v>
      </c>
      <c r="AG69" s="49">
        <f t="shared" ca="1" si="72"/>
        <v>0.57999999999999996</v>
      </c>
      <c r="AH69" s="49">
        <f t="shared" ca="1" si="72"/>
        <v>0.57999999999999996</v>
      </c>
      <c r="AI69" s="49">
        <f t="shared" ca="1" si="72"/>
        <v>0.57999999999999996</v>
      </c>
      <c r="AJ69" s="49">
        <f t="shared" ca="1" si="72"/>
        <v>0.57999999999999996</v>
      </c>
      <c r="AK69" s="49">
        <f t="shared" ca="1" si="72"/>
        <v>0.57999999999999996</v>
      </c>
      <c r="AL69" s="49">
        <f t="shared" ca="1" si="72"/>
        <v>0.57999999999999996</v>
      </c>
      <c r="AM69" s="49">
        <f t="shared" ca="1" si="72"/>
        <v>0.57999999999999996</v>
      </c>
      <c r="AN69" s="49">
        <f t="shared" ca="1" si="72"/>
        <v>0.57999999999999996</v>
      </c>
      <c r="AO69" s="49">
        <f t="shared" ca="1" si="72"/>
        <v>0.57999999999999996</v>
      </c>
      <c r="AP69" s="49">
        <f t="shared" ca="1" si="72"/>
        <v>0.57999999999999996</v>
      </c>
      <c r="AQ69" s="49">
        <f t="shared" ca="1" si="72"/>
        <v>0.57999999999999996</v>
      </c>
      <c r="AR69" s="49">
        <f t="shared" ca="1" si="72"/>
        <v>0.57999999999999996</v>
      </c>
      <c r="AS69" s="49">
        <f t="shared" ca="1" si="72"/>
        <v>0.57999999999999996</v>
      </c>
      <c r="AT69" s="49">
        <f t="shared" ca="1" si="72"/>
        <v>0.57999999999999996</v>
      </c>
      <c r="AU69" s="49">
        <f t="shared" ca="1" si="72"/>
        <v>0.57999999999999996</v>
      </c>
      <c r="AV69" s="49">
        <f t="shared" ca="1" si="72"/>
        <v>0.57999999999999996</v>
      </c>
      <c r="AW69" s="49">
        <f t="shared" ca="1" si="72"/>
        <v>0.57999999999999996</v>
      </c>
      <c r="AX69" s="49">
        <f t="shared" ca="1" si="72"/>
        <v>0.57999999999999996</v>
      </c>
      <c r="AY69" s="49">
        <f t="shared" ca="1" si="72"/>
        <v>0.57999999999999996</v>
      </c>
      <c r="AZ69" s="49">
        <f t="shared" ca="1" si="72"/>
        <v>0.57999999999999996</v>
      </c>
      <c r="BA69" s="49">
        <f t="shared" ca="1" si="72"/>
        <v>0.57999999999999996</v>
      </c>
      <c r="BB69" s="49">
        <f t="shared" ca="1" si="72"/>
        <v>0.57999999999999996</v>
      </c>
      <c r="BC69" s="49">
        <f t="shared" ca="1" si="72"/>
        <v>0.57999999999999996</v>
      </c>
      <c r="BD69" s="49">
        <f t="shared" ca="1" si="72"/>
        <v>0.57999999999999996</v>
      </c>
      <c r="BE69" s="49">
        <f t="shared" ca="1" si="72"/>
        <v>0.57999999999999996</v>
      </c>
      <c r="BF69" s="49">
        <f t="shared" ca="1" si="72"/>
        <v>0.57999999999999996</v>
      </c>
      <c r="BG69" s="49">
        <f t="shared" ca="1" si="72"/>
        <v>0.57999999999999996</v>
      </c>
      <c r="BH69" s="49">
        <f t="shared" ca="1" si="72"/>
        <v>0.57999999999999996</v>
      </c>
      <c r="BI69" s="49">
        <f t="shared" ca="1" si="72"/>
        <v>0.57999999999999996</v>
      </c>
      <c r="BJ69" s="49">
        <f t="shared" ca="1" si="72"/>
        <v>0.57999999999999996</v>
      </c>
      <c r="BK69" s="49">
        <f t="shared" ca="1" si="72"/>
        <v>0.57999999999999996</v>
      </c>
      <c r="BL69" s="49">
        <f t="shared" ca="1" si="72"/>
        <v>0.57999999999999996</v>
      </c>
      <c r="BM69" s="49">
        <f t="shared" ca="1" si="72"/>
        <v>0.57999999999999996</v>
      </c>
      <c r="BN69" s="49">
        <f t="shared" ca="1" si="72"/>
        <v>0.57999999999999996</v>
      </c>
      <c r="BO69" s="49">
        <f t="shared" ca="1" si="72"/>
        <v>0.57999999999999996</v>
      </c>
      <c r="BP69" s="49">
        <f t="shared" ca="1" si="72"/>
        <v>0.57999999999999996</v>
      </c>
      <c r="BQ69" s="49">
        <f t="shared" ca="1" si="72"/>
        <v>0.57999999999999996</v>
      </c>
      <c r="BR69" s="49">
        <f t="shared" ca="1" si="72"/>
        <v>0.57999999999999996</v>
      </c>
      <c r="BS69" s="49">
        <f t="shared" ca="1" si="72"/>
        <v>0.57999999999999996</v>
      </c>
      <c r="BT69" s="49">
        <f t="shared" ca="1" si="72"/>
        <v>0.57999999999999996</v>
      </c>
      <c r="BU69" s="49">
        <f t="shared" ca="1" si="72"/>
        <v>0.57999999999999996</v>
      </c>
      <c r="BV69" s="49">
        <f t="shared" ca="1" si="72"/>
        <v>0.57999999999999996</v>
      </c>
      <c r="BW69" s="49">
        <f t="shared" ca="1" si="72"/>
        <v>0.57999999999999996</v>
      </c>
      <c r="BX69" s="49">
        <f t="shared" ca="1" si="72"/>
        <v>0.57999999999999996</v>
      </c>
      <c r="BY69" s="49">
        <f t="shared" ca="1" si="72"/>
        <v>0.57999999999999996</v>
      </c>
      <c r="BZ69" s="49">
        <f t="shared" ca="1" si="72"/>
        <v>0.57999999999999996</v>
      </c>
      <c r="CA69" s="49">
        <f t="shared" ca="1" si="72"/>
        <v>0.57999999999999996</v>
      </c>
      <c r="CB69" s="49">
        <f t="shared" ca="1" si="72"/>
        <v>0.57999999999999996</v>
      </c>
      <c r="CC69" s="49">
        <f t="shared" ca="1" si="72"/>
        <v>0.57999999999999996</v>
      </c>
      <c r="CD69" s="49">
        <f t="shared" ca="1" si="72"/>
        <v>0.57999999999999996</v>
      </c>
      <c r="CE69" s="49">
        <f t="shared" ca="1" si="72"/>
        <v>0.57999999999999996</v>
      </c>
      <c r="CF69" s="49">
        <f t="shared" ca="1" si="72"/>
        <v>0.57999999999999996</v>
      </c>
      <c r="CG69" s="49">
        <f t="shared" ref="CG69:DN69" ca="1" si="73">SUM(CG66:CG67)</f>
        <v>0.57999999999999996</v>
      </c>
      <c r="CH69" s="49">
        <f t="shared" ca="1" si="73"/>
        <v>0.57999999999999996</v>
      </c>
      <c r="CI69" s="49">
        <f t="shared" ca="1" si="73"/>
        <v>0.57999999999999996</v>
      </c>
      <c r="CJ69" s="49">
        <f t="shared" ca="1" si="73"/>
        <v>0.57999999999999996</v>
      </c>
      <c r="CK69" s="49">
        <f t="shared" ca="1" si="73"/>
        <v>0.57999999999999996</v>
      </c>
      <c r="CL69" s="49">
        <f t="shared" ca="1" si="73"/>
        <v>0.57999999999999996</v>
      </c>
      <c r="CM69" s="49">
        <f t="shared" ca="1" si="73"/>
        <v>0.57999999999999996</v>
      </c>
      <c r="CN69" s="49">
        <f t="shared" ca="1" si="73"/>
        <v>0.57999999999999996</v>
      </c>
      <c r="CO69" s="49">
        <f t="shared" ca="1" si="73"/>
        <v>0.57999999999999996</v>
      </c>
      <c r="CP69" s="49">
        <f t="shared" ca="1" si="73"/>
        <v>0.57999999999999996</v>
      </c>
      <c r="CQ69" s="49">
        <f t="shared" ca="1" si="73"/>
        <v>0.57999999999999996</v>
      </c>
      <c r="CR69" s="49">
        <f t="shared" ca="1" si="73"/>
        <v>0.57999999999999996</v>
      </c>
      <c r="CS69" s="49">
        <f t="shared" ca="1" si="73"/>
        <v>0.57999999999999996</v>
      </c>
      <c r="CT69" s="49">
        <f t="shared" ca="1" si="73"/>
        <v>0.57999999999999996</v>
      </c>
      <c r="CU69" s="49">
        <f t="shared" ca="1" si="73"/>
        <v>0.57999999999999996</v>
      </c>
      <c r="CV69" s="49">
        <f t="shared" ca="1" si="73"/>
        <v>0.57999999999999996</v>
      </c>
      <c r="CW69" s="49">
        <f t="shared" ca="1" si="73"/>
        <v>0.57999999999999996</v>
      </c>
      <c r="CX69" s="49">
        <f t="shared" ca="1" si="73"/>
        <v>0.57999999999999996</v>
      </c>
      <c r="CY69" s="49">
        <f t="shared" ca="1" si="73"/>
        <v>0.57999999999999996</v>
      </c>
      <c r="CZ69" s="49">
        <f t="shared" ca="1" si="73"/>
        <v>0.57999999999999996</v>
      </c>
      <c r="DA69" s="49">
        <f t="shared" ca="1" si="73"/>
        <v>0.57999999999999996</v>
      </c>
      <c r="DB69" s="49">
        <f t="shared" ca="1" si="73"/>
        <v>0.57999999999999996</v>
      </c>
      <c r="DC69" s="49">
        <f t="shared" ca="1" si="73"/>
        <v>0.57999999999999996</v>
      </c>
      <c r="DD69" s="49">
        <f t="shared" ca="1" si="73"/>
        <v>0.57999999999999996</v>
      </c>
      <c r="DE69" s="49">
        <f t="shared" ca="1" si="73"/>
        <v>0.57999999999999996</v>
      </c>
      <c r="DF69" s="49">
        <f t="shared" ca="1" si="73"/>
        <v>0.57999999999999996</v>
      </c>
      <c r="DG69" s="49">
        <f t="shared" ca="1" si="73"/>
        <v>0.57999999999999996</v>
      </c>
      <c r="DH69" s="49">
        <f t="shared" ca="1" si="73"/>
        <v>0.57999999999999996</v>
      </c>
      <c r="DI69" s="49">
        <f t="shared" ca="1" si="73"/>
        <v>0.57999999999999996</v>
      </c>
      <c r="DJ69" s="49">
        <f t="shared" ca="1" si="73"/>
        <v>0.57999999999999996</v>
      </c>
      <c r="DK69" s="49">
        <f t="shared" ca="1" si="73"/>
        <v>0.57999999999999996</v>
      </c>
      <c r="DL69" s="49">
        <f t="shared" ca="1" si="73"/>
        <v>0.57999999999999996</v>
      </c>
      <c r="DM69" s="49">
        <f t="shared" ca="1" si="73"/>
        <v>0.57999999999999996</v>
      </c>
      <c r="DN69" s="49">
        <f t="shared" ca="1" si="73"/>
        <v>0.57999999999999996</v>
      </c>
    </row>
    <row r="70" spans="1:118" x14ac:dyDescent="0.3">
      <c r="E70" s="1"/>
      <c r="F70" s="1"/>
      <c r="G70" s="1"/>
      <c r="H70" s="1"/>
      <c r="I70" s="1"/>
      <c r="J70" s="262"/>
      <c r="K70" s="30"/>
      <c r="L70" s="10"/>
      <c r="M70" s="10"/>
      <c r="N70" s="10"/>
      <c r="O70" s="1"/>
      <c r="P70" s="3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row>
    <row r="71" spans="1:118" x14ac:dyDescent="0.3">
      <c r="E71" s="1"/>
      <c r="F71" s="1"/>
      <c r="G71" s="1"/>
      <c r="H71" s="1"/>
      <c r="I71" s="1"/>
      <c r="J71" s="262"/>
      <c r="K71" s="62"/>
      <c r="L71" s="11"/>
      <c r="M71" s="11"/>
      <c r="N71" s="58"/>
      <c r="O71" s="1"/>
      <c r="P71" s="62"/>
      <c r="Q71" s="11"/>
      <c r="R71" s="11"/>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58"/>
      <c r="BZ71" s="58"/>
      <c r="CA71" s="58"/>
      <c r="CB71" s="58"/>
      <c r="CC71" s="58"/>
      <c r="CD71" s="58"/>
      <c r="CE71" s="58"/>
      <c r="CF71" s="58"/>
      <c r="CG71" s="58"/>
      <c r="CH71" s="58"/>
      <c r="CI71" s="58"/>
      <c r="CJ71" s="58"/>
      <c r="CK71" s="58"/>
      <c r="CL71" s="58"/>
      <c r="CM71" s="58"/>
      <c r="CN71" s="58"/>
      <c r="CO71" s="58"/>
      <c r="CP71" s="58"/>
      <c r="CQ71" s="58"/>
      <c r="CR71" s="58"/>
      <c r="CS71" s="58"/>
      <c r="CT71" s="58"/>
      <c r="CU71" s="58"/>
      <c r="CV71" s="58"/>
      <c r="CW71" s="58"/>
      <c r="CX71" s="58"/>
      <c r="CY71" s="58"/>
      <c r="CZ71" s="58"/>
      <c r="DA71" s="58"/>
      <c r="DB71" s="58"/>
      <c r="DC71" s="58"/>
      <c r="DD71" s="58"/>
      <c r="DE71" s="58"/>
      <c r="DF71" s="58"/>
      <c r="DG71" s="58"/>
      <c r="DH71" s="58"/>
      <c r="DI71" s="58"/>
      <c r="DJ71" s="58"/>
      <c r="DK71" s="58"/>
      <c r="DL71" s="58"/>
      <c r="DM71" s="58"/>
      <c r="DN71" s="58"/>
    </row>
    <row r="72" spans="1:118" x14ac:dyDescent="0.3">
      <c r="E72" s="1"/>
      <c r="F72" s="1"/>
      <c r="G72" s="1"/>
      <c r="H72" s="1"/>
      <c r="I72" s="1"/>
      <c r="J72" s="262"/>
      <c r="K72" s="34" t="s">
        <v>1</v>
      </c>
      <c r="L72" s="12" t="s">
        <v>99</v>
      </c>
      <c r="M72" s="12" t="s">
        <v>13</v>
      </c>
      <c r="N72" s="43">
        <f ca="1">SUM(N57:N59)*$D61</f>
        <v>1.8626450209474699</v>
      </c>
      <c r="O72" s="1"/>
      <c r="P72" s="34" t="s">
        <v>1</v>
      </c>
      <c r="Q72" s="12" t="s">
        <v>99</v>
      </c>
      <c r="R72" s="12" t="s">
        <v>13</v>
      </c>
      <c r="S72" s="43">
        <f t="shared" ref="S72:AX72" ca="1" si="74">SUM(S57:S59)*$D61</f>
        <v>3.1001450209474698E-2</v>
      </c>
      <c r="T72" s="43">
        <f t="shared" ca="1" si="74"/>
        <v>4.9502900418949398E-2</v>
      </c>
      <c r="U72" s="43">
        <f t="shared" ca="1" si="74"/>
        <v>6.8004350628424109E-2</v>
      </c>
      <c r="V72" s="43">
        <f t="shared" ca="1" si="74"/>
        <v>8.65058008378988E-2</v>
      </c>
      <c r="W72" s="43">
        <f t="shared" ca="1" si="74"/>
        <v>0.1050072510473735</v>
      </c>
      <c r="X72" s="43">
        <f t="shared" ca="1" si="74"/>
        <v>0.12350870125684821</v>
      </c>
      <c r="Y72" s="43">
        <f t="shared" ca="1" si="74"/>
        <v>0.14201015146632287</v>
      </c>
      <c r="Z72" s="43">
        <f t="shared" ca="1" si="74"/>
        <v>0.16051160167579759</v>
      </c>
      <c r="AA72" s="43">
        <f t="shared" ca="1" si="74"/>
        <v>0.17901305188527231</v>
      </c>
      <c r="AB72" s="43">
        <f t="shared" ca="1" si="74"/>
        <v>0.197514502094747</v>
      </c>
      <c r="AC72" s="43">
        <f t="shared" ca="1" si="74"/>
        <v>0.21601595230422169</v>
      </c>
      <c r="AD72" s="43">
        <f t="shared" ca="1" si="74"/>
        <v>0.23451740251369643</v>
      </c>
      <c r="AE72" s="43">
        <f t="shared" ca="1" si="74"/>
        <v>0.25301885272317109</v>
      </c>
      <c r="AF72" s="43">
        <f t="shared" ca="1" si="74"/>
        <v>0.27152030293264579</v>
      </c>
      <c r="AG72" s="43">
        <f t="shared" ca="1" si="74"/>
        <v>0.29002175314212048</v>
      </c>
      <c r="AH72" s="43">
        <f t="shared" ca="1" si="74"/>
        <v>0.30852320335159522</v>
      </c>
      <c r="AI72" s="43">
        <f t="shared" ca="1" si="74"/>
        <v>0.32702465356106991</v>
      </c>
      <c r="AJ72" s="43">
        <f t="shared" ca="1" si="74"/>
        <v>0.3455261037705446</v>
      </c>
      <c r="AK72" s="43">
        <f t="shared" ca="1" si="74"/>
        <v>0.36402755398001929</v>
      </c>
      <c r="AL72" s="43">
        <f t="shared" ca="1" si="74"/>
        <v>0.38252900418949398</v>
      </c>
      <c r="AM72" s="43">
        <f t="shared" ca="1" si="74"/>
        <v>0.40103045439896867</v>
      </c>
      <c r="AN72" s="43">
        <f t="shared" ca="1" si="74"/>
        <v>0.41953190460844336</v>
      </c>
      <c r="AO72" s="43">
        <f t="shared" ca="1" si="74"/>
        <v>0.43803335481791816</v>
      </c>
      <c r="AP72" s="43">
        <f t="shared" ca="1" si="74"/>
        <v>0.45653480502739285</v>
      </c>
      <c r="AQ72" s="43">
        <f t="shared" ca="1" si="74"/>
        <v>0.47503625523686743</v>
      </c>
      <c r="AR72" s="43">
        <f t="shared" ca="1" si="74"/>
        <v>0.49353770544634223</v>
      </c>
      <c r="AS72" s="43">
        <f t="shared" ca="1" si="74"/>
        <v>0.51203915565581692</v>
      </c>
      <c r="AT72" s="43">
        <f t="shared" ca="1" si="74"/>
        <v>0.5305406058652915</v>
      </c>
      <c r="AU72" s="43">
        <f t="shared" ca="1" si="74"/>
        <v>0.5490420560747663</v>
      </c>
      <c r="AV72" s="43">
        <f t="shared" ca="1" si="74"/>
        <v>0.567543506284241</v>
      </c>
      <c r="AW72" s="43">
        <f t="shared" ca="1" si="74"/>
        <v>0.5860449564937158</v>
      </c>
      <c r="AX72" s="43">
        <f t="shared" ca="1" si="74"/>
        <v>0.60454640670319038</v>
      </c>
      <c r="AY72" s="43">
        <f t="shared" ref="AY72:CD72" ca="1" si="75">SUM(AY57:AY59)*$D61</f>
        <v>0.62304785691266507</v>
      </c>
      <c r="AZ72" s="43">
        <f t="shared" ca="1" si="75"/>
        <v>0.64154930712213987</v>
      </c>
      <c r="BA72" s="43">
        <f t="shared" ca="1" si="75"/>
        <v>0.66005075733161445</v>
      </c>
      <c r="BB72" s="43">
        <f t="shared" ca="1" si="75"/>
        <v>0.67855220754108925</v>
      </c>
      <c r="BC72" s="43">
        <f t="shared" ca="1" si="75"/>
        <v>0.69705365775056394</v>
      </c>
      <c r="BD72" s="43">
        <f t="shared" ca="1" si="75"/>
        <v>0.71555510796003852</v>
      </c>
      <c r="BE72" s="43">
        <f t="shared" ca="1" si="75"/>
        <v>0.73405655816951332</v>
      </c>
      <c r="BF72" s="43">
        <f t="shared" ca="1" si="75"/>
        <v>0.75255800837898801</v>
      </c>
      <c r="BG72" s="43">
        <f t="shared" ca="1" si="75"/>
        <v>0.77105945858846281</v>
      </c>
      <c r="BH72" s="43">
        <f t="shared" ca="1" si="75"/>
        <v>0.78956090879793739</v>
      </c>
      <c r="BI72" s="43">
        <f t="shared" ca="1" si="75"/>
        <v>0.80806235900741208</v>
      </c>
      <c r="BJ72" s="43">
        <f t="shared" ca="1" si="75"/>
        <v>0.82656380921688677</v>
      </c>
      <c r="BK72" s="43">
        <f t="shared" ca="1" si="75"/>
        <v>0.84506525942636146</v>
      </c>
      <c r="BL72" s="43">
        <f t="shared" ca="1" si="75"/>
        <v>0.86356670963583637</v>
      </c>
      <c r="BM72" s="43">
        <f t="shared" ca="1" si="75"/>
        <v>0.88206815984531084</v>
      </c>
      <c r="BN72" s="43">
        <f t="shared" ca="1" si="75"/>
        <v>0.90056961005478575</v>
      </c>
      <c r="BO72" s="43">
        <f t="shared" ca="1" si="75"/>
        <v>0.91907106026426022</v>
      </c>
      <c r="BP72" s="43">
        <f t="shared" ca="1" si="75"/>
        <v>0.93757251047373491</v>
      </c>
      <c r="BQ72" s="43">
        <f t="shared" ca="1" si="75"/>
        <v>0.95607396068320982</v>
      </c>
      <c r="BR72" s="43">
        <f t="shared" ca="1" si="75"/>
        <v>0.97457541089268451</v>
      </c>
      <c r="BS72" s="43">
        <f t="shared" ca="1" si="75"/>
        <v>0.99307686110215898</v>
      </c>
      <c r="BT72" s="43">
        <f t="shared" ca="1" si="75"/>
        <v>1.0115783113116339</v>
      </c>
      <c r="BU72" s="43">
        <f t="shared" ca="1" si="75"/>
        <v>1.0300797615211086</v>
      </c>
      <c r="BV72" s="43">
        <f t="shared" ca="1" si="75"/>
        <v>1.0485812117305831</v>
      </c>
      <c r="BW72" s="43">
        <f t="shared" ca="1" si="75"/>
        <v>1.067082661940058</v>
      </c>
      <c r="BX72" s="43">
        <f t="shared" ca="1" si="75"/>
        <v>1.0855841121495327</v>
      </c>
      <c r="BY72" s="43">
        <f t="shared" ca="1" si="75"/>
        <v>1.1040855623590073</v>
      </c>
      <c r="BZ72" s="43">
        <f t="shared" ca="1" si="75"/>
        <v>1.122587012568482</v>
      </c>
      <c r="CA72" s="43">
        <f t="shared" ca="1" si="75"/>
        <v>1.1410884627779567</v>
      </c>
      <c r="CB72" s="43">
        <f t="shared" ca="1" si="75"/>
        <v>1.1595899129874316</v>
      </c>
      <c r="CC72" s="43">
        <f t="shared" ca="1" si="75"/>
        <v>1.1780913631969061</v>
      </c>
      <c r="CD72" s="43">
        <f t="shared" ca="1" si="75"/>
        <v>1.1965928134063808</v>
      </c>
      <c r="CE72" s="43">
        <f t="shared" ref="CE72:DN72" ca="1" si="76">SUM(CE57:CE59)*$D61</f>
        <v>1.2150942636158557</v>
      </c>
      <c r="CF72" s="43">
        <f t="shared" ca="1" si="76"/>
        <v>1.2335957138253302</v>
      </c>
      <c r="CG72" s="43">
        <f t="shared" ca="1" si="76"/>
        <v>1.2520971640348049</v>
      </c>
      <c r="CH72" s="43">
        <f t="shared" ca="1" si="76"/>
        <v>1.2705986142442798</v>
      </c>
      <c r="CI72" s="43">
        <f t="shared" ca="1" si="76"/>
        <v>1.2891000644537545</v>
      </c>
      <c r="CJ72" s="43">
        <f t="shared" ca="1" si="76"/>
        <v>1.3076015146632289</v>
      </c>
      <c r="CK72" s="43">
        <f t="shared" ca="1" si="76"/>
        <v>1.3261029648727038</v>
      </c>
      <c r="CL72" s="43">
        <f t="shared" ca="1" si="76"/>
        <v>1.3446044150821785</v>
      </c>
      <c r="CM72" s="43">
        <f t="shared" ca="1" si="76"/>
        <v>1.363105865291653</v>
      </c>
      <c r="CN72" s="43">
        <f t="shared" ca="1" si="76"/>
        <v>1.3816073155011279</v>
      </c>
      <c r="CO72" s="43">
        <f t="shared" ca="1" si="76"/>
        <v>1.4001087657106026</v>
      </c>
      <c r="CP72" s="43">
        <f t="shared" ca="1" si="76"/>
        <v>1.4186102159200771</v>
      </c>
      <c r="CQ72" s="43">
        <f t="shared" ca="1" si="76"/>
        <v>1.437111666129552</v>
      </c>
      <c r="CR72" s="43">
        <f t="shared" ca="1" si="76"/>
        <v>1.4556131163390267</v>
      </c>
      <c r="CS72" s="43">
        <f t="shared" ca="1" si="76"/>
        <v>1.4741145665485016</v>
      </c>
      <c r="CT72" s="43">
        <f t="shared" ca="1" si="76"/>
        <v>1.4926160167579761</v>
      </c>
      <c r="CU72" s="43">
        <f t="shared" ca="1" si="76"/>
        <v>1.5111174669674508</v>
      </c>
      <c r="CV72" s="43">
        <f t="shared" ca="1" si="76"/>
        <v>1.5296189171769257</v>
      </c>
      <c r="CW72" s="43">
        <f t="shared" ca="1" si="76"/>
        <v>1.5481203673864001</v>
      </c>
      <c r="CX72" s="43">
        <f t="shared" ca="1" si="76"/>
        <v>1.5666218175958748</v>
      </c>
      <c r="CY72" s="43">
        <f t="shared" ca="1" si="76"/>
        <v>1.5851232678053497</v>
      </c>
      <c r="CZ72" s="43">
        <f t="shared" ca="1" si="76"/>
        <v>1.6036247180148242</v>
      </c>
      <c r="DA72" s="43">
        <f t="shared" ca="1" si="76"/>
        <v>1.6221261682242991</v>
      </c>
      <c r="DB72" s="43">
        <f t="shared" ca="1" si="76"/>
        <v>1.6406276184337736</v>
      </c>
      <c r="DC72" s="43">
        <f t="shared" ca="1" si="76"/>
        <v>1.6591290686432485</v>
      </c>
      <c r="DD72" s="43">
        <f t="shared" ca="1" si="76"/>
        <v>1.677630518852723</v>
      </c>
      <c r="DE72" s="43">
        <f t="shared" ca="1" si="76"/>
        <v>1.6961319690621979</v>
      </c>
      <c r="DF72" s="43">
        <f t="shared" ca="1" si="76"/>
        <v>1.7146334192716726</v>
      </c>
      <c r="DG72" s="43">
        <f t="shared" ca="1" si="76"/>
        <v>1.7331348694811473</v>
      </c>
      <c r="DH72" s="43">
        <f t="shared" ca="1" si="76"/>
        <v>1.7516363196906217</v>
      </c>
      <c r="DI72" s="43">
        <f t="shared" ca="1" si="76"/>
        <v>1.7701377699000966</v>
      </c>
      <c r="DJ72" s="43">
        <f t="shared" ca="1" si="76"/>
        <v>1.7886392201095713</v>
      </c>
      <c r="DK72" s="43">
        <f t="shared" ca="1" si="76"/>
        <v>1.807140670319046</v>
      </c>
      <c r="DL72" s="43">
        <f t="shared" ca="1" si="76"/>
        <v>1.8256421205285205</v>
      </c>
      <c r="DM72" s="43">
        <f t="shared" ca="1" si="76"/>
        <v>1.8441435707379954</v>
      </c>
      <c r="DN72" s="43">
        <f t="shared" ca="1" si="76"/>
        <v>1.8626450209474699</v>
      </c>
    </row>
    <row r="73" spans="1:118" x14ac:dyDescent="0.3">
      <c r="E73" s="1"/>
      <c r="F73" s="1"/>
      <c r="G73" s="1"/>
      <c r="H73" s="1"/>
      <c r="I73" s="1"/>
      <c r="J73" s="262"/>
      <c r="K73" s="30"/>
      <c r="L73" s="10" t="s">
        <v>100</v>
      </c>
      <c r="M73" s="10" t="s">
        <v>13</v>
      </c>
      <c r="N73" s="10">
        <f ca="1">N60*$D62</f>
        <v>1</v>
      </c>
      <c r="O73" s="1"/>
      <c r="P73" s="30"/>
      <c r="Q73" s="10" t="s">
        <v>100</v>
      </c>
      <c r="R73" s="10" t="s">
        <v>13</v>
      </c>
      <c r="S73" s="10">
        <f t="shared" ref="S73:AX73" ca="1" si="77">S60*$D62</f>
        <v>1</v>
      </c>
      <c r="T73" s="10">
        <f t="shared" ca="1" si="77"/>
        <v>1</v>
      </c>
      <c r="U73" s="10">
        <f t="shared" ca="1" si="77"/>
        <v>1</v>
      </c>
      <c r="V73" s="10">
        <f t="shared" ca="1" si="77"/>
        <v>1</v>
      </c>
      <c r="W73" s="10">
        <f t="shared" ca="1" si="77"/>
        <v>1</v>
      </c>
      <c r="X73" s="10">
        <f t="shared" ca="1" si="77"/>
        <v>1</v>
      </c>
      <c r="Y73" s="10">
        <f t="shared" ca="1" si="77"/>
        <v>1</v>
      </c>
      <c r="Z73" s="10">
        <f t="shared" ca="1" si="77"/>
        <v>1</v>
      </c>
      <c r="AA73" s="10">
        <f t="shared" ca="1" si="77"/>
        <v>1</v>
      </c>
      <c r="AB73" s="10">
        <f t="shared" ca="1" si="77"/>
        <v>1</v>
      </c>
      <c r="AC73" s="10">
        <f t="shared" ca="1" si="77"/>
        <v>1</v>
      </c>
      <c r="AD73" s="10">
        <f t="shared" ca="1" si="77"/>
        <v>1</v>
      </c>
      <c r="AE73" s="10">
        <f t="shared" ca="1" si="77"/>
        <v>1</v>
      </c>
      <c r="AF73" s="10">
        <f t="shared" ca="1" si="77"/>
        <v>1</v>
      </c>
      <c r="AG73" s="10">
        <f t="shared" ca="1" si="77"/>
        <v>1</v>
      </c>
      <c r="AH73" s="10">
        <f t="shared" ca="1" si="77"/>
        <v>1</v>
      </c>
      <c r="AI73" s="10">
        <f t="shared" ca="1" si="77"/>
        <v>1</v>
      </c>
      <c r="AJ73" s="10">
        <f t="shared" ca="1" si="77"/>
        <v>1</v>
      </c>
      <c r="AK73" s="10">
        <f t="shared" ca="1" si="77"/>
        <v>1</v>
      </c>
      <c r="AL73" s="10">
        <f t="shared" ca="1" si="77"/>
        <v>1</v>
      </c>
      <c r="AM73" s="10">
        <f t="shared" ca="1" si="77"/>
        <v>1</v>
      </c>
      <c r="AN73" s="10">
        <f t="shared" ca="1" si="77"/>
        <v>1</v>
      </c>
      <c r="AO73" s="10">
        <f t="shared" ca="1" si="77"/>
        <v>1</v>
      </c>
      <c r="AP73" s="10">
        <f t="shared" ca="1" si="77"/>
        <v>1</v>
      </c>
      <c r="AQ73" s="10">
        <f t="shared" ca="1" si="77"/>
        <v>1</v>
      </c>
      <c r="AR73" s="10">
        <f t="shared" ca="1" si="77"/>
        <v>1</v>
      </c>
      <c r="AS73" s="10">
        <f t="shared" ca="1" si="77"/>
        <v>1</v>
      </c>
      <c r="AT73" s="10">
        <f t="shared" ca="1" si="77"/>
        <v>1</v>
      </c>
      <c r="AU73" s="10">
        <f t="shared" ca="1" si="77"/>
        <v>1</v>
      </c>
      <c r="AV73" s="10">
        <f t="shared" ca="1" si="77"/>
        <v>1</v>
      </c>
      <c r="AW73" s="10">
        <f t="shared" ca="1" si="77"/>
        <v>1</v>
      </c>
      <c r="AX73" s="10">
        <f t="shared" ca="1" si="77"/>
        <v>1</v>
      </c>
      <c r="AY73" s="10">
        <f t="shared" ref="AY73:CD73" ca="1" si="78">AY60*$D62</f>
        <v>1</v>
      </c>
      <c r="AZ73" s="10">
        <f t="shared" ca="1" si="78"/>
        <v>1</v>
      </c>
      <c r="BA73" s="10">
        <f t="shared" ca="1" si="78"/>
        <v>1</v>
      </c>
      <c r="BB73" s="10">
        <f t="shared" ca="1" si="78"/>
        <v>1</v>
      </c>
      <c r="BC73" s="10">
        <f t="shared" ca="1" si="78"/>
        <v>1</v>
      </c>
      <c r="BD73" s="10">
        <f t="shared" ca="1" si="78"/>
        <v>1</v>
      </c>
      <c r="BE73" s="10">
        <f t="shared" ca="1" si="78"/>
        <v>1</v>
      </c>
      <c r="BF73" s="10">
        <f t="shared" ca="1" si="78"/>
        <v>1</v>
      </c>
      <c r="BG73" s="10">
        <f t="shared" ca="1" si="78"/>
        <v>1</v>
      </c>
      <c r="BH73" s="10">
        <f t="shared" ca="1" si="78"/>
        <v>1</v>
      </c>
      <c r="BI73" s="10">
        <f t="shared" ca="1" si="78"/>
        <v>1</v>
      </c>
      <c r="BJ73" s="10">
        <f t="shared" ca="1" si="78"/>
        <v>1</v>
      </c>
      <c r="BK73" s="10">
        <f t="shared" ca="1" si="78"/>
        <v>1</v>
      </c>
      <c r="BL73" s="10">
        <f t="shared" ca="1" si="78"/>
        <v>1</v>
      </c>
      <c r="BM73" s="10">
        <f t="shared" ca="1" si="78"/>
        <v>1</v>
      </c>
      <c r="BN73" s="10">
        <f t="shared" ca="1" si="78"/>
        <v>1</v>
      </c>
      <c r="BO73" s="10">
        <f t="shared" ca="1" si="78"/>
        <v>1</v>
      </c>
      <c r="BP73" s="10">
        <f t="shared" ca="1" si="78"/>
        <v>1</v>
      </c>
      <c r="BQ73" s="10">
        <f t="shared" ca="1" si="78"/>
        <v>1</v>
      </c>
      <c r="BR73" s="10">
        <f t="shared" ca="1" si="78"/>
        <v>1</v>
      </c>
      <c r="BS73" s="10">
        <f t="shared" ca="1" si="78"/>
        <v>1</v>
      </c>
      <c r="BT73" s="10">
        <f t="shared" ca="1" si="78"/>
        <v>1</v>
      </c>
      <c r="BU73" s="10">
        <f t="shared" ca="1" si="78"/>
        <v>1</v>
      </c>
      <c r="BV73" s="10">
        <f t="shared" ca="1" si="78"/>
        <v>1</v>
      </c>
      <c r="BW73" s="10">
        <f t="shared" ca="1" si="78"/>
        <v>1</v>
      </c>
      <c r="BX73" s="10">
        <f t="shared" ca="1" si="78"/>
        <v>1</v>
      </c>
      <c r="BY73" s="10">
        <f t="shared" ca="1" si="78"/>
        <v>1</v>
      </c>
      <c r="BZ73" s="10">
        <f t="shared" ca="1" si="78"/>
        <v>1</v>
      </c>
      <c r="CA73" s="10">
        <f t="shared" ca="1" si="78"/>
        <v>1</v>
      </c>
      <c r="CB73" s="10">
        <f t="shared" ca="1" si="78"/>
        <v>1</v>
      </c>
      <c r="CC73" s="10">
        <f t="shared" ca="1" si="78"/>
        <v>1</v>
      </c>
      <c r="CD73" s="10">
        <f t="shared" ca="1" si="78"/>
        <v>1</v>
      </c>
      <c r="CE73" s="10">
        <f t="shared" ref="CE73:DN73" ca="1" si="79">CE60*$D62</f>
        <v>1</v>
      </c>
      <c r="CF73" s="10">
        <f t="shared" ca="1" si="79"/>
        <v>1</v>
      </c>
      <c r="CG73" s="10">
        <f t="shared" ca="1" si="79"/>
        <v>1</v>
      </c>
      <c r="CH73" s="10">
        <f t="shared" ca="1" si="79"/>
        <v>1</v>
      </c>
      <c r="CI73" s="10">
        <f t="shared" ca="1" si="79"/>
        <v>1</v>
      </c>
      <c r="CJ73" s="10">
        <f t="shared" ca="1" si="79"/>
        <v>1</v>
      </c>
      <c r="CK73" s="10">
        <f t="shared" ca="1" si="79"/>
        <v>1</v>
      </c>
      <c r="CL73" s="10">
        <f t="shared" ca="1" si="79"/>
        <v>1</v>
      </c>
      <c r="CM73" s="10">
        <f t="shared" ca="1" si="79"/>
        <v>1</v>
      </c>
      <c r="CN73" s="10">
        <f t="shared" ca="1" si="79"/>
        <v>1</v>
      </c>
      <c r="CO73" s="10">
        <f t="shared" ca="1" si="79"/>
        <v>1</v>
      </c>
      <c r="CP73" s="10">
        <f t="shared" ca="1" si="79"/>
        <v>1</v>
      </c>
      <c r="CQ73" s="10">
        <f t="shared" ca="1" si="79"/>
        <v>1</v>
      </c>
      <c r="CR73" s="10">
        <f t="shared" ca="1" si="79"/>
        <v>1</v>
      </c>
      <c r="CS73" s="10">
        <f t="shared" ca="1" si="79"/>
        <v>1</v>
      </c>
      <c r="CT73" s="10">
        <f t="shared" ca="1" si="79"/>
        <v>1</v>
      </c>
      <c r="CU73" s="10">
        <f t="shared" ca="1" si="79"/>
        <v>1</v>
      </c>
      <c r="CV73" s="10">
        <f t="shared" ca="1" si="79"/>
        <v>1</v>
      </c>
      <c r="CW73" s="10">
        <f t="shared" ca="1" si="79"/>
        <v>1</v>
      </c>
      <c r="CX73" s="10">
        <f t="shared" ca="1" si="79"/>
        <v>1</v>
      </c>
      <c r="CY73" s="10">
        <f t="shared" ca="1" si="79"/>
        <v>1</v>
      </c>
      <c r="CZ73" s="10">
        <f t="shared" ca="1" si="79"/>
        <v>1</v>
      </c>
      <c r="DA73" s="10">
        <f t="shared" ca="1" si="79"/>
        <v>1</v>
      </c>
      <c r="DB73" s="10">
        <f t="shared" ca="1" si="79"/>
        <v>1</v>
      </c>
      <c r="DC73" s="10">
        <f t="shared" ca="1" si="79"/>
        <v>1</v>
      </c>
      <c r="DD73" s="10">
        <f t="shared" ca="1" si="79"/>
        <v>1</v>
      </c>
      <c r="DE73" s="10">
        <f t="shared" ca="1" si="79"/>
        <v>1</v>
      </c>
      <c r="DF73" s="10">
        <f t="shared" ca="1" si="79"/>
        <v>1</v>
      </c>
      <c r="DG73" s="10">
        <f t="shared" ca="1" si="79"/>
        <v>1</v>
      </c>
      <c r="DH73" s="10">
        <f t="shared" ca="1" si="79"/>
        <v>1</v>
      </c>
      <c r="DI73" s="10">
        <f t="shared" ca="1" si="79"/>
        <v>1</v>
      </c>
      <c r="DJ73" s="10">
        <f t="shared" ca="1" si="79"/>
        <v>1</v>
      </c>
      <c r="DK73" s="10">
        <f t="shared" ca="1" si="79"/>
        <v>1</v>
      </c>
      <c r="DL73" s="10">
        <f t="shared" ca="1" si="79"/>
        <v>1</v>
      </c>
      <c r="DM73" s="10">
        <f t="shared" ca="1" si="79"/>
        <v>1</v>
      </c>
      <c r="DN73" s="10">
        <f t="shared" ca="1" si="79"/>
        <v>1</v>
      </c>
    </row>
    <row r="74" spans="1:118" x14ac:dyDescent="0.3">
      <c r="E74" s="1"/>
      <c r="F74" s="1"/>
      <c r="G74" s="1"/>
      <c r="H74" s="1"/>
      <c r="I74" s="1"/>
      <c r="J74" s="262"/>
      <c r="K74" s="30"/>
      <c r="L74" s="10" t="s">
        <v>101</v>
      </c>
      <c r="M74" s="10" t="s">
        <v>13</v>
      </c>
      <c r="N74" s="15">
        <f ca="1">SUM(N72:N73)</f>
        <v>2.8626450209474701</v>
      </c>
      <c r="O74" s="1"/>
      <c r="P74" s="30"/>
      <c r="Q74" s="10" t="s">
        <v>101</v>
      </c>
      <c r="R74" s="10" t="s">
        <v>13</v>
      </c>
      <c r="S74" s="15">
        <f ca="1">SUM(S72:S73)</f>
        <v>1.0310014502094746</v>
      </c>
      <c r="T74" s="15">
        <f ca="1">SUM(T72:T73)</f>
        <v>1.0495029004189493</v>
      </c>
      <c r="U74" s="15">
        <f t="shared" ref="U74:CF74" ca="1" si="80">SUM(U72:U73)</f>
        <v>1.068004350628424</v>
      </c>
      <c r="V74" s="15">
        <f t="shared" ca="1" si="80"/>
        <v>1.0865058008378987</v>
      </c>
      <c r="W74" s="15">
        <f t="shared" ca="1" si="80"/>
        <v>1.1050072510473734</v>
      </c>
      <c r="X74" s="15">
        <f t="shared" ca="1" si="80"/>
        <v>1.1235087012568483</v>
      </c>
      <c r="Y74" s="15">
        <f t="shared" ca="1" si="80"/>
        <v>1.1420101514663228</v>
      </c>
      <c r="Z74" s="15">
        <f t="shared" ca="1" si="80"/>
        <v>1.1605116016757977</v>
      </c>
      <c r="AA74" s="15">
        <f t="shared" ca="1" si="80"/>
        <v>1.1790130518852724</v>
      </c>
      <c r="AB74" s="15">
        <f t="shared" ca="1" si="80"/>
        <v>1.1975145020947471</v>
      </c>
      <c r="AC74" s="15">
        <f t="shared" ca="1" si="80"/>
        <v>1.2160159523042218</v>
      </c>
      <c r="AD74" s="15">
        <f t="shared" ca="1" si="80"/>
        <v>1.2345174025136965</v>
      </c>
      <c r="AE74" s="15">
        <f t="shared" ca="1" si="80"/>
        <v>1.2530188527231712</v>
      </c>
      <c r="AF74" s="15">
        <f t="shared" ca="1" si="80"/>
        <v>1.2715203029326458</v>
      </c>
      <c r="AG74" s="15">
        <f t="shared" ca="1" si="80"/>
        <v>1.2900217531421205</v>
      </c>
      <c r="AH74" s="15">
        <f t="shared" ca="1" si="80"/>
        <v>1.3085232033515952</v>
      </c>
      <c r="AI74" s="15">
        <f t="shared" ca="1" si="80"/>
        <v>1.3270246535610699</v>
      </c>
      <c r="AJ74" s="15">
        <f t="shared" ca="1" si="80"/>
        <v>1.3455261037705446</v>
      </c>
      <c r="AK74" s="15">
        <f t="shared" ca="1" si="80"/>
        <v>1.3640275539800193</v>
      </c>
      <c r="AL74" s="15">
        <f t="shared" ca="1" si="80"/>
        <v>1.382529004189494</v>
      </c>
      <c r="AM74" s="15">
        <f t="shared" ca="1" si="80"/>
        <v>1.4010304543989687</v>
      </c>
      <c r="AN74" s="15">
        <f t="shared" ca="1" si="80"/>
        <v>1.4195319046084434</v>
      </c>
      <c r="AO74" s="15">
        <f t="shared" ca="1" si="80"/>
        <v>1.4380333548179181</v>
      </c>
      <c r="AP74" s="15">
        <f t="shared" ca="1" si="80"/>
        <v>1.4565348050273927</v>
      </c>
      <c r="AQ74" s="15">
        <f t="shared" ca="1" si="80"/>
        <v>1.4750362552368674</v>
      </c>
      <c r="AR74" s="15">
        <f t="shared" ca="1" si="80"/>
        <v>1.4935377054463421</v>
      </c>
      <c r="AS74" s="15">
        <f t="shared" ca="1" si="80"/>
        <v>1.5120391556558168</v>
      </c>
      <c r="AT74" s="15">
        <f t="shared" ca="1" si="80"/>
        <v>1.5305406058652915</v>
      </c>
      <c r="AU74" s="15">
        <f t="shared" ca="1" si="80"/>
        <v>1.5490420560747662</v>
      </c>
      <c r="AV74" s="15">
        <f t="shared" ca="1" si="80"/>
        <v>1.5675435062842409</v>
      </c>
      <c r="AW74" s="15">
        <f t="shared" ca="1" si="80"/>
        <v>1.5860449564937158</v>
      </c>
      <c r="AX74" s="15">
        <f t="shared" ca="1" si="80"/>
        <v>1.6045464067031903</v>
      </c>
      <c r="AY74" s="15">
        <f t="shared" ca="1" si="80"/>
        <v>1.623047856912665</v>
      </c>
      <c r="AZ74" s="15">
        <f t="shared" ca="1" si="80"/>
        <v>1.6415493071221399</v>
      </c>
      <c r="BA74" s="15">
        <f t="shared" ca="1" si="80"/>
        <v>1.6600507573316143</v>
      </c>
      <c r="BB74" s="15">
        <f t="shared" ca="1" si="80"/>
        <v>1.6785522075410892</v>
      </c>
      <c r="BC74" s="15">
        <f t="shared" ca="1" si="80"/>
        <v>1.6970536577505639</v>
      </c>
      <c r="BD74" s="15">
        <f t="shared" ca="1" si="80"/>
        <v>1.7155551079600384</v>
      </c>
      <c r="BE74" s="15">
        <f t="shared" ca="1" si="80"/>
        <v>1.7340565581695133</v>
      </c>
      <c r="BF74" s="15">
        <f t="shared" ca="1" si="80"/>
        <v>1.752558008378988</v>
      </c>
      <c r="BG74" s="15">
        <f t="shared" ca="1" si="80"/>
        <v>1.7710594585884629</v>
      </c>
      <c r="BH74" s="15">
        <f t="shared" ca="1" si="80"/>
        <v>1.7895609087979374</v>
      </c>
      <c r="BI74" s="15">
        <f t="shared" ca="1" si="80"/>
        <v>1.8080623590074121</v>
      </c>
      <c r="BJ74" s="15">
        <f t="shared" ca="1" si="80"/>
        <v>1.8265638092168868</v>
      </c>
      <c r="BK74" s="15">
        <f t="shared" ca="1" si="80"/>
        <v>1.8450652594263615</v>
      </c>
      <c r="BL74" s="15">
        <f t="shared" ca="1" si="80"/>
        <v>1.8635667096358364</v>
      </c>
      <c r="BM74" s="15">
        <f t="shared" ca="1" si="80"/>
        <v>1.8820681598453108</v>
      </c>
      <c r="BN74" s="15">
        <f t="shared" ca="1" si="80"/>
        <v>1.9005696100547858</v>
      </c>
      <c r="BO74" s="15">
        <f t="shared" ca="1" si="80"/>
        <v>1.9190710602642602</v>
      </c>
      <c r="BP74" s="15">
        <f t="shared" ca="1" si="80"/>
        <v>1.9375725104737349</v>
      </c>
      <c r="BQ74" s="15">
        <f t="shared" ca="1" si="80"/>
        <v>1.9560739606832098</v>
      </c>
      <c r="BR74" s="15">
        <f t="shared" ca="1" si="80"/>
        <v>1.9745754108926845</v>
      </c>
      <c r="BS74" s="15">
        <f t="shared" ca="1" si="80"/>
        <v>1.993076861102159</v>
      </c>
      <c r="BT74" s="15">
        <f t="shared" ca="1" si="80"/>
        <v>2.0115783113116339</v>
      </c>
      <c r="BU74" s="15">
        <f t="shared" ca="1" si="80"/>
        <v>2.0300797615211086</v>
      </c>
      <c r="BV74" s="15">
        <f t="shared" ca="1" si="80"/>
        <v>2.0485812117305828</v>
      </c>
      <c r="BW74" s="15">
        <f t="shared" ca="1" si="80"/>
        <v>2.067082661940058</v>
      </c>
      <c r="BX74" s="15">
        <f t="shared" ca="1" si="80"/>
        <v>2.0855841121495327</v>
      </c>
      <c r="BY74" s="15">
        <f t="shared" ca="1" si="80"/>
        <v>2.1040855623590073</v>
      </c>
      <c r="BZ74" s="15">
        <f t="shared" ca="1" si="80"/>
        <v>2.122587012568482</v>
      </c>
      <c r="CA74" s="15">
        <f t="shared" ca="1" si="80"/>
        <v>2.1410884627779567</v>
      </c>
      <c r="CB74" s="15">
        <f t="shared" ca="1" si="80"/>
        <v>2.1595899129874319</v>
      </c>
      <c r="CC74" s="15">
        <f t="shared" ca="1" si="80"/>
        <v>2.1780913631969061</v>
      </c>
      <c r="CD74" s="15">
        <f t="shared" ca="1" si="80"/>
        <v>2.1965928134063808</v>
      </c>
      <c r="CE74" s="15">
        <f t="shared" ca="1" si="80"/>
        <v>2.2150942636158559</v>
      </c>
      <c r="CF74" s="15">
        <f t="shared" ca="1" si="80"/>
        <v>2.2335957138253302</v>
      </c>
      <c r="CG74" s="15">
        <f t="shared" ref="CG74:DN74" ca="1" si="81">SUM(CG72:CG73)</f>
        <v>2.2520971640348049</v>
      </c>
      <c r="CH74" s="15">
        <f t="shared" ca="1" si="81"/>
        <v>2.27059861424428</v>
      </c>
      <c r="CI74" s="15">
        <f t="shared" ca="1" si="81"/>
        <v>2.2891000644537547</v>
      </c>
      <c r="CJ74" s="15">
        <f t="shared" ca="1" si="81"/>
        <v>2.3076015146632289</v>
      </c>
      <c r="CK74" s="15">
        <f t="shared" ca="1" si="81"/>
        <v>2.3261029648727041</v>
      </c>
      <c r="CL74" s="15">
        <f t="shared" ca="1" si="81"/>
        <v>2.3446044150821788</v>
      </c>
      <c r="CM74" s="15">
        <f t="shared" ca="1" si="81"/>
        <v>2.363105865291653</v>
      </c>
      <c r="CN74" s="15">
        <f t="shared" ca="1" si="81"/>
        <v>2.3816073155011281</v>
      </c>
      <c r="CO74" s="15">
        <f t="shared" ca="1" si="81"/>
        <v>2.4001087657106028</v>
      </c>
      <c r="CP74" s="15">
        <f t="shared" ca="1" si="81"/>
        <v>2.4186102159200771</v>
      </c>
      <c r="CQ74" s="15">
        <f t="shared" ca="1" si="81"/>
        <v>2.4371116661295522</v>
      </c>
      <c r="CR74" s="15">
        <f t="shared" ca="1" si="81"/>
        <v>2.4556131163390269</v>
      </c>
      <c r="CS74" s="15">
        <f t="shared" ca="1" si="81"/>
        <v>2.4741145665485016</v>
      </c>
      <c r="CT74" s="15">
        <f t="shared" ca="1" si="81"/>
        <v>2.4926160167579763</v>
      </c>
      <c r="CU74" s="15">
        <f t="shared" ca="1" si="81"/>
        <v>2.511117466967451</v>
      </c>
      <c r="CV74" s="15">
        <f t="shared" ca="1" si="81"/>
        <v>2.5296189171769257</v>
      </c>
      <c r="CW74" s="15">
        <f t="shared" ca="1" si="81"/>
        <v>2.5481203673864004</v>
      </c>
      <c r="CX74" s="15">
        <f t="shared" ca="1" si="81"/>
        <v>2.566621817595875</v>
      </c>
      <c r="CY74" s="15">
        <f t="shared" ca="1" si="81"/>
        <v>2.5851232678053497</v>
      </c>
      <c r="CZ74" s="15">
        <f t="shared" ca="1" si="81"/>
        <v>2.6036247180148244</v>
      </c>
      <c r="DA74" s="15">
        <f t="shared" ca="1" si="81"/>
        <v>2.6221261682242991</v>
      </c>
      <c r="DB74" s="15">
        <f t="shared" ca="1" si="81"/>
        <v>2.6406276184337738</v>
      </c>
      <c r="DC74" s="15">
        <f t="shared" ca="1" si="81"/>
        <v>2.6591290686432485</v>
      </c>
      <c r="DD74" s="15">
        <f t="shared" ca="1" si="81"/>
        <v>2.6776305188527232</v>
      </c>
      <c r="DE74" s="15">
        <f t="shared" ca="1" si="81"/>
        <v>2.6961319690621979</v>
      </c>
      <c r="DF74" s="15">
        <f t="shared" ca="1" si="81"/>
        <v>2.7146334192716726</v>
      </c>
      <c r="DG74" s="15">
        <f t="shared" ca="1" si="81"/>
        <v>2.7331348694811473</v>
      </c>
      <c r="DH74" s="15">
        <f t="shared" ca="1" si="81"/>
        <v>2.7516363196906219</v>
      </c>
      <c r="DI74" s="15">
        <f t="shared" ca="1" si="81"/>
        <v>2.7701377699000966</v>
      </c>
      <c r="DJ74" s="15">
        <f t="shared" ca="1" si="81"/>
        <v>2.7886392201095713</v>
      </c>
      <c r="DK74" s="15">
        <f t="shared" ca="1" si="81"/>
        <v>2.807140670319046</v>
      </c>
      <c r="DL74" s="15">
        <f t="shared" ca="1" si="81"/>
        <v>2.8256421205285207</v>
      </c>
      <c r="DM74" s="15">
        <f t="shared" ca="1" si="81"/>
        <v>2.8441435707379954</v>
      </c>
      <c r="DN74" s="15">
        <f t="shared" ca="1" si="81"/>
        <v>2.8626450209474701</v>
      </c>
    </row>
    <row r="75" spans="1:118" x14ac:dyDescent="0.3">
      <c r="E75" s="1"/>
      <c r="F75" s="1"/>
      <c r="G75" s="1"/>
      <c r="H75" s="1"/>
      <c r="I75" s="1"/>
      <c r="J75" s="262"/>
      <c r="K75" s="30"/>
      <c r="L75" s="10"/>
      <c r="M75" s="10"/>
      <c r="N75" s="15"/>
      <c r="O75" s="1"/>
      <c r="P75" s="30"/>
      <c r="Q75" s="10"/>
      <c r="R75" s="10"/>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row>
    <row r="76" spans="1:118" x14ac:dyDescent="0.3">
      <c r="E76" s="1"/>
      <c r="F76" s="1"/>
      <c r="G76" s="1"/>
      <c r="H76" s="1"/>
      <c r="I76" s="1"/>
      <c r="J76" s="262"/>
      <c r="K76" s="30"/>
      <c r="L76" s="3" t="s">
        <v>102</v>
      </c>
      <c r="M76" s="10" t="s">
        <v>3</v>
      </c>
      <c r="N76" s="47">
        <f ca="1">N74*$D66</f>
        <v>114.5058008378988</v>
      </c>
      <c r="O76" s="1"/>
      <c r="P76" s="30"/>
      <c r="Q76" s="3" t="s">
        <v>102</v>
      </c>
      <c r="R76" s="10" t="s">
        <v>3</v>
      </c>
      <c r="S76" s="47">
        <f t="shared" ref="S76:AX76" ca="1" si="82">S74*$D66</f>
        <v>41.240058008378988</v>
      </c>
      <c r="T76" s="47">
        <f t="shared" ca="1" si="82"/>
        <v>41.980116016757975</v>
      </c>
      <c r="U76" s="47">
        <f t="shared" ca="1" si="82"/>
        <v>42.720174025136963</v>
      </c>
      <c r="V76" s="47">
        <f t="shared" ca="1" si="82"/>
        <v>43.46023203351595</v>
      </c>
      <c r="W76" s="47">
        <f t="shared" ca="1" si="82"/>
        <v>44.200290041894938</v>
      </c>
      <c r="X76" s="47">
        <f t="shared" ca="1" si="82"/>
        <v>44.940348050273933</v>
      </c>
      <c r="Y76" s="47">
        <f t="shared" ca="1" si="82"/>
        <v>45.680406058652913</v>
      </c>
      <c r="Z76" s="47">
        <f t="shared" ca="1" si="82"/>
        <v>46.420464067031908</v>
      </c>
      <c r="AA76" s="47">
        <f t="shared" ca="1" si="82"/>
        <v>47.160522075410896</v>
      </c>
      <c r="AB76" s="47">
        <f t="shared" ca="1" si="82"/>
        <v>47.900580083789883</v>
      </c>
      <c r="AC76" s="47">
        <f t="shared" ca="1" si="82"/>
        <v>48.640638092168871</v>
      </c>
      <c r="AD76" s="47">
        <f t="shared" ca="1" si="82"/>
        <v>49.380696100547858</v>
      </c>
      <c r="AE76" s="47">
        <f t="shared" ca="1" si="82"/>
        <v>50.120754108926846</v>
      </c>
      <c r="AF76" s="47">
        <f t="shared" ca="1" si="82"/>
        <v>50.860812117305834</v>
      </c>
      <c r="AG76" s="47">
        <f t="shared" ca="1" si="82"/>
        <v>51.600870125684821</v>
      </c>
      <c r="AH76" s="47">
        <f t="shared" ca="1" si="82"/>
        <v>52.340928134063809</v>
      </c>
      <c r="AI76" s="47">
        <f t="shared" ca="1" si="82"/>
        <v>53.080986142442796</v>
      </c>
      <c r="AJ76" s="47">
        <f t="shared" ca="1" si="82"/>
        <v>53.821044150821784</v>
      </c>
      <c r="AK76" s="47">
        <f t="shared" ca="1" si="82"/>
        <v>54.561102159200772</v>
      </c>
      <c r="AL76" s="47">
        <f t="shared" ca="1" si="82"/>
        <v>55.301160167579759</v>
      </c>
      <c r="AM76" s="47">
        <f t="shared" ca="1" si="82"/>
        <v>56.041218175958747</v>
      </c>
      <c r="AN76" s="47">
        <f t="shared" ca="1" si="82"/>
        <v>56.781276184337734</v>
      </c>
      <c r="AO76" s="47">
        <f t="shared" ca="1" si="82"/>
        <v>57.521334192716722</v>
      </c>
      <c r="AP76" s="47">
        <f t="shared" ca="1" si="82"/>
        <v>58.26139220109571</v>
      </c>
      <c r="AQ76" s="47">
        <f t="shared" ca="1" si="82"/>
        <v>59.001450209474697</v>
      </c>
      <c r="AR76" s="47">
        <f t="shared" ca="1" si="82"/>
        <v>59.741508217853685</v>
      </c>
      <c r="AS76" s="47">
        <f t="shared" ca="1" si="82"/>
        <v>60.481566226232673</v>
      </c>
      <c r="AT76" s="47">
        <f t="shared" ca="1" si="82"/>
        <v>61.22162423461166</v>
      </c>
      <c r="AU76" s="47">
        <f t="shared" ca="1" si="82"/>
        <v>61.961682242990648</v>
      </c>
      <c r="AV76" s="47">
        <f t="shared" ca="1" si="82"/>
        <v>62.701740251369635</v>
      </c>
      <c r="AW76" s="47">
        <f t="shared" ca="1" si="82"/>
        <v>63.44179825974863</v>
      </c>
      <c r="AX76" s="47">
        <f t="shared" ca="1" si="82"/>
        <v>64.181856268127603</v>
      </c>
      <c r="AY76" s="47">
        <f t="shared" ref="AY76:CD76" ca="1" si="83">AY74*$D66</f>
        <v>64.921914276506598</v>
      </c>
      <c r="AZ76" s="47">
        <f t="shared" ca="1" si="83"/>
        <v>65.661972284885593</v>
      </c>
      <c r="BA76" s="47">
        <f t="shared" ca="1" si="83"/>
        <v>66.402030293264573</v>
      </c>
      <c r="BB76" s="47">
        <f t="shared" ca="1" si="83"/>
        <v>67.142088301643568</v>
      </c>
      <c r="BC76" s="47">
        <f t="shared" ca="1" si="83"/>
        <v>67.882146310022563</v>
      </c>
      <c r="BD76" s="47">
        <f t="shared" ca="1" si="83"/>
        <v>68.622204318401543</v>
      </c>
      <c r="BE76" s="47">
        <f t="shared" ca="1" si="83"/>
        <v>69.362262326780538</v>
      </c>
      <c r="BF76" s="47">
        <f t="shared" ca="1" si="83"/>
        <v>70.102320335159519</v>
      </c>
      <c r="BG76" s="47">
        <f t="shared" ca="1" si="83"/>
        <v>70.842378343538513</v>
      </c>
      <c r="BH76" s="47">
        <f t="shared" ca="1" si="83"/>
        <v>71.582436351917494</v>
      </c>
      <c r="BI76" s="47">
        <f t="shared" ca="1" si="83"/>
        <v>72.322494360296488</v>
      </c>
      <c r="BJ76" s="47">
        <f t="shared" ca="1" si="83"/>
        <v>73.062552368675469</v>
      </c>
      <c r="BK76" s="47">
        <f t="shared" ca="1" si="83"/>
        <v>73.802610377054464</v>
      </c>
      <c r="BL76" s="47">
        <f t="shared" ca="1" si="83"/>
        <v>74.542668385433458</v>
      </c>
      <c r="BM76" s="47">
        <f t="shared" ca="1" si="83"/>
        <v>75.282726393812439</v>
      </c>
      <c r="BN76" s="47">
        <f t="shared" ca="1" si="83"/>
        <v>76.022784402191434</v>
      </c>
      <c r="BO76" s="47">
        <f t="shared" ca="1" si="83"/>
        <v>76.762842410570414</v>
      </c>
      <c r="BP76" s="47">
        <f t="shared" ca="1" si="83"/>
        <v>77.502900418949395</v>
      </c>
      <c r="BQ76" s="47">
        <f t="shared" ca="1" si="83"/>
        <v>78.242958427328389</v>
      </c>
      <c r="BR76" s="47">
        <f t="shared" ca="1" si="83"/>
        <v>78.983016435707384</v>
      </c>
      <c r="BS76" s="47">
        <f t="shared" ca="1" si="83"/>
        <v>79.723074444086365</v>
      </c>
      <c r="BT76" s="47">
        <f t="shared" ca="1" si="83"/>
        <v>80.463132452465359</v>
      </c>
      <c r="BU76" s="47">
        <f t="shared" ca="1" si="83"/>
        <v>81.20319046084434</v>
      </c>
      <c r="BV76" s="47">
        <f t="shared" ca="1" si="83"/>
        <v>81.943248469223306</v>
      </c>
      <c r="BW76" s="47">
        <f t="shared" ca="1" si="83"/>
        <v>82.683306477602315</v>
      </c>
      <c r="BX76" s="47">
        <f t="shared" ca="1" si="83"/>
        <v>83.42336448598131</v>
      </c>
      <c r="BY76" s="47">
        <f t="shared" ca="1" si="83"/>
        <v>84.16342249436029</v>
      </c>
      <c r="BZ76" s="47">
        <f t="shared" ca="1" si="83"/>
        <v>84.903480502739285</v>
      </c>
      <c r="CA76" s="47">
        <f t="shared" ca="1" si="83"/>
        <v>85.643538511118265</v>
      </c>
      <c r="CB76" s="47">
        <f t="shared" ca="1" si="83"/>
        <v>86.383596519497274</v>
      </c>
      <c r="CC76" s="47">
        <f t="shared" ca="1" si="83"/>
        <v>87.123654527876241</v>
      </c>
      <c r="CD76" s="47">
        <f t="shared" ca="1" si="83"/>
        <v>87.863712536255235</v>
      </c>
      <c r="CE76" s="47">
        <f t="shared" ref="CE76:DN76" ca="1" si="84">CE74*$D66</f>
        <v>88.603770544634244</v>
      </c>
      <c r="CF76" s="47">
        <f t="shared" ca="1" si="84"/>
        <v>89.343828553013211</v>
      </c>
      <c r="CG76" s="47">
        <f t="shared" ca="1" si="84"/>
        <v>90.083886561392191</v>
      </c>
      <c r="CH76" s="47">
        <f t="shared" ca="1" si="84"/>
        <v>90.8239445697712</v>
      </c>
      <c r="CI76" s="47">
        <f t="shared" ca="1" si="84"/>
        <v>91.564002578150195</v>
      </c>
      <c r="CJ76" s="47">
        <f t="shared" ca="1" si="84"/>
        <v>92.304060586529161</v>
      </c>
      <c r="CK76" s="47">
        <f t="shared" ca="1" si="84"/>
        <v>93.044118594908156</v>
      </c>
      <c r="CL76" s="47">
        <f t="shared" ca="1" si="84"/>
        <v>93.78417660328715</v>
      </c>
      <c r="CM76" s="47">
        <f t="shared" ca="1" si="84"/>
        <v>94.524234611666117</v>
      </c>
      <c r="CN76" s="47">
        <f t="shared" ca="1" si="84"/>
        <v>95.264292620045126</v>
      </c>
      <c r="CO76" s="47">
        <f t="shared" ca="1" si="84"/>
        <v>96.004350628424106</v>
      </c>
      <c r="CP76" s="47">
        <f t="shared" ca="1" si="84"/>
        <v>96.744408636803087</v>
      </c>
      <c r="CQ76" s="47">
        <f t="shared" ca="1" si="84"/>
        <v>97.484466645182096</v>
      </c>
      <c r="CR76" s="47">
        <f t="shared" ca="1" si="84"/>
        <v>98.224524653561076</v>
      </c>
      <c r="CS76" s="47">
        <f t="shared" ca="1" si="84"/>
        <v>98.964582661940057</v>
      </c>
      <c r="CT76" s="47">
        <f t="shared" ca="1" si="84"/>
        <v>99.704640670319051</v>
      </c>
      <c r="CU76" s="47">
        <f t="shared" ca="1" si="84"/>
        <v>100.44469867869805</v>
      </c>
      <c r="CV76" s="47">
        <f t="shared" ca="1" si="84"/>
        <v>101.18475668707703</v>
      </c>
      <c r="CW76" s="47">
        <f t="shared" ca="1" si="84"/>
        <v>101.92481469545601</v>
      </c>
      <c r="CX76" s="47">
        <f t="shared" ca="1" si="84"/>
        <v>102.664872703835</v>
      </c>
      <c r="CY76" s="47">
        <f t="shared" ca="1" si="84"/>
        <v>103.404930712214</v>
      </c>
      <c r="CZ76" s="47">
        <f t="shared" ca="1" si="84"/>
        <v>104.14498872059298</v>
      </c>
      <c r="DA76" s="47">
        <f t="shared" ca="1" si="84"/>
        <v>104.88504672897196</v>
      </c>
      <c r="DB76" s="47">
        <f t="shared" ca="1" si="84"/>
        <v>105.62510473735095</v>
      </c>
      <c r="DC76" s="47">
        <f t="shared" ca="1" si="84"/>
        <v>106.36516274572995</v>
      </c>
      <c r="DD76" s="47">
        <f t="shared" ca="1" si="84"/>
        <v>107.10522075410893</v>
      </c>
      <c r="DE76" s="47">
        <f t="shared" ca="1" si="84"/>
        <v>107.84527876248791</v>
      </c>
      <c r="DF76" s="47">
        <f t="shared" ca="1" si="84"/>
        <v>108.5853367708669</v>
      </c>
      <c r="DG76" s="47">
        <f t="shared" ca="1" si="84"/>
        <v>109.3253947792459</v>
      </c>
      <c r="DH76" s="47">
        <f t="shared" ca="1" si="84"/>
        <v>110.06545278762488</v>
      </c>
      <c r="DI76" s="47">
        <f t="shared" ca="1" si="84"/>
        <v>110.80551079600386</v>
      </c>
      <c r="DJ76" s="47">
        <f t="shared" ca="1" si="84"/>
        <v>111.54556880438285</v>
      </c>
      <c r="DK76" s="47">
        <f t="shared" ca="1" si="84"/>
        <v>112.28562681276185</v>
      </c>
      <c r="DL76" s="47">
        <f t="shared" ca="1" si="84"/>
        <v>113.02568482114083</v>
      </c>
      <c r="DM76" s="47">
        <f t="shared" ca="1" si="84"/>
        <v>113.76574282951981</v>
      </c>
      <c r="DN76" s="47">
        <f t="shared" ca="1" si="84"/>
        <v>114.5058008378988</v>
      </c>
    </row>
    <row r="77" spans="1:118" x14ac:dyDescent="0.3">
      <c r="E77" s="1"/>
      <c r="F77" s="1"/>
      <c r="G77" s="1"/>
      <c r="H77" s="1"/>
      <c r="I77" s="1"/>
      <c r="J77" s="262"/>
      <c r="K77" s="30"/>
      <c r="L77" s="10"/>
      <c r="M77" s="10"/>
      <c r="N77" s="20"/>
      <c r="O77" s="1"/>
      <c r="P77" s="30"/>
      <c r="Q77" s="10"/>
      <c r="R77" s="1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row>
    <row r="78" spans="1:118" x14ac:dyDescent="0.3">
      <c r="E78" s="1"/>
      <c r="F78" s="1"/>
      <c r="G78" s="1"/>
      <c r="H78" s="1"/>
      <c r="I78" s="1"/>
      <c r="J78" s="262"/>
      <c r="K78" s="62"/>
      <c r="L78" s="11"/>
      <c r="M78" s="11"/>
      <c r="N78" s="59"/>
      <c r="O78" s="1"/>
      <c r="P78" s="62"/>
      <c r="Q78" s="11"/>
      <c r="R78" s="11"/>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row>
    <row r="79" spans="1:118" x14ac:dyDescent="0.3">
      <c r="E79" s="1"/>
      <c r="F79" s="1"/>
      <c r="G79" s="1"/>
      <c r="H79" s="1"/>
      <c r="I79" s="1"/>
      <c r="J79" s="262"/>
      <c r="K79" s="34" t="s">
        <v>104</v>
      </c>
      <c r="L79" s="12" t="s">
        <v>36</v>
      </c>
      <c r="M79" s="12" t="s">
        <v>13</v>
      </c>
      <c r="N79" s="60">
        <f ca="1">$D54*$D17^0.5</f>
        <v>7.0710678118654766E-2</v>
      </c>
      <c r="O79" s="1"/>
      <c r="P79" s="34" t="s">
        <v>104</v>
      </c>
      <c r="Q79" s="12" t="s">
        <v>36</v>
      </c>
      <c r="R79" s="12" t="s">
        <v>13</v>
      </c>
      <c r="S79" s="60">
        <f t="shared" ref="S79:AX79" ca="1" si="85">$D54*$D17^0.5</f>
        <v>7.0710678118654766E-2</v>
      </c>
      <c r="T79" s="60">
        <f t="shared" ca="1" si="85"/>
        <v>7.0710678118654766E-2</v>
      </c>
      <c r="U79" s="60">
        <f t="shared" ca="1" si="85"/>
        <v>7.0710678118654766E-2</v>
      </c>
      <c r="V79" s="60">
        <f t="shared" ca="1" si="85"/>
        <v>7.0710678118654766E-2</v>
      </c>
      <c r="W79" s="60">
        <f t="shared" ca="1" si="85"/>
        <v>7.0710678118654766E-2</v>
      </c>
      <c r="X79" s="60">
        <f t="shared" ca="1" si="85"/>
        <v>7.0710678118654766E-2</v>
      </c>
      <c r="Y79" s="60">
        <f t="shared" ca="1" si="85"/>
        <v>7.0710678118654766E-2</v>
      </c>
      <c r="Z79" s="60">
        <f t="shared" ca="1" si="85"/>
        <v>7.0710678118654766E-2</v>
      </c>
      <c r="AA79" s="60">
        <f t="shared" ca="1" si="85"/>
        <v>7.0710678118654766E-2</v>
      </c>
      <c r="AB79" s="60">
        <f t="shared" ca="1" si="85"/>
        <v>7.0710678118654766E-2</v>
      </c>
      <c r="AC79" s="60">
        <f t="shared" ca="1" si="85"/>
        <v>7.0710678118654766E-2</v>
      </c>
      <c r="AD79" s="60">
        <f t="shared" ca="1" si="85"/>
        <v>7.0710678118654766E-2</v>
      </c>
      <c r="AE79" s="60">
        <f t="shared" ca="1" si="85"/>
        <v>7.0710678118654766E-2</v>
      </c>
      <c r="AF79" s="60">
        <f t="shared" ca="1" si="85"/>
        <v>7.0710678118654766E-2</v>
      </c>
      <c r="AG79" s="60">
        <f t="shared" ca="1" si="85"/>
        <v>7.0710678118654766E-2</v>
      </c>
      <c r="AH79" s="60">
        <f t="shared" ca="1" si="85"/>
        <v>7.0710678118654766E-2</v>
      </c>
      <c r="AI79" s="60">
        <f t="shared" ca="1" si="85"/>
        <v>7.0710678118654766E-2</v>
      </c>
      <c r="AJ79" s="60">
        <f t="shared" ca="1" si="85"/>
        <v>7.0710678118654766E-2</v>
      </c>
      <c r="AK79" s="60">
        <f t="shared" ca="1" si="85"/>
        <v>7.0710678118654766E-2</v>
      </c>
      <c r="AL79" s="60">
        <f t="shared" ca="1" si="85"/>
        <v>7.0710678118654766E-2</v>
      </c>
      <c r="AM79" s="60">
        <f t="shared" ca="1" si="85"/>
        <v>7.0710678118654766E-2</v>
      </c>
      <c r="AN79" s="60">
        <f t="shared" ca="1" si="85"/>
        <v>7.0710678118654766E-2</v>
      </c>
      <c r="AO79" s="60">
        <f t="shared" ca="1" si="85"/>
        <v>7.0710678118654766E-2</v>
      </c>
      <c r="AP79" s="60">
        <f t="shared" ca="1" si="85"/>
        <v>7.0710678118654766E-2</v>
      </c>
      <c r="AQ79" s="60">
        <f t="shared" ca="1" si="85"/>
        <v>7.0710678118654766E-2</v>
      </c>
      <c r="AR79" s="60">
        <f t="shared" ca="1" si="85"/>
        <v>7.0710678118654766E-2</v>
      </c>
      <c r="AS79" s="60">
        <f t="shared" ca="1" si="85"/>
        <v>7.0710678118654766E-2</v>
      </c>
      <c r="AT79" s="60">
        <f t="shared" ca="1" si="85"/>
        <v>7.0710678118654766E-2</v>
      </c>
      <c r="AU79" s="60">
        <f t="shared" ca="1" si="85"/>
        <v>7.0710678118654766E-2</v>
      </c>
      <c r="AV79" s="60">
        <f t="shared" ca="1" si="85"/>
        <v>7.0710678118654766E-2</v>
      </c>
      <c r="AW79" s="60">
        <f t="shared" ca="1" si="85"/>
        <v>7.0710678118654766E-2</v>
      </c>
      <c r="AX79" s="60">
        <f t="shared" ca="1" si="85"/>
        <v>7.0710678118654766E-2</v>
      </c>
      <c r="AY79" s="60">
        <f t="shared" ref="AY79:CD79" ca="1" si="86">$D54*$D17^0.5</f>
        <v>7.0710678118654766E-2</v>
      </c>
      <c r="AZ79" s="60">
        <f t="shared" ca="1" si="86"/>
        <v>7.0710678118654766E-2</v>
      </c>
      <c r="BA79" s="60">
        <f t="shared" ca="1" si="86"/>
        <v>7.0710678118654766E-2</v>
      </c>
      <c r="BB79" s="60">
        <f t="shared" ca="1" si="86"/>
        <v>7.0710678118654766E-2</v>
      </c>
      <c r="BC79" s="60">
        <f t="shared" ca="1" si="86"/>
        <v>7.0710678118654766E-2</v>
      </c>
      <c r="BD79" s="60">
        <f t="shared" ca="1" si="86"/>
        <v>7.0710678118654766E-2</v>
      </c>
      <c r="BE79" s="60">
        <f t="shared" ca="1" si="86"/>
        <v>7.0710678118654766E-2</v>
      </c>
      <c r="BF79" s="60">
        <f t="shared" ca="1" si="86"/>
        <v>7.0710678118654766E-2</v>
      </c>
      <c r="BG79" s="60">
        <f t="shared" ca="1" si="86"/>
        <v>7.0710678118654766E-2</v>
      </c>
      <c r="BH79" s="60">
        <f t="shared" ca="1" si="86"/>
        <v>7.0710678118654766E-2</v>
      </c>
      <c r="BI79" s="60">
        <f t="shared" ca="1" si="86"/>
        <v>7.0710678118654766E-2</v>
      </c>
      <c r="BJ79" s="60">
        <f t="shared" ca="1" si="86"/>
        <v>7.0710678118654766E-2</v>
      </c>
      <c r="BK79" s="60">
        <f t="shared" ca="1" si="86"/>
        <v>7.0710678118654766E-2</v>
      </c>
      <c r="BL79" s="60">
        <f t="shared" ca="1" si="86"/>
        <v>7.0710678118654766E-2</v>
      </c>
      <c r="BM79" s="60">
        <f t="shared" ca="1" si="86"/>
        <v>7.0710678118654766E-2</v>
      </c>
      <c r="BN79" s="60">
        <f t="shared" ca="1" si="86"/>
        <v>7.0710678118654766E-2</v>
      </c>
      <c r="BO79" s="60">
        <f t="shared" ca="1" si="86"/>
        <v>7.0710678118654766E-2</v>
      </c>
      <c r="BP79" s="60">
        <f t="shared" ca="1" si="86"/>
        <v>7.0710678118654766E-2</v>
      </c>
      <c r="BQ79" s="60">
        <f t="shared" ca="1" si="86"/>
        <v>7.0710678118654766E-2</v>
      </c>
      <c r="BR79" s="60">
        <f t="shared" ca="1" si="86"/>
        <v>7.0710678118654766E-2</v>
      </c>
      <c r="BS79" s="60">
        <f t="shared" ca="1" si="86"/>
        <v>7.0710678118654766E-2</v>
      </c>
      <c r="BT79" s="60">
        <f t="shared" ca="1" si="86"/>
        <v>7.0710678118654766E-2</v>
      </c>
      <c r="BU79" s="60">
        <f t="shared" ca="1" si="86"/>
        <v>7.0710678118654766E-2</v>
      </c>
      <c r="BV79" s="60">
        <f t="shared" ca="1" si="86"/>
        <v>7.0710678118654766E-2</v>
      </c>
      <c r="BW79" s="60">
        <f t="shared" ca="1" si="86"/>
        <v>7.0710678118654766E-2</v>
      </c>
      <c r="BX79" s="60">
        <f t="shared" ca="1" si="86"/>
        <v>7.0710678118654766E-2</v>
      </c>
      <c r="BY79" s="60">
        <f t="shared" ca="1" si="86"/>
        <v>7.0710678118654766E-2</v>
      </c>
      <c r="BZ79" s="60">
        <f t="shared" ca="1" si="86"/>
        <v>7.0710678118654766E-2</v>
      </c>
      <c r="CA79" s="60">
        <f t="shared" ca="1" si="86"/>
        <v>7.0710678118654766E-2</v>
      </c>
      <c r="CB79" s="60">
        <f t="shared" ca="1" si="86"/>
        <v>7.0710678118654766E-2</v>
      </c>
      <c r="CC79" s="60">
        <f t="shared" ca="1" si="86"/>
        <v>7.0710678118654766E-2</v>
      </c>
      <c r="CD79" s="60">
        <f t="shared" ca="1" si="86"/>
        <v>7.0710678118654766E-2</v>
      </c>
      <c r="CE79" s="60">
        <f t="shared" ref="CE79:DN79" ca="1" si="87">$D54*$D17^0.5</f>
        <v>7.0710678118654766E-2</v>
      </c>
      <c r="CF79" s="60">
        <f t="shared" ca="1" si="87"/>
        <v>7.0710678118654766E-2</v>
      </c>
      <c r="CG79" s="60">
        <f t="shared" ca="1" si="87"/>
        <v>7.0710678118654766E-2</v>
      </c>
      <c r="CH79" s="60">
        <f t="shared" ca="1" si="87"/>
        <v>7.0710678118654766E-2</v>
      </c>
      <c r="CI79" s="60">
        <f t="shared" ca="1" si="87"/>
        <v>7.0710678118654766E-2</v>
      </c>
      <c r="CJ79" s="60">
        <f t="shared" ca="1" si="87"/>
        <v>7.0710678118654766E-2</v>
      </c>
      <c r="CK79" s="60">
        <f t="shared" ca="1" si="87"/>
        <v>7.0710678118654766E-2</v>
      </c>
      <c r="CL79" s="60">
        <f t="shared" ca="1" si="87"/>
        <v>7.0710678118654766E-2</v>
      </c>
      <c r="CM79" s="60">
        <f t="shared" ca="1" si="87"/>
        <v>7.0710678118654766E-2</v>
      </c>
      <c r="CN79" s="60">
        <f t="shared" ca="1" si="87"/>
        <v>7.0710678118654766E-2</v>
      </c>
      <c r="CO79" s="60">
        <f t="shared" ca="1" si="87"/>
        <v>7.0710678118654766E-2</v>
      </c>
      <c r="CP79" s="60">
        <f t="shared" ca="1" si="87"/>
        <v>7.0710678118654766E-2</v>
      </c>
      <c r="CQ79" s="60">
        <f t="shared" ca="1" si="87"/>
        <v>7.0710678118654766E-2</v>
      </c>
      <c r="CR79" s="60">
        <f t="shared" ca="1" si="87"/>
        <v>7.0710678118654766E-2</v>
      </c>
      <c r="CS79" s="60">
        <f t="shared" ca="1" si="87"/>
        <v>7.0710678118654766E-2</v>
      </c>
      <c r="CT79" s="60">
        <f t="shared" ca="1" si="87"/>
        <v>7.0710678118654766E-2</v>
      </c>
      <c r="CU79" s="60">
        <f t="shared" ca="1" si="87"/>
        <v>7.0710678118654766E-2</v>
      </c>
      <c r="CV79" s="60">
        <f t="shared" ca="1" si="87"/>
        <v>7.0710678118654766E-2</v>
      </c>
      <c r="CW79" s="60">
        <f t="shared" ca="1" si="87"/>
        <v>7.0710678118654766E-2</v>
      </c>
      <c r="CX79" s="60">
        <f t="shared" ca="1" si="87"/>
        <v>7.0710678118654766E-2</v>
      </c>
      <c r="CY79" s="60">
        <f t="shared" ca="1" si="87"/>
        <v>7.0710678118654766E-2</v>
      </c>
      <c r="CZ79" s="60">
        <f t="shared" ca="1" si="87"/>
        <v>7.0710678118654766E-2</v>
      </c>
      <c r="DA79" s="60">
        <f t="shared" ca="1" si="87"/>
        <v>7.0710678118654766E-2</v>
      </c>
      <c r="DB79" s="60">
        <f t="shared" ca="1" si="87"/>
        <v>7.0710678118654766E-2</v>
      </c>
      <c r="DC79" s="60">
        <f t="shared" ca="1" si="87"/>
        <v>7.0710678118654766E-2</v>
      </c>
      <c r="DD79" s="60">
        <f t="shared" ca="1" si="87"/>
        <v>7.0710678118654766E-2</v>
      </c>
      <c r="DE79" s="60">
        <f t="shared" ca="1" si="87"/>
        <v>7.0710678118654766E-2</v>
      </c>
      <c r="DF79" s="60">
        <f t="shared" ca="1" si="87"/>
        <v>7.0710678118654766E-2</v>
      </c>
      <c r="DG79" s="60">
        <f t="shared" ca="1" si="87"/>
        <v>7.0710678118654766E-2</v>
      </c>
      <c r="DH79" s="60">
        <f t="shared" ca="1" si="87"/>
        <v>7.0710678118654766E-2</v>
      </c>
      <c r="DI79" s="60">
        <f t="shared" ca="1" si="87"/>
        <v>7.0710678118654766E-2</v>
      </c>
      <c r="DJ79" s="60">
        <f t="shared" ca="1" si="87"/>
        <v>7.0710678118654766E-2</v>
      </c>
      <c r="DK79" s="60">
        <f t="shared" ca="1" si="87"/>
        <v>7.0710678118654766E-2</v>
      </c>
      <c r="DL79" s="60">
        <f t="shared" ca="1" si="87"/>
        <v>7.0710678118654766E-2</v>
      </c>
      <c r="DM79" s="60">
        <f t="shared" ca="1" si="87"/>
        <v>7.0710678118654766E-2</v>
      </c>
      <c r="DN79" s="60">
        <f t="shared" ca="1" si="87"/>
        <v>7.0710678118654766E-2</v>
      </c>
    </row>
    <row r="80" spans="1:118" x14ac:dyDescent="0.3">
      <c r="E80" s="1"/>
      <c r="F80" s="1"/>
      <c r="G80" s="1"/>
      <c r="H80" s="1"/>
      <c r="I80" s="1"/>
      <c r="J80" s="262"/>
      <c r="K80" s="30"/>
      <c r="L80" s="10" t="s">
        <v>107</v>
      </c>
      <c r="M80" s="10" t="s">
        <v>13</v>
      </c>
      <c r="N80" s="20">
        <f ca="1">N79*N30</f>
        <v>7.0710678118654764</v>
      </c>
      <c r="O80" s="1"/>
      <c r="P80" s="30"/>
      <c r="Q80" s="10" t="s">
        <v>107</v>
      </c>
      <c r="R80" s="10" t="s">
        <v>13</v>
      </c>
      <c r="S80" s="20">
        <f ca="1">S79*S30</f>
        <v>7.0710678118654766E-2</v>
      </c>
      <c r="T80" s="20">
        <f ca="1">T79*T30</f>
        <v>0.14142135623730953</v>
      </c>
      <c r="U80" s="20">
        <f t="shared" ref="U80:CF80" ca="1" si="88">U79*U30</f>
        <v>0.21213203435596428</v>
      </c>
      <c r="V80" s="20">
        <f t="shared" ca="1" si="88"/>
        <v>0.28284271247461906</v>
      </c>
      <c r="W80" s="20">
        <f t="shared" ca="1" si="88"/>
        <v>0.35355339059327384</v>
      </c>
      <c r="X80" s="20">
        <f t="shared" ca="1" si="88"/>
        <v>0.42426406871192857</v>
      </c>
      <c r="Y80" s="20">
        <f t="shared" ca="1" si="88"/>
        <v>0.49497474683058335</v>
      </c>
      <c r="Z80" s="20">
        <f t="shared" ca="1" si="88"/>
        <v>0.56568542494923812</v>
      </c>
      <c r="AA80" s="20">
        <f t="shared" ca="1" si="88"/>
        <v>0.63639610306789285</v>
      </c>
      <c r="AB80" s="20">
        <f t="shared" ca="1" si="88"/>
        <v>0.70710678118654768</v>
      </c>
      <c r="AC80" s="20">
        <f t="shared" ca="1" si="88"/>
        <v>0.77781745930520241</v>
      </c>
      <c r="AD80" s="20">
        <f t="shared" ca="1" si="88"/>
        <v>0.84852813742385713</v>
      </c>
      <c r="AE80" s="20">
        <f t="shared" ca="1" si="88"/>
        <v>0.91923881554251197</v>
      </c>
      <c r="AF80" s="20">
        <f t="shared" ca="1" si="88"/>
        <v>0.98994949366116669</v>
      </c>
      <c r="AG80" s="20">
        <f t="shared" ca="1" si="88"/>
        <v>1.0606601717798214</v>
      </c>
      <c r="AH80" s="20">
        <f t="shared" ca="1" si="88"/>
        <v>1.1313708498984762</v>
      </c>
      <c r="AI80" s="20">
        <f t="shared" ca="1" si="88"/>
        <v>1.2020815280171311</v>
      </c>
      <c r="AJ80" s="20">
        <f t="shared" ca="1" si="88"/>
        <v>1.2727922061357857</v>
      </c>
      <c r="AK80" s="20">
        <f t="shared" ca="1" si="88"/>
        <v>1.3435028842544405</v>
      </c>
      <c r="AL80" s="20">
        <f t="shared" ca="1" si="88"/>
        <v>1.4142135623730954</v>
      </c>
      <c r="AM80" s="20">
        <f t="shared" ca="1" si="88"/>
        <v>1.48492424049175</v>
      </c>
      <c r="AN80" s="20">
        <f t="shared" ca="1" si="88"/>
        <v>1.5556349186104048</v>
      </c>
      <c r="AO80" s="20">
        <f t="shared" ca="1" si="88"/>
        <v>1.6263455967290597</v>
      </c>
      <c r="AP80" s="20">
        <f t="shared" ca="1" si="88"/>
        <v>1.6970562748477143</v>
      </c>
      <c r="AQ80" s="20">
        <f t="shared" ca="1" si="88"/>
        <v>1.7677669529663691</v>
      </c>
      <c r="AR80" s="20">
        <f t="shared" ca="1" si="88"/>
        <v>1.8384776310850239</v>
      </c>
      <c r="AS80" s="20">
        <f t="shared" ca="1" si="88"/>
        <v>1.9091883092036788</v>
      </c>
      <c r="AT80" s="20">
        <f t="shared" ca="1" si="88"/>
        <v>1.9798989873223334</v>
      </c>
      <c r="AU80" s="20">
        <f t="shared" ca="1" si="88"/>
        <v>2.0506096654409882</v>
      </c>
      <c r="AV80" s="20">
        <f t="shared" ca="1" si="88"/>
        <v>2.1213203435596428</v>
      </c>
      <c r="AW80" s="20">
        <f t="shared" ca="1" si="88"/>
        <v>2.1920310216782979</v>
      </c>
      <c r="AX80" s="20">
        <f t="shared" ca="1" si="88"/>
        <v>2.2627416997969525</v>
      </c>
      <c r="AY80" s="20">
        <f t="shared" ca="1" si="88"/>
        <v>2.3334523779156071</v>
      </c>
      <c r="AZ80" s="20">
        <f t="shared" ca="1" si="88"/>
        <v>2.4041630560342622</v>
      </c>
      <c r="BA80" s="20">
        <f t="shared" ca="1" si="88"/>
        <v>2.4748737341529168</v>
      </c>
      <c r="BB80" s="20">
        <f t="shared" ca="1" si="88"/>
        <v>2.5455844122715714</v>
      </c>
      <c r="BC80" s="20">
        <f t="shared" ca="1" si="88"/>
        <v>2.6162950903902265</v>
      </c>
      <c r="BD80" s="20">
        <f t="shared" ca="1" si="88"/>
        <v>2.6870057685088811</v>
      </c>
      <c r="BE80" s="20">
        <f t="shared" ca="1" si="88"/>
        <v>2.7577164466275357</v>
      </c>
      <c r="BF80" s="20">
        <f t="shared" ca="1" si="88"/>
        <v>2.8284271247461907</v>
      </c>
      <c r="BG80" s="20">
        <f t="shared" ca="1" si="88"/>
        <v>2.8991378028648453</v>
      </c>
      <c r="BH80" s="20">
        <f t="shared" ca="1" si="88"/>
        <v>2.9698484809835</v>
      </c>
      <c r="BI80" s="20">
        <f t="shared" ca="1" si="88"/>
        <v>3.040559159102155</v>
      </c>
      <c r="BJ80" s="20">
        <f t="shared" ca="1" si="88"/>
        <v>3.1112698372208096</v>
      </c>
      <c r="BK80" s="20">
        <f t="shared" ca="1" si="88"/>
        <v>3.1819805153394642</v>
      </c>
      <c r="BL80" s="20">
        <f t="shared" ca="1" si="88"/>
        <v>3.2526911934581193</v>
      </c>
      <c r="BM80" s="20">
        <f t="shared" ca="1" si="88"/>
        <v>3.3234018715767739</v>
      </c>
      <c r="BN80" s="20">
        <f t="shared" ca="1" si="88"/>
        <v>3.3941125496954285</v>
      </c>
      <c r="BO80" s="20">
        <f t="shared" ca="1" si="88"/>
        <v>3.4648232278140836</v>
      </c>
      <c r="BP80" s="20">
        <f t="shared" ca="1" si="88"/>
        <v>3.5355339059327382</v>
      </c>
      <c r="BQ80" s="20">
        <f t="shared" ca="1" si="88"/>
        <v>3.6062445840513933</v>
      </c>
      <c r="BR80" s="20">
        <f t="shared" ca="1" si="88"/>
        <v>3.6769552621700479</v>
      </c>
      <c r="BS80" s="20">
        <f t="shared" ca="1" si="88"/>
        <v>3.7476659402887025</v>
      </c>
      <c r="BT80" s="20">
        <f t="shared" ca="1" si="88"/>
        <v>3.8183766184073575</v>
      </c>
      <c r="BU80" s="20">
        <f t="shared" ca="1" si="88"/>
        <v>3.8890872965260121</v>
      </c>
      <c r="BV80" s="20">
        <f t="shared" ca="1" si="88"/>
        <v>3.9597979746446668</v>
      </c>
      <c r="BW80" s="20">
        <f t="shared" ca="1" si="88"/>
        <v>4.0305086527633218</v>
      </c>
      <c r="BX80" s="20">
        <f t="shared" ca="1" si="88"/>
        <v>4.1012193308819764</v>
      </c>
      <c r="BY80" s="20">
        <f t="shared" ca="1" si="88"/>
        <v>4.171930009000631</v>
      </c>
      <c r="BZ80" s="20">
        <f t="shared" ca="1" si="88"/>
        <v>4.2426406871192857</v>
      </c>
      <c r="CA80" s="20">
        <f t="shared" ca="1" si="88"/>
        <v>4.3133513652379403</v>
      </c>
      <c r="CB80" s="20">
        <f t="shared" ca="1" si="88"/>
        <v>4.3840620433565958</v>
      </c>
      <c r="CC80" s="20">
        <f t="shared" ca="1" si="88"/>
        <v>4.4547727214752504</v>
      </c>
      <c r="CD80" s="20">
        <f t="shared" ca="1" si="88"/>
        <v>4.525483399593905</v>
      </c>
      <c r="CE80" s="20">
        <f t="shared" ca="1" si="88"/>
        <v>4.5961940777125596</v>
      </c>
      <c r="CF80" s="20">
        <f t="shared" ca="1" si="88"/>
        <v>4.6669047558312142</v>
      </c>
      <c r="CG80" s="20">
        <f t="shared" ref="CG80:DN80" ca="1" si="89">CG79*CG30</f>
        <v>4.7376154339498697</v>
      </c>
      <c r="CH80" s="20">
        <f t="shared" ca="1" si="89"/>
        <v>4.8083261120685243</v>
      </c>
      <c r="CI80" s="20">
        <f t="shared" ca="1" si="89"/>
        <v>4.879036790187179</v>
      </c>
      <c r="CJ80" s="20">
        <f t="shared" ca="1" si="89"/>
        <v>4.9497474683058336</v>
      </c>
      <c r="CK80" s="20">
        <f t="shared" ca="1" si="89"/>
        <v>5.0204581464244882</v>
      </c>
      <c r="CL80" s="20">
        <f t="shared" ca="1" si="89"/>
        <v>5.0911688245431428</v>
      </c>
      <c r="CM80" s="20">
        <f t="shared" ca="1" si="89"/>
        <v>5.1618795026617983</v>
      </c>
      <c r="CN80" s="20">
        <f t="shared" ca="1" si="89"/>
        <v>5.2325901807804529</v>
      </c>
      <c r="CO80" s="20">
        <f t="shared" ca="1" si="89"/>
        <v>5.3033008588991075</v>
      </c>
      <c r="CP80" s="20">
        <f t="shared" ca="1" si="89"/>
        <v>5.3740115370177621</v>
      </c>
      <c r="CQ80" s="20">
        <f t="shared" ca="1" si="89"/>
        <v>5.4447222151364167</v>
      </c>
      <c r="CR80" s="20">
        <f t="shared" ca="1" si="89"/>
        <v>5.5154328932550714</v>
      </c>
      <c r="CS80" s="20">
        <f t="shared" ca="1" si="89"/>
        <v>5.5861435713737269</v>
      </c>
      <c r="CT80" s="20">
        <f t="shared" ca="1" si="89"/>
        <v>5.6568542494923815</v>
      </c>
      <c r="CU80" s="20">
        <f t="shared" ca="1" si="89"/>
        <v>5.7275649276110361</v>
      </c>
      <c r="CV80" s="20">
        <f t="shared" ca="1" si="89"/>
        <v>5.7982756057296907</v>
      </c>
      <c r="CW80" s="20">
        <f t="shared" ca="1" si="89"/>
        <v>5.8689862838483453</v>
      </c>
      <c r="CX80" s="20">
        <f t="shared" ca="1" si="89"/>
        <v>5.9396969619669999</v>
      </c>
      <c r="CY80" s="20">
        <f t="shared" ca="1" si="89"/>
        <v>6.0104076400856554</v>
      </c>
      <c r="CZ80" s="20">
        <f t="shared" ca="1" si="89"/>
        <v>6.08111831820431</v>
      </c>
      <c r="DA80" s="20">
        <f t="shared" ca="1" si="89"/>
        <v>6.1518289963229646</v>
      </c>
      <c r="DB80" s="20">
        <f t="shared" ca="1" si="89"/>
        <v>6.2225396744416193</v>
      </c>
      <c r="DC80" s="20">
        <f t="shared" ca="1" si="89"/>
        <v>6.2932503525602739</v>
      </c>
      <c r="DD80" s="20">
        <f t="shared" ca="1" si="89"/>
        <v>6.3639610306789285</v>
      </c>
      <c r="DE80" s="20">
        <f t="shared" ca="1" si="89"/>
        <v>6.434671708797584</v>
      </c>
      <c r="DF80" s="20">
        <f t="shared" ca="1" si="89"/>
        <v>6.5053823869162386</v>
      </c>
      <c r="DG80" s="20">
        <f t="shared" ca="1" si="89"/>
        <v>6.5760930650348932</v>
      </c>
      <c r="DH80" s="20">
        <f t="shared" ca="1" si="89"/>
        <v>6.6468037431535478</v>
      </c>
      <c r="DI80" s="20">
        <f t="shared" ca="1" si="89"/>
        <v>6.7175144212722024</v>
      </c>
      <c r="DJ80" s="20">
        <f t="shared" ca="1" si="89"/>
        <v>6.7882250993908571</v>
      </c>
      <c r="DK80" s="20">
        <f t="shared" ca="1" si="89"/>
        <v>6.8589357775095126</v>
      </c>
      <c r="DL80" s="20">
        <f t="shared" ca="1" si="89"/>
        <v>6.9296464556281672</v>
      </c>
      <c r="DM80" s="20">
        <f t="shared" ca="1" si="89"/>
        <v>7.0003571337468218</v>
      </c>
      <c r="DN80" s="20">
        <f t="shared" ca="1" si="89"/>
        <v>7.0710678118654764</v>
      </c>
    </row>
    <row r="81" spans="1:118" x14ac:dyDescent="0.3">
      <c r="E81" s="1"/>
      <c r="F81" s="1"/>
      <c r="G81" s="1"/>
      <c r="H81" s="1"/>
      <c r="I81" s="1"/>
      <c r="J81" s="262"/>
      <c r="K81" s="30"/>
      <c r="L81" s="10"/>
      <c r="M81" s="10"/>
      <c r="N81" s="20"/>
      <c r="O81" s="1"/>
      <c r="P81" s="30"/>
      <c r="Q81" s="10"/>
      <c r="R81" s="1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row>
    <row r="82" spans="1:118" x14ac:dyDescent="0.3">
      <c r="E82" s="1"/>
      <c r="F82" s="1"/>
      <c r="G82" s="1"/>
      <c r="H82" s="1"/>
      <c r="I82" s="1"/>
      <c r="J82" s="262"/>
      <c r="K82" s="30"/>
      <c r="L82" s="3" t="s">
        <v>108</v>
      </c>
      <c r="M82" s="3" t="s">
        <v>3</v>
      </c>
      <c r="N82" s="49">
        <f ca="1">$D67*N80</f>
        <v>212.13203435596429</v>
      </c>
      <c r="O82" s="1"/>
      <c r="P82" s="30"/>
      <c r="Q82" s="3" t="s">
        <v>108</v>
      </c>
      <c r="R82" s="3" t="s">
        <v>3</v>
      </c>
      <c r="S82" s="49">
        <f t="shared" ref="S82:AX82" ca="1" si="90">$D67*S80</f>
        <v>2.1213203435596428</v>
      </c>
      <c r="T82" s="49">
        <f t="shared" ca="1" si="90"/>
        <v>4.2426406871192857</v>
      </c>
      <c r="U82" s="49">
        <f t="shared" ca="1" si="90"/>
        <v>6.3639610306789285</v>
      </c>
      <c r="V82" s="49">
        <f t="shared" ca="1" si="90"/>
        <v>8.4852813742385713</v>
      </c>
      <c r="W82" s="49">
        <f t="shared" ca="1" si="90"/>
        <v>10.606601717798215</v>
      </c>
      <c r="X82" s="49">
        <f t="shared" ca="1" si="90"/>
        <v>12.727922061357857</v>
      </c>
      <c r="Y82" s="49">
        <f t="shared" ca="1" si="90"/>
        <v>14.849242404917501</v>
      </c>
      <c r="Z82" s="49">
        <f t="shared" ca="1" si="90"/>
        <v>16.970562748477143</v>
      </c>
      <c r="AA82" s="49">
        <f t="shared" ca="1" si="90"/>
        <v>19.091883092036785</v>
      </c>
      <c r="AB82" s="49">
        <f t="shared" ca="1" si="90"/>
        <v>21.21320343559643</v>
      </c>
      <c r="AC82" s="49">
        <f t="shared" ca="1" si="90"/>
        <v>23.334523779156072</v>
      </c>
      <c r="AD82" s="49">
        <f t="shared" ca="1" si="90"/>
        <v>25.455844122715714</v>
      </c>
      <c r="AE82" s="49">
        <f t="shared" ca="1" si="90"/>
        <v>27.577164466275359</v>
      </c>
      <c r="AF82" s="49">
        <f t="shared" ca="1" si="90"/>
        <v>29.698484809835001</v>
      </c>
      <c r="AG82" s="49">
        <f t="shared" ca="1" si="90"/>
        <v>31.819805153394643</v>
      </c>
      <c r="AH82" s="49">
        <f t="shared" ca="1" si="90"/>
        <v>33.941125496954285</v>
      </c>
      <c r="AI82" s="49">
        <f t="shared" ca="1" si="90"/>
        <v>36.062445840513931</v>
      </c>
      <c r="AJ82" s="49">
        <f t="shared" ca="1" si="90"/>
        <v>38.183766184073569</v>
      </c>
      <c r="AK82" s="49">
        <f t="shared" ca="1" si="90"/>
        <v>40.305086527633215</v>
      </c>
      <c r="AL82" s="49">
        <f t="shared" ca="1" si="90"/>
        <v>42.42640687119286</v>
      </c>
      <c r="AM82" s="49">
        <f t="shared" ca="1" si="90"/>
        <v>44.547727214752499</v>
      </c>
      <c r="AN82" s="49">
        <f t="shared" ca="1" si="90"/>
        <v>46.669047558312144</v>
      </c>
      <c r="AO82" s="49">
        <f t="shared" ca="1" si="90"/>
        <v>48.79036790187179</v>
      </c>
      <c r="AP82" s="49">
        <f t="shared" ca="1" si="90"/>
        <v>50.911688245431428</v>
      </c>
      <c r="AQ82" s="49">
        <f t="shared" ca="1" si="90"/>
        <v>53.033008588991073</v>
      </c>
      <c r="AR82" s="49">
        <f t="shared" ca="1" si="90"/>
        <v>55.154328932550719</v>
      </c>
      <c r="AS82" s="49">
        <f t="shared" ca="1" si="90"/>
        <v>57.275649276110364</v>
      </c>
      <c r="AT82" s="49">
        <f t="shared" ca="1" si="90"/>
        <v>59.396969619670003</v>
      </c>
      <c r="AU82" s="49">
        <f t="shared" ca="1" si="90"/>
        <v>61.518289963229648</v>
      </c>
      <c r="AV82" s="49">
        <f t="shared" ca="1" si="90"/>
        <v>63.639610306789287</v>
      </c>
      <c r="AW82" s="49">
        <f t="shared" ca="1" si="90"/>
        <v>65.760930650348939</v>
      </c>
      <c r="AX82" s="49">
        <f t="shared" ca="1" si="90"/>
        <v>67.882250993908571</v>
      </c>
      <c r="AY82" s="49">
        <f t="shared" ref="AY82:CD82" ca="1" si="91">$D67*AY80</f>
        <v>70.003571337468216</v>
      </c>
      <c r="AZ82" s="49">
        <f t="shared" ca="1" si="91"/>
        <v>72.124891681027862</v>
      </c>
      <c r="BA82" s="49">
        <f t="shared" ca="1" si="91"/>
        <v>74.246212024587507</v>
      </c>
      <c r="BB82" s="49">
        <f t="shared" ca="1" si="91"/>
        <v>76.367532368147138</v>
      </c>
      <c r="BC82" s="49">
        <f t="shared" ca="1" si="91"/>
        <v>78.488852711706798</v>
      </c>
      <c r="BD82" s="49">
        <f t="shared" ca="1" si="91"/>
        <v>80.610173055266429</v>
      </c>
      <c r="BE82" s="49">
        <f t="shared" ca="1" si="91"/>
        <v>82.731493398826075</v>
      </c>
      <c r="BF82" s="49">
        <f t="shared" ca="1" si="91"/>
        <v>84.85281374238572</v>
      </c>
      <c r="BG82" s="49">
        <f t="shared" ca="1" si="91"/>
        <v>86.974134085945366</v>
      </c>
      <c r="BH82" s="49">
        <f t="shared" ca="1" si="91"/>
        <v>89.095454429504997</v>
      </c>
      <c r="BI82" s="49">
        <f t="shared" ca="1" si="91"/>
        <v>91.216774773064657</v>
      </c>
      <c r="BJ82" s="49">
        <f t="shared" ca="1" si="91"/>
        <v>93.338095116624288</v>
      </c>
      <c r="BK82" s="49">
        <f t="shared" ca="1" si="91"/>
        <v>95.459415460183934</v>
      </c>
      <c r="BL82" s="49">
        <f t="shared" ca="1" si="91"/>
        <v>97.580735803743579</v>
      </c>
      <c r="BM82" s="49">
        <f t="shared" ca="1" si="91"/>
        <v>99.70205614730321</v>
      </c>
      <c r="BN82" s="49">
        <f t="shared" ca="1" si="91"/>
        <v>101.82337649086286</v>
      </c>
      <c r="BO82" s="49">
        <f t="shared" ca="1" si="91"/>
        <v>103.9446968344225</v>
      </c>
      <c r="BP82" s="49">
        <f t="shared" ca="1" si="91"/>
        <v>106.06601717798215</v>
      </c>
      <c r="BQ82" s="49">
        <f t="shared" ca="1" si="91"/>
        <v>108.18733752154179</v>
      </c>
      <c r="BR82" s="49">
        <f t="shared" ca="1" si="91"/>
        <v>110.30865786510144</v>
      </c>
      <c r="BS82" s="49">
        <f t="shared" ca="1" si="91"/>
        <v>112.42997820866107</v>
      </c>
      <c r="BT82" s="49">
        <f t="shared" ca="1" si="91"/>
        <v>114.55129855222073</v>
      </c>
      <c r="BU82" s="49">
        <f t="shared" ca="1" si="91"/>
        <v>116.67261889578036</v>
      </c>
      <c r="BV82" s="49">
        <f t="shared" ca="1" si="91"/>
        <v>118.79393923934001</v>
      </c>
      <c r="BW82" s="49">
        <f t="shared" ca="1" si="91"/>
        <v>120.91525958289965</v>
      </c>
      <c r="BX82" s="49">
        <f t="shared" ca="1" si="91"/>
        <v>123.0365799264593</v>
      </c>
      <c r="BY82" s="49">
        <f t="shared" ca="1" si="91"/>
        <v>125.15790027001893</v>
      </c>
      <c r="BZ82" s="49">
        <f t="shared" ca="1" si="91"/>
        <v>127.27922061357857</v>
      </c>
      <c r="CA82" s="49">
        <f t="shared" ca="1" si="91"/>
        <v>129.40054095713822</v>
      </c>
      <c r="CB82" s="49">
        <f t="shared" ca="1" si="91"/>
        <v>131.52186130069788</v>
      </c>
      <c r="CC82" s="49">
        <f t="shared" ca="1" si="91"/>
        <v>133.64318164425751</v>
      </c>
      <c r="CD82" s="49">
        <f t="shared" ca="1" si="91"/>
        <v>135.76450198781714</v>
      </c>
      <c r="CE82" s="49">
        <f t="shared" ref="CE82:DN82" ca="1" si="92">$D67*CE80</f>
        <v>137.8858223313768</v>
      </c>
      <c r="CF82" s="49">
        <f t="shared" ca="1" si="92"/>
        <v>140.00714267493643</v>
      </c>
      <c r="CG82" s="49">
        <f t="shared" ca="1" si="92"/>
        <v>142.12846301849609</v>
      </c>
      <c r="CH82" s="49">
        <f t="shared" ca="1" si="92"/>
        <v>144.24978336205572</v>
      </c>
      <c r="CI82" s="49">
        <f t="shared" ca="1" si="92"/>
        <v>146.37110370561538</v>
      </c>
      <c r="CJ82" s="49">
        <f t="shared" ca="1" si="92"/>
        <v>148.49242404917501</v>
      </c>
      <c r="CK82" s="49">
        <f t="shared" ca="1" si="92"/>
        <v>150.61374439273465</v>
      </c>
      <c r="CL82" s="49">
        <f t="shared" ca="1" si="92"/>
        <v>152.73506473629428</v>
      </c>
      <c r="CM82" s="49">
        <f t="shared" ca="1" si="92"/>
        <v>154.85638507985394</v>
      </c>
      <c r="CN82" s="49">
        <f t="shared" ca="1" si="92"/>
        <v>156.9777054234136</v>
      </c>
      <c r="CO82" s="49">
        <f t="shared" ca="1" si="92"/>
        <v>159.09902576697323</v>
      </c>
      <c r="CP82" s="49">
        <f t="shared" ca="1" si="92"/>
        <v>161.22034611053286</v>
      </c>
      <c r="CQ82" s="49">
        <f t="shared" ca="1" si="92"/>
        <v>163.34166645409249</v>
      </c>
      <c r="CR82" s="49">
        <f t="shared" ca="1" si="92"/>
        <v>165.46298679765215</v>
      </c>
      <c r="CS82" s="49">
        <f t="shared" ca="1" si="92"/>
        <v>167.58430714121181</v>
      </c>
      <c r="CT82" s="49">
        <f t="shared" ca="1" si="92"/>
        <v>169.70562748477144</v>
      </c>
      <c r="CU82" s="49">
        <f t="shared" ca="1" si="92"/>
        <v>171.82694782833107</v>
      </c>
      <c r="CV82" s="49">
        <f t="shared" ca="1" si="92"/>
        <v>173.94826817189073</v>
      </c>
      <c r="CW82" s="49">
        <f t="shared" ca="1" si="92"/>
        <v>176.06958851545036</v>
      </c>
      <c r="CX82" s="49">
        <f t="shared" ca="1" si="92"/>
        <v>178.19090885900999</v>
      </c>
      <c r="CY82" s="49">
        <f t="shared" ca="1" si="92"/>
        <v>180.31222920256965</v>
      </c>
      <c r="CZ82" s="49">
        <f t="shared" ca="1" si="92"/>
        <v>182.43354954612931</v>
      </c>
      <c r="DA82" s="49">
        <f t="shared" ca="1" si="92"/>
        <v>184.55486988968894</v>
      </c>
      <c r="DB82" s="49">
        <f t="shared" ca="1" si="92"/>
        <v>186.67619023324858</v>
      </c>
      <c r="DC82" s="49">
        <f t="shared" ca="1" si="92"/>
        <v>188.79751057680821</v>
      </c>
      <c r="DD82" s="49">
        <f t="shared" ca="1" si="92"/>
        <v>190.91883092036787</v>
      </c>
      <c r="DE82" s="49">
        <f t="shared" ca="1" si="92"/>
        <v>193.04015126392753</v>
      </c>
      <c r="DF82" s="49">
        <f t="shared" ca="1" si="92"/>
        <v>195.16147160748716</v>
      </c>
      <c r="DG82" s="49">
        <f t="shared" ca="1" si="92"/>
        <v>197.28279195104679</v>
      </c>
      <c r="DH82" s="49">
        <f t="shared" ca="1" si="92"/>
        <v>199.40411229460642</v>
      </c>
      <c r="DI82" s="49">
        <f t="shared" ca="1" si="92"/>
        <v>201.52543263816608</v>
      </c>
      <c r="DJ82" s="49">
        <f t="shared" ca="1" si="92"/>
        <v>203.64675298172571</v>
      </c>
      <c r="DK82" s="49">
        <f t="shared" ca="1" si="92"/>
        <v>205.76807332528537</v>
      </c>
      <c r="DL82" s="49">
        <f t="shared" ca="1" si="92"/>
        <v>207.889393668845</v>
      </c>
      <c r="DM82" s="49">
        <f t="shared" ca="1" si="92"/>
        <v>210.01071401240466</v>
      </c>
      <c r="DN82" s="49">
        <f t="shared" ca="1" si="92"/>
        <v>212.13203435596429</v>
      </c>
    </row>
    <row r="83" spans="1:118" x14ac:dyDescent="0.3">
      <c r="E83" s="1"/>
      <c r="F83" s="1"/>
      <c r="G83" s="1"/>
      <c r="H83" s="1"/>
      <c r="I83" s="1"/>
      <c r="J83" s="262"/>
      <c r="K83" s="30"/>
      <c r="L83" s="10"/>
      <c r="M83" s="10"/>
      <c r="N83" s="20"/>
      <c r="O83" s="1"/>
      <c r="P83" s="30"/>
      <c r="Q83" s="10"/>
      <c r="R83" s="1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row>
    <row r="84" spans="1:118" x14ac:dyDescent="0.3">
      <c r="E84" s="1"/>
      <c r="F84" s="1"/>
      <c r="G84" s="1"/>
      <c r="H84" s="1"/>
      <c r="I84" s="1"/>
      <c r="J84" s="262"/>
      <c r="K84" s="62"/>
      <c r="L84" s="11"/>
      <c r="M84" s="11"/>
      <c r="N84" s="59"/>
      <c r="O84" s="1"/>
      <c r="P84" s="62"/>
      <c r="Q84" s="11"/>
      <c r="R84" s="11"/>
      <c r="S84" s="59"/>
      <c r="T84" s="59"/>
      <c r="U84" s="59"/>
      <c r="V84" s="59"/>
      <c r="W84" s="59"/>
      <c r="X84" s="59"/>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row>
    <row r="85" spans="1:118" x14ac:dyDescent="0.3">
      <c r="E85" s="1"/>
      <c r="F85" s="1"/>
      <c r="G85" s="1"/>
      <c r="H85" s="1"/>
      <c r="I85" s="1"/>
      <c r="J85" s="64"/>
      <c r="K85" s="31"/>
      <c r="L85" s="1"/>
      <c r="M85" s="1"/>
      <c r="N85" s="1"/>
      <c r="O85" s="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row>
    <row r="86" spans="1:118" x14ac:dyDescent="0.3">
      <c r="E86" s="1"/>
      <c r="F86" s="1"/>
      <c r="G86" s="1"/>
      <c r="H86" s="1"/>
      <c r="I86" s="1"/>
      <c r="J86" s="64"/>
      <c r="K86" s="31"/>
      <c r="L86" s="1"/>
      <c r="M86" s="1"/>
      <c r="N86" s="1"/>
      <c r="O86" s="1"/>
      <c r="P86" s="31"/>
      <c r="Q86" s="63" t="s">
        <v>115</v>
      </c>
      <c r="R86" s="63" t="s">
        <v>3</v>
      </c>
      <c r="S86" s="63">
        <f ca="1">S82+S76+S69+S63+S46+S41</f>
        <v>115.02861371293976</v>
      </c>
      <c r="T86" s="63">
        <f t="shared" ref="T86:CE86" ca="1" si="93">T82+T76+T69+T63+T46+T41</f>
        <v>118.74962551239643</v>
      </c>
      <c r="U86" s="63">
        <f t="shared" ca="1" si="93"/>
        <v>122.47063731185332</v>
      </c>
      <c r="V86" s="63">
        <f t="shared" ca="1" si="93"/>
        <v>126.19164911130999</v>
      </c>
      <c r="W86" s="63">
        <f t="shared" ca="1" si="93"/>
        <v>129.91266091076687</v>
      </c>
      <c r="X86" s="63">
        <f t="shared" ca="1" si="93"/>
        <v>133.63367271022355</v>
      </c>
      <c r="Y86" s="63">
        <f t="shared" ca="1" si="93"/>
        <v>137.35468450968042</v>
      </c>
      <c r="Z86" s="63">
        <f t="shared" ca="1" si="93"/>
        <v>141.07569630913713</v>
      </c>
      <c r="AA86" s="63">
        <f t="shared" ca="1" si="93"/>
        <v>144.79670810859398</v>
      </c>
      <c r="AB86" s="63">
        <f t="shared" ca="1" si="93"/>
        <v>148.51771990805071</v>
      </c>
      <c r="AC86" s="63">
        <f t="shared" ca="1" si="93"/>
        <v>152.23873170750755</v>
      </c>
      <c r="AD86" s="63">
        <f t="shared" ca="1" si="93"/>
        <v>155.95974350696423</v>
      </c>
      <c r="AE86" s="63">
        <f t="shared" ca="1" si="93"/>
        <v>159.68075530642113</v>
      </c>
      <c r="AF86" s="63">
        <f t="shared" ca="1" si="93"/>
        <v>163.40176710587781</v>
      </c>
      <c r="AG86" s="63">
        <f t="shared" ca="1" si="93"/>
        <v>167.12277890533466</v>
      </c>
      <c r="AH86" s="63">
        <f t="shared" ca="1" si="93"/>
        <v>170.84379070479136</v>
      </c>
      <c r="AI86" s="63">
        <f t="shared" ca="1" si="93"/>
        <v>174.56480250424823</v>
      </c>
      <c r="AJ86" s="63">
        <f t="shared" ca="1" si="93"/>
        <v>178.28581430370491</v>
      </c>
      <c r="AK86" s="63">
        <f t="shared" ca="1" si="93"/>
        <v>182.00682610316179</v>
      </c>
      <c r="AL86" s="63">
        <f t="shared" ca="1" si="93"/>
        <v>185.72783790261857</v>
      </c>
      <c r="AM86" s="63">
        <f t="shared" ca="1" si="93"/>
        <v>189.44884970207534</v>
      </c>
      <c r="AN86" s="63">
        <f t="shared" ca="1" si="93"/>
        <v>193.16986150153213</v>
      </c>
      <c r="AO86" s="63">
        <f t="shared" ca="1" si="93"/>
        <v>196.89087330098891</v>
      </c>
      <c r="AP86" s="63">
        <f t="shared" ca="1" si="93"/>
        <v>200.6118851004457</v>
      </c>
      <c r="AQ86" s="63">
        <f t="shared" ca="1" si="93"/>
        <v>204.33289689990249</v>
      </c>
      <c r="AR86" s="63">
        <f t="shared" ca="1" si="93"/>
        <v>208.05390869935925</v>
      </c>
      <c r="AS86" s="63">
        <f t="shared" ca="1" si="93"/>
        <v>211.77492049881604</v>
      </c>
      <c r="AT86" s="63">
        <f t="shared" ca="1" si="93"/>
        <v>215.49593229827283</v>
      </c>
      <c r="AU86" s="63">
        <f t="shared" ca="1" si="93"/>
        <v>219.21694409772959</v>
      </c>
      <c r="AV86" s="63">
        <f t="shared" ca="1" si="93"/>
        <v>222.93795589718636</v>
      </c>
      <c r="AW86" s="63">
        <f t="shared" ca="1" si="93"/>
        <v>226.65896769664317</v>
      </c>
      <c r="AX86" s="63">
        <f t="shared" ca="1" si="93"/>
        <v>230.37997949609993</v>
      </c>
      <c r="AY86" s="63">
        <f t="shared" ca="1" si="93"/>
        <v>234.10099129555675</v>
      </c>
      <c r="AZ86" s="63">
        <f t="shared" ca="1" si="93"/>
        <v>237.82200309501351</v>
      </c>
      <c r="BA86" s="63">
        <f t="shared" ca="1" si="93"/>
        <v>241.54301489447028</v>
      </c>
      <c r="BB86" s="63">
        <f t="shared" ca="1" si="93"/>
        <v>245.26402669392706</v>
      </c>
      <c r="BC86" s="63">
        <f t="shared" ca="1" si="93"/>
        <v>248.98503849338385</v>
      </c>
      <c r="BD86" s="63">
        <f t="shared" ca="1" si="93"/>
        <v>252.70605029284064</v>
      </c>
      <c r="BE86" s="63">
        <f t="shared" ca="1" si="93"/>
        <v>256.42706209229743</v>
      </c>
      <c r="BF86" s="63">
        <f t="shared" ca="1" si="93"/>
        <v>260.14807389175417</v>
      </c>
      <c r="BG86" s="63">
        <f t="shared" ca="1" si="93"/>
        <v>263.86908569121113</v>
      </c>
      <c r="BH86" s="63">
        <f t="shared" ca="1" si="93"/>
        <v>267.59009749066774</v>
      </c>
      <c r="BI86" s="63">
        <f t="shared" ca="1" si="93"/>
        <v>271.31110929012465</v>
      </c>
      <c r="BJ86" s="63">
        <f t="shared" ca="1" si="93"/>
        <v>275.03212108958132</v>
      </c>
      <c r="BK86" s="63">
        <f t="shared" ca="1" si="93"/>
        <v>278.75313288903823</v>
      </c>
      <c r="BL86" s="63">
        <f t="shared" ca="1" si="93"/>
        <v>282.4741446884949</v>
      </c>
      <c r="BM86" s="63">
        <f t="shared" ca="1" si="93"/>
        <v>286.19515648795175</v>
      </c>
      <c r="BN86" s="63">
        <f t="shared" ca="1" si="93"/>
        <v>289.91616828740842</v>
      </c>
      <c r="BO86" s="63">
        <f t="shared" ca="1" si="93"/>
        <v>293.63718008686533</v>
      </c>
      <c r="BP86" s="63">
        <f t="shared" ca="1" si="93"/>
        <v>297.35819188632206</v>
      </c>
      <c r="BQ86" s="63">
        <f t="shared" ca="1" si="93"/>
        <v>301.07920368577891</v>
      </c>
      <c r="BR86" s="63">
        <f t="shared" ca="1" si="93"/>
        <v>304.80021548523558</v>
      </c>
      <c r="BS86" s="63">
        <f t="shared" ca="1" si="93"/>
        <v>308.52122728469237</v>
      </c>
      <c r="BT86" s="63">
        <f t="shared" ca="1" si="93"/>
        <v>312.24223908414916</v>
      </c>
      <c r="BU86" s="63">
        <f t="shared" ca="1" si="93"/>
        <v>315.96325088360601</v>
      </c>
      <c r="BV86" s="63">
        <f t="shared" ca="1" si="93"/>
        <v>319.68426268306263</v>
      </c>
      <c r="BW86" s="63">
        <f t="shared" ca="1" si="93"/>
        <v>323.40527448251959</v>
      </c>
      <c r="BX86" s="63">
        <f t="shared" ca="1" si="93"/>
        <v>327.12628628197632</v>
      </c>
      <c r="BY86" s="63">
        <f t="shared" ca="1" si="93"/>
        <v>330.84729808143305</v>
      </c>
      <c r="BZ86" s="63">
        <f t="shared" ca="1" si="93"/>
        <v>334.56830988088984</v>
      </c>
      <c r="CA86" s="63">
        <f t="shared" ca="1" si="93"/>
        <v>338.28932168034663</v>
      </c>
      <c r="CB86" s="63">
        <f t="shared" ca="1" si="93"/>
        <v>342.01033347980353</v>
      </c>
      <c r="CC86" s="63">
        <f t="shared" ca="1" si="93"/>
        <v>345.73134527926027</v>
      </c>
      <c r="CD86" s="63">
        <f t="shared" ca="1" si="93"/>
        <v>349.452357078717</v>
      </c>
      <c r="CE86" s="63">
        <f t="shared" ca="1" si="93"/>
        <v>353.17336887817385</v>
      </c>
      <c r="CF86" s="63">
        <f t="shared" ref="CF86:DN86" ca="1" si="94">CF82+CF76+CF69+CF63+CF46+CF41</f>
        <v>356.89438067763058</v>
      </c>
      <c r="CG86" s="63">
        <f t="shared" ca="1" si="94"/>
        <v>360.61539247708731</v>
      </c>
      <c r="CH86" s="63">
        <f t="shared" ca="1" si="94"/>
        <v>364.3364042765441</v>
      </c>
      <c r="CI86" s="63">
        <f t="shared" ca="1" si="94"/>
        <v>368.05741607600095</v>
      </c>
      <c r="CJ86" s="63">
        <f t="shared" ca="1" si="94"/>
        <v>371.77842787545774</v>
      </c>
      <c r="CK86" s="63">
        <f t="shared" ca="1" si="94"/>
        <v>375.49943967491447</v>
      </c>
      <c r="CL86" s="63">
        <f t="shared" ca="1" si="94"/>
        <v>379.22045147437126</v>
      </c>
      <c r="CM86" s="63">
        <f t="shared" ca="1" si="94"/>
        <v>382.94146327382805</v>
      </c>
      <c r="CN86" s="63">
        <f t="shared" ca="1" si="94"/>
        <v>386.6624750732849</v>
      </c>
      <c r="CO86" s="63">
        <f t="shared" ca="1" si="94"/>
        <v>390.38348687274157</v>
      </c>
      <c r="CP86" s="63">
        <f t="shared" ca="1" si="94"/>
        <v>394.10449867219836</v>
      </c>
      <c r="CQ86" s="63">
        <f t="shared" ca="1" si="94"/>
        <v>397.82551047165509</v>
      </c>
      <c r="CR86" s="63">
        <f t="shared" ca="1" si="94"/>
        <v>401.54652227111194</v>
      </c>
      <c r="CS86" s="63">
        <f t="shared" ca="1" si="94"/>
        <v>405.26753407056879</v>
      </c>
      <c r="CT86" s="63">
        <f t="shared" ca="1" si="94"/>
        <v>408.98854587002552</v>
      </c>
      <c r="CU86" s="63">
        <f t="shared" ca="1" si="94"/>
        <v>412.70955766948236</v>
      </c>
      <c r="CV86" s="63">
        <f t="shared" ca="1" si="94"/>
        <v>416.4305694689391</v>
      </c>
      <c r="CW86" s="63">
        <f t="shared" ca="1" si="94"/>
        <v>420.15158126839594</v>
      </c>
      <c r="CX86" s="63">
        <f t="shared" ca="1" si="94"/>
        <v>423.87259306785256</v>
      </c>
      <c r="CY86" s="63">
        <f t="shared" ca="1" si="94"/>
        <v>427.59360486730952</v>
      </c>
      <c r="CZ86" s="63">
        <f t="shared" ca="1" si="94"/>
        <v>431.31461666676614</v>
      </c>
      <c r="DA86" s="63">
        <f t="shared" ca="1" si="94"/>
        <v>435.03562846622305</v>
      </c>
      <c r="DB86" s="63">
        <f t="shared" ca="1" si="94"/>
        <v>438.75664026567978</v>
      </c>
      <c r="DC86" s="63">
        <f t="shared" ca="1" si="94"/>
        <v>442.47765206513657</v>
      </c>
      <c r="DD86" s="63">
        <f t="shared" ca="1" si="94"/>
        <v>446.1986638645933</v>
      </c>
      <c r="DE86" s="63">
        <f t="shared" ca="1" si="94"/>
        <v>449.91967566405015</v>
      </c>
      <c r="DF86" s="63">
        <f t="shared" ca="1" si="94"/>
        <v>453.64068746350682</v>
      </c>
      <c r="DG86" s="63">
        <f t="shared" ca="1" si="94"/>
        <v>457.36169926296373</v>
      </c>
      <c r="DH86" s="63">
        <f t="shared" ca="1" si="94"/>
        <v>461.08271106242034</v>
      </c>
      <c r="DI86" s="63">
        <f t="shared" ca="1" si="94"/>
        <v>464.8037228618773</v>
      </c>
      <c r="DJ86" s="63">
        <f t="shared" ca="1" si="94"/>
        <v>468.52473466133392</v>
      </c>
      <c r="DK86" s="63">
        <f t="shared" ca="1" si="94"/>
        <v>472.24574646079088</v>
      </c>
      <c r="DL86" s="63">
        <f t="shared" ca="1" si="94"/>
        <v>475.9667582602475</v>
      </c>
      <c r="DM86" s="63">
        <f t="shared" ca="1" si="94"/>
        <v>479.68777005970441</v>
      </c>
      <c r="DN86" s="63">
        <f t="shared" ca="1" si="94"/>
        <v>483.40878185916119</v>
      </c>
    </row>
    <row r="87" spans="1:118" x14ac:dyDescent="0.3">
      <c r="E87" s="1"/>
      <c r="F87" s="1"/>
      <c r="G87" s="1"/>
      <c r="H87" s="1"/>
      <c r="I87" s="1"/>
      <c r="J87" s="64"/>
      <c r="K87" s="31"/>
      <c r="L87" s="1"/>
      <c r="M87" s="1"/>
      <c r="N87" s="1"/>
      <c r="O87" s="1"/>
      <c r="P87" s="31"/>
      <c r="Q87" s="63" t="s">
        <v>116</v>
      </c>
      <c r="R87" s="63" t="s">
        <v>3</v>
      </c>
      <c r="S87" s="63">
        <f ca="1">S86/S30</f>
        <v>115.02861371293976</v>
      </c>
      <c r="T87" s="63">
        <f t="shared" ref="T87:CE87" ca="1" si="95">T86/T30</f>
        <v>59.374812756198217</v>
      </c>
      <c r="U87" s="63">
        <f t="shared" ca="1" si="95"/>
        <v>40.823545770617777</v>
      </c>
      <c r="V87" s="63">
        <f t="shared" ca="1" si="95"/>
        <v>31.547912277827496</v>
      </c>
      <c r="W87" s="63">
        <f t="shared" ca="1" si="95"/>
        <v>25.982532182153374</v>
      </c>
      <c r="X87" s="63">
        <f t="shared" ca="1" si="95"/>
        <v>22.272278785037258</v>
      </c>
      <c r="Y87" s="63">
        <f t="shared" ca="1" si="95"/>
        <v>19.622097787097204</v>
      </c>
      <c r="Z87" s="63">
        <f t="shared" ca="1" si="95"/>
        <v>17.634462038642141</v>
      </c>
      <c r="AA87" s="63">
        <f t="shared" ca="1" si="95"/>
        <v>16.088523123177108</v>
      </c>
      <c r="AB87" s="63">
        <f t="shared" ca="1" si="95"/>
        <v>14.851771990805071</v>
      </c>
      <c r="AC87" s="63">
        <f t="shared" ca="1" si="95"/>
        <v>13.839884700682505</v>
      </c>
      <c r="AD87" s="63">
        <f t="shared" ca="1" si="95"/>
        <v>12.996645292247019</v>
      </c>
      <c r="AE87" s="63">
        <f t="shared" ca="1" si="95"/>
        <v>12.283135023570857</v>
      </c>
      <c r="AF87" s="63">
        <f t="shared" ca="1" si="95"/>
        <v>11.671554793276986</v>
      </c>
      <c r="AG87" s="63">
        <f t="shared" ca="1" si="95"/>
        <v>11.141518593688977</v>
      </c>
      <c r="AH87" s="63">
        <f t="shared" ca="1" si="95"/>
        <v>10.67773691904946</v>
      </c>
      <c r="AI87" s="63">
        <f t="shared" ca="1" si="95"/>
        <v>10.268517794367543</v>
      </c>
      <c r="AJ87" s="63">
        <f t="shared" ca="1" si="95"/>
        <v>9.9047674613169399</v>
      </c>
      <c r="AK87" s="63">
        <f t="shared" ca="1" si="95"/>
        <v>9.5793066370085143</v>
      </c>
      <c r="AL87" s="63">
        <f t="shared" ca="1" si="95"/>
        <v>9.2863918951309294</v>
      </c>
      <c r="AM87" s="63">
        <f t="shared" ca="1" si="95"/>
        <v>9.0213737953369204</v>
      </c>
      <c r="AN87" s="63">
        <f t="shared" ca="1" si="95"/>
        <v>8.7804482500696412</v>
      </c>
      <c r="AO87" s="63">
        <f t="shared" ca="1" si="95"/>
        <v>8.56047275221691</v>
      </c>
      <c r="AP87" s="63">
        <f t="shared" ca="1" si="95"/>
        <v>8.3588285458519049</v>
      </c>
      <c r="AQ87" s="63">
        <f t="shared" ca="1" si="95"/>
        <v>8.1733158759960993</v>
      </c>
      <c r="AR87" s="63">
        <f t="shared" ca="1" si="95"/>
        <v>8.0020734115138179</v>
      </c>
      <c r="AS87" s="63">
        <f t="shared" ca="1" si="95"/>
        <v>7.8435155740302243</v>
      </c>
      <c r="AT87" s="63">
        <f t="shared" ca="1" si="95"/>
        <v>7.6962832963668868</v>
      </c>
      <c r="AU87" s="63">
        <f t="shared" ca="1" si="95"/>
        <v>7.5592049688872276</v>
      </c>
      <c r="AV87" s="63">
        <f t="shared" ca="1" si="95"/>
        <v>7.4312651965728787</v>
      </c>
      <c r="AW87" s="63">
        <f t="shared" ca="1" si="95"/>
        <v>7.3115796031175213</v>
      </c>
      <c r="AX87" s="63">
        <f t="shared" ca="1" si="95"/>
        <v>7.199374359253123</v>
      </c>
      <c r="AY87" s="63">
        <f t="shared" ca="1" si="95"/>
        <v>7.0939694331986898</v>
      </c>
      <c r="AZ87" s="63">
        <f t="shared" ca="1" si="95"/>
        <v>6.994764796912162</v>
      </c>
      <c r="BA87" s="63">
        <f t="shared" ca="1" si="95"/>
        <v>6.901228996984865</v>
      </c>
      <c r="BB87" s="63">
        <f t="shared" ca="1" si="95"/>
        <v>6.8128896303868629</v>
      </c>
      <c r="BC87" s="63">
        <f t="shared" ca="1" si="95"/>
        <v>6.7293253646860505</v>
      </c>
      <c r="BD87" s="63">
        <f t="shared" ca="1" si="95"/>
        <v>6.6501592182326483</v>
      </c>
      <c r="BE87" s="63">
        <f t="shared" ca="1" si="95"/>
        <v>6.5750528741614724</v>
      </c>
      <c r="BF87" s="63">
        <f t="shared" ca="1" si="95"/>
        <v>6.5037018472938541</v>
      </c>
      <c r="BG87" s="63">
        <f t="shared" ca="1" si="95"/>
        <v>6.4358313583222229</v>
      </c>
      <c r="BH87" s="63">
        <f t="shared" ca="1" si="95"/>
        <v>6.3711927973968514</v>
      </c>
      <c r="BI87" s="63">
        <f t="shared" ca="1" si="95"/>
        <v>6.3095606811656895</v>
      </c>
      <c r="BJ87" s="63">
        <f t="shared" ca="1" si="95"/>
        <v>6.2507300247632118</v>
      </c>
      <c r="BK87" s="63">
        <f t="shared" ca="1" si="95"/>
        <v>6.1945140642008498</v>
      </c>
      <c r="BL87" s="63">
        <f t="shared" ca="1" si="95"/>
        <v>6.1407422758368453</v>
      </c>
      <c r="BM87" s="63">
        <f t="shared" ca="1" si="95"/>
        <v>6.0892586486798246</v>
      </c>
      <c r="BN87" s="63">
        <f t="shared" ca="1" si="95"/>
        <v>6.0399201726543419</v>
      </c>
      <c r="BO87" s="63">
        <f t="shared" ca="1" si="95"/>
        <v>5.9925955119768437</v>
      </c>
      <c r="BP87" s="63">
        <f t="shared" ca="1" si="95"/>
        <v>5.9471638377264409</v>
      </c>
      <c r="BQ87" s="63">
        <f t="shared" ca="1" si="95"/>
        <v>5.9035137977603709</v>
      </c>
      <c r="BR87" s="63">
        <f t="shared" ca="1" si="95"/>
        <v>5.8615426054852993</v>
      </c>
      <c r="BS87" s="63">
        <f t="shared" ca="1" si="95"/>
        <v>5.8211552317866486</v>
      </c>
      <c r="BT87" s="63">
        <f t="shared" ca="1" si="95"/>
        <v>5.7822636867435033</v>
      </c>
      <c r="BU87" s="63">
        <f t="shared" ca="1" si="95"/>
        <v>5.7447863797019272</v>
      </c>
      <c r="BV87" s="63">
        <f t="shared" ca="1" si="95"/>
        <v>5.7086475479118324</v>
      </c>
      <c r="BW87" s="63">
        <f t="shared" ca="1" si="95"/>
        <v>5.6737767453073609</v>
      </c>
      <c r="BX87" s="63">
        <f t="shared" ca="1" si="95"/>
        <v>5.6401083841720059</v>
      </c>
      <c r="BY87" s="63">
        <f t="shared" ca="1" si="95"/>
        <v>5.6075813234141192</v>
      </c>
      <c r="BZ87" s="63">
        <f t="shared" ca="1" si="95"/>
        <v>5.5761384980148305</v>
      </c>
      <c r="CA87" s="63">
        <f t="shared" ca="1" si="95"/>
        <v>5.545726584923715</v>
      </c>
      <c r="CB87" s="63">
        <f t="shared" ca="1" si="95"/>
        <v>5.5162957012871541</v>
      </c>
      <c r="CC87" s="63">
        <f t="shared" ca="1" si="95"/>
        <v>5.4877991314168293</v>
      </c>
      <c r="CD87" s="63">
        <f t="shared" ca="1" si="95"/>
        <v>5.4601930793549531</v>
      </c>
      <c r="CE87" s="63">
        <f t="shared" ca="1" si="95"/>
        <v>5.4334364442795975</v>
      </c>
      <c r="CF87" s="63">
        <f t="shared" ref="CF87:DN87" ca="1" si="96">CF86/CF30</f>
        <v>5.4074906163277356</v>
      </c>
      <c r="CG87" s="63">
        <f t="shared" ca="1" si="96"/>
        <v>5.3823192907027959</v>
      </c>
      <c r="CH87" s="63">
        <f t="shared" ca="1" si="96"/>
        <v>5.3578882981844718</v>
      </c>
      <c r="CI87" s="63">
        <f t="shared" ca="1" si="96"/>
        <v>5.3341654503768252</v>
      </c>
      <c r="CJ87" s="63">
        <f t="shared" ca="1" si="96"/>
        <v>5.311120398220825</v>
      </c>
      <c r="CK87" s="63">
        <f t="shared" ca="1" si="96"/>
        <v>5.2887245024635838</v>
      </c>
      <c r="CL87" s="63">
        <f t="shared" ca="1" si="96"/>
        <v>5.2669507149218227</v>
      </c>
      <c r="CM87" s="63">
        <f t="shared" ca="1" si="96"/>
        <v>5.2457734695044937</v>
      </c>
      <c r="CN87" s="63">
        <f t="shared" ca="1" si="96"/>
        <v>5.2251685820714178</v>
      </c>
      <c r="CO87" s="63">
        <f t="shared" ca="1" si="96"/>
        <v>5.2051131583032211</v>
      </c>
      <c r="CP87" s="63">
        <f t="shared" ca="1" si="96"/>
        <v>5.1855855088447154</v>
      </c>
      <c r="CQ87" s="63">
        <f t="shared" ca="1" si="96"/>
        <v>5.1665650710604556</v>
      </c>
      <c r="CR87" s="63">
        <f t="shared" ca="1" si="96"/>
        <v>5.1480323368091279</v>
      </c>
      <c r="CS87" s="63">
        <f t="shared" ca="1" si="96"/>
        <v>5.1299687857034026</v>
      </c>
      <c r="CT87" s="63">
        <f t="shared" ca="1" si="96"/>
        <v>5.1123568233753192</v>
      </c>
      <c r="CU87" s="63">
        <f t="shared" ca="1" si="96"/>
        <v>5.0951797243145975</v>
      </c>
      <c r="CV87" s="63">
        <f t="shared" ca="1" si="96"/>
        <v>5.0784215788895013</v>
      </c>
      <c r="CW87" s="63">
        <f t="shared" ca="1" si="96"/>
        <v>5.0620672441975412</v>
      </c>
      <c r="CX87" s="63">
        <f t="shared" ca="1" si="96"/>
        <v>5.046102298426816</v>
      </c>
      <c r="CY87" s="63">
        <f t="shared" ca="1" si="96"/>
        <v>5.0305129984389358</v>
      </c>
      <c r="CZ87" s="63">
        <f t="shared" ca="1" si="96"/>
        <v>5.0152862403112346</v>
      </c>
      <c r="DA87" s="63">
        <f t="shared" ca="1" si="96"/>
        <v>5.0004095226002647</v>
      </c>
      <c r="DB87" s="63">
        <f t="shared" ca="1" si="96"/>
        <v>4.9858709121099976</v>
      </c>
      <c r="DC87" s="63">
        <f t="shared" ca="1" si="96"/>
        <v>4.9716590119678266</v>
      </c>
      <c r="DD87" s="63">
        <f t="shared" ca="1" si="96"/>
        <v>4.9577629318288148</v>
      </c>
      <c r="DE87" s="63">
        <f t="shared" ca="1" si="96"/>
        <v>4.9441722600445068</v>
      </c>
      <c r="DF87" s="63">
        <f t="shared" ca="1" si="96"/>
        <v>4.9308770376468134</v>
      </c>
      <c r="DG87" s="63">
        <f t="shared" ca="1" si="96"/>
        <v>4.9178677340103629</v>
      </c>
      <c r="DH87" s="63">
        <f t="shared" ca="1" si="96"/>
        <v>4.9051352240683013</v>
      </c>
      <c r="DI87" s="63">
        <f t="shared" ca="1" si="96"/>
        <v>4.8926707669671297</v>
      </c>
      <c r="DJ87" s="63">
        <f t="shared" ca="1" si="96"/>
        <v>4.8804659860555617</v>
      </c>
      <c r="DK87" s="63">
        <f t="shared" ca="1" si="96"/>
        <v>4.8685128501112462</v>
      </c>
      <c r="DL87" s="63">
        <f t="shared" ca="1" si="96"/>
        <v>4.8568036557168108</v>
      </c>
      <c r="DM87" s="63">
        <f t="shared" ca="1" si="96"/>
        <v>4.8453310107040846</v>
      </c>
      <c r="DN87" s="63">
        <f t="shared" ca="1" si="96"/>
        <v>4.8340878185916116</v>
      </c>
    </row>
    <row r="91" spans="1:118" x14ac:dyDescent="0.3">
      <c r="A91" s="229" t="s">
        <v>12</v>
      </c>
      <c r="B91" s="230"/>
      <c r="C91" s="1"/>
      <c r="D91" s="1"/>
      <c r="E91" s="1"/>
    </row>
    <row r="93" spans="1:118" x14ac:dyDescent="0.3">
      <c r="D93" s="222"/>
    </row>
    <row r="94" spans="1:118" x14ac:dyDescent="0.3">
      <c r="D94" s="265" t="s">
        <v>209</v>
      </c>
      <c r="E94" s="265"/>
      <c r="F94" s="266" t="s">
        <v>210</v>
      </c>
      <c r="G94" s="266"/>
      <c r="H94" s="266"/>
      <c r="I94" s="266"/>
      <c r="J94" s="267" t="s">
        <v>211</v>
      </c>
      <c r="K94" s="267"/>
      <c r="L94" s="267"/>
    </row>
    <row r="95" spans="1:118" x14ac:dyDescent="0.3">
      <c r="D95" s="265"/>
      <c r="E95" s="265"/>
      <c r="F95" s="266"/>
      <c r="G95" s="266"/>
      <c r="H95" s="266"/>
      <c r="I95" s="266"/>
      <c r="J95" s="267"/>
      <c r="K95" s="267"/>
      <c r="L95" s="267"/>
    </row>
    <row r="96" spans="1:118" x14ac:dyDescent="0.3">
      <c r="D96" s="263" t="s">
        <v>168</v>
      </c>
      <c r="E96" s="264"/>
      <c r="F96" s="187" t="s">
        <v>169</v>
      </c>
      <c r="G96" s="187" t="s">
        <v>169</v>
      </c>
      <c r="H96" s="187" t="s">
        <v>208</v>
      </c>
      <c r="I96" s="187" t="s">
        <v>208</v>
      </c>
      <c r="J96" s="187" t="s">
        <v>170</v>
      </c>
      <c r="K96" s="187" t="s">
        <v>171</v>
      </c>
      <c r="L96" s="187" t="s">
        <v>171</v>
      </c>
    </row>
    <row r="97" spans="1:14" x14ac:dyDescent="0.3">
      <c r="A97" s="190" t="s">
        <v>109</v>
      </c>
      <c r="B97" s="187" t="s">
        <v>232</v>
      </c>
      <c r="C97" s="186" t="s">
        <v>6</v>
      </c>
      <c r="D97" t="s">
        <v>233</v>
      </c>
      <c r="E97" t="s">
        <v>234</v>
      </c>
      <c r="F97" t="s">
        <v>174</v>
      </c>
      <c r="G97" t="s">
        <v>235</v>
      </c>
      <c r="H97" t="s">
        <v>249</v>
      </c>
      <c r="I97" t="s">
        <v>250</v>
      </c>
      <c r="J97" t="s">
        <v>236</v>
      </c>
      <c r="K97" t="s">
        <v>177</v>
      </c>
      <c r="L97" t="s">
        <v>251</v>
      </c>
    </row>
    <row r="98" spans="1:14" x14ac:dyDescent="0.3">
      <c r="A98" s="130" t="s">
        <v>0</v>
      </c>
      <c r="B98" s="89" t="s">
        <v>27</v>
      </c>
      <c r="C98" s="127" t="s">
        <v>5</v>
      </c>
      <c r="D98" s="182">
        <v>1</v>
      </c>
      <c r="E98" s="182">
        <v>1</v>
      </c>
      <c r="F98" s="182">
        <v>1</v>
      </c>
      <c r="G98" s="182">
        <v>1</v>
      </c>
      <c r="H98" s="182">
        <v>1</v>
      </c>
      <c r="I98" s="182">
        <v>1</v>
      </c>
      <c r="J98" s="182">
        <v>1</v>
      </c>
      <c r="K98" s="182">
        <v>1</v>
      </c>
      <c r="L98" s="182">
        <v>1</v>
      </c>
    </row>
    <row r="99" spans="1:14" x14ac:dyDescent="0.3">
      <c r="A99" s="131"/>
      <c r="B99" s="91" t="s">
        <v>26</v>
      </c>
      <c r="C99" s="24" t="s">
        <v>7</v>
      </c>
      <c r="D99" s="21">
        <v>1</v>
      </c>
      <c r="E99" s="21">
        <v>1</v>
      </c>
      <c r="F99" s="21">
        <v>1</v>
      </c>
      <c r="G99" s="21">
        <v>1</v>
      </c>
      <c r="H99" s="21">
        <v>1</v>
      </c>
      <c r="I99" s="21">
        <v>1</v>
      </c>
      <c r="J99" s="21">
        <v>1</v>
      </c>
      <c r="K99" s="21">
        <v>1</v>
      </c>
      <c r="L99" s="21">
        <v>1</v>
      </c>
    </row>
    <row r="100" spans="1:14" x14ac:dyDescent="0.3">
      <c r="A100" s="131"/>
      <c r="B100" s="10"/>
      <c r="C100" s="24"/>
      <c r="D100" s="10"/>
      <c r="E100" s="10"/>
      <c r="F100" s="10"/>
      <c r="G100" s="10"/>
      <c r="H100" s="10"/>
      <c r="I100" s="10"/>
      <c r="J100" s="10"/>
      <c r="K100" s="10"/>
      <c r="L100" s="10"/>
      <c r="N100" s="238"/>
    </row>
    <row r="101" spans="1:14" x14ac:dyDescent="0.3">
      <c r="A101" s="132"/>
      <c r="B101" s="11"/>
      <c r="C101" s="32"/>
      <c r="D101" s="11"/>
      <c r="E101" s="11"/>
      <c r="F101" s="11"/>
      <c r="G101" s="11"/>
      <c r="H101" s="11"/>
      <c r="I101" s="11"/>
      <c r="J101" s="11"/>
      <c r="K101" s="11"/>
      <c r="L101" s="11"/>
      <c r="N101" s="238"/>
    </row>
    <row r="102" spans="1:14" x14ac:dyDescent="0.3">
      <c r="A102" s="133" t="s">
        <v>40</v>
      </c>
      <c r="B102" s="5" t="s">
        <v>41</v>
      </c>
      <c r="C102" s="24" t="s">
        <v>16</v>
      </c>
      <c r="D102" s="10">
        <v>1</v>
      </c>
      <c r="E102" s="10">
        <v>1</v>
      </c>
      <c r="F102" s="10">
        <v>1</v>
      </c>
      <c r="G102" s="10">
        <v>1</v>
      </c>
      <c r="H102" s="10">
        <v>1</v>
      </c>
      <c r="I102" s="10">
        <v>1</v>
      </c>
      <c r="J102" s="10">
        <v>1</v>
      </c>
      <c r="K102" s="10">
        <v>1</v>
      </c>
      <c r="L102" s="10">
        <v>1</v>
      </c>
      <c r="N102" s="238"/>
    </row>
    <row r="103" spans="1:14" x14ac:dyDescent="0.3">
      <c r="A103" s="133"/>
      <c r="B103" s="21" t="s">
        <v>37</v>
      </c>
      <c r="C103" s="24" t="s">
        <v>64</v>
      </c>
      <c r="D103" s="212">
        <f t="shared" ref="D103:L103" si="97">D102*1000/D99</f>
        <v>1000</v>
      </c>
      <c r="E103" s="21">
        <f t="shared" si="97"/>
        <v>1000</v>
      </c>
      <c r="F103" s="21">
        <f t="shared" si="97"/>
        <v>1000</v>
      </c>
      <c r="G103" s="21">
        <f t="shared" si="97"/>
        <v>1000</v>
      </c>
      <c r="H103" s="21">
        <f t="shared" si="97"/>
        <v>1000</v>
      </c>
      <c r="I103" s="21">
        <f t="shared" si="97"/>
        <v>1000</v>
      </c>
      <c r="J103" s="21">
        <f t="shared" si="97"/>
        <v>1000</v>
      </c>
      <c r="K103" s="21">
        <f t="shared" si="97"/>
        <v>1000</v>
      </c>
      <c r="L103" s="21">
        <f t="shared" si="97"/>
        <v>1000</v>
      </c>
      <c r="N103" s="238"/>
    </row>
    <row r="104" spans="1:14" x14ac:dyDescent="0.3">
      <c r="A104" s="131"/>
      <c r="B104" s="5" t="s">
        <v>42</v>
      </c>
      <c r="C104" s="24" t="s">
        <v>45</v>
      </c>
      <c r="D104" s="175">
        <v>1</v>
      </c>
      <c r="E104" s="175">
        <v>1</v>
      </c>
      <c r="F104" s="175">
        <v>1</v>
      </c>
      <c r="G104" s="175">
        <v>1</v>
      </c>
      <c r="H104" s="175">
        <v>1</v>
      </c>
      <c r="I104" s="175">
        <v>1</v>
      </c>
      <c r="J104" s="175">
        <v>1</v>
      </c>
      <c r="K104" s="175">
        <v>1</v>
      </c>
      <c r="L104" s="175">
        <v>1</v>
      </c>
      <c r="N104" s="238"/>
    </row>
    <row r="105" spans="1:14" x14ac:dyDescent="0.3">
      <c r="A105" s="131"/>
      <c r="B105" s="5" t="s">
        <v>43</v>
      </c>
      <c r="C105" s="24" t="s">
        <v>46</v>
      </c>
      <c r="D105" s="175">
        <v>1</v>
      </c>
      <c r="E105" s="175">
        <v>1</v>
      </c>
      <c r="F105" s="175">
        <v>1</v>
      </c>
      <c r="G105" s="175">
        <v>1</v>
      </c>
      <c r="H105" s="175">
        <v>1</v>
      </c>
      <c r="I105" s="175">
        <v>1</v>
      </c>
      <c r="J105" s="175">
        <v>1</v>
      </c>
      <c r="K105" s="175">
        <v>1</v>
      </c>
      <c r="L105" s="175">
        <v>1</v>
      </c>
      <c r="N105" s="238"/>
    </row>
    <row r="106" spans="1:14" x14ac:dyDescent="0.3">
      <c r="A106" s="131"/>
      <c r="B106" s="21" t="s">
        <v>69</v>
      </c>
      <c r="C106" s="24" t="s">
        <v>68</v>
      </c>
      <c r="D106" s="212">
        <f t="shared" ref="D106:L106" si="98">D102*1000/(D104*D105)/D99</f>
        <v>1000</v>
      </c>
      <c r="E106" s="21">
        <f t="shared" si="98"/>
        <v>1000</v>
      </c>
      <c r="F106" s="21">
        <f t="shared" si="98"/>
        <v>1000</v>
      </c>
      <c r="G106" s="21">
        <f t="shared" si="98"/>
        <v>1000</v>
      </c>
      <c r="H106" s="21">
        <f t="shared" si="98"/>
        <v>1000</v>
      </c>
      <c r="I106" s="21">
        <f t="shared" si="98"/>
        <v>1000</v>
      </c>
      <c r="J106" s="21">
        <f t="shared" si="98"/>
        <v>1000</v>
      </c>
      <c r="K106" s="21">
        <f t="shared" si="98"/>
        <v>1000</v>
      </c>
      <c r="L106" s="21">
        <f t="shared" si="98"/>
        <v>1000</v>
      </c>
      <c r="N106" s="238"/>
    </row>
    <row r="107" spans="1:14" x14ac:dyDescent="0.3">
      <c r="A107" s="131"/>
      <c r="B107" s="10"/>
      <c r="C107" s="24"/>
      <c r="D107" s="175"/>
      <c r="E107" s="24"/>
      <c r="F107" s="24"/>
      <c r="G107" s="24"/>
      <c r="H107" s="10"/>
      <c r="I107" s="24"/>
      <c r="J107" s="24"/>
      <c r="K107" s="24"/>
      <c r="L107" s="10"/>
      <c r="N107" s="238"/>
    </row>
    <row r="108" spans="1:14" x14ac:dyDescent="0.3">
      <c r="A108" s="131"/>
      <c r="B108" s="6" t="s">
        <v>44</v>
      </c>
      <c r="C108" s="24" t="s">
        <v>4</v>
      </c>
      <c r="D108" s="213">
        <v>0.3</v>
      </c>
      <c r="E108" s="178">
        <v>0.3</v>
      </c>
      <c r="F108" s="178">
        <v>0.25</v>
      </c>
      <c r="G108" s="178">
        <v>0.15</v>
      </c>
      <c r="H108" s="178">
        <v>0.15</v>
      </c>
      <c r="I108" s="178">
        <v>0.2</v>
      </c>
      <c r="J108" s="178">
        <v>0</v>
      </c>
      <c r="K108" s="178">
        <v>0.3</v>
      </c>
      <c r="L108" s="178">
        <v>0.3</v>
      </c>
      <c r="N108" s="238"/>
    </row>
    <row r="109" spans="1:14" x14ac:dyDescent="0.3">
      <c r="A109" s="131"/>
      <c r="B109" s="21" t="s">
        <v>65</v>
      </c>
      <c r="C109" s="24" t="s">
        <v>16</v>
      </c>
      <c r="D109" s="175">
        <f t="shared" ref="D109:L109" si="99">D102*D108</f>
        <v>0.3</v>
      </c>
      <c r="E109" s="24">
        <f t="shared" si="99"/>
        <v>0.3</v>
      </c>
      <c r="F109" s="24">
        <f t="shared" si="99"/>
        <v>0.25</v>
      </c>
      <c r="G109" s="24">
        <f t="shared" si="99"/>
        <v>0.15</v>
      </c>
      <c r="H109" s="24">
        <f t="shared" si="99"/>
        <v>0.15</v>
      </c>
      <c r="I109" s="24">
        <f t="shared" si="99"/>
        <v>0.2</v>
      </c>
      <c r="J109" s="24">
        <f t="shared" si="99"/>
        <v>0</v>
      </c>
      <c r="K109" s="24">
        <f t="shared" si="99"/>
        <v>0.3</v>
      </c>
      <c r="L109" s="24">
        <f t="shared" si="99"/>
        <v>0.3</v>
      </c>
      <c r="N109" s="238"/>
    </row>
    <row r="110" spans="1:14" x14ac:dyDescent="0.3">
      <c r="A110" s="131"/>
      <c r="B110" s="10"/>
      <c r="C110" s="24"/>
      <c r="D110" s="175"/>
      <c r="E110" s="24"/>
      <c r="F110" s="24"/>
      <c r="G110" s="24"/>
      <c r="H110" s="10"/>
      <c r="I110" s="24"/>
      <c r="J110" s="24"/>
      <c r="K110" s="24"/>
      <c r="L110" s="10"/>
      <c r="N110" s="238"/>
    </row>
    <row r="111" spans="1:14" x14ac:dyDescent="0.3">
      <c r="A111" s="131"/>
      <c r="B111" s="10"/>
      <c r="C111" s="24"/>
      <c r="D111" s="175"/>
      <c r="E111" s="24"/>
      <c r="F111" s="24"/>
      <c r="G111" s="24"/>
      <c r="H111" s="10"/>
      <c r="I111" s="24"/>
      <c r="J111" s="24"/>
      <c r="K111" s="24"/>
      <c r="L111" s="10"/>
      <c r="N111" s="238"/>
    </row>
    <row r="112" spans="1:14" x14ac:dyDescent="0.3">
      <c r="A112" s="130" t="s">
        <v>48</v>
      </c>
      <c r="B112" s="56" t="s">
        <v>33</v>
      </c>
      <c r="C112" s="127" t="s">
        <v>3</v>
      </c>
      <c r="D112" s="214">
        <v>3499</v>
      </c>
      <c r="E112" s="179">
        <v>145000</v>
      </c>
      <c r="F112" s="179">
        <v>3500</v>
      </c>
      <c r="G112" s="179">
        <v>990000</v>
      </c>
      <c r="H112" s="179">
        <v>21700</v>
      </c>
      <c r="I112" s="179">
        <v>50000</v>
      </c>
      <c r="J112" s="179">
        <v>1055000</v>
      </c>
      <c r="K112" s="179">
        <v>248000</v>
      </c>
      <c r="L112" s="184">
        <v>1758000</v>
      </c>
      <c r="N112" s="238"/>
    </row>
    <row r="113" spans="1:14" x14ac:dyDescent="0.3">
      <c r="A113" s="131"/>
      <c r="B113" s="5" t="s">
        <v>19</v>
      </c>
      <c r="C113" s="24" t="s">
        <v>11</v>
      </c>
      <c r="D113" s="31">
        <v>7</v>
      </c>
      <c r="E113" s="24">
        <v>7</v>
      </c>
      <c r="F113" s="24">
        <v>7</v>
      </c>
      <c r="G113" s="24">
        <v>7</v>
      </c>
      <c r="H113" s="10">
        <v>7</v>
      </c>
      <c r="I113" s="24">
        <v>7</v>
      </c>
      <c r="J113" s="24">
        <v>7</v>
      </c>
      <c r="K113" s="24">
        <v>7</v>
      </c>
      <c r="L113" s="10">
        <v>7</v>
      </c>
      <c r="N113" s="238"/>
    </row>
    <row r="114" spans="1:14" x14ac:dyDescent="0.3">
      <c r="A114" s="131"/>
      <c r="B114" s="6" t="s">
        <v>49</v>
      </c>
      <c r="C114" s="24" t="s">
        <v>4</v>
      </c>
      <c r="D114" s="215">
        <v>7.0000000000000007E-2</v>
      </c>
      <c r="E114" s="180">
        <v>7.0000000000000007E-2</v>
      </c>
      <c r="F114" s="180">
        <v>7.0000000000000007E-2</v>
      </c>
      <c r="G114" s="180">
        <v>7.0000000000000007E-2</v>
      </c>
      <c r="H114" s="180">
        <v>7.0000000000000007E-2</v>
      </c>
      <c r="I114" s="180">
        <v>7.0000000000000007E-2</v>
      </c>
      <c r="J114" s="180">
        <v>7.0000000000000007E-2</v>
      </c>
      <c r="K114" s="180">
        <v>7.0000000000000007E-2</v>
      </c>
      <c r="L114" s="178">
        <v>7.0000000000000007E-2</v>
      </c>
      <c r="N114" s="238"/>
    </row>
    <row r="115" spans="1:14" x14ac:dyDescent="0.3">
      <c r="A115" s="131"/>
      <c r="B115" s="6" t="s">
        <v>51</v>
      </c>
      <c r="C115" s="24" t="s">
        <v>4</v>
      </c>
      <c r="D115" s="215">
        <v>0.05</v>
      </c>
      <c r="E115" s="180">
        <v>0.05</v>
      </c>
      <c r="F115" s="180">
        <v>0.35</v>
      </c>
      <c r="G115" s="180">
        <v>0.1</v>
      </c>
      <c r="H115" s="180">
        <v>0.35</v>
      </c>
      <c r="I115" s="180">
        <v>0.1</v>
      </c>
      <c r="J115" s="180">
        <v>0.2</v>
      </c>
      <c r="K115" s="180">
        <v>0.5</v>
      </c>
      <c r="L115" s="178">
        <v>0.5</v>
      </c>
      <c r="N115" s="238"/>
    </row>
    <row r="116" spans="1:14" x14ac:dyDescent="0.3">
      <c r="A116" s="131"/>
      <c r="B116" s="6" t="s">
        <v>50</v>
      </c>
      <c r="C116" s="24" t="s">
        <v>4</v>
      </c>
      <c r="D116" s="215">
        <v>0</v>
      </c>
      <c r="E116" s="180">
        <v>7.0000000000000007E-2</v>
      </c>
      <c r="F116" s="180">
        <v>0.05</v>
      </c>
      <c r="G116" s="180">
        <v>0.05</v>
      </c>
      <c r="H116" s="180">
        <v>0.05</v>
      </c>
      <c r="I116" s="180">
        <v>0.05</v>
      </c>
      <c r="J116" s="180">
        <v>0.05</v>
      </c>
      <c r="K116" s="180">
        <v>0.05</v>
      </c>
      <c r="L116" s="178">
        <v>0.05</v>
      </c>
      <c r="N116" s="238"/>
    </row>
    <row r="117" spans="1:14" ht="16.2" thickBot="1" x14ac:dyDescent="0.35">
      <c r="A117" s="131"/>
      <c r="B117" s="10"/>
      <c r="C117" s="24"/>
      <c r="D117" s="31"/>
      <c r="E117" s="24"/>
      <c r="F117" s="24"/>
      <c r="G117" s="24"/>
      <c r="H117" s="10"/>
      <c r="I117" s="24"/>
      <c r="J117" s="24"/>
      <c r="K117" s="24"/>
      <c r="L117" s="10"/>
      <c r="N117" s="238"/>
    </row>
    <row r="118" spans="1:14" ht="16.2" thickBot="1" x14ac:dyDescent="0.35">
      <c r="A118" s="131"/>
      <c r="B118" s="177" t="s">
        <v>66</v>
      </c>
      <c r="C118" s="177" t="s">
        <v>46</v>
      </c>
      <c r="D118" s="216">
        <v>462</v>
      </c>
      <c r="E118" s="177">
        <v>1441</v>
      </c>
      <c r="F118" s="177">
        <v>210</v>
      </c>
      <c r="G118" s="177">
        <v>11250</v>
      </c>
      <c r="H118" s="177">
        <v>87.61</v>
      </c>
      <c r="I118" s="177">
        <v>87.61</v>
      </c>
      <c r="J118" s="177">
        <v>2660</v>
      </c>
      <c r="K118" s="177">
        <v>79</v>
      </c>
      <c r="L118" s="177">
        <v>1600</v>
      </c>
      <c r="N118" s="238"/>
    </row>
    <row r="119" spans="1:14" ht="16.2" thickBot="1" x14ac:dyDescent="0.35">
      <c r="A119" s="131"/>
      <c r="B119" s="177" t="s">
        <v>67</v>
      </c>
      <c r="C119" s="177" t="s">
        <v>45</v>
      </c>
      <c r="D119" s="216">
        <v>20</v>
      </c>
      <c r="E119" s="177">
        <v>41</v>
      </c>
      <c r="F119" s="177">
        <v>18</v>
      </c>
      <c r="G119" s="177">
        <v>55</v>
      </c>
      <c r="H119" s="177">
        <v>19.600000000000001</v>
      </c>
      <c r="I119" s="177">
        <v>19.600000000000001</v>
      </c>
      <c r="J119" s="177">
        <v>56</v>
      </c>
      <c r="K119" s="177">
        <v>10</v>
      </c>
      <c r="L119" s="177">
        <v>40</v>
      </c>
      <c r="N119" s="238"/>
    </row>
    <row r="120" spans="1:14" x14ac:dyDescent="0.3">
      <c r="A120" s="131"/>
      <c r="B120" s="114" t="s">
        <v>52</v>
      </c>
      <c r="C120" s="24" t="s">
        <v>17</v>
      </c>
      <c r="D120" s="31">
        <v>9.24</v>
      </c>
      <c r="E120" s="172">
        <v>59.081000000000003</v>
      </c>
      <c r="F120" s="172">
        <v>3.78</v>
      </c>
      <c r="G120" s="172">
        <v>618.75</v>
      </c>
      <c r="H120" s="172">
        <f>H118*H119/1000</f>
        <v>1.7171560000000001</v>
      </c>
      <c r="I120" s="172">
        <v>1.7171560000000001</v>
      </c>
      <c r="J120" s="172">
        <v>148.96</v>
      </c>
      <c r="K120" s="172">
        <v>0.79</v>
      </c>
      <c r="L120" s="24">
        <v>64</v>
      </c>
      <c r="N120" s="238"/>
    </row>
    <row r="121" spans="1:14" x14ac:dyDescent="0.3">
      <c r="A121" s="131"/>
      <c r="B121" s="5" t="s">
        <v>53</v>
      </c>
      <c r="C121" s="24" t="s">
        <v>54</v>
      </c>
      <c r="D121" s="31">
        <v>29</v>
      </c>
      <c r="E121" s="172">
        <v>61</v>
      </c>
      <c r="F121" s="172">
        <v>105</v>
      </c>
      <c r="G121" s="172">
        <v>600</v>
      </c>
      <c r="H121" s="172">
        <v>569</v>
      </c>
      <c r="I121" s="172">
        <v>569</v>
      </c>
      <c r="J121" s="172">
        <v>2774</v>
      </c>
      <c r="K121" s="172">
        <v>5</v>
      </c>
      <c r="L121" s="24">
        <v>107</v>
      </c>
      <c r="N121" s="238"/>
    </row>
    <row r="122" spans="1:14" x14ac:dyDescent="0.3">
      <c r="A122" s="131"/>
      <c r="B122" s="6" t="s">
        <v>81</v>
      </c>
      <c r="C122" s="24" t="s">
        <v>4</v>
      </c>
      <c r="D122" s="215">
        <v>0.8</v>
      </c>
      <c r="E122" s="180">
        <v>0.8</v>
      </c>
      <c r="F122" s="180">
        <v>0.8</v>
      </c>
      <c r="G122" s="180">
        <v>0.8</v>
      </c>
      <c r="H122" s="180">
        <v>0.95</v>
      </c>
      <c r="I122" s="180">
        <v>0.8</v>
      </c>
      <c r="J122" s="180">
        <v>0.8</v>
      </c>
      <c r="K122" s="180">
        <v>0.8</v>
      </c>
      <c r="L122" s="178">
        <v>0.8</v>
      </c>
      <c r="N122" s="238"/>
    </row>
    <row r="123" spans="1:14" x14ac:dyDescent="0.3">
      <c r="A123" s="131"/>
      <c r="B123" s="10"/>
      <c r="C123" s="24"/>
      <c r="D123" s="31"/>
      <c r="E123" s="24"/>
      <c r="F123" s="24"/>
      <c r="G123" s="24"/>
      <c r="H123" s="10"/>
      <c r="I123" s="24"/>
      <c r="J123" s="24"/>
      <c r="K123" s="24"/>
      <c r="L123" s="10"/>
      <c r="N123" s="238"/>
    </row>
    <row r="124" spans="1:14" x14ac:dyDescent="0.3">
      <c r="A124" s="132"/>
      <c r="B124" s="11"/>
      <c r="C124" s="32"/>
      <c r="D124" s="217"/>
      <c r="E124" s="32"/>
      <c r="F124" s="32"/>
      <c r="G124" s="32"/>
      <c r="H124" s="11"/>
      <c r="I124" s="32"/>
      <c r="J124" s="32"/>
      <c r="K124" s="32"/>
      <c r="L124" s="11"/>
      <c r="N124" s="238"/>
    </row>
    <row r="125" spans="1:14" x14ac:dyDescent="0.3">
      <c r="A125" s="130" t="s">
        <v>47</v>
      </c>
      <c r="B125" s="14" t="s">
        <v>55</v>
      </c>
      <c r="C125" s="127" t="s">
        <v>56</v>
      </c>
      <c r="D125" s="174">
        <v>2</v>
      </c>
      <c r="E125" s="127">
        <v>2</v>
      </c>
      <c r="F125" s="127">
        <v>2</v>
      </c>
      <c r="G125" s="127">
        <v>2</v>
      </c>
      <c r="H125" s="12">
        <v>2</v>
      </c>
      <c r="I125" s="127">
        <v>2</v>
      </c>
      <c r="J125" s="127">
        <v>3</v>
      </c>
      <c r="K125" s="127">
        <v>2</v>
      </c>
      <c r="L125" s="12">
        <v>2</v>
      </c>
      <c r="N125" s="238"/>
    </row>
    <row r="126" spans="1:14" x14ac:dyDescent="0.3">
      <c r="A126" s="131"/>
      <c r="B126" s="6" t="s">
        <v>57</v>
      </c>
      <c r="C126" s="24" t="s">
        <v>58</v>
      </c>
      <c r="D126" s="213">
        <v>0.9</v>
      </c>
      <c r="E126" s="178">
        <v>0.9</v>
      </c>
      <c r="F126" s="178">
        <v>0.9</v>
      </c>
      <c r="G126" s="178">
        <v>0.9</v>
      </c>
      <c r="H126" s="178">
        <v>0.9</v>
      </c>
      <c r="I126" s="178">
        <v>0.9</v>
      </c>
      <c r="J126" s="178">
        <v>0.95</v>
      </c>
      <c r="K126" s="178">
        <v>0.9</v>
      </c>
      <c r="L126" s="178">
        <v>0.9</v>
      </c>
      <c r="N126" s="238"/>
    </row>
    <row r="127" spans="1:14" x14ac:dyDescent="0.3">
      <c r="A127" s="131"/>
      <c r="B127" s="6" t="s">
        <v>59</v>
      </c>
      <c r="C127" s="24" t="s">
        <v>4</v>
      </c>
      <c r="D127" s="213">
        <v>1</v>
      </c>
      <c r="E127" s="178">
        <v>1</v>
      </c>
      <c r="F127" s="178">
        <v>0.9</v>
      </c>
      <c r="G127" s="178">
        <v>0.9</v>
      </c>
      <c r="H127" s="178">
        <v>0.9</v>
      </c>
      <c r="I127" s="178">
        <v>0.9</v>
      </c>
      <c r="J127" s="178">
        <v>0.9</v>
      </c>
      <c r="K127" s="178">
        <v>0.9</v>
      </c>
      <c r="L127" s="178">
        <v>0.9</v>
      </c>
      <c r="N127" s="238"/>
    </row>
    <row r="128" spans="1:14" x14ac:dyDescent="0.3">
      <c r="A128" s="131"/>
      <c r="B128" s="10"/>
      <c r="C128" s="24"/>
      <c r="D128" s="175"/>
      <c r="E128" s="24"/>
      <c r="F128" s="24"/>
      <c r="G128" s="24"/>
      <c r="H128" s="10"/>
      <c r="I128" s="24"/>
      <c r="J128" s="24"/>
      <c r="K128" s="24"/>
      <c r="L128" s="10"/>
      <c r="N128" s="238"/>
    </row>
    <row r="129" spans="1:14" x14ac:dyDescent="0.3">
      <c r="A129" s="131"/>
      <c r="B129" s="88" t="s">
        <v>60</v>
      </c>
      <c r="C129" s="24" t="s">
        <v>9</v>
      </c>
      <c r="D129" s="218">
        <v>0</v>
      </c>
      <c r="E129" s="52">
        <v>0</v>
      </c>
      <c r="F129" s="52">
        <v>0</v>
      </c>
      <c r="G129" s="52">
        <v>0</v>
      </c>
      <c r="H129" s="52">
        <v>0</v>
      </c>
      <c r="I129" s="52">
        <v>0</v>
      </c>
      <c r="J129" s="52">
        <v>0</v>
      </c>
      <c r="K129" s="52">
        <v>20</v>
      </c>
      <c r="L129" s="52">
        <v>20</v>
      </c>
      <c r="N129" s="238"/>
    </row>
    <row r="130" spans="1:14" x14ac:dyDescent="0.3">
      <c r="A130" s="131"/>
      <c r="B130" s="88" t="s">
        <v>61</v>
      </c>
      <c r="C130" s="24" t="s">
        <v>3</v>
      </c>
      <c r="D130" s="218">
        <v>0.57999999999999996</v>
      </c>
      <c r="E130" s="52">
        <v>3.72</v>
      </c>
      <c r="F130" s="52">
        <v>0.25</v>
      </c>
      <c r="G130" s="52">
        <v>1.5</v>
      </c>
      <c r="H130" s="52">
        <v>1</v>
      </c>
      <c r="I130" s="52">
        <v>1</v>
      </c>
      <c r="J130" s="52">
        <v>1.5</v>
      </c>
      <c r="K130" s="52">
        <v>25</v>
      </c>
      <c r="L130" s="52">
        <v>25</v>
      </c>
      <c r="N130" s="238"/>
    </row>
    <row r="131" spans="1:14" x14ac:dyDescent="0.3">
      <c r="A131" s="131"/>
      <c r="B131" s="10"/>
      <c r="C131" s="24"/>
      <c r="D131" s="175"/>
      <c r="E131" s="24"/>
      <c r="F131" s="24"/>
      <c r="G131" s="24"/>
      <c r="H131" s="10"/>
      <c r="I131" s="24"/>
      <c r="J131" s="24"/>
      <c r="K131" s="24"/>
      <c r="L131" s="10"/>
      <c r="N131" s="238"/>
    </row>
    <row r="132" spans="1:14" x14ac:dyDescent="0.3">
      <c r="A132" s="131"/>
      <c r="B132" s="91" t="s">
        <v>92</v>
      </c>
      <c r="C132" s="24" t="s">
        <v>13</v>
      </c>
      <c r="D132" s="175">
        <v>1</v>
      </c>
      <c r="E132" s="24">
        <v>2</v>
      </c>
      <c r="F132" s="24">
        <v>1</v>
      </c>
      <c r="G132" s="24">
        <v>3</v>
      </c>
      <c r="H132" s="21">
        <v>0.5</v>
      </c>
      <c r="I132" s="24">
        <v>1</v>
      </c>
      <c r="J132" s="24">
        <v>3</v>
      </c>
      <c r="K132" s="24">
        <v>3</v>
      </c>
      <c r="L132" s="21">
        <v>3</v>
      </c>
      <c r="N132" s="238"/>
    </row>
    <row r="133" spans="1:14" x14ac:dyDescent="0.3">
      <c r="A133" s="131"/>
      <c r="B133" s="91" t="s">
        <v>93</v>
      </c>
      <c r="C133" s="24" t="s">
        <v>13</v>
      </c>
      <c r="D133" s="175">
        <v>0</v>
      </c>
      <c r="E133" s="24">
        <v>0</v>
      </c>
      <c r="F133" s="24">
        <v>0</v>
      </c>
      <c r="G133" s="24">
        <v>0</v>
      </c>
      <c r="H133" s="21">
        <v>0</v>
      </c>
      <c r="I133" s="24">
        <v>0</v>
      </c>
      <c r="J133" s="24">
        <v>0</v>
      </c>
      <c r="K133" s="24">
        <v>0</v>
      </c>
      <c r="L133" s="21">
        <v>0</v>
      </c>
      <c r="N133" s="238"/>
    </row>
    <row r="134" spans="1:14" x14ac:dyDescent="0.3">
      <c r="A134" s="131"/>
      <c r="B134" s="10"/>
      <c r="C134" s="24"/>
      <c r="D134" s="175"/>
      <c r="E134" s="24"/>
      <c r="F134" s="24"/>
      <c r="G134" s="24"/>
      <c r="H134" s="10"/>
      <c r="I134" s="24"/>
      <c r="J134" s="24"/>
      <c r="K134" s="24"/>
      <c r="L134" s="10"/>
      <c r="N134" s="238"/>
    </row>
    <row r="135" spans="1:14" x14ac:dyDescent="0.3">
      <c r="A135" s="131"/>
      <c r="B135" s="90" t="s">
        <v>62</v>
      </c>
      <c r="C135" s="24" t="s">
        <v>13</v>
      </c>
      <c r="D135" s="175">
        <v>0.5</v>
      </c>
      <c r="E135" s="24">
        <v>0.5</v>
      </c>
      <c r="F135" s="24">
        <v>0.25</v>
      </c>
      <c r="G135" s="24">
        <v>0.75</v>
      </c>
      <c r="H135" s="183">
        <v>0.1</v>
      </c>
      <c r="I135" s="24">
        <v>0.5</v>
      </c>
      <c r="J135" s="24">
        <v>0.75</v>
      </c>
      <c r="K135" s="24">
        <v>0.75</v>
      </c>
      <c r="L135" s="183">
        <v>0.75</v>
      </c>
      <c r="N135" s="238"/>
    </row>
    <row r="136" spans="1:14" x14ac:dyDescent="0.3">
      <c r="A136" s="131"/>
      <c r="B136" s="90" t="s">
        <v>63</v>
      </c>
      <c r="C136" s="24" t="s">
        <v>13</v>
      </c>
      <c r="D136" s="175">
        <v>0.5</v>
      </c>
      <c r="E136" s="24">
        <v>0.1</v>
      </c>
      <c r="F136" s="24">
        <v>0.1</v>
      </c>
      <c r="G136" s="24">
        <v>0.25</v>
      </c>
      <c r="H136" s="183">
        <v>0.1</v>
      </c>
      <c r="I136" s="24">
        <v>0.25</v>
      </c>
      <c r="J136" s="24">
        <v>0.5</v>
      </c>
      <c r="K136" s="24">
        <v>0.5</v>
      </c>
      <c r="L136" s="183">
        <v>0.5</v>
      </c>
      <c r="N136" s="238"/>
    </row>
    <row r="137" spans="1:14" x14ac:dyDescent="0.3">
      <c r="A137" s="131"/>
      <c r="B137" s="10"/>
      <c r="C137" s="24"/>
      <c r="D137" s="175"/>
      <c r="E137" s="24"/>
      <c r="F137" s="24"/>
      <c r="G137" s="24"/>
      <c r="H137" s="10"/>
      <c r="I137" s="24"/>
      <c r="J137" s="24"/>
      <c r="K137" s="24"/>
      <c r="L137" s="10"/>
      <c r="N137" s="238"/>
    </row>
    <row r="138" spans="1:14" x14ac:dyDescent="0.3">
      <c r="A138" s="131"/>
      <c r="B138" s="90" t="s">
        <v>120</v>
      </c>
      <c r="C138" s="24" t="s">
        <v>13</v>
      </c>
      <c r="D138" s="175">
        <v>0.15</v>
      </c>
      <c r="E138" s="24">
        <v>0.3</v>
      </c>
      <c r="F138" s="24">
        <v>0.15</v>
      </c>
      <c r="G138" s="24">
        <v>0.15</v>
      </c>
      <c r="H138" s="183">
        <v>0</v>
      </c>
      <c r="I138" s="24">
        <v>0</v>
      </c>
      <c r="J138" s="24">
        <v>0.5</v>
      </c>
      <c r="K138" s="24">
        <v>0.5</v>
      </c>
      <c r="L138" s="183">
        <v>0.5</v>
      </c>
      <c r="N138" s="238"/>
    </row>
    <row r="139" spans="1:14" x14ac:dyDescent="0.3">
      <c r="A139" s="131"/>
      <c r="B139" s="90" t="s">
        <v>121</v>
      </c>
      <c r="C139" s="24" t="s">
        <v>13</v>
      </c>
      <c r="D139" s="175">
        <v>0.1</v>
      </c>
      <c r="E139" s="24">
        <v>0.15</v>
      </c>
      <c r="F139" s="24">
        <v>0</v>
      </c>
      <c r="G139" s="24">
        <v>0</v>
      </c>
      <c r="H139" s="183">
        <v>0</v>
      </c>
      <c r="I139" s="24">
        <v>0</v>
      </c>
      <c r="J139" s="24">
        <v>0.5</v>
      </c>
      <c r="K139" s="24">
        <v>0.5</v>
      </c>
      <c r="L139" s="183">
        <v>0.5</v>
      </c>
      <c r="N139" s="238"/>
    </row>
    <row r="140" spans="1:14" x14ac:dyDescent="0.3">
      <c r="A140" s="131"/>
      <c r="B140" s="20"/>
      <c r="C140" s="24"/>
      <c r="D140" s="175"/>
      <c r="E140" s="24"/>
      <c r="F140" s="24"/>
      <c r="G140" s="24"/>
      <c r="H140" s="20"/>
      <c r="I140" s="24"/>
      <c r="J140" s="24"/>
      <c r="K140" s="24"/>
      <c r="L140" s="20"/>
      <c r="N140" s="238"/>
    </row>
    <row r="141" spans="1:14" x14ac:dyDescent="0.3">
      <c r="A141" s="134"/>
      <c r="B141" s="8"/>
      <c r="C141" s="32"/>
      <c r="D141" s="176"/>
      <c r="E141" s="32"/>
      <c r="F141" s="32"/>
      <c r="G141" s="32"/>
      <c r="H141" s="8"/>
      <c r="I141" s="32"/>
      <c r="J141" s="32"/>
      <c r="K141" s="32"/>
      <c r="L141" s="8"/>
      <c r="N141" s="238"/>
    </row>
    <row r="142" spans="1:14" x14ac:dyDescent="0.3">
      <c r="A142" s="130" t="s">
        <v>104</v>
      </c>
      <c r="B142" s="67" t="s">
        <v>207</v>
      </c>
      <c r="C142" s="127" t="s">
        <v>105</v>
      </c>
      <c r="D142" s="174">
        <v>0.05</v>
      </c>
      <c r="E142" s="127">
        <v>0.03</v>
      </c>
      <c r="F142" s="127">
        <v>0.08</v>
      </c>
      <c r="G142" s="127">
        <v>0.05</v>
      </c>
      <c r="H142" s="44">
        <v>0.11</v>
      </c>
      <c r="I142" s="127">
        <v>0.05</v>
      </c>
      <c r="J142" s="127">
        <v>0</v>
      </c>
      <c r="K142" s="127">
        <v>0.11</v>
      </c>
      <c r="L142" s="44">
        <v>0.11</v>
      </c>
      <c r="N142" s="238"/>
    </row>
    <row r="143" spans="1:14" x14ac:dyDescent="0.3">
      <c r="A143" s="131"/>
      <c r="B143" s="21" t="s">
        <v>106</v>
      </c>
      <c r="C143" s="24"/>
      <c r="D143" s="212">
        <f t="shared" ref="D143:L143" si="100">(60*10^0.5)*D142</f>
        <v>9.4868329805051399</v>
      </c>
      <c r="E143" s="21">
        <f t="shared" si="100"/>
        <v>5.6920997883030831</v>
      </c>
      <c r="F143" s="21">
        <f t="shared" si="100"/>
        <v>15.178932768808222</v>
      </c>
      <c r="G143" s="21">
        <f t="shared" si="100"/>
        <v>9.4868329805051399</v>
      </c>
      <c r="H143" s="21">
        <f t="shared" si="100"/>
        <v>20.871032557111306</v>
      </c>
      <c r="I143" s="21">
        <f t="shared" si="100"/>
        <v>9.4868329805051399</v>
      </c>
      <c r="J143" s="21">
        <f t="shared" si="100"/>
        <v>0</v>
      </c>
      <c r="K143" s="21">
        <f t="shared" si="100"/>
        <v>20.871032557111306</v>
      </c>
      <c r="L143" s="21">
        <f t="shared" si="100"/>
        <v>20.871032557111306</v>
      </c>
      <c r="N143" s="238"/>
    </row>
    <row r="144" spans="1:14" x14ac:dyDescent="0.3">
      <c r="A144" s="131"/>
      <c r="B144" s="10"/>
      <c r="C144" s="24"/>
      <c r="D144" s="175"/>
      <c r="E144" s="24"/>
      <c r="F144" s="24"/>
      <c r="G144" s="24"/>
      <c r="H144" s="10"/>
      <c r="I144" s="24"/>
      <c r="J144" s="24"/>
      <c r="K144" s="24"/>
      <c r="L144" s="10"/>
      <c r="N144" s="238"/>
    </row>
    <row r="145" spans="1:14" x14ac:dyDescent="0.3">
      <c r="A145" s="132"/>
      <c r="B145" s="11"/>
      <c r="C145" s="32"/>
      <c r="D145" s="176"/>
      <c r="E145" s="32"/>
      <c r="F145" s="32"/>
      <c r="G145" s="32"/>
      <c r="H145" s="11"/>
      <c r="I145" s="32"/>
      <c r="J145" s="32"/>
      <c r="K145" s="32"/>
      <c r="L145" s="11"/>
      <c r="N145" s="238"/>
    </row>
    <row r="146" spans="1:14" x14ac:dyDescent="0.3">
      <c r="A146" s="130" t="s">
        <v>75</v>
      </c>
      <c r="B146" s="14" t="s">
        <v>70</v>
      </c>
      <c r="C146" s="127" t="s">
        <v>10</v>
      </c>
      <c r="D146" s="174">
        <v>18</v>
      </c>
      <c r="E146" s="127">
        <v>18</v>
      </c>
      <c r="F146" s="127">
        <v>18</v>
      </c>
      <c r="G146" s="127">
        <v>18</v>
      </c>
      <c r="H146" s="12">
        <v>18</v>
      </c>
      <c r="I146" s="127">
        <v>18</v>
      </c>
      <c r="J146" s="127">
        <v>18</v>
      </c>
      <c r="K146" s="127">
        <v>18</v>
      </c>
      <c r="L146" s="12">
        <v>18</v>
      </c>
      <c r="N146" s="238"/>
    </row>
    <row r="147" spans="1:14" x14ac:dyDescent="0.3">
      <c r="A147" s="131"/>
      <c r="B147" s="5" t="s">
        <v>34</v>
      </c>
      <c r="C147" s="24" t="s">
        <v>35</v>
      </c>
      <c r="D147" s="175">
        <v>5</v>
      </c>
      <c r="E147" s="24">
        <v>5</v>
      </c>
      <c r="F147" s="24">
        <v>5</v>
      </c>
      <c r="G147" s="24">
        <v>5</v>
      </c>
      <c r="H147" s="10">
        <v>5</v>
      </c>
      <c r="I147" s="24">
        <v>5</v>
      </c>
      <c r="J147" s="24">
        <v>5</v>
      </c>
      <c r="K147" s="24">
        <v>5</v>
      </c>
      <c r="L147" s="10">
        <v>5</v>
      </c>
      <c r="N147" s="238"/>
    </row>
    <row r="148" spans="1:14" x14ac:dyDescent="0.3">
      <c r="A148" s="131"/>
      <c r="B148" s="10"/>
      <c r="C148" s="24"/>
      <c r="D148" s="175"/>
      <c r="E148" s="24"/>
      <c r="F148" s="24"/>
      <c r="G148" s="24"/>
      <c r="H148" s="10"/>
      <c r="I148" s="24"/>
      <c r="J148" s="24"/>
      <c r="K148" s="24"/>
      <c r="L148" s="10"/>
      <c r="N148" s="238"/>
    </row>
    <row r="149" spans="1:14" x14ac:dyDescent="0.3">
      <c r="A149" s="131"/>
      <c r="B149" s="5" t="s">
        <v>38</v>
      </c>
      <c r="C149" s="24"/>
      <c r="D149" s="175">
        <v>0.05</v>
      </c>
      <c r="E149" s="24">
        <v>0.1</v>
      </c>
      <c r="F149" s="24">
        <v>0.05</v>
      </c>
      <c r="G149" s="24">
        <v>0.15</v>
      </c>
      <c r="H149" s="10">
        <v>0.15</v>
      </c>
      <c r="I149" s="24">
        <v>0.1</v>
      </c>
      <c r="J149" s="24">
        <v>0.15</v>
      </c>
      <c r="K149" s="24">
        <v>0.15</v>
      </c>
      <c r="L149" s="10">
        <v>0.15</v>
      </c>
      <c r="N149" s="238"/>
    </row>
    <row r="150" spans="1:14" x14ac:dyDescent="0.3">
      <c r="A150" s="131"/>
      <c r="B150" s="91" t="s">
        <v>39</v>
      </c>
      <c r="C150" s="24"/>
      <c r="D150" s="175">
        <v>1</v>
      </c>
      <c r="E150" s="24">
        <v>1</v>
      </c>
      <c r="F150" s="24">
        <v>1</v>
      </c>
      <c r="G150" s="24">
        <v>1</v>
      </c>
      <c r="H150" s="21">
        <v>1</v>
      </c>
      <c r="I150" s="24">
        <v>1</v>
      </c>
      <c r="J150" s="24">
        <v>1</v>
      </c>
      <c r="K150" s="24">
        <v>1</v>
      </c>
      <c r="L150" s="21">
        <v>1</v>
      </c>
      <c r="N150" s="238"/>
    </row>
    <row r="151" spans="1:14" x14ac:dyDescent="0.3">
      <c r="A151" s="131"/>
      <c r="B151" s="91" t="s">
        <v>103</v>
      </c>
      <c r="C151" s="24"/>
      <c r="D151" s="175">
        <v>1</v>
      </c>
      <c r="E151" s="24">
        <v>1</v>
      </c>
      <c r="F151" s="24">
        <v>1</v>
      </c>
      <c r="G151" s="24">
        <v>1</v>
      </c>
      <c r="H151" s="21">
        <v>1</v>
      </c>
      <c r="I151" s="24">
        <v>1</v>
      </c>
      <c r="J151" s="24">
        <v>1</v>
      </c>
      <c r="K151" s="24">
        <v>1</v>
      </c>
      <c r="L151" s="21">
        <v>1</v>
      </c>
      <c r="N151" s="238"/>
    </row>
    <row r="152" spans="1:14" x14ac:dyDescent="0.3">
      <c r="A152" s="131"/>
      <c r="B152" s="10"/>
      <c r="C152" s="24"/>
      <c r="D152" s="175"/>
      <c r="E152" s="24"/>
      <c r="F152" s="24"/>
      <c r="G152" s="24"/>
      <c r="H152" s="10"/>
      <c r="I152" s="24"/>
      <c r="J152" s="24"/>
      <c r="K152" s="24"/>
      <c r="L152" s="10"/>
      <c r="N152" s="238"/>
    </row>
    <row r="153" spans="1:14" x14ac:dyDescent="0.3">
      <c r="A153" s="135"/>
      <c r="B153" s="5" t="s">
        <v>71</v>
      </c>
      <c r="C153" s="24" t="s">
        <v>9</v>
      </c>
      <c r="D153" s="219">
        <v>70</v>
      </c>
      <c r="E153" s="181">
        <v>70</v>
      </c>
      <c r="F153" s="181">
        <v>70</v>
      </c>
      <c r="G153" s="181">
        <v>70</v>
      </c>
      <c r="H153" s="181">
        <v>70</v>
      </c>
      <c r="I153" s="181">
        <v>70</v>
      </c>
      <c r="J153" s="181">
        <v>70</v>
      </c>
      <c r="K153" s="181">
        <v>70</v>
      </c>
      <c r="L153" s="181">
        <v>70</v>
      </c>
      <c r="N153" s="238"/>
    </row>
    <row r="154" spans="1:14" x14ac:dyDescent="0.3">
      <c r="A154" s="131"/>
      <c r="B154" s="5" t="s">
        <v>73</v>
      </c>
      <c r="C154" s="24" t="s">
        <v>9</v>
      </c>
      <c r="D154" s="219">
        <v>40</v>
      </c>
      <c r="E154" s="181">
        <v>40</v>
      </c>
      <c r="F154" s="181">
        <v>40</v>
      </c>
      <c r="G154" s="181">
        <v>50</v>
      </c>
      <c r="H154" s="181">
        <v>50</v>
      </c>
      <c r="I154" s="181">
        <v>50</v>
      </c>
      <c r="J154" s="181">
        <v>50</v>
      </c>
      <c r="K154" s="181">
        <v>50</v>
      </c>
      <c r="L154" s="181">
        <v>50</v>
      </c>
      <c r="N154" s="238"/>
    </row>
    <row r="155" spans="1:14" x14ac:dyDescent="0.3">
      <c r="A155" s="132"/>
      <c r="B155" s="188" t="s">
        <v>74</v>
      </c>
      <c r="C155" s="32" t="s">
        <v>9</v>
      </c>
      <c r="D155" s="220">
        <v>30</v>
      </c>
      <c r="E155" s="189">
        <v>30</v>
      </c>
      <c r="F155" s="189">
        <v>30</v>
      </c>
      <c r="G155" s="189">
        <v>30</v>
      </c>
      <c r="H155" s="189">
        <v>30</v>
      </c>
      <c r="I155" s="189">
        <v>30</v>
      </c>
      <c r="J155" s="189">
        <v>30</v>
      </c>
      <c r="K155" s="189">
        <v>30</v>
      </c>
      <c r="L155" s="189">
        <v>30</v>
      </c>
      <c r="N155" s="238"/>
    </row>
    <row r="156" spans="1:14" x14ac:dyDescent="0.3">
      <c r="N156" s="238"/>
    </row>
    <row r="158" spans="1:14" x14ac:dyDescent="0.3">
      <c r="A158" s="231" t="s">
        <v>228</v>
      </c>
      <c r="B158" s="231" t="s">
        <v>33</v>
      </c>
      <c r="C158" s="231" t="s">
        <v>51</v>
      </c>
      <c r="D158" s="231" t="s">
        <v>77</v>
      </c>
      <c r="E158" s="231" t="s">
        <v>49</v>
      </c>
      <c r="F158" s="231" t="s">
        <v>255</v>
      </c>
      <c r="G158" s="231" t="s">
        <v>79</v>
      </c>
      <c r="H158" s="231" t="s">
        <v>50</v>
      </c>
      <c r="I158" s="231" t="s">
        <v>80</v>
      </c>
      <c r="J158" s="231" t="s">
        <v>78</v>
      </c>
      <c r="K158" s="231" t="s">
        <v>82</v>
      </c>
      <c r="L158" s="231" t="s">
        <v>83</v>
      </c>
    </row>
    <row r="159" spans="1:14" x14ac:dyDescent="0.3">
      <c r="A159" s="171" t="s">
        <v>172</v>
      </c>
      <c r="B159" s="171">
        <v>3499</v>
      </c>
      <c r="C159" s="171">
        <v>0.05</v>
      </c>
      <c r="D159" s="171">
        <f t="shared" ref="D159:D167" si="101">B159*(1+C159)</f>
        <v>3673.9500000000003</v>
      </c>
      <c r="E159" s="171">
        <v>7.0000000000000007E-2</v>
      </c>
      <c r="F159" s="171">
        <v>7</v>
      </c>
      <c r="G159" s="171">
        <f t="shared" ref="G159:G167" si="102">C159*D159/(1-(1+C159)^(-1*7))</f>
        <v>634.93137198030888</v>
      </c>
      <c r="H159" s="171">
        <v>0</v>
      </c>
      <c r="I159" s="171">
        <f t="shared" ref="I159:I167" si="103">B159*H159</f>
        <v>0</v>
      </c>
      <c r="J159" s="171">
        <f t="shared" ref="J159:J167" si="104">G159+I159</f>
        <v>634.93137198030888</v>
      </c>
      <c r="K159" s="171">
        <v>3744</v>
      </c>
      <c r="L159" s="171">
        <f t="shared" ref="L159:L167" si="105">J159/K159</f>
        <v>0.16958637072123633</v>
      </c>
    </row>
    <row r="160" spans="1:14" x14ac:dyDescent="0.3">
      <c r="A160" s="171" t="s">
        <v>173</v>
      </c>
      <c r="B160" s="171">
        <v>145000</v>
      </c>
      <c r="C160" s="171">
        <v>0.05</v>
      </c>
      <c r="D160" s="171">
        <f t="shared" si="101"/>
        <v>152250</v>
      </c>
      <c r="E160" s="171">
        <v>7.0000000000000007E-2</v>
      </c>
      <c r="F160" s="171">
        <v>7</v>
      </c>
      <c r="G160" s="171">
        <f t="shared" si="102"/>
        <v>26311.817358429485</v>
      </c>
      <c r="H160" s="171">
        <v>7.0000000000000007E-2</v>
      </c>
      <c r="I160" s="171">
        <f t="shared" si="103"/>
        <v>10150.000000000002</v>
      </c>
      <c r="J160" s="171">
        <f t="shared" si="104"/>
        <v>36461.817358429485</v>
      </c>
      <c r="K160" s="171">
        <v>3744</v>
      </c>
      <c r="L160" s="171">
        <f t="shared" si="105"/>
        <v>9.7387332688112949</v>
      </c>
    </row>
    <row r="161" spans="1:12" x14ac:dyDescent="0.3">
      <c r="A161" s="171" t="s">
        <v>174</v>
      </c>
      <c r="B161" s="171">
        <v>3500</v>
      </c>
      <c r="C161" s="171">
        <v>0.35</v>
      </c>
      <c r="D161" s="171">
        <f t="shared" si="101"/>
        <v>4725</v>
      </c>
      <c r="E161" s="171">
        <v>7.0000000000000007E-2</v>
      </c>
      <c r="F161" s="171">
        <v>7</v>
      </c>
      <c r="G161" s="171">
        <f t="shared" si="102"/>
        <v>1884.3293636903056</v>
      </c>
      <c r="H161" s="171">
        <v>0.05</v>
      </c>
      <c r="I161" s="171">
        <f t="shared" si="103"/>
        <v>175</v>
      </c>
      <c r="J161" s="171">
        <f t="shared" si="104"/>
        <v>2059.3293636903054</v>
      </c>
      <c r="K161" s="171">
        <v>3744</v>
      </c>
      <c r="L161" s="171">
        <f t="shared" si="105"/>
        <v>0.55003455226770981</v>
      </c>
    </row>
    <row r="162" spans="1:12" x14ac:dyDescent="0.3">
      <c r="A162" s="171" t="s">
        <v>175</v>
      </c>
      <c r="B162" s="171">
        <v>990000</v>
      </c>
      <c r="C162" s="171">
        <v>0.1</v>
      </c>
      <c r="D162" s="171">
        <f t="shared" si="101"/>
        <v>1089000</v>
      </c>
      <c r="E162" s="171">
        <v>7.0000000000000007E-2</v>
      </c>
      <c r="F162" s="171">
        <v>7</v>
      </c>
      <c r="G162" s="171">
        <f t="shared" si="102"/>
        <v>223686.58917394857</v>
      </c>
      <c r="H162" s="171">
        <v>0.05</v>
      </c>
      <c r="I162" s="171">
        <f t="shared" si="103"/>
        <v>49500</v>
      </c>
      <c r="J162" s="171">
        <f t="shared" si="104"/>
        <v>273186.58917394857</v>
      </c>
      <c r="K162" s="171">
        <v>3744</v>
      </c>
      <c r="L162" s="171">
        <f t="shared" si="105"/>
        <v>72.966503518682842</v>
      </c>
    </row>
    <row r="163" spans="1:12" x14ac:dyDescent="0.3">
      <c r="A163" s="171" t="s">
        <v>219</v>
      </c>
      <c r="B163" s="171">
        <v>21700</v>
      </c>
      <c r="C163" s="171">
        <v>0.35</v>
      </c>
      <c r="D163" s="171">
        <f t="shared" si="101"/>
        <v>29295.000000000004</v>
      </c>
      <c r="E163" s="171">
        <v>7.0000000000000007E-2</v>
      </c>
      <c r="F163" s="171">
        <v>7</v>
      </c>
      <c r="G163" s="171">
        <f t="shared" si="102"/>
        <v>11682.842054879895</v>
      </c>
      <c r="H163" s="171">
        <v>0.05</v>
      </c>
      <c r="I163" s="171">
        <f t="shared" si="103"/>
        <v>1085</v>
      </c>
      <c r="J163" s="171">
        <f t="shared" si="104"/>
        <v>12767.842054879895</v>
      </c>
      <c r="K163" s="171">
        <v>4446</v>
      </c>
      <c r="L163" s="171">
        <f t="shared" si="105"/>
        <v>2.8717593465766744</v>
      </c>
    </row>
    <row r="164" spans="1:12" x14ac:dyDescent="0.3">
      <c r="A164" s="171" t="s">
        <v>217</v>
      </c>
      <c r="B164" s="171">
        <v>50000</v>
      </c>
      <c r="C164" s="171">
        <v>0.1</v>
      </c>
      <c r="D164" s="171">
        <f t="shared" si="101"/>
        <v>55000.000000000007</v>
      </c>
      <c r="E164" s="171">
        <v>7.0000000000000007E-2</v>
      </c>
      <c r="F164" s="171">
        <v>7</v>
      </c>
      <c r="G164" s="171">
        <f t="shared" si="102"/>
        <v>11297.302483532758</v>
      </c>
      <c r="H164" s="171">
        <v>0.05</v>
      </c>
      <c r="I164" s="171">
        <f t="shared" si="103"/>
        <v>2500</v>
      </c>
      <c r="J164" s="171">
        <f t="shared" si="104"/>
        <v>13797.302483532758</v>
      </c>
      <c r="K164" s="171">
        <v>3744</v>
      </c>
      <c r="L164" s="171">
        <f t="shared" si="105"/>
        <v>3.6851769453880228</v>
      </c>
    </row>
    <row r="165" spans="1:12" x14ac:dyDescent="0.3">
      <c r="A165" s="171" t="s">
        <v>176</v>
      </c>
      <c r="B165" s="171">
        <v>1055000</v>
      </c>
      <c r="C165" s="171">
        <v>0.2</v>
      </c>
      <c r="D165" s="171">
        <f t="shared" si="101"/>
        <v>1266000</v>
      </c>
      <c r="E165" s="171">
        <v>7.0000000000000007E-2</v>
      </c>
      <c r="F165" s="171">
        <v>7</v>
      </c>
      <c r="G165" s="171">
        <f t="shared" si="102"/>
        <v>351218.69075521157</v>
      </c>
      <c r="H165" s="171">
        <v>0.05</v>
      </c>
      <c r="I165" s="171">
        <f t="shared" si="103"/>
        <v>52750</v>
      </c>
      <c r="J165" s="171">
        <f t="shared" si="104"/>
        <v>403968.69075521157</v>
      </c>
      <c r="K165" s="171">
        <v>3744</v>
      </c>
      <c r="L165" s="171">
        <f t="shared" si="105"/>
        <v>107.89762039402018</v>
      </c>
    </row>
    <row r="166" spans="1:12" x14ac:dyDescent="0.3">
      <c r="A166" s="171" t="s">
        <v>177</v>
      </c>
      <c r="B166" s="171">
        <v>248000</v>
      </c>
      <c r="C166" s="171">
        <v>0.5</v>
      </c>
      <c r="D166" s="171">
        <f t="shared" si="101"/>
        <v>372000</v>
      </c>
      <c r="E166" s="171">
        <v>7.0000000000000007E-2</v>
      </c>
      <c r="F166" s="171">
        <v>7</v>
      </c>
      <c r="G166" s="171">
        <f t="shared" si="102"/>
        <v>197562.89460903351</v>
      </c>
      <c r="H166" s="171">
        <v>0.05</v>
      </c>
      <c r="I166" s="171">
        <f t="shared" si="103"/>
        <v>12400</v>
      </c>
      <c r="J166" s="171">
        <f t="shared" si="104"/>
        <v>209962.89460903351</v>
      </c>
      <c r="K166" s="171">
        <v>3744</v>
      </c>
      <c r="L166" s="171">
        <f t="shared" si="105"/>
        <v>56.079832961814503</v>
      </c>
    </row>
    <row r="167" spans="1:12" x14ac:dyDescent="0.3">
      <c r="A167" s="171" t="s">
        <v>178</v>
      </c>
      <c r="B167" s="171">
        <v>1758000</v>
      </c>
      <c r="C167" s="171">
        <v>0.5</v>
      </c>
      <c r="D167" s="171">
        <f t="shared" si="101"/>
        <v>2637000</v>
      </c>
      <c r="E167" s="171">
        <v>7.0000000000000007E-2</v>
      </c>
      <c r="F167" s="171">
        <v>7</v>
      </c>
      <c r="G167" s="171">
        <f t="shared" si="102"/>
        <v>1400466.0029140359</v>
      </c>
      <c r="H167" s="171">
        <v>0.05</v>
      </c>
      <c r="I167" s="171">
        <f t="shared" si="103"/>
        <v>87900</v>
      </c>
      <c r="J167" s="171">
        <f t="shared" si="104"/>
        <v>1488366.0029140359</v>
      </c>
      <c r="K167" s="171">
        <v>3744</v>
      </c>
      <c r="L167" s="171">
        <f t="shared" si="105"/>
        <v>397.53365462447539</v>
      </c>
    </row>
    <row r="169" spans="1:12" x14ac:dyDescent="0.3">
      <c r="A169" s="236" t="s">
        <v>253</v>
      </c>
      <c r="B169" s="236" t="s">
        <v>254</v>
      </c>
      <c r="C169" s="236" t="s">
        <v>237</v>
      </c>
    </row>
    <row r="170" spans="1:12" x14ac:dyDescent="0.3">
      <c r="A170" t="s">
        <v>169</v>
      </c>
      <c r="B170" t="s">
        <v>168</v>
      </c>
      <c r="C170" t="s">
        <v>170</v>
      </c>
    </row>
    <row r="171" spans="1:12" x14ac:dyDescent="0.3">
      <c r="A171" t="s">
        <v>208</v>
      </c>
      <c r="C171" t="s">
        <v>171</v>
      </c>
    </row>
    <row r="172" spans="1:12" x14ac:dyDescent="0.3">
      <c r="B172" s="237"/>
      <c r="C172" s="237"/>
      <c r="E172" s="235"/>
      <c r="F172" s="235"/>
      <c r="G172" s="235"/>
    </row>
    <row r="173" spans="1:12" x14ac:dyDescent="0.3">
      <c r="D173" s="235"/>
      <c r="E173" s="235"/>
      <c r="F173" s="235"/>
      <c r="G173" s="235"/>
    </row>
    <row r="174" spans="1:12" x14ac:dyDescent="0.3">
      <c r="E174" s="235"/>
      <c r="F174" s="235"/>
      <c r="G174" s="235"/>
    </row>
    <row r="176" spans="1:12" x14ac:dyDescent="0.3">
      <c r="A176" s="237"/>
      <c r="B176" s="237"/>
      <c r="C176" s="237"/>
    </row>
    <row r="180" spans="1:18" ht="26.4" x14ac:dyDescent="0.3">
      <c r="A180" s="231" t="s">
        <v>47</v>
      </c>
      <c r="B180" s="231" t="s">
        <v>48</v>
      </c>
      <c r="C180" s="231" t="s">
        <v>0</v>
      </c>
      <c r="D180" s="231" t="s">
        <v>265</v>
      </c>
      <c r="E180" s="231" t="s">
        <v>186</v>
      </c>
      <c r="G180" s="249" t="s">
        <v>187</v>
      </c>
      <c r="H180" s="250" t="s">
        <v>197</v>
      </c>
      <c r="I180" s="250" t="s">
        <v>257</v>
      </c>
      <c r="J180" s="251" t="s">
        <v>258</v>
      </c>
      <c r="K180" s="250" t="s">
        <v>259</v>
      </c>
      <c r="L180" s="250" t="s">
        <v>260</v>
      </c>
      <c r="M180" s="250" t="s">
        <v>262</v>
      </c>
      <c r="N180" s="250" t="s">
        <v>263</v>
      </c>
      <c r="O180" s="250" t="s">
        <v>200</v>
      </c>
      <c r="P180" s="250" t="s">
        <v>201</v>
      </c>
      <c r="Q180" s="252" t="s">
        <v>264</v>
      </c>
      <c r="R180" s="251" t="s">
        <v>261</v>
      </c>
    </row>
    <row r="181" spans="1:18" x14ac:dyDescent="0.3">
      <c r="A181" s="171" t="s">
        <v>168</v>
      </c>
      <c r="B181" s="171" t="s">
        <v>172</v>
      </c>
      <c r="C181" s="171" t="s">
        <v>187</v>
      </c>
      <c r="D181" s="171">
        <v>66.66</v>
      </c>
      <c r="E181" s="232">
        <v>1.1000000000000001</v>
      </c>
      <c r="G181" s="171">
        <v>66.66</v>
      </c>
      <c r="H181" s="171">
        <v>178.86</v>
      </c>
      <c r="I181" s="171">
        <v>126.27</v>
      </c>
      <c r="J181" s="171">
        <v>126.27</v>
      </c>
      <c r="K181" s="171">
        <v>280</v>
      </c>
      <c r="L181" s="171">
        <v>253.39</v>
      </c>
      <c r="M181" s="171">
        <v>67.5</v>
      </c>
      <c r="N181" s="171">
        <v>60</v>
      </c>
      <c r="O181" s="171">
        <v>50</v>
      </c>
      <c r="P181" s="171">
        <v>400</v>
      </c>
      <c r="Q181" s="171">
        <v>30</v>
      </c>
      <c r="R181" s="171">
        <v>250</v>
      </c>
    </row>
    <row r="182" spans="1:18" x14ac:dyDescent="0.3">
      <c r="A182" s="171" t="s">
        <v>168</v>
      </c>
      <c r="B182" s="171" t="s">
        <v>188</v>
      </c>
      <c r="C182" s="171" t="s">
        <v>197</v>
      </c>
      <c r="D182" s="171">
        <v>178.86</v>
      </c>
      <c r="E182" s="232">
        <v>1.27</v>
      </c>
      <c r="G182" s="232">
        <v>1.1000000000000001</v>
      </c>
      <c r="H182" s="232">
        <v>1.27</v>
      </c>
      <c r="I182" s="232">
        <v>1.18</v>
      </c>
      <c r="J182" s="232">
        <v>1.18</v>
      </c>
      <c r="K182" s="232">
        <v>1.18</v>
      </c>
      <c r="L182" s="232">
        <v>1.18</v>
      </c>
      <c r="M182" s="232">
        <v>0.93</v>
      </c>
      <c r="N182" s="232">
        <v>1.01</v>
      </c>
      <c r="O182" s="232">
        <v>1.36</v>
      </c>
      <c r="P182" s="232">
        <v>4.43</v>
      </c>
      <c r="Q182" s="232">
        <v>8</v>
      </c>
      <c r="R182" s="232">
        <v>1.07</v>
      </c>
    </row>
    <row r="183" spans="1:18" x14ac:dyDescent="0.3">
      <c r="A183" s="171" t="s">
        <v>169</v>
      </c>
      <c r="B183" s="171" t="s">
        <v>174</v>
      </c>
      <c r="C183" s="171" t="s">
        <v>190</v>
      </c>
      <c r="D183" s="171">
        <v>126.27</v>
      </c>
      <c r="E183" s="232">
        <v>1.18</v>
      </c>
    </row>
    <row r="184" spans="1:18" x14ac:dyDescent="0.3">
      <c r="A184" s="171" t="s">
        <v>169</v>
      </c>
      <c r="B184" s="171" t="s">
        <v>174</v>
      </c>
      <c r="C184" s="171" t="s">
        <v>192</v>
      </c>
      <c r="D184" s="171">
        <v>126.27</v>
      </c>
      <c r="E184" s="232">
        <v>1.18</v>
      </c>
      <c r="H184" s="254" t="s">
        <v>187</v>
      </c>
      <c r="I184" s="171" t="s">
        <v>266</v>
      </c>
    </row>
    <row r="185" spans="1:18" x14ac:dyDescent="0.3">
      <c r="A185" s="171" t="s">
        <v>169</v>
      </c>
      <c r="B185" s="171" t="s">
        <v>193</v>
      </c>
      <c r="C185" s="171" t="s">
        <v>205</v>
      </c>
      <c r="D185" s="171">
        <v>280</v>
      </c>
      <c r="E185" s="232">
        <v>1.18</v>
      </c>
      <c r="H185" s="254" t="s">
        <v>197</v>
      </c>
      <c r="I185" s="171" t="s">
        <v>267</v>
      </c>
    </row>
    <row r="186" spans="1:18" x14ac:dyDescent="0.3">
      <c r="A186" s="171" t="s">
        <v>169</v>
      </c>
      <c r="B186" s="171" t="s">
        <v>174</v>
      </c>
      <c r="C186" s="171" t="s">
        <v>204</v>
      </c>
      <c r="D186" s="171">
        <v>253.39</v>
      </c>
      <c r="E186" s="232">
        <v>1.18</v>
      </c>
      <c r="H186" s="254" t="s">
        <v>257</v>
      </c>
      <c r="I186" s="171" t="s">
        <v>268</v>
      </c>
    </row>
    <row r="187" spans="1:18" x14ac:dyDescent="0.3">
      <c r="A187" s="171" t="s">
        <v>170</v>
      </c>
      <c r="B187" s="171" t="s">
        <v>176</v>
      </c>
      <c r="C187" s="171" t="s">
        <v>198</v>
      </c>
      <c r="D187" s="171">
        <v>67.5</v>
      </c>
      <c r="E187" s="232">
        <v>0.93</v>
      </c>
      <c r="H187" s="255" t="s">
        <v>258</v>
      </c>
      <c r="I187" s="171" t="s">
        <v>269</v>
      </c>
    </row>
    <row r="188" spans="1:18" x14ac:dyDescent="0.3">
      <c r="A188" s="171" t="s">
        <v>170</v>
      </c>
      <c r="B188" s="171" t="s">
        <v>176</v>
      </c>
      <c r="C188" s="171" t="s">
        <v>199</v>
      </c>
      <c r="D188" s="171">
        <v>60</v>
      </c>
      <c r="E188" s="232">
        <v>1.01</v>
      </c>
      <c r="H188" s="254" t="s">
        <v>259</v>
      </c>
      <c r="I188" s="171" t="s">
        <v>270</v>
      </c>
    </row>
    <row r="189" spans="1:18" x14ac:dyDescent="0.3">
      <c r="A189" s="171" t="s">
        <v>170</v>
      </c>
      <c r="B189" s="171" t="s">
        <v>176</v>
      </c>
      <c r="C189" s="171" t="s">
        <v>200</v>
      </c>
      <c r="D189" s="171">
        <v>50</v>
      </c>
      <c r="E189" s="232">
        <v>1.36</v>
      </c>
      <c r="H189" s="254" t="s">
        <v>260</v>
      </c>
      <c r="I189" s="171" t="s">
        <v>271</v>
      </c>
    </row>
    <row r="190" spans="1:18" x14ac:dyDescent="0.3">
      <c r="A190" s="171" t="s">
        <v>171</v>
      </c>
      <c r="B190" s="171" t="s">
        <v>195</v>
      </c>
      <c r="C190" s="171" t="s">
        <v>201</v>
      </c>
      <c r="D190" s="171">
        <v>400</v>
      </c>
      <c r="E190" s="232">
        <v>4.43</v>
      </c>
      <c r="H190" s="254" t="s">
        <v>262</v>
      </c>
      <c r="I190" s="171" t="s">
        <v>272</v>
      </c>
    </row>
    <row r="191" spans="1:18" x14ac:dyDescent="0.3">
      <c r="A191" s="171" t="s">
        <v>171</v>
      </c>
      <c r="B191" s="171" t="s">
        <v>195</v>
      </c>
      <c r="C191" s="171" t="s">
        <v>196</v>
      </c>
      <c r="D191" s="171">
        <v>30</v>
      </c>
      <c r="E191" s="232">
        <v>8</v>
      </c>
      <c r="H191" s="254" t="s">
        <v>263</v>
      </c>
      <c r="I191" s="171" t="s">
        <v>273</v>
      </c>
    </row>
    <row r="192" spans="1:18" x14ac:dyDescent="0.3">
      <c r="A192" s="171" t="s">
        <v>208</v>
      </c>
      <c r="B192" s="171" t="s">
        <v>212</v>
      </c>
      <c r="C192" s="171" t="s">
        <v>213</v>
      </c>
      <c r="D192" s="171">
        <v>250</v>
      </c>
      <c r="E192" s="232">
        <v>1.07</v>
      </c>
      <c r="H192" s="254" t="s">
        <v>200</v>
      </c>
      <c r="I192" s="171" t="s">
        <v>274</v>
      </c>
    </row>
    <row r="193" spans="1:9" x14ac:dyDescent="0.3">
      <c r="H193" s="254" t="s">
        <v>201</v>
      </c>
      <c r="I193" s="171" t="s">
        <v>275</v>
      </c>
    </row>
    <row r="194" spans="1:9" x14ac:dyDescent="0.3">
      <c r="A194" s="237"/>
      <c r="B194" s="253" t="s">
        <v>168</v>
      </c>
      <c r="C194" s="231" t="s">
        <v>170</v>
      </c>
      <c r="E194" s="171" t="s">
        <v>233</v>
      </c>
      <c r="F194" s="171" t="s">
        <v>241</v>
      </c>
      <c r="H194" s="254" t="s">
        <v>264</v>
      </c>
      <c r="I194" s="171" t="s">
        <v>276</v>
      </c>
    </row>
    <row r="195" spans="1:9" x14ac:dyDescent="0.3">
      <c r="B195" s="171" t="s">
        <v>187</v>
      </c>
      <c r="C195" s="171" t="s">
        <v>262</v>
      </c>
      <c r="E195" s="171" t="s">
        <v>234</v>
      </c>
      <c r="F195" s="171" t="s">
        <v>242</v>
      </c>
      <c r="H195" s="255" t="s">
        <v>261</v>
      </c>
      <c r="I195" s="171" t="s">
        <v>277</v>
      </c>
    </row>
    <row r="196" spans="1:9" x14ac:dyDescent="0.3">
      <c r="B196" s="171" t="s">
        <v>197</v>
      </c>
      <c r="C196" s="171" t="s">
        <v>263</v>
      </c>
      <c r="E196" s="171" t="s">
        <v>174</v>
      </c>
      <c r="F196" s="171" t="s">
        <v>243</v>
      </c>
      <c r="H196" s="221"/>
    </row>
    <row r="197" spans="1:9" x14ac:dyDescent="0.3">
      <c r="C197" s="171" t="s">
        <v>200</v>
      </c>
      <c r="E197" s="171" t="s">
        <v>235</v>
      </c>
      <c r="F197" s="171" t="s">
        <v>244</v>
      </c>
    </row>
    <row r="198" spans="1:9" x14ac:dyDescent="0.3">
      <c r="C198" s="171" t="s">
        <v>201</v>
      </c>
      <c r="E198" s="171" t="s">
        <v>249</v>
      </c>
      <c r="F198" s="171" t="s">
        <v>245</v>
      </c>
    </row>
    <row r="199" spans="1:9" x14ac:dyDescent="0.3">
      <c r="C199" s="171" t="s">
        <v>264</v>
      </c>
      <c r="E199" s="171" t="s">
        <v>250</v>
      </c>
      <c r="F199" s="171" t="s">
        <v>246</v>
      </c>
    </row>
    <row r="200" spans="1:9" x14ac:dyDescent="0.3">
      <c r="A200" s="231" t="s">
        <v>169</v>
      </c>
      <c r="B200" s="231" t="s">
        <v>208</v>
      </c>
      <c r="C200" s="231" t="s">
        <v>171</v>
      </c>
      <c r="E200" s="171" t="s">
        <v>236</v>
      </c>
      <c r="F200" s="171" t="s">
        <v>247</v>
      </c>
    </row>
    <row r="201" spans="1:9" x14ac:dyDescent="0.3">
      <c r="A201" s="171" t="s">
        <v>257</v>
      </c>
      <c r="B201" s="171" t="s">
        <v>261</v>
      </c>
      <c r="C201" s="171" t="s">
        <v>201</v>
      </c>
      <c r="E201" s="171" t="s">
        <v>177</v>
      </c>
      <c r="F201" s="171" t="s">
        <v>248</v>
      </c>
    </row>
    <row r="202" spans="1:9" x14ac:dyDescent="0.3">
      <c r="A202" s="171" t="s">
        <v>258</v>
      </c>
      <c r="C202" s="171" t="s">
        <v>264</v>
      </c>
      <c r="E202" s="171" t="s">
        <v>251</v>
      </c>
      <c r="F202" s="171" t="s">
        <v>252</v>
      </c>
    </row>
    <row r="203" spans="1:9" x14ac:dyDescent="0.3">
      <c r="A203" s="171" t="s">
        <v>259</v>
      </c>
    </row>
    <row r="204" spans="1:9" x14ac:dyDescent="0.3">
      <c r="A204" s="171" t="s">
        <v>260</v>
      </c>
    </row>
    <row r="206" spans="1:9" x14ac:dyDescent="0.3">
      <c r="A206" s="231" t="s">
        <v>0</v>
      </c>
      <c r="B206" s="231" t="s">
        <v>48</v>
      </c>
    </row>
    <row r="207" spans="1:9" x14ac:dyDescent="0.3">
      <c r="A207" s="96" t="s">
        <v>187</v>
      </c>
      <c r="B207" s="171" t="s">
        <v>233</v>
      </c>
    </row>
    <row r="208" spans="1:9" x14ac:dyDescent="0.3">
      <c r="A208" s="93" t="s">
        <v>197</v>
      </c>
      <c r="B208" s="171" t="s">
        <v>234</v>
      </c>
    </row>
    <row r="209" spans="1:3" ht="27" x14ac:dyDescent="0.3">
      <c r="A209" s="93" t="s">
        <v>257</v>
      </c>
      <c r="B209" s="171" t="s">
        <v>174</v>
      </c>
    </row>
    <row r="210" spans="1:3" ht="26.4" x14ac:dyDescent="0.3">
      <c r="A210" s="200" t="s">
        <v>258</v>
      </c>
      <c r="B210" s="171" t="s">
        <v>174</v>
      </c>
    </row>
    <row r="211" spans="1:3" ht="27" x14ac:dyDescent="0.3">
      <c r="A211" s="93" t="s">
        <v>259</v>
      </c>
      <c r="B211" s="171" t="s">
        <v>235</v>
      </c>
    </row>
    <row r="212" spans="1:3" ht="27" x14ac:dyDescent="0.3">
      <c r="A212" s="93" t="s">
        <v>260</v>
      </c>
      <c r="B212" s="171" t="s">
        <v>174</v>
      </c>
    </row>
    <row r="213" spans="1:3" x14ac:dyDescent="0.3">
      <c r="A213" s="93" t="s">
        <v>262</v>
      </c>
      <c r="B213" s="171" t="s">
        <v>236</v>
      </c>
    </row>
    <row r="214" spans="1:3" x14ac:dyDescent="0.3">
      <c r="A214" s="93" t="s">
        <v>263</v>
      </c>
      <c r="B214" s="171" t="s">
        <v>236</v>
      </c>
    </row>
    <row r="215" spans="1:3" x14ac:dyDescent="0.3">
      <c r="A215" s="93" t="s">
        <v>200</v>
      </c>
      <c r="B215" s="171" t="s">
        <v>236</v>
      </c>
    </row>
    <row r="216" spans="1:3" x14ac:dyDescent="0.3">
      <c r="A216" s="93" t="s">
        <v>201</v>
      </c>
      <c r="B216" s="171" t="s">
        <v>177</v>
      </c>
      <c r="C216" s="171" t="s">
        <v>251</v>
      </c>
    </row>
    <row r="217" spans="1:3" x14ac:dyDescent="0.3">
      <c r="A217" s="197" t="s">
        <v>264</v>
      </c>
      <c r="B217" s="171" t="s">
        <v>177</v>
      </c>
      <c r="C217" s="171" t="s">
        <v>251</v>
      </c>
    </row>
    <row r="218" spans="1:3" ht="26.4" x14ac:dyDescent="0.3">
      <c r="A218" s="200" t="s">
        <v>261</v>
      </c>
      <c r="B218" s="171" t="s">
        <v>249</v>
      </c>
      <c r="C218" s="171" t="s">
        <v>250</v>
      </c>
    </row>
  </sheetData>
  <mergeCells count="5">
    <mergeCell ref="D96:E96"/>
    <mergeCell ref="J27:J84"/>
    <mergeCell ref="D94:E95"/>
    <mergeCell ref="F94:I95"/>
    <mergeCell ref="J94:L95"/>
  </mergeCells>
  <phoneticPr fontId="23" type="noConversion"/>
  <dataValidations count="4">
    <dataValidation type="list" allowBlank="1" showInputMessage="1" showErrorMessage="1" sqref="D3" xr:uid="{2021D15A-9BD5-453F-819A-5AC6A0791CE0}">
      <formula1>$A$169:$C$169</formula1>
    </dataValidation>
    <dataValidation type="list" allowBlank="1" showInputMessage="1" showErrorMessage="1" sqref="D92" xr:uid="{2C07A602-802D-4A89-BDC5-79BB0A54A7C2}">
      <formula1>INDIRECT(D91)</formula1>
    </dataValidation>
    <dataValidation type="list" allowBlank="1" showInputMessage="1" showErrorMessage="1" sqref="D5" xr:uid="{9793D0B3-302B-42BB-9169-F6EAE82456C8}">
      <formula1>INDIRECT($D$3)</formula1>
    </dataValidation>
    <dataValidation type="list" allowBlank="1" showInputMessage="1" showErrorMessage="1" sqref="D9 D7" xr:uid="{11560C45-17C1-4657-9843-80D0C69CA789}">
      <formula1>INDIRECT(D5)</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2E95-D23E-4AC1-AC39-23D2F90CD01F}">
  <dimension ref="A1:Q63"/>
  <sheetViews>
    <sheetView zoomScale="55" zoomScaleNormal="55" workbookViewId="0">
      <selection activeCell="N61" sqref="N61"/>
    </sheetView>
  </sheetViews>
  <sheetFormatPr defaultRowHeight="15.6" x14ac:dyDescent="0.3"/>
  <cols>
    <col min="1" max="1" width="14.8984375" style="136" customWidth="1"/>
    <col min="2" max="2" width="57.8984375" style="129" customWidth="1"/>
    <col min="3" max="3" width="12.19921875" style="128" customWidth="1"/>
    <col min="4" max="7" width="14.09765625" style="128" customWidth="1"/>
    <col min="8" max="12" width="14.09765625" customWidth="1"/>
    <col min="14" max="14" width="13.69921875" customWidth="1"/>
    <col min="15" max="15" width="42.5" bestFit="1" customWidth="1"/>
    <col min="16" max="16" width="16.19921875" bestFit="1" customWidth="1"/>
    <col min="17" max="17" width="9.19921875" bestFit="1" customWidth="1"/>
  </cols>
  <sheetData>
    <row r="1" spans="1:17" ht="16.2" customHeight="1" x14ac:dyDescent="0.3">
      <c r="A1" s="18" t="s">
        <v>12</v>
      </c>
      <c r="B1" s="196"/>
      <c r="D1" s="265" t="s">
        <v>209</v>
      </c>
      <c r="E1" s="265"/>
      <c r="F1" s="266" t="s">
        <v>210</v>
      </c>
      <c r="G1" s="266"/>
      <c r="H1" s="266"/>
      <c r="I1" s="266"/>
      <c r="J1" s="267" t="s">
        <v>211</v>
      </c>
      <c r="K1" s="267"/>
      <c r="L1" s="267"/>
      <c r="N1" s="40" t="s">
        <v>111</v>
      </c>
      <c r="O1" s="1"/>
      <c r="P1" s="1"/>
      <c r="Q1" s="1"/>
    </row>
    <row r="2" spans="1:17" ht="16.2" customHeight="1" x14ac:dyDescent="0.3">
      <c r="D2" s="265"/>
      <c r="E2" s="265"/>
      <c r="F2" s="266"/>
      <c r="G2" s="266"/>
      <c r="H2" s="266"/>
      <c r="I2" s="266"/>
      <c r="J2" s="267"/>
      <c r="K2" s="267"/>
      <c r="L2" s="267"/>
      <c r="N2" s="31"/>
      <c r="O2" s="1"/>
      <c r="P2" s="31" t="s">
        <v>112</v>
      </c>
      <c r="Q2" s="1">
        <v>1</v>
      </c>
    </row>
    <row r="3" spans="1:17" ht="16.2" customHeight="1" x14ac:dyDescent="0.3">
      <c r="D3" s="191"/>
      <c r="E3" s="191"/>
      <c r="F3" s="192"/>
      <c r="G3" s="192"/>
      <c r="H3" s="192"/>
      <c r="I3" s="192"/>
      <c r="J3" s="193"/>
      <c r="K3" s="193"/>
      <c r="L3" s="193"/>
      <c r="N3" s="31"/>
      <c r="O3" s="1"/>
      <c r="P3" s="31"/>
      <c r="Q3" s="1"/>
    </row>
    <row r="4" spans="1:17" ht="16.2" customHeight="1" x14ac:dyDescent="0.3">
      <c r="C4" s="185"/>
      <c r="D4" s="187" t="s">
        <v>167</v>
      </c>
      <c r="E4" s="187" t="s">
        <v>168</v>
      </c>
      <c r="F4" s="187" t="s">
        <v>169</v>
      </c>
      <c r="G4" s="187" t="s">
        <v>169</v>
      </c>
      <c r="H4" s="187" t="s">
        <v>208</v>
      </c>
      <c r="I4" s="187" t="s">
        <v>208</v>
      </c>
      <c r="J4" s="187" t="s">
        <v>170</v>
      </c>
      <c r="K4" s="187" t="s">
        <v>171</v>
      </c>
      <c r="L4" s="187" t="s">
        <v>171</v>
      </c>
      <c r="N4" s="31"/>
      <c r="O4" s="1"/>
      <c r="P4" s="31" t="s">
        <v>113</v>
      </c>
      <c r="Q4" s="1" t="e">
        <f>ROUNDUP(Q2/Q5,0)</f>
        <v>#DIV/0!</v>
      </c>
    </row>
    <row r="5" spans="1:17" ht="43.8" customHeight="1" x14ac:dyDescent="0.3">
      <c r="A5" s="190" t="s">
        <v>109</v>
      </c>
      <c r="B5" s="187" t="s">
        <v>232</v>
      </c>
      <c r="C5" s="186" t="s">
        <v>6</v>
      </c>
      <c r="D5" s="194" t="s">
        <v>172</v>
      </c>
      <c r="E5" s="195" t="s">
        <v>173</v>
      </c>
      <c r="F5" s="194" t="s">
        <v>174</v>
      </c>
      <c r="G5" s="194" t="s">
        <v>175</v>
      </c>
      <c r="H5" s="194" t="s">
        <v>219</v>
      </c>
      <c r="I5" s="194" t="s">
        <v>217</v>
      </c>
      <c r="J5" s="194" t="s">
        <v>176</v>
      </c>
      <c r="K5" s="194" t="s">
        <v>177</v>
      </c>
      <c r="L5" s="194" t="s">
        <v>178</v>
      </c>
      <c r="N5" s="31"/>
      <c r="O5" s="1"/>
      <c r="P5" s="1"/>
      <c r="Q5" s="1"/>
    </row>
    <row r="6" spans="1:17" x14ac:dyDescent="0.3">
      <c r="A6" s="130" t="s">
        <v>0</v>
      </c>
      <c r="B6" s="89" t="s">
        <v>27</v>
      </c>
      <c r="C6" s="127" t="s">
        <v>5</v>
      </c>
      <c r="D6" s="127"/>
      <c r="E6" s="127"/>
      <c r="F6" s="127"/>
      <c r="G6" s="127"/>
      <c r="H6" s="182">
        <v>149</v>
      </c>
      <c r="I6" s="127"/>
      <c r="J6" s="127"/>
      <c r="K6" s="127"/>
      <c r="L6" s="182"/>
      <c r="N6" s="31"/>
      <c r="O6" s="1"/>
      <c r="P6" s="26" t="s">
        <v>6</v>
      </c>
      <c r="Q6" s="42" t="s">
        <v>2</v>
      </c>
    </row>
    <row r="7" spans="1:17" x14ac:dyDescent="0.3">
      <c r="A7" s="131"/>
      <c r="B7" s="91" t="s">
        <v>26</v>
      </c>
      <c r="C7" s="24" t="s">
        <v>7</v>
      </c>
      <c r="D7" s="24"/>
      <c r="E7" s="24"/>
      <c r="F7" s="24"/>
      <c r="G7" s="24"/>
      <c r="H7" s="21">
        <v>1.07</v>
      </c>
      <c r="I7" s="24"/>
      <c r="J7" s="24"/>
      <c r="K7" s="24"/>
      <c r="L7" s="21"/>
      <c r="N7" s="34" t="s">
        <v>0</v>
      </c>
      <c r="O7" s="12" t="s">
        <v>28</v>
      </c>
      <c r="P7" s="12" t="s">
        <v>16</v>
      </c>
      <c r="Q7" s="44">
        <f>Q2*$D7</f>
        <v>0</v>
      </c>
    </row>
    <row r="8" spans="1:17" x14ac:dyDescent="0.3">
      <c r="A8" s="131"/>
      <c r="B8" s="10"/>
      <c r="C8" s="24"/>
      <c r="D8" s="24"/>
      <c r="E8" s="24"/>
      <c r="F8" s="24"/>
      <c r="G8" s="24"/>
      <c r="H8" s="10"/>
      <c r="I8" s="24"/>
      <c r="J8" s="24"/>
      <c r="K8" s="24"/>
      <c r="L8" s="10"/>
      <c r="N8" s="30"/>
      <c r="O8" s="10" t="s">
        <v>29</v>
      </c>
      <c r="P8" s="10" t="s">
        <v>16</v>
      </c>
      <c r="Q8" s="45" t="e">
        <f>Q2*$D14</f>
        <v>#DIV/0!</v>
      </c>
    </row>
    <row r="9" spans="1:17" x14ac:dyDescent="0.3">
      <c r="A9" s="132"/>
      <c r="B9" s="11"/>
      <c r="C9" s="32"/>
      <c r="D9" s="32"/>
      <c r="E9" s="32"/>
      <c r="F9" s="32"/>
      <c r="G9" s="32"/>
      <c r="H9" s="11"/>
      <c r="I9" s="32"/>
      <c r="J9" s="32"/>
      <c r="K9" s="32"/>
      <c r="L9" s="11"/>
      <c r="N9" s="30"/>
      <c r="O9" s="10" t="s">
        <v>30</v>
      </c>
      <c r="P9" s="10" t="s">
        <v>16</v>
      </c>
      <c r="Q9" s="21" t="e">
        <f>Q4*$D23*$D24*$D4/1000</f>
        <v>#DIV/0!</v>
      </c>
    </row>
    <row r="10" spans="1:17" x14ac:dyDescent="0.3">
      <c r="A10" s="133" t="s">
        <v>40</v>
      </c>
      <c r="B10" s="5" t="s">
        <v>41</v>
      </c>
      <c r="C10" s="24" t="s">
        <v>16</v>
      </c>
      <c r="D10" s="24"/>
      <c r="E10" s="24"/>
      <c r="F10" s="24"/>
      <c r="G10" s="24"/>
      <c r="H10" s="10">
        <v>1.1481999999999999E-2</v>
      </c>
      <c r="I10" s="24"/>
      <c r="J10" s="24"/>
      <c r="K10" s="24"/>
      <c r="L10" s="10"/>
      <c r="N10" s="30"/>
      <c r="O10" s="10" t="s">
        <v>24</v>
      </c>
      <c r="P10" s="10" t="s">
        <v>16</v>
      </c>
      <c r="Q10" s="21" t="e">
        <f>(Q9-Q7-Q8)*$D32</f>
        <v>#DIV/0!</v>
      </c>
    </row>
    <row r="11" spans="1:17" x14ac:dyDescent="0.3">
      <c r="A11" s="133"/>
      <c r="B11" s="21" t="s">
        <v>37</v>
      </c>
      <c r="C11" s="24" t="s">
        <v>64</v>
      </c>
      <c r="D11" s="21" t="e">
        <f t="shared" ref="D11:L11" si="0">D10*1000/D7</f>
        <v>#DIV/0!</v>
      </c>
      <c r="E11" s="21" t="e">
        <f t="shared" si="0"/>
        <v>#DIV/0!</v>
      </c>
      <c r="F11" s="21" t="e">
        <f t="shared" si="0"/>
        <v>#DIV/0!</v>
      </c>
      <c r="G11" s="21" t="e">
        <f t="shared" si="0"/>
        <v>#DIV/0!</v>
      </c>
      <c r="H11" s="21">
        <f t="shared" si="0"/>
        <v>10.730841121495326</v>
      </c>
      <c r="I11" s="21" t="e">
        <f t="shared" si="0"/>
        <v>#DIV/0!</v>
      </c>
      <c r="J11" s="21" t="e">
        <f t="shared" si="0"/>
        <v>#DIV/0!</v>
      </c>
      <c r="K11" s="21" t="e">
        <f t="shared" si="0"/>
        <v>#DIV/0!</v>
      </c>
      <c r="L11" s="21" t="e">
        <f t="shared" si="0"/>
        <v>#DIV/0!</v>
      </c>
      <c r="N11" s="30"/>
      <c r="O11" s="10" t="s">
        <v>32</v>
      </c>
      <c r="P11" s="10" t="s">
        <v>16</v>
      </c>
      <c r="Q11" s="21" t="e">
        <f>Q9-Q10-Q7-Q8</f>
        <v>#DIV/0!</v>
      </c>
    </row>
    <row r="12" spans="1:17" x14ac:dyDescent="0.3">
      <c r="A12" s="131"/>
      <c r="B12" s="5" t="s">
        <v>42</v>
      </c>
      <c r="C12" s="24" t="s">
        <v>45</v>
      </c>
      <c r="D12" s="24"/>
      <c r="E12" s="24"/>
      <c r="F12" s="24"/>
      <c r="G12" s="24"/>
      <c r="H12" s="10">
        <v>11</v>
      </c>
      <c r="I12" s="24"/>
      <c r="J12" s="24"/>
      <c r="K12" s="24"/>
      <c r="L12" s="10"/>
      <c r="N12" s="30"/>
      <c r="O12" s="10" t="s">
        <v>8</v>
      </c>
      <c r="P12" s="10" t="s">
        <v>16</v>
      </c>
      <c r="Q12" s="21" t="e">
        <f>Q11+Q8+Q7</f>
        <v>#DIV/0!</v>
      </c>
    </row>
    <row r="13" spans="1:17" x14ac:dyDescent="0.3">
      <c r="A13" s="131"/>
      <c r="B13" s="5" t="s">
        <v>43</v>
      </c>
      <c r="C13" s="24" t="s">
        <v>46</v>
      </c>
      <c r="D13" s="24"/>
      <c r="E13" s="24"/>
      <c r="F13" s="24"/>
      <c r="G13" s="24"/>
      <c r="H13" s="10">
        <v>2</v>
      </c>
      <c r="I13" s="24"/>
      <c r="J13" s="24"/>
      <c r="K13" s="24"/>
      <c r="L13" s="10"/>
      <c r="N13" s="30"/>
      <c r="O13" s="10"/>
      <c r="P13" s="10"/>
      <c r="Q13" s="21"/>
    </row>
    <row r="14" spans="1:17" x14ac:dyDescent="0.3">
      <c r="A14" s="131"/>
      <c r="B14" s="21" t="s">
        <v>69</v>
      </c>
      <c r="C14" s="24" t="s">
        <v>68</v>
      </c>
      <c r="D14" s="21" t="e">
        <f t="shared" ref="D14:L14" si="1">D10*1000/(D12*D13)/D7</f>
        <v>#DIV/0!</v>
      </c>
      <c r="E14" s="21" t="e">
        <f t="shared" si="1"/>
        <v>#DIV/0!</v>
      </c>
      <c r="F14" s="21" t="e">
        <f t="shared" si="1"/>
        <v>#DIV/0!</v>
      </c>
      <c r="G14" s="21" t="e">
        <f t="shared" si="1"/>
        <v>#DIV/0!</v>
      </c>
      <c r="H14" s="21">
        <f t="shared" si="1"/>
        <v>0.4877655055225148</v>
      </c>
      <c r="I14" s="21" t="e">
        <f t="shared" si="1"/>
        <v>#DIV/0!</v>
      </c>
      <c r="J14" s="21" t="e">
        <f t="shared" si="1"/>
        <v>#DIV/0!</v>
      </c>
      <c r="K14" s="21" t="e">
        <f t="shared" si="1"/>
        <v>#DIV/0!</v>
      </c>
      <c r="L14" s="21" t="e">
        <f t="shared" si="1"/>
        <v>#DIV/0!</v>
      </c>
      <c r="N14" s="30"/>
      <c r="O14" s="3" t="s">
        <v>84</v>
      </c>
      <c r="P14" s="3" t="s">
        <v>3</v>
      </c>
      <c r="Q14" s="47" t="e">
        <f>Q12*$D2</f>
        <v>#DIV/0!</v>
      </c>
    </row>
    <row r="15" spans="1:17" x14ac:dyDescent="0.3">
      <c r="A15" s="131"/>
      <c r="B15" s="10"/>
      <c r="C15" s="24"/>
      <c r="D15" s="24"/>
      <c r="E15" s="24"/>
      <c r="F15" s="24"/>
      <c r="G15" s="24"/>
      <c r="H15" s="10"/>
      <c r="I15" s="24"/>
      <c r="J15" s="24"/>
      <c r="K15" s="24"/>
      <c r="L15" s="10"/>
      <c r="N15" s="30"/>
      <c r="O15" s="10"/>
      <c r="P15" s="10"/>
      <c r="Q15" s="10"/>
    </row>
    <row r="16" spans="1:17" x14ac:dyDescent="0.3">
      <c r="A16" s="131"/>
      <c r="B16" s="6" t="s">
        <v>44</v>
      </c>
      <c r="C16" s="24" t="s">
        <v>4</v>
      </c>
      <c r="D16" s="178">
        <v>0.3</v>
      </c>
      <c r="E16" s="178">
        <v>0.3</v>
      </c>
      <c r="F16" s="178">
        <v>0.25</v>
      </c>
      <c r="G16" s="178">
        <v>0.15</v>
      </c>
      <c r="H16" s="178">
        <v>0.15</v>
      </c>
      <c r="I16" s="178">
        <v>0.2</v>
      </c>
      <c r="J16" s="178">
        <v>0</v>
      </c>
      <c r="K16" s="178">
        <v>0.3</v>
      </c>
      <c r="L16" s="178">
        <v>0.3</v>
      </c>
      <c r="N16" s="62"/>
      <c r="O16" s="11"/>
      <c r="P16" s="11"/>
      <c r="Q16" s="11"/>
    </row>
    <row r="17" spans="1:17" x14ac:dyDescent="0.3">
      <c r="A17" s="131"/>
      <c r="B17" s="21" t="s">
        <v>65</v>
      </c>
      <c r="C17" s="24" t="s">
        <v>16</v>
      </c>
      <c r="D17" s="24">
        <f>D10*D16</f>
        <v>0</v>
      </c>
      <c r="E17" s="24">
        <f t="shared" ref="E17:L17" si="2">E10*E16</f>
        <v>0</v>
      </c>
      <c r="F17" s="24">
        <f t="shared" si="2"/>
        <v>0</v>
      </c>
      <c r="G17" s="24">
        <f t="shared" si="2"/>
        <v>0</v>
      </c>
      <c r="H17" s="24">
        <f t="shared" si="2"/>
        <v>1.7222999999999997E-3</v>
      </c>
      <c r="I17" s="24">
        <f t="shared" si="2"/>
        <v>0</v>
      </c>
      <c r="J17" s="24">
        <f t="shared" si="2"/>
        <v>0</v>
      </c>
      <c r="K17" s="24">
        <f t="shared" si="2"/>
        <v>0</v>
      </c>
      <c r="L17" s="24">
        <f t="shared" si="2"/>
        <v>0</v>
      </c>
      <c r="N17" s="34" t="s">
        <v>88</v>
      </c>
      <c r="O17" s="12" t="s">
        <v>91</v>
      </c>
      <c r="P17" s="12" t="s">
        <v>13</v>
      </c>
      <c r="Q17" s="12" t="e">
        <f>(Q4-1)*$D38+$D37</f>
        <v>#DIV/0!</v>
      </c>
    </row>
    <row r="18" spans="1:17" x14ac:dyDescent="0.3">
      <c r="A18" s="131"/>
      <c r="B18" s="10"/>
      <c r="C18" s="24"/>
      <c r="D18" s="24"/>
      <c r="E18" s="24"/>
      <c r="F18" s="24"/>
      <c r="G18" s="24"/>
      <c r="H18" s="10"/>
      <c r="I18" s="24"/>
      <c r="J18" s="24"/>
      <c r="K18" s="24"/>
      <c r="L18" s="10"/>
      <c r="N18" s="24"/>
      <c r="O18" s="10"/>
      <c r="P18" s="10"/>
      <c r="Q18" s="10"/>
    </row>
    <row r="19" spans="1:17" x14ac:dyDescent="0.3">
      <c r="A19" s="131"/>
      <c r="B19" s="10"/>
      <c r="C19" s="24"/>
      <c r="D19" s="24"/>
      <c r="E19" s="24"/>
      <c r="F19" s="24"/>
      <c r="G19" s="24"/>
      <c r="H19" s="10"/>
      <c r="I19" s="24"/>
      <c r="J19" s="24"/>
      <c r="K19" s="24"/>
      <c r="L19" s="10"/>
      <c r="N19" s="24"/>
      <c r="O19" s="3" t="s">
        <v>94</v>
      </c>
      <c r="P19" s="3" t="s">
        <v>3</v>
      </c>
      <c r="Q19" s="47" t="e">
        <f>Q17*$D58</f>
        <v>#DIV/0!</v>
      </c>
    </row>
    <row r="20" spans="1:17" x14ac:dyDescent="0.3">
      <c r="A20" s="130" t="s">
        <v>48</v>
      </c>
      <c r="B20" s="56" t="s">
        <v>33</v>
      </c>
      <c r="C20" s="127" t="s">
        <v>3</v>
      </c>
      <c r="D20" s="179">
        <v>3499</v>
      </c>
      <c r="E20" s="179">
        <v>145000</v>
      </c>
      <c r="F20" s="179">
        <v>3500</v>
      </c>
      <c r="G20" s="179">
        <v>990000</v>
      </c>
      <c r="H20" s="179">
        <v>21700</v>
      </c>
      <c r="I20" s="179" t="s">
        <v>220</v>
      </c>
      <c r="J20" s="179">
        <v>1055000</v>
      </c>
      <c r="K20" s="179">
        <v>248000</v>
      </c>
      <c r="L20" s="184">
        <v>1758000</v>
      </c>
      <c r="N20" s="24"/>
      <c r="O20" s="10"/>
      <c r="P20" s="10"/>
      <c r="Q20" s="10"/>
    </row>
    <row r="21" spans="1:17" x14ac:dyDescent="0.3">
      <c r="A21" s="131"/>
      <c r="B21" s="5" t="s">
        <v>19</v>
      </c>
      <c r="C21" s="24" t="s">
        <v>11</v>
      </c>
      <c r="D21" s="172">
        <v>7</v>
      </c>
      <c r="E21" s="24">
        <v>7</v>
      </c>
      <c r="F21" s="24">
        <v>7</v>
      </c>
      <c r="G21" s="24">
        <v>7</v>
      </c>
      <c r="H21" s="10">
        <v>7</v>
      </c>
      <c r="I21" s="24">
        <v>7</v>
      </c>
      <c r="J21" s="24">
        <v>7</v>
      </c>
      <c r="K21" s="24">
        <v>7</v>
      </c>
      <c r="L21" s="10">
        <v>7</v>
      </c>
      <c r="N21" s="32"/>
      <c r="O21" s="11"/>
      <c r="P21" s="11"/>
      <c r="Q21" s="11"/>
    </row>
    <row r="22" spans="1:17" x14ac:dyDescent="0.3">
      <c r="A22" s="131"/>
      <c r="B22" s="6" t="s">
        <v>49</v>
      </c>
      <c r="C22" s="24" t="s">
        <v>4</v>
      </c>
      <c r="D22" s="180">
        <v>7.0000000000000007E-2</v>
      </c>
      <c r="E22" s="180">
        <v>7.0000000000000007E-2</v>
      </c>
      <c r="F22" s="180">
        <v>7.0000000000000007E-2</v>
      </c>
      <c r="G22" s="180">
        <v>7.0000000000000007E-2</v>
      </c>
      <c r="H22" s="180">
        <v>7.0000000000000007E-2</v>
      </c>
      <c r="I22" s="180">
        <v>7.0000000000000007E-2</v>
      </c>
      <c r="J22" s="180">
        <v>7.0000000000000007E-2</v>
      </c>
      <c r="K22" s="180">
        <v>7.0000000000000007E-2</v>
      </c>
      <c r="L22" s="178">
        <v>7.0000000000000007E-2</v>
      </c>
      <c r="N22" s="34" t="s">
        <v>48</v>
      </c>
      <c r="O22" s="12" t="s">
        <v>77</v>
      </c>
      <c r="P22" s="12" t="s">
        <v>3</v>
      </c>
      <c r="Q22" s="57">
        <f>$D17*(1+$D20)</f>
        <v>0</v>
      </c>
    </row>
    <row r="23" spans="1:17" x14ac:dyDescent="0.3">
      <c r="A23" s="131"/>
      <c r="B23" s="6" t="s">
        <v>51</v>
      </c>
      <c r="C23" s="24" t="s">
        <v>4</v>
      </c>
      <c r="D23" s="180">
        <v>0.05</v>
      </c>
      <c r="E23" s="180">
        <v>0.05</v>
      </c>
      <c r="F23" s="180">
        <v>0.35</v>
      </c>
      <c r="G23" s="180">
        <v>0.1</v>
      </c>
      <c r="H23" s="180">
        <v>0.35</v>
      </c>
      <c r="I23" s="180">
        <v>0.1</v>
      </c>
      <c r="J23" s="180">
        <v>0.2</v>
      </c>
      <c r="K23" s="180">
        <v>0.5</v>
      </c>
      <c r="L23" s="178">
        <v>0.5</v>
      </c>
      <c r="N23" s="24"/>
      <c r="O23" s="10" t="s">
        <v>79</v>
      </c>
      <c r="P23" s="10" t="s">
        <v>3</v>
      </c>
      <c r="Q23" s="50" t="e">
        <f>$D19*Q22/(1-(1+$D19)^(-1*$D18))</f>
        <v>#DIV/0!</v>
      </c>
    </row>
    <row r="24" spans="1:17" x14ac:dyDescent="0.3">
      <c r="A24" s="131"/>
      <c r="B24" s="6" t="s">
        <v>50</v>
      </c>
      <c r="C24" s="24" t="s">
        <v>4</v>
      </c>
      <c r="D24" s="180">
        <v>0</v>
      </c>
      <c r="E24" s="180">
        <v>7.0000000000000007E-2</v>
      </c>
      <c r="F24" s="180">
        <v>0.05</v>
      </c>
      <c r="G24" s="180">
        <v>0.05</v>
      </c>
      <c r="H24" s="180">
        <v>0.05</v>
      </c>
      <c r="I24" s="180">
        <v>0.05</v>
      </c>
      <c r="J24" s="180">
        <v>0.05</v>
      </c>
      <c r="K24" s="180">
        <v>0.05</v>
      </c>
      <c r="L24" s="178">
        <v>0.05</v>
      </c>
      <c r="N24" s="30"/>
      <c r="O24" s="10" t="s">
        <v>80</v>
      </c>
      <c r="P24" s="10" t="s">
        <v>3</v>
      </c>
      <c r="Q24" s="50">
        <f>$D21*$D17</f>
        <v>0</v>
      </c>
    </row>
    <row r="25" spans="1:17" ht="16.2" thickBot="1" x14ac:dyDescent="0.35">
      <c r="A25" s="131"/>
      <c r="B25" s="10"/>
      <c r="C25" s="24"/>
      <c r="D25" s="172"/>
      <c r="E25" s="24"/>
      <c r="F25" s="24"/>
      <c r="G25" s="24"/>
      <c r="H25" s="10"/>
      <c r="I25" s="24"/>
      <c r="J25" s="24"/>
      <c r="K25" s="24"/>
      <c r="L25" s="10"/>
      <c r="N25" s="30"/>
      <c r="O25" s="10" t="s">
        <v>78</v>
      </c>
      <c r="P25" s="10"/>
      <c r="Q25" s="16" t="e">
        <f>Q24+Q23</f>
        <v>#DIV/0!</v>
      </c>
    </row>
    <row r="26" spans="1:17" ht="16.2" thickBot="1" x14ac:dyDescent="0.35">
      <c r="A26" s="131"/>
      <c r="B26" s="177" t="s">
        <v>66</v>
      </c>
      <c r="C26" s="177" t="s">
        <v>46</v>
      </c>
      <c r="D26" s="177">
        <v>462</v>
      </c>
      <c r="E26" s="177">
        <v>1441</v>
      </c>
      <c r="F26" s="177">
        <v>210</v>
      </c>
      <c r="G26" s="177">
        <v>11250</v>
      </c>
      <c r="H26" s="177">
        <v>87.61</v>
      </c>
      <c r="I26" s="177">
        <v>87.61</v>
      </c>
      <c r="J26" s="177">
        <v>2660</v>
      </c>
      <c r="K26" s="177">
        <v>79</v>
      </c>
      <c r="L26" s="177">
        <v>1600</v>
      </c>
      <c r="N26" s="30"/>
      <c r="O26" s="10" t="s">
        <v>82</v>
      </c>
      <c r="P26" s="10"/>
      <c r="Q26" s="51">
        <f>$D51*$D52*52*$D27</f>
        <v>0</v>
      </c>
    </row>
    <row r="27" spans="1:17" ht="16.2" thickBot="1" x14ac:dyDescent="0.35">
      <c r="A27" s="131"/>
      <c r="B27" s="177" t="s">
        <v>67</v>
      </c>
      <c r="C27" s="177" t="s">
        <v>45</v>
      </c>
      <c r="D27" s="177">
        <v>20</v>
      </c>
      <c r="E27" s="177">
        <v>41</v>
      </c>
      <c r="F27" s="177">
        <v>18</v>
      </c>
      <c r="G27" s="177">
        <v>55</v>
      </c>
      <c r="H27" s="177">
        <v>19.600000000000001</v>
      </c>
      <c r="I27" s="177">
        <v>19.600000000000001</v>
      </c>
      <c r="J27" s="177">
        <v>56</v>
      </c>
      <c r="K27" s="177">
        <v>10</v>
      </c>
      <c r="L27" s="177">
        <v>40</v>
      </c>
      <c r="N27" s="30"/>
      <c r="O27" s="10"/>
      <c r="P27" s="10"/>
      <c r="Q27" s="10"/>
    </row>
    <row r="28" spans="1:17" x14ac:dyDescent="0.3">
      <c r="A28" s="131"/>
      <c r="B28" s="114" t="s">
        <v>52</v>
      </c>
      <c r="C28" s="24" t="s">
        <v>17</v>
      </c>
      <c r="D28" s="172">
        <v>9.24</v>
      </c>
      <c r="E28" s="172">
        <v>59.081000000000003</v>
      </c>
      <c r="F28" s="172">
        <v>3.78</v>
      </c>
      <c r="G28" s="172">
        <v>618.75</v>
      </c>
      <c r="H28" s="172">
        <f>H26*H27/1000</f>
        <v>1.7171560000000001</v>
      </c>
      <c r="I28" s="172">
        <v>1.7171560000000001</v>
      </c>
      <c r="J28" s="172">
        <v>148.96</v>
      </c>
      <c r="K28" s="172">
        <v>0.79</v>
      </c>
      <c r="L28" s="24">
        <v>64</v>
      </c>
      <c r="N28" s="30"/>
      <c r="O28" s="10" t="s">
        <v>83</v>
      </c>
      <c r="P28" s="10"/>
      <c r="Q28" s="52" t="e">
        <f>Q25/Q26</f>
        <v>#DIV/0!</v>
      </c>
    </row>
    <row r="29" spans="1:17" x14ac:dyDescent="0.3">
      <c r="A29" s="131"/>
      <c r="B29" s="5" t="s">
        <v>53</v>
      </c>
      <c r="C29" s="24" t="s">
        <v>54</v>
      </c>
      <c r="D29" s="172">
        <v>29</v>
      </c>
      <c r="E29" s="172">
        <v>61</v>
      </c>
      <c r="F29" s="172">
        <v>105</v>
      </c>
      <c r="G29" s="172">
        <v>600</v>
      </c>
      <c r="H29" s="172">
        <v>569</v>
      </c>
      <c r="I29" s="172">
        <v>569</v>
      </c>
      <c r="J29" s="172">
        <v>2774</v>
      </c>
      <c r="K29" s="172">
        <v>5</v>
      </c>
      <c r="L29" s="24">
        <v>107</v>
      </c>
      <c r="N29" s="30"/>
      <c r="O29" s="3"/>
      <c r="P29" s="3"/>
      <c r="Q29" s="49"/>
    </row>
    <row r="30" spans="1:17" x14ac:dyDescent="0.3">
      <c r="A30" s="131"/>
      <c r="B30" s="6" t="s">
        <v>81</v>
      </c>
      <c r="C30" s="24" t="s">
        <v>4</v>
      </c>
      <c r="D30" s="180">
        <v>0.8</v>
      </c>
      <c r="E30" s="180">
        <v>0.8</v>
      </c>
      <c r="F30" s="180">
        <v>0.8</v>
      </c>
      <c r="G30" s="180">
        <v>0.8</v>
      </c>
      <c r="H30" s="180">
        <v>0.95</v>
      </c>
      <c r="I30" s="180">
        <v>0.8</v>
      </c>
      <c r="J30" s="180">
        <v>0.8</v>
      </c>
      <c r="K30" s="180">
        <v>0.8</v>
      </c>
      <c r="L30" s="178">
        <v>0.8</v>
      </c>
      <c r="N30" s="30"/>
      <c r="O30" s="10" t="s">
        <v>85</v>
      </c>
      <c r="P30" s="10" t="s">
        <v>13</v>
      </c>
      <c r="Q30" s="15" t="e">
        <f>Q4*$D43</f>
        <v>#DIV/0!</v>
      </c>
    </row>
    <row r="31" spans="1:17" x14ac:dyDescent="0.3">
      <c r="A31" s="131"/>
      <c r="B31" s="10"/>
      <c r="C31" s="24"/>
      <c r="D31" s="172"/>
      <c r="E31" s="24"/>
      <c r="F31" s="24"/>
      <c r="G31" s="24"/>
      <c r="H31" s="10"/>
      <c r="I31" s="24"/>
      <c r="J31" s="24"/>
      <c r="K31" s="24"/>
      <c r="L31" s="10"/>
      <c r="N31" s="30"/>
      <c r="O31" s="10" t="s">
        <v>22</v>
      </c>
      <c r="P31" s="10" t="s">
        <v>13</v>
      </c>
      <c r="Q31" s="15">
        <f>Q2*$D8/$D26</f>
        <v>0</v>
      </c>
    </row>
    <row r="32" spans="1:17" x14ac:dyDescent="0.3">
      <c r="A32" s="132"/>
      <c r="B32" s="11"/>
      <c r="C32" s="32"/>
      <c r="D32" s="173"/>
      <c r="E32" s="32"/>
      <c r="F32" s="32"/>
      <c r="G32" s="32"/>
      <c r="H32" s="11"/>
      <c r="I32" s="32"/>
      <c r="J32" s="32"/>
      <c r="K32" s="32"/>
      <c r="L32" s="11"/>
      <c r="N32" s="30"/>
      <c r="O32" s="10" t="s">
        <v>86</v>
      </c>
      <c r="P32" s="10" t="s">
        <v>13</v>
      </c>
      <c r="Q32" s="15" t="e">
        <f>Q4*$D44</f>
        <v>#DIV/0!</v>
      </c>
    </row>
    <row r="33" spans="1:17" x14ac:dyDescent="0.3">
      <c r="A33" s="130" t="s">
        <v>47</v>
      </c>
      <c r="B33" s="14" t="s">
        <v>55</v>
      </c>
      <c r="C33" s="127" t="s">
        <v>56</v>
      </c>
      <c r="D33" s="127">
        <v>2</v>
      </c>
      <c r="E33" s="127">
        <v>2</v>
      </c>
      <c r="F33" s="127">
        <v>2</v>
      </c>
      <c r="G33" s="127">
        <v>2</v>
      </c>
      <c r="H33" s="12">
        <v>2</v>
      </c>
      <c r="I33" s="127">
        <v>2</v>
      </c>
      <c r="J33" s="127">
        <v>3</v>
      </c>
      <c r="K33" s="127">
        <v>2</v>
      </c>
      <c r="L33" s="12">
        <v>2</v>
      </c>
      <c r="N33" s="30"/>
      <c r="O33" s="10" t="s">
        <v>87</v>
      </c>
      <c r="P33" s="10" t="s">
        <v>13</v>
      </c>
      <c r="Q33" s="15" t="e">
        <f>Q4*SUM($D40:$D41)</f>
        <v>#DIV/0!</v>
      </c>
    </row>
    <row r="34" spans="1:17" x14ac:dyDescent="0.3">
      <c r="A34" s="131"/>
      <c r="B34" s="6" t="s">
        <v>57</v>
      </c>
      <c r="C34" s="24" t="s">
        <v>58</v>
      </c>
      <c r="D34" s="178">
        <v>0.9</v>
      </c>
      <c r="E34" s="178">
        <v>0.9</v>
      </c>
      <c r="F34" s="178">
        <v>0.9</v>
      </c>
      <c r="G34" s="178">
        <v>0.9</v>
      </c>
      <c r="H34" s="178">
        <v>0.9</v>
      </c>
      <c r="I34" s="178">
        <v>0.9</v>
      </c>
      <c r="J34" s="178">
        <v>0.95</v>
      </c>
      <c r="K34" s="178">
        <v>0.9</v>
      </c>
      <c r="L34" s="178">
        <v>0.9</v>
      </c>
      <c r="N34" s="30"/>
      <c r="O34" s="10" t="s">
        <v>23</v>
      </c>
      <c r="P34" s="10" t="s">
        <v>13</v>
      </c>
      <c r="Q34" s="15" t="e">
        <f>SUM(Q30:Q33)</f>
        <v>#DIV/0!</v>
      </c>
    </row>
    <row r="35" spans="1:17" x14ac:dyDescent="0.3">
      <c r="A35" s="131"/>
      <c r="B35" s="6" t="s">
        <v>59</v>
      </c>
      <c r="C35" s="24" t="s">
        <v>4</v>
      </c>
      <c r="D35" s="178">
        <v>1</v>
      </c>
      <c r="E35" s="178">
        <v>1</v>
      </c>
      <c r="F35" s="178">
        <v>0.9</v>
      </c>
      <c r="G35" s="178">
        <v>0.9</v>
      </c>
      <c r="H35" s="178">
        <v>0.9</v>
      </c>
      <c r="I35" s="178">
        <v>0.9</v>
      </c>
      <c r="J35" s="178">
        <v>0.9</v>
      </c>
      <c r="K35" s="178">
        <v>0.9</v>
      </c>
      <c r="L35" s="178">
        <v>0.9</v>
      </c>
      <c r="N35" s="30"/>
      <c r="O35" s="3"/>
      <c r="P35" s="3"/>
      <c r="Q35" s="49"/>
    </row>
    <row r="36" spans="1:17" x14ac:dyDescent="0.3">
      <c r="A36" s="131"/>
      <c r="B36" s="10"/>
      <c r="C36" s="24"/>
      <c r="D36" s="24"/>
      <c r="E36" s="24"/>
      <c r="F36" s="24"/>
      <c r="G36" s="24"/>
      <c r="H36" s="10"/>
      <c r="I36" s="24"/>
      <c r="J36" s="24"/>
      <c r="K36" s="24"/>
      <c r="L36" s="10"/>
      <c r="N36" s="30"/>
      <c r="O36" s="3" t="s">
        <v>90</v>
      </c>
      <c r="P36" s="3" t="s">
        <v>3</v>
      </c>
      <c r="Q36" s="49" t="e">
        <f>Q34*Q28</f>
        <v>#DIV/0!</v>
      </c>
    </row>
    <row r="37" spans="1:17" x14ac:dyDescent="0.3">
      <c r="A37" s="131"/>
      <c r="B37" s="88" t="s">
        <v>60</v>
      </c>
      <c r="C37" s="24" t="s">
        <v>9</v>
      </c>
      <c r="D37" s="52">
        <v>0</v>
      </c>
      <c r="E37" s="52">
        <v>0</v>
      </c>
      <c r="F37" s="52">
        <v>0</v>
      </c>
      <c r="G37" s="52">
        <v>0</v>
      </c>
      <c r="H37" s="52">
        <v>0</v>
      </c>
      <c r="I37" s="52">
        <v>0</v>
      </c>
      <c r="J37" s="52">
        <v>0</v>
      </c>
      <c r="K37" s="52">
        <v>20</v>
      </c>
      <c r="L37" s="52">
        <v>20</v>
      </c>
      <c r="N37" s="30"/>
      <c r="O37" s="3"/>
      <c r="P37" s="3"/>
      <c r="Q37" s="49"/>
    </row>
    <row r="38" spans="1:17" x14ac:dyDescent="0.3">
      <c r="A38" s="131"/>
      <c r="B38" s="88" t="s">
        <v>61</v>
      </c>
      <c r="C38" s="24" t="s">
        <v>3</v>
      </c>
      <c r="D38" s="52">
        <v>0.57999999999999996</v>
      </c>
      <c r="E38" s="52">
        <v>3.72</v>
      </c>
      <c r="F38" s="52">
        <v>0.25</v>
      </c>
      <c r="G38" s="52">
        <v>1.5</v>
      </c>
      <c r="H38" s="52">
        <v>1</v>
      </c>
      <c r="I38" s="52">
        <v>1</v>
      </c>
      <c r="J38" s="52">
        <v>1.5</v>
      </c>
      <c r="K38" s="52">
        <v>25</v>
      </c>
      <c r="L38" s="52">
        <v>25</v>
      </c>
      <c r="N38" s="62"/>
      <c r="O38" s="7"/>
      <c r="P38" s="7"/>
      <c r="Q38" s="48"/>
    </row>
    <row r="39" spans="1:17" x14ac:dyDescent="0.3">
      <c r="A39" s="131"/>
      <c r="B39" s="10"/>
      <c r="C39" s="24"/>
      <c r="D39" s="24"/>
      <c r="E39" s="24"/>
      <c r="F39" s="24"/>
      <c r="G39" s="24"/>
      <c r="H39" s="10"/>
      <c r="I39" s="24"/>
      <c r="J39" s="24"/>
      <c r="K39" s="24"/>
      <c r="L39" s="10"/>
      <c r="N39" s="34" t="s">
        <v>76</v>
      </c>
      <c r="O39" s="12" t="s">
        <v>95</v>
      </c>
      <c r="P39" s="12" t="s">
        <v>3</v>
      </c>
      <c r="Q39" s="13" t="e">
        <f>$D34*(Q30+Q31+Q32)</f>
        <v>#DIV/0!</v>
      </c>
    </row>
    <row r="40" spans="1:17" x14ac:dyDescent="0.3">
      <c r="A40" s="131"/>
      <c r="B40" s="91" t="s">
        <v>92</v>
      </c>
      <c r="C40" s="24" t="s">
        <v>13</v>
      </c>
      <c r="D40" s="24">
        <v>1</v>
      </c>
      <c r="E40" s="24">
        <v>2</v>
      </c>
      <c r="F40" s="24">
        <v>1</v>
      </c>
      <c r="G40" s="24">
        <v>3</v>
      </c>
      <c r="H40" s="21">
        <v>0.5</v>
      </c>
      <c r="I40" s="24">
        <v>1</v>
      </c>
      <c r="J40" s="24">
        <v>3</v>
      </c>
      <c r="K40" s="24">
        <v>3</v>
      </c>
      <c r="L40" s="21">
        <v>3</v>
      </c>
      <c r="N40" s="24"/>
      <c r="O40" s="10" t="s">
        <v>96</v>
      </c>
      <c r="P40" s="10" t="s">
        <v>3</v>
      </c>
      <c r="Q40" s="16" t="e">
        <f>$D35*Q4</f>
        <v>#DIV/0!</v>
      </c>
    </row>
    <row r="41" spans="1:17" x14ac:dyDescent="0.3">
      <c r="A41" s="131"/>
      <c r="B41" s="91" t="s">
        <v>93</v>
      </c>
      <c r="C41" s="24" t="s">
        <v>13</v>
      </c>
      <c r="D41" s="24">
        <v>0</v>
      </c>
      <c r="E41" s="24">
        <v>0</v>
      </c>
      <c r="F41" s="24">
        <v>0</v>
      </c>
      <c r="G41" s="24">
        <v>0</v>
      </c>
      <c r="H41" s="21">
        <v>0</v>
      </c>
      <c r="I41" s="24">
        <v>0</v>
      </c>
      <c r="J41" s="24">
        <v>0</v>
      </c>
      <c r="K41" s="24">
        <v>0</v>
      </c>
      <c r="L41" s="21">
        <v>0</v>
      </c>
      <c r="N41" s="30"/>
      <c r="O41" s="10"/>
      <c r="P41" s="10"/>
      <c r="Q41" s="16"/>
    </row>
    <row r="42" spans="1:17" x14ac:dyDescent="0.3">
      <c r="A42" s="131"/>
      <c r="B42" s="10"/>
      <c r="C42" s="24"/>
      <c r="D42" s="24"/>
      <c r="E42" s="24"/>
      <c r="F42" s="24"/>
      <c r="G42" s="24"/>
      <c r="H42" s="10"/>
      <c r="I42" s="24"/>
      <c r="J42" s="24"/>
      <c r="K42" s="24"/>
      <c r="L42" s="10"/>
      <c r="N42" s="30"/>
      <c r="O42" s="3" t="s">
        <v>97</v>
      </c>
      <c r="P42" s="3" t="s">
        <v>3</v>
      </c>
      <c r="Q42" s="49" t="e">
        <f>SUM(Q39:Q40)</f>
        <v>#DIV/0!</v>
      </c>
    </row>
    <row r="43" spans="1:17" x14ac:dyDescent="0.3">
      <c r="A43" s="131"/>
      <c r="B43" s="90" t="s">
        <v>62</v>
      </c>
      <c r="C43" s="24" t="s">
        <v>13</v>
      </c>
      <c r="D43" s="24">
        <v>0.5</v>
      </c>
      <c r="E43" s="24">
        <v>0.5</v>
      </c>
      <c r="F43" s="24">
        <v>0.25</v>
      </c>
      <c r="G43" s="24">
        <v>0.75</v>
      </c>
      <c r="H43" s="183">
        <v>0.1</v>
      </c>
      <c r="I43" s="24">
        <v>0.5</v>
      </c>
      <c r="J43" s="24">
        <v>0.75</v>
      </c>
      <c r="K43" s="24">
        <v>0.75</v>
      </c>
      <c r="L43" s="183">
        <v>0.75</v>
      </c>
      <c r="N43" s="30"/>
      <c r="O43" s="10"/>
      <c r="P43" s="10"/>
      <c r="Q43" s="10"/>
    </row>
    <row r="44" spans="1:17" x14ac:dyDescent="0.3">
      <c r="A44" s="131"/>
      <c r="B44" s="90" t="s">
        <v>63</v>
      </c>
      <c r="C44" s="24" t="s">
        <v>13</v>
      </c>
      <c r="D44" s="24">
        <v>0.5</v>
      </c>
      <c r="E44" s="24">
        <v>0.1</v>
      </c>
      <c r="F44" s="24">
        <v>0.1</v>
      </c>
      <c r="G44" s="24">
        <v>0.25</v>
      </c>
      <c r="H44" s="183">
        <v>0.1</v>
      </c>
      <c r="I44" s="24">
        <v>0.25</v>
      </c>
      <c r="J44" s="24">
        <v>0.5</v>
      </c>
      <c r="K44" s="24">
        <v>0.5</v>
      </c>
      <c r="L44" s="183">
        <v>0.5</v>
      </c>
      <c r="N44" s="62"/>
      <c r="O44" s="11"/>
      <c r="P44" s="11"/>
      <c r="Q44" s="58"/>
    </row>
    <row r="45" spans="1:17" x14ac:dyDescent="0.3">
      <c r="A45" s="131"/>
      <c r="B45" s="10"/>
      <c r="C45" s="24"/>
      <c r="D45" s="24"/>
      <c r="E45" s="24"/>
      <c r="F45" s="24"/>
      <c r="G45" s="24"/>
      <c r="H45" s="10"/>
      <c r="I45" s="24"/>
      <c r="J45" s="24"/>
      <c r="K45" s="24"/>
      <c r="L45" s="10"/>
      <c r="N45" s="34" t="s">
        <v>1</v>
      </c>
      <c r="O45" s="12" t="s">
        <v>99</v>
      </c>
      <c r="P45" s="12" t="s">
        <v>13</v>
      </c>
      <c r="Q45" s="43" t="e">
        <f>SUM(Q30:Q32)*$D54</f>
        <v>#DIV/0!</v>
      </c>
    </row>
    <row r="46" spans="1:17" x14ac:dyDescent="0.3">
      <c r="A46" s="131"/>
      <c r="B46" s="90" t="s">
        <v>120</v>
      </c>
      <c r="C46" s="24" t="s">
        <v>13</v>
      </c>
      <c r="D46" s="24">
        <v>0.15</v>
      </c>
      <c r="E46" s="24">
        <v>0.3</v>
      </c>
      <c r="F46" s="24">
        <v>0.15</v>
      </c>
      <c r="G46" s="24">
        <v>0.15</v>
      </c>
      <c r="H46" s="183">
        <v>0</v>
      </c>
      <c r="I46" s="24">
        <v>0</v>
      </c>
      <c r="J46" s="24">
        <v>0.5</v>
      </c>
      <c r="K46" s="24">
        <v>0.5</v>
      </c>
      <c r="L46" s="183">
        <v>0.5</v>
      </c>
      <c r="N46" s="30"/>
      <c r="O46" s="10" t="s">
        <v>100</v>
      </c>
      <c r="P46" s="10" t="s">
        <v>13</v>
      </c>
      <c r="Q46" s="10" t="e">
        <f>Q33*$D55</f>
        <v>#DIV/0!</v>
      </c>
    </row>
    <row r="47" spans="1:17" x14ac:dyDescent="0.3">
      <c r="A47" s="131"/>
      <c r="B47" s="90" t="s">
        <v>121</v>
      </c>
      <c r="C47" s="24" t="s">
        <v>13</v>
      </c>
      <c r="D47" s="24">
        <v>0.1</v>
      </c>
      <c r="E47" s="24">
        <v>0.15</v>
      </c>
      <c r="F47" s="24">
        <v>0</v>
      </c>
      <c r="G47" s="24">
        <v>0</v>
      </c>
      <c r="H47" s="183">
        <v>0</v>
      </c>
      <c r="I47" s="24">
        <v>0</v>
      </c>
      <c r="J47" s="24">
        <v>0.5</v>
      </c>
      <c r="K47" s="24">
        <v>0.5</v>
      </c>
      <c r="L47" s="183">
        <v>0.5</v>
      </c>
      <c r="N47" s="30"/>
      <c r="O47" s="10" t="s">
        <v>101</v>
      </c>
      <c r="P47" s="10" t="s">
        <v>13</v>
      </c>
      <c r="Q47" s="15" t="e">
        <f>SUM(Q45:Q46)</f>
        <v>#DIV/0!</v>
      </c>
    </row>
    <row r="48" spans="1:17" x14ac:dyDescent="0.3">
      <c r="A48" s="131"/>
      <c r="B48" s="20"/>
      <c r="C48" s="24"/>
      <c r="D48" s="24"/>
      <c r="E48" s="24"/>
      <c r="F48" s="24"/>
      <c r="G48" s="24"/>
      <c r="H48" s="20"/>
      <c r="I48" s="24"/>
      <c r="J48" s="24"/>
      <c r="K48" s="24"/>
      <c r="L48" s="20"/>
      <c r="N48" s="30"/>
      <c r="O48" s="10"/>
      <c r="P48" s="10"/>
      <c r="Q48" s="15"/>
    </row>
    <row r="49" spans="1:17" x14ac:dyDescent="0.3">
      <c r="A49" s="134"/>
      <c r="B49" s="8"/>
      <c r="C49" s="32"/>
      <c r="D49" s="32"/>
      <c r="E49" s="32"/>
      <c r="F49" s="32"/>
      <c r="G49" s="32"/>
      <c r="H49" s="8"/>
      <c r="I49" s="32"/>
      <c r="J49" s="32"/>
      <c r="K49" s="32"/>
      <c r="L49" s="8"/>
      <c r="N49" s="30"/>
      <c r="O49" s="3" t="s">
        <v>102</v>
      </c>
      <c r="P49" s="10" t="s">
        <v>3</v>
      </c>
      <c r="Q49" s="47" t="e">
        <f>Q47*$D59</f>
        <v>#DIV/0!</v>
      </c>
    </row>
    <row r="50" spans="1:17" x14ac:dyDescent="0.3">
      <c r="A50" s="130" t="s">
        <v>104</v>
      </c>
      <c r="B50" s="67" t="s">
        <v>207</v>
      </c>
      <c r="C50" s="127" t="s">
        <v>105</v>
      </c>
      <c r="D50" s="127">
        <v>0.05</v>
      </c>
      <c r="E50" s="127">
        <v>0.03</v>
      </c>
      <c r="F50" s="127">
        <v>0.08</v>
      </c>
      <c r="G50" s="127">
        <v>0.05</v>
      </c>
      <c r="H50" s="44">
        <v>0.11</v>
      </c>
      <c r="I50" s="127">
        <v>0.05</v>
      </c>
      <c r="J50" s="127">
        <v>0</v>
      </c>
      <c r="K50" s="127">
        <v>0.11</v>
      </c>
      <c r="L50" s="44">
        <v>0.11</v>
      </c>
      <c r="N50" s="30"/>
      <c r="O50" s="10"/>
      <c r="P50" s="10"/>
      <c r="Q50" s="20"/>
    </row>
    <row r="51" spans="1:17" x14ac:dyDescent="0.3">
      <c r="A51" s="131"/>
      <c r="B51" s="21" t="s">
        <v>106</v>
      </c>
      <c r="C51" s="24"/>
      <c r="D51" s="21">
        <f t="shared" ref="D51:G51" si="3">(60*10^0.5)*D50</f>
        <v>9.4868329805051399</v>
      </c>
      <c r="E51" s="21">
        <f t="shared" si="3"/>
        <v>5.6920997883030831</v>
      </c>
      <c r="F51" s="21">
        <f t="shared" si="3"/>
        <v>15.178932768808222</v>
      </c>
      <c r="G51" s="21">
        <f t="shared" si="3"/>
        <v>9.4868329805051399</v>
      </c>
      <c r="H51" s="21">
        <f>(60*10^0.5)*H50</f>
        <v>20.871032557111306</v>
      </c>
      <c r="I51" s="21">
        <f t="shared" ref="I51:L51" si="4">(60*10^0.5)*I50</f>
        <v>9.4868329805051399</v>
      </c>
      <c r="J51" s="21">
        <f t="shared" si="4"/>
        <v>0</v>
      </c>
      <c r="K51" s="21">
        <f t="shared" si="4"/>
        <v>20.871032557111306</v>
      </c>
      <c r="L51" s="21">
        <f t="shared" si="4"/>
        <v>20.871032557111306</v>
      </c>
      <c r="N51" s="62"/>
      <c r="O51" s="11"/>
      <c r="P51" s="11"/>
      <c r="Q51" s="59"/>
    </row>
    <row r="52" spans="1:17" x14ac:dyDescent="0.3">
      <c r="A52" s="131"/>
      <c r="B52" s="10"/>
      <c r="C52" s="24"/>
      <c r="D52" s="24"/>
      <c r="E52" s="24"/>
      <c r="F52" s="24"/>
      <c r="G52" s="24"/>
      <c r="H52" s="10"/>
      <c r="I52" s="24"/>
      <c r="J52" s="24"/>
      <c r="K52" s="24"/>
      <c r="L52" s="10"/>
      <c r="N52" s="34" t="s">
        <v>104</v>
      </c>
      <c r="O52" s="12" t="s">
        <v>36</v>
      </c>
      <c r="P52" s="12" t="s">
        <v>13</v>
      </c>
      <c r="Q52" s="60">
        <f>$D47*$D10^0.5</f>
        <v>0</v>
      </c>
    </row>
    <row r="53" spans="1:17" x14ac:dyDescent="0.3">
      <c r="A53" s="132"/>
      <c r="B53" s="11"/>
      <c r="C53" s="32"/>
      <c r="D53" s="32"/>
      <c r="E53" s="32"/>
      <c r="F53" s="32"/>
      <c r="G53" s="32"/>
      <c r="H53" s="11"/>
      <c r="I53" s="32"/>
      <c r="J53" s="32"/>
      <c r="K53" s="32"/>
      <c r="L53" s="11"/>
      <c r="N53" s="30"/>
      <c r="O53" s="10" t="s">
        <v>107</v>
      </c>
      <c r="P53" s="10" t="s">
        <v>13</v>
      </c>
      <c r="Q53" s="20">
        <f>Q52*Q2</f>
        <v>0</v>
      </c>
    </row>
    <row r="54" spans="1:17" x14ac:dyDescent="0.3">
      <c r="A54" s="130" t="s">
        <v>75</v>
      </c>
      <c r="B54" s="14" t="s">
        <v>70</v>
      </c>
      <c r="C54" s="127" t="s">
        <v>10</v>
      </c>
      <c r="D54" s="127">
        <v>18</v>
      </c>
      <c r="E54" s="127">
        <v>18</v>
      </c>
      <c r="F54" s="127">
        <v>18</v>
      </c>
      <c r="G54" s="127">
        <v>18</v>
      </c>
      <c r="H54" s="12">
        <v>18</v>
      </c>
      <c r="I54" s="127">
        <v>18</v>
      </c>
      <c r="J54" s="127">
        <v>18</v>
      </c>
      <c r="K54" s="127">
        <v>18</v>
      </c>
      <c r="L54" s="12">
        <v>18</v>
      </c>
      <c r="N54" s="30"/>
      <c r="O54" s="10"/>
      <c r="P54" s="10"/>
      <c r="Q54" s="20"/>
    </row>
    <row r="55" spans="1:17" x14ac:dyDescent="0.3">
      <c r="A55" s="131"/>
      <c r="B55" s="5" t="s">
        <v>34</v>
      </c>
      <c r="C55" s="24" t="s">
        <v>35</v>
      </c>
      <c r="D55" s="24">
        <v>5</v>
      </c>
      <c r="E55" s="24">
        <v>5</v>
      </c>
      <c r="F55" s="24">
        <v>5</v>
      </c>
      <c r="G55" s="24">
        <v>5</v>
      </c>
      <c r="H55" s="10">
        <v>5</v>
      </c>
      <c r="I55" s="24">
        <v>5</v>
      </c>
      <c r="J55" s="24">
        <v>5</v>
      </c>
      <c r="K55" s="24">
        <v>5</v>
      </c>
      <c r="L55" s="10">
        <v>5</v>
      </c>
      <c r="N55" s="30"/>
      <c r="O55" s="3" t="s">
        <v>108</v>
      </c>
      <c r="P55" s="3" t="s">
        <v>3</v>
      </c>
      <c r="Q55" s="49">
        <f>$D60*Q53</f>
        <v>0</v>
      </c>
    </row>
    <row r="56" spans="1:17" x14ac:dyDescent="0.3">
      <c r="A56" s="131"/>
      <c r="B56" s="10"/>
      <c r="C56" s="24"/>
      <c r="D56" s="24"/>
      <c r="E56" s="24"/>
      <c r="F56" s="24"/>
      <c r="G56" s="24"/>
      <c r="H56" s="10"/>
      <c r="I56" s="24"/>
      <c r="J56" s="24"/>
      <c r="K56" s="24"/>
      <c r="L56" s="10"/>
      <c r="N56" s="30"/>
      <c r="O56" s="10"/>
      <c r="P56" s="10"/>
      <c r="Q56" s="20"/>
    </row>
    <row r="57" spans="1:17" x14ac:dyDescent="0.3">
      <c r="A57" s="131"/>
      <c r="B57" s="5" t="s">
        <v>38</v>
      </c>
      <c r="C57" s="24"/>
      <c r="D57" s="24">
        <v>0.05</v>
      </c>
      <c r="E57" s="24">
        <v>0.1</v>
      </c>
      <c r="F57" s="24">
        <v>0.05</v>
      </c>
      <c r="G57" s="24">
        <v>0.15</v>
      </c>
      <c r="H57" s="10">
        <v>0.15</v>
      </c>
      <c r="I57" s="24">
        <v>0.1</v>
      </c>
      <c r="J57" s="24">
        <v>0.15</v>
      </c>
      <c r="K57" s="24">
        <v>0.15</v>
      </c>
      <c r="L57" s="10">
        <v>0.15</v>
      </c>
      <c r="N57" s="62"/>
      <c r="O57" s="11"/>
      <c r="P57" s="11"/>
      <c r="Q57" s="59"/>
    </row>
    <row r="58" spans="1:17" x14ac:dyDescent="0.3">
      <c r="A58" s="131"/>
      <c r="B58" s="91" t="s">
        <v>39</v>
      </c>
      <c r="C58" s="24"/>
      <c r="D58" s="24">
        <v>1</v>
      </c>
      <c r="E58" s="24">
        <v>1</v>
      </c>
      <c r="F58" s="24">
        <v>1</v>
      </c>
      <c r="G58" s="24">
        <v>1</v>
      </c>
      <c r="H58" s="21">
        <v>1</v>
      </c>
      <c r="I58" s="24">
        <v>1</v>
      </c>
      <c r="J58" s="24">
        <v>1</v>
      </c>
      <c r="K58" s="24">
        <v>1</v>
      </c>
      <c r="L58" s="21">
        <v>1</v>
      </c>
    </row>
    <row r="59" spans="1:17" x14ac:dyDescent="0.3">
      <c r="A59" s="131"/>
      <c r="B59" s="91" t="s">
        <v>103</v>
      </c>
      <c r="C59" s="24"/>
      <c r="D59" s="24">
        <v>1</v>
      </c>
      <c r="E59" s="24">
        <v>1</v>
      </c>
      <c r="F59" s="24">
        <v>1</v>
      </c>
      <c r="G59" s="24">
        <v>1</v>
      </c>
      <c r="H59" s="21">
        <v>1</v>
      </c>
      <c r="I59" s="24">
        <v>1</v>
      </c>
      <c r="J59" s="24">
        <v>1</v>
      </c>
      <c r="K59" s="24">
        <v>1</v>
      </c>
      <c r="L59" s="21">
        <v>1</v>
      </c>
    </row>
    <row r="60" spans="1:17" x14ac:dyDescent="0.3">
      <c r="A60" s="131"/>
      <c r="B60" s="10"/>
      <c r="C60" s="24"/>
      <c r="D60" s="24"/>
      <c r="E60" s="24"/>
      <c r="F60" s="24"/>
      <c r="G60" s="24"/>
      <c r="H60" s="10"/>
      <c r="I60" s="24"/>
      <c r="J60" s="24"/>
      <c r="K60" s="24"/>
      <c r="L60" s="10"/>
    </row>
    <row r="61" spans="1:17" x14ac:dyDescent="0.3">
      <c r="A61" s="135"/>
      <c r="B61" s="5" t="s">
        <v>71</v>
      </c>
      <c r="C61" s="24" t="s">
        <v>9</v>
      </c>
      <c r="D61" s="181">
        <v>70</v>
      </c>
      <c r="E61" s="181">
        <v>70</v>
      </c>
      <c r="F61" s="181">
        <v>70</v>
      </c>
      <c r="G61" s="181">
        <v>70</v>
      </c>
      <c r="H61" s="181">
        <v>70</v>
      </c>
      <c r="I61" s="181">
        <v>70</v>
      </c>
      <c r="J61" s="181">
        <v>70</v>
      </c>
      <c r="K61" s="181">
        <v>70</v>
      </c>
      <c r="L61" s="181">
        <v>70</v>
      </c>
    </row>
    <row r="62" spans="1:17" x14ac:dyDescent="0.3">
      <c r="A62" s="131"/>
      <c r="B62" s="5" t="s">
        <v>73</v>
      </c>
      <c r="C62" s="24" t="s">
        <v>9</v>
      </c>
      <c r="D62" s="181">
        <v>40</v>
      </c>
      <c r="E62" s="181">
        <v>40</v>
      </c>
      <c r="F62" s="181">
        <v>40</v>
      </c>
      <c r="G62" s="181">
        <v>50</v>
      </c>
      <c r="H62" s="181">
        <v>50</v>
      </c>
      <c r="I62" s="181">
        <v>50</v>
      </c>
      <c r="J62" s="181">
        <v>50</v>
      </c>
      <c r="K62" s="181">
        <v>50</v>
      </c>
      <c r="L62" s="181">
        <v>50</v>
      </c>
    </row>
    <row r="63" spans="1:17" x14ac:dyDescent="0.3">
      <c r="A63" s="132"/>
      <c r="B63" s="188" t="s">
        <v>74</v>
      </c>
      <c r="C63" s="32" t="s">
        <v>9</v>
      </c>
      <c r="D63" s="189">
        <v>30</v>
      </c>
      <c r="E63" s="189">
        <v>30</v>
      </c>
      <c r="F63" s="189">
        <v>30</v>
      </c>
      <c r="G63" s="189">
        <v>30</v>
      </c>
      <c r="H63" s="189">
        <v>30</v>
      </c>
      <c r="I63" s="189">
        <v>30</v>
      </c>
      <c r="J63" s="189">
        <v>30</v>
      </c>
      <c r="K63" s="189">
        <v>30</v>
      </c>
      <c r="L63" s="189">
        <v>30</v>
      </c>
    </row>
  </sheetData>
  <mergeCells count="3">
    <mergeCell ref="D1:E2"/>
    <mergeCell ref="F1:I2"/>
    <mergeCell ref="J1:L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6346-F35F-48B5-837A-421942229EA5}">
  <dimension ref="A1:DS128"/>
  <sheetViews>
    <sheetView topLeftCell="A58" zoomScale="70" zoomScaleNormal="70" workbookViewId="0">
      <selection activeCell="K69" sqref="K69:K77"/>
    </sheetView>
  </sheetViews>
  <sheetFormatPr defaultRowHeight="15.6" x14ac:dyDescent="0.3"/>
  <cols>
    <col min="1" max="1" width="17" customWidth="1"/>
    <col min="2" max="2" width="59.69921875" customWidth="1"/>
    <col min="4" max="4" width="15" customWidth="1"/>
    <col min="5" max="5" width="14.8984375" customWidth="1"/>
    <col min="6" max="6" width="12.5" customWidth="1"/>
    <col min="7" max="7" width="15.19921875" customWidth="1"/>
    <col min="8" max="9" width="12.5" customWidth="1"/>
    <col min="10" max="10" width="13.796875" customWidth="1"/>
    <col min="11" max="11" width="13.59765625" customWidth="1"/>
    <col min="12" max="12" width="13.19921875" customWidth="1"/>
    <col min="13" max="13" width="15.69921875" customWidth="1"/>
    <col min="14" max="14" width="17.296875" customWidth="1"/>
    <col min="15" max="15" width="14.796875" customWidth="1"/>
    <col min="16" max="16" width="15.296875" customWidth="1"/>
    <col min="17" max="17" width="48.3984375" customWidth="1"/>
    <col min="18" max="18" width="4.59765625" customWidth="1"/>
    <col min="19" max="19" width="26.8984375" customWidth="1"/>
  </cols>
  <sheetData>
    <row r="1" spans="1:123" x14ac:dyDescent="0.3">
      <c r="A1" s="229" t="s">
        <v>12</v>
      </c>
      <c r="B1" s="230"/>
      <c r="C1" s="1"/>
      <c r="D1" s="1"/>
      <c r="E1" s="1"/>
      <c r="N1" s="211" t="s">
        <v>238</v>
      </c>
      <c r="P1" s="31"/>
      <c r="Q1" s="1"/>
      <c r="R1" s="1"/>
      <c r="S1" s="1"/>
      <c r="T1" s="1"/>
      <c r="U1" s="3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row>
    <row r="2" spans="1:123" ht="15.6" customHeight="1" x14ac:dyDescent="0.3">
      <c r="N2" t="s">
        <v>253</v>
      </c>
      <c r="P2" s="31"/>
      <c r="Q2" s="1"/>
      <c r="R2" s="31"/>
      <c r="S2" s="1"/>
      <c r="T2" s="1"/>
      <c r="U2" s="31"/>
      <c r="V2" s="1"/>
      <c r="W2" s="3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row>
    <row r="3" spans="1:123" ht="15.6" customHeight="1" x14ac:dyDescent="0.3">
      <c r="D3" s="222"/>
      <c r="N3" s="211" t="s">
        <v>239</v>
      </c>
      <c r="P3" s="40" t="s">
        <v>111</v>
      </c>
      <c r="Q3" s="1"/>
      <c r="R3" s="1"/>
      <c r="S3" s="1"/>
      <c r="T3" s="1"/>
      <c r="U3" s="40" t="s">
        <v>114</v>
      </c>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row>
    <row r="4" spans="1:123" ht="15.6" customHeight="1" x14ac:dyDescent="0.3">
      <c r="D4" s="265" t="s">
        <v>209</v>
      </c>
      <c r="E4" s="265"/>
      <c r="F4" s="266" t="s">
        <v>210</v>
      </c>
      <c r="G4" s="266"/>
      <c r="H4" s="266"/>
      <c r="I4" s="266"/>
      <c r="J4" s="267" t="s">
        <v>211</v>
      </c>
      <c r="K4" s="267"/>
      <c r="L4" s="267"/>
      <c r="N4" t="s">
        <v>169</v>
      </c>
      <c r="P4" s="31"/>
      <c r="Q4" s="1"/>
      <c r="R4" s="31" t="s">
        <v>112</v>
      </c>
      <c r="S4" s="1">
        <f>M3</f>
        <v>0</v>
      </c>
      <c r="T4" s="1"/>
      <c r="U4" s="31"/>
      <c r="V4" s="31"/>
      <c r="W4" s="31" t="s">
        <v>112</v>
      </c>
      <c r="X4" s="1">
        <v>1</v>
      </c>
      <c r="Y4" s="1">
        <f>X4+1</f>
        <v>2</v>
      </c>
      <c r="Z4" s="1">
        <f t="shared" ref="Z4:CK4" si="0">Y4+1</f>
        <v>3</v>
      </c>
      <c r="AA4" s="1">
        <f t="shared" si="0"/>
        <v>4</v>
      </c>
      <c r="AB4" s="1">
        <f t="shared" si="0"/>
        <v>5</v>
      </c>
      <c r="AC4" s="1">
        <f t="shared" si="0"/>
        <v>6</v>
      </c>
      <c r="AD4" s="1">
        <f t="shared" si="0"/>
        <v>7</v>
      </c>
      <c r="AE4" s="1">
        <f t="shared" si="0"/>
        <v>8</v>
      </c>
      <c r="AF4" s="1">
        <f t="shared" si="0"/>
        <v>9</v>
      </c>
      <c r="AG4" s="1">
        <f t="shared" si="0"/>
        <v>10</v>
      </c>
      <c r="AH4" s="1">
        <f t="shared" si="0"/>
        <v>11</v>
      </c>
      <c r="AI4" s="1">
        <f t="shared" si="0"/>
        <v>12</v>
      </c>
      <c r="AJ4" s="1">
        <f t="shared" si="0"/>
        <v>13</v>
      </c>
      <c r="AK4" s="1">
        <f t="shared" si="0"/>
        <v>14</v>
      </c>
      <c r="AL4" s="1">
        <f t="shared" si="0"/>
        <v>15</v>
      </c>
      <c r="AM4" s="1">
        <f t="shared" si="0"/>
        <v>16</v>
      </c>
      <c r="AN4" s="1">
        <f t="shared" si="0"/>
        <v>17</v>
      </c>
      <c r="AO4" s="1">
        <f t="shared" si="0"/>
        <v>18</v>
      </c>
      <c r="AP4" s="1">
        <f t="shared" si="0"/>
        <v>19</v>
      </c>
      <c r="AQ4" s="1">
        <f t="shared" si="0"/>
        <v>20</v>
      </c>
      <c r="AR4" s="1">
        <f t="shared" si="0"/>
        <v>21</v>
      </c>
      <c r="AS4" s="1">
        <f t="shared" si="0"/>
        <v>22</v>
      </c>
      <c r="AT4" s="1">
        <f t="shared" si="0"/>
        <v>23</v>
      </c>
      <c r="AU4" s="1">
        <f t="shared" si="0"/>
        <v>24</v>
      </c>
      <c r="AV4" s="1">
        <f t="shared" si="0"/>
        <v>25</v>
      </c>
      <c r="AW4" s="1">
        <f t="shared" si="0"/>
        <v>26</v>
      </c>
      <c r="AX4" s="1">
        <f t="shared" si="0"/>
        <v>27</v>
      </c>
      <c r="AY4" s="1">
        <f t="shared" si="0"/>
        <v>28</v>
      </c>
      <c r="AZ4" s="1">
        <f t="shared" si="0"/>
        <v>29</v>
      </c>
      <c r="BA4" s="1">
        <f t="shared" si="0"/>
        <v>30</v>
      </c>
      <c r="BB4" s="1">
        <f t="shared" si="0"/>
        <v>31</v>
      </c>
      <c r="BC4" s="1">
        <f t="shared" si="0"/>
        <v>32</v>
      </c>
      <c r="BD4" s="1">
        <f t="shared" si="0"/>
        <v>33</v>
      </c>
      <c r="BE4" s="1">
        <f t="shared" si="0"/>
        <v>34</v>
      </c>
      <c r="BF4" s="1">
        <f t="shared" si="0"/>
        <v>35</v>
      </c>
      <c r="BG4" s="1">
        <f t="shared" si="0"/>
        <v>36</v>
      </c>
      <c r="BH4" s="1">
        <f t="shared" si="0"/>
        <v>37</v>
      </c>
      <c r="BI4" s="1">
        <f t="shared" si="0"/>
        <v>38</v>
      </c>
      <c r="BJ4" s="1">
        <f t="shared" si="0"/>
        <v>39</v>
      </c>
      <c r="BK4" s="1">
        <f t="shared" si="0"/>
        <v>40</v>
      </c>
      <c r="BL4" s="1">
        <f t="shared" si="0"/>
        <v>41</v>
      </c>
      <c r="BM4" s="1">
        <f t="shared" si="0"/>
        <v>42</v>
      </c>
      <c r="BN4" s="1">
        <f t="shared" si="0"/>
        <v>43</v>
      </c>
      <c r="BO4" s="1">
        <f t="shared" si="0"/>
        <v>44</v>
      </c>
      <c r="BP4" s="1">
        <f t="shared" si="0"/>
        <v>45</v>
      </c>
      <c r="BQ4" s="1">
        <f t="shared" si="0"/>
        <v>46</v>
      </c>
      <c r="BR4" s="1">
        <f t="shared" si="0"/>
        <v>47</v>
      </c>
      <c r="BS4" s="1">
        <f t="shared" si="0"/>
        <v>48</v>
      </c>
      <c r="BT4" s="1">
        <f t="shared" si="0"/>
        <v>49</v>
      </c>
      <c r="BU4" s="1">
        <f t="shared" si="0"/>
        <v>50</v>
      </c>
      <c r="BV4" s="1">
        <f t="shared" si="0"/>
        <v>51</v>
      </c>
      <c r="BW4" s="1">
        <f t="shared" si="0"/>
        <v>52</v>
      </c>
      <c r="BX4" s="1">
        <f t="shared" si="0"/>
        <v>53</v>
      </c>
      <c r="BY4" s="1">
        <f t="shared" si="0"/>
        <v>54</v>
      </c>
      <c r="BZ4" s="1">
        <f t="shared" si="0"/>
        <v>55</v>
      </c>
      <c r="CA4" s="1">
        <f t="shared" si="0"/>
        <v>56</v>
      </c>
      <c r="CB4" s="1">
        <f t="shared" si="0"/>
        <v>57</v>
      </c>
      <c r="CC4" s="1">
        <f t="shared" si="0"/>
        <v>58</v>
      </c>
      <c r="CD4" s="1">
        <f t="shared" si="0"/>
        <v>59</v>
      </c>
      <c r="CE4" s="1">
        <f t="shared" si="0"/>
        <v>60</v>
      </c>
      <c r="CF4" s="1">
        <f t="shared" si="0"/>
        <v>61</v>
      </c>
      <c r="CG4" s="1">
        <f t="shared" si="0"/>
        <v>62</v>
      </c>
      <c r="CH4" s="1">
        <f t="shared" si="0"/>
        <v>63</v>
      </c>
      <c r="CI4" s="1">
        <f t="shared" si="0"/>
        <v>64</v>
      </c>
      <c r="CJ4" s="1">
        <f t="shared" si="0"/>
        <v>65</v>
      </c>
      <c r="CK4" s="1">
        <f t="shared" si="0"/>
        <v>66</v>
      </c>
      <c r="CL4" s="1">
        <f t="shared" ref="CL4:DS4" si="1">CK4+1</f>
        <v>67</v>
      </c>
      <c r="CM4" s="1">
        <f t="shared" si="1"/>
        <v>68</v>
      </c>
      <c r="CN4" s="1">
        <f t="shared" si="1"/>
        <v>69</v>
      </c>
      <c r="CO4" s="1">
        <f t="shared" si="1"/>
        <v>70</v>
      </c>
      <c r="CP4" s="1">
        <f t="shared" si="1"/>
        <v>71</v>
      </c>
      <c r="CQ4" s="1">
        <f t="shared" si="1"/>
        <v>72</v>
      </c>
      <c r="CR4" s="1">
        <f t="shared" si="1"/>
        <v>73</v>
      </c>
      <c r="CS4" s="1">
        <f t="shared" si="1"/>
        <v>74</v>
      </c>
      <c r="CT4" s="1">
        <f t="shared" si="1"/>
        <v>75</v>
      </c>
      <c r="CU4" s="1">
        <f t="shared" si="1"/>
        <v>76</v>
      </c>
      <c r="CV4" s="1">
        <f t="shared" si="1"/>
        <v>77</v>
      </c>
      <c r="CW4" s="1">
        <f t="shared" si="1"/>
        <v>78</v>
      </c>
      <c r="CX4" s="1">
        <f t="shared" si="1"/>
        <v>79</v>
      </c>
      <c r="CY4" s="1">
        <f t="shared" si="1"/>
        <v>80</v>
      </c>
      <c r="CZ4" s="1">
        <f t="shared" si="1"/>
        <v>81</v>
      </c>
      <c r="DA4" s="1">
        <f t="shared" si="1"/>
        <v>82</v>
      </c>
      <c r="DB4" s="1">
        <f t="shared" si="1"/>
        <v>83</v>
      </c>
      <c r="DC4" s="1">
        <f t="shared" si="1"/>
        <v>84</v>
      </c>
      <c r="DD4" s="1">
        <f t="shared" si="1"/>
        <v>85</v>
      </c>
      <c r="DE4" s="1">
        <f t="shared" si="1"/>
        <v>86</v>
      </c>
      <c r="DF4" s="1">
        <f t="shared" si="1"/>
        <v>87</v>
      </c>
      <c r="DG4" s="1">
        <f t="shared" si="1"/>
        <v>88</v>
      </c>
      <c r="DH4" s="1">
        <f t="shared" si="1"/>
        <v>89</v>
      </c>
      <c r="DI4" s="1">
        <f t="shared" si="1"/>
        <v>90</v>
      </c>
      <c r="DJ4" s="1">
        <f t="shared" si="1"/>
        <v>91</v>
      </c>
      <c r="DK4" s="1">
        <f t="shared" si="1"/>
        <v>92</v>
      </c>
      <c r="DL4" s="1">
        <f t="shared" si="1"/>
        <v>93</v>
      </c>
      <c r="DM4" s="1">
        <f t="shared" si="1"/>
        <v>94</v>
      </c>
      <c r="DN4" s="1">
        <f t="shared" si="1"/>
        <v>95</v>
      </c>
      <c r="DO4" s="1">
        <f t="shared" si="1"/>
        <v>96</v>
      </c>
      <c r="DP4" s="1">
        <f t="shared" si="1"/>
        <v>97</v>
      </c>
      <c r="DQ4" s="1">
        <f t="shared" si="1"/>
        <v>98</v>
      </c>
      <c r="DR4" s="1">
        <f t="shared" si="1"/>
        <v>99</v>
      </c>
      <c r="DS4" s="1">
        <f t="shared" si="1"/>
        <v>100</v>
      </c>
    </row>
    <row r="5" spans="1:123" ht="15.6" customHeight="1" x14ac:dyDescent="0.3">
      <c r="D5" s="265"/>
      <c r="E5" s="265"/>
      <c r="F5" s="266"/>
      <c r="G5" s="266"/>
      <c r="H5" s="266"/>
      <c r="I5" s="266"/>
      <c r="J5" s="267"/>
      <c r="K5" s="267"/>
      <c r="L5" s="267"/>
      <c r="N5" s="211" t="s">
        <v>256</v>
      </c>
      <c r="P5" s="31"/>
      <c r="Q5" s="1"/>
      <c r="R5" s="31" t="s">
        <v>113</v>
      </c>
      <c r="S5" s="1" t="e">
        <f>ROUNDUP(S4/$H5,0)</f>
        <v>#DIV/0!</v>
      </c>
      <c r="T5" s="1"/>
      <c r="U5" s="31"/>
      <c r="V5" s="31"/>
      <c r="W5" s="31" t="s">
        <v>113</v>
      </c>
      <c r="X5" s="1" t="e">
        <f t="shared" ref="X5:BC5" si="2">ROUNDUP(X4/$H5,0)</f>
        <v>#DIV/0!</v>
      </c>
      <c r="Y5" s="1" t="e">
        <f t="shared" si="2"/>
        <v>#DIV/0!</v>
      </c>
      <c r="Z5" s="1" t="e">
        <f t="shared" si="2"/>
        <v>#DIV/0!</v>
      </c>
      <c r="AA5" s="1" t="e">
        <f t="shared" si="2"/>
        <v>#DIV/0!</v>
      </c>
      <c r="AB5" s="1" t="e">
        <f t="shared" si="2"/>
        <v>#DIV/0!</v>
      </c>
      <c r="AC5" s="1" t="e">
        <f t="shared" si="2"/>
        <v>#DIV/0!</v>
      </c>
      <c r="AD5" s="1" t="e">
        <f t="shared" si="2"/>
        <v>#DIV/0!</v>
      </c>
      <c r="AE5" s="1" t="e">
        <f t="shared" si="2"/>
        <v>#DIV/0!</v>
      </c>
      <c r="AF5" s="1" t="e">
        <f t="shared" si="2"/>
        <v>#DIV/0!</v>
      </c>
      <c r="AG5" s="1" t="e">
        <f t="shared" si="2"/>
        <v>#DIV/0!</v>
      </c>
      <c r="AH5" s="1" t="e">
        <f t="shared" si="2"/>
        <v>#DIV/0!</v>
      </c>
      <c r="AI5" s="1" t="e">
        <f t="shared" si="2"/>
        <v>#DIV/0!</v>
      </c>
      <c r="AJ5" s="1" t="e">
        <f t="shared" si="2"/>
        <v>#DIV/0!</v>
      </c>
      <c r="AK5" s="1" t="e">
        <f t="shared" si="2"/>
        <v>#DIV/0!</v>
      </c>
      <c r="AL5" s="1" t="e">
        <f t="shared" si="2"/>
        <v>#DIV/0!</v>
      </c>
      <c r="AM5" s="1" t="e">
        <f t="shared" si="2"/>
        <v>#DIV/0!</v>
      </c>
      <c r="AN5" s="1" t="e">
        <f t="shared" si="2"/>
        <v>#DIV/0!</v>
      </c>
      <c r="AO5" s="1" t="e">
        <f t="shared" si="2"/>
        <v>#DIV/0!</v>
      </c>
      <c r="AP5" s="1" t="e">
        <f t="shared" si="2"/>
        <v>#DIV/0!</v>
      </c>
      <c r="AQ5" s="1" t="e">
        <f t="shared" si="2"/>
        <v>#DIV/0!</v>
      </c>
      <c r="AR5" s="1" t="e">
        <f t="shared" si="2"/>
        <v>#DIV/0!</v>
      </c>
      <c r="AS5" s="1" t="e">
        <f t="shared" si="2"/>
        <v>#DIV/0!</v>
      </c>
      <c r="AT5" s="1" t="e">
        <f t="shared" si="2"/>
        <v>#DIV/0!</v>
      </c>
      <c r="AU5" s="1" t="e">
        <f t="shared" si="2"/>
        <v>#DIV/0!</v>
      </c>
      <c r="AV5" s="1" t="e">
        <f t="shared" si="2"/>
        <v>#DIV/0!</v>
      </c>
      <c r="AW5" s="1" t="e">
        <f t="shared" si="2"/>
        <v>#DIV/0!</v>
      </c>
      <c r="AX5" s="1" t="e">
        <f t="shared" si="2"/>
        <v>#DIV/0!</v>
      </c>
      <c r="AY5" s="1" t="e">
        <f t="shared" si="2"/>
        <v>#DIV/0!</v>
      </c>
      <c r="AZ5" s="1" t="e">
        <f t="shared" si="2"/>
        <v>#DIV/0!</v>
      </c>
      <c r="BA5" s="1" t="e">
        <f t="shared" si="2"/>
        <v>#DIV/0!</v>
      </c>
      <c r="BB5" s="1" t="e">
        <f t="shared" si="2"/>
        <v>#DIV/0!</v>
      </c>
      <c r="BC5" s="1" t="e">
        <f t="shared" si="2"/>
        <v>#DIV/0!</v>
      </c>
      <c r="BD5" s="1" t="e">
        <f t="shared" ref="BD5:CI5" si="3">ROUNDUP(BD4/$H5,0)</f>
        <v>#DIV/0!</v>
      </c>
      <c r="BE5" s="1" t="e">
        <f t="shared" si="3"/>
        <v>#DIV/0!</v>
      </c>
      <c r="BF5" s="1" t="e">
        <f t="shared" si="3"/>
        <v>#DIV/0!</v>
      </c>
      <c r="BG5" s="1" t="e">
        <f t="shared" si="3"/>
        <v>#DIV/0!</v>
      </c>
      <c r="BH5" s="1" t="e">
        <f t="shared" si="3"/>
        <v>#DIV/0!</v>
      </c>
      <c r="BI5" s="1" t="e">
        <f t="shared" si="3"/>
        <v>#DIV/0!</v>
      </c>
      <c r="BJ5" s="1" t="e">
        <f t="shared" si="3"/>
        <v>#DIV/0!</v>
      </c>
      <c r="BK5" s="1" t="e">
        <f t="shared" si="3"/>
        <v>#DIV/0!</v>
      </c>
      <c r="BL5" s="1" t="e">
        <f t="shared" si="3"/>
        <v>#DIV/0!</v>
      </c>
      <c r="BM5" s="1" t="e">
        <f t="shared" si="3"/>
        <v>#DIV/0!</v>
      </c>
      <c r="BN5" s="1" t="e">
        <f t="shared" si="3"/>
        <v>#DIV/0!</v>
      </c>
      <c r="BO5" s="1" t="e">
        <f t="shared" si="3"/>
        <v>#DIV/0!</v>
      </c>
      <c r="BP5" s="1" t="e">
        <f t="shared" si="3"/>
        <v>#DIV/0!</v>
      </c>
      <c r="BQ5" s="1" t="e">
        <f t="shared" si="3"/>
        <v>#DIV/0!</v>
      </c>
      <c r="BR5" s="1" t="e">
        <f t="shared" si="3"/>
        <v>#DIV/0!</v>
      </c>
      <c r="BS5" s="1" t="e">
        <f t="shared" si="3"/>
        <v>#DIV/0!</v>
      </c>
      <c r="BT5" s="1" t="e">
        <f t="shared" si="3"/>
        <v>#DIV/0!</v>
      </c>
      <c r="BU5" s="1" t="e">
        <f t="shared" si="3"/>
        <v>#DIV/0!</v>
      </c>
      <c r="BV5" s="1" t="e">
        <f t="shared" si="3"/>
        <v>#DIV/0!</v>
      </c>
      <c r="BW5" s="1" t="e">
        <f t="shared" si="3"/>
        <v>#DIV/0!</v>
      </c>
      <c r="BX5" s="1" t="e">
        <f t="shared" si="3"/>
        <v>#DIV/0!</v>
      </c>
      <c r="BY5" s="1" t="e">
        <f t="shared" si="3"/>
        <v>#DIV/0!</v>
      </c>
      <c r="BZ5" s="1" t="e">
        <f t="shared" si="3"/>
        <v>#DIV/0!</v>
      </c>
      <c r="CA5" s="1" t="e">
        <f t="shared" si="3"/>
        <v>#DIV/0!</v>
      </c>
      <c r="CB5" s="1" t="e">
        <f t="shared" si="3"/>
        <v>#DIV/0!</v>
      </c>
      <c r="CC5" s="1" t="e">
        <f t="shared" si="3"/>
        <v>#DIV/0!</v>
      </c>
      <c r="CD5" s="1" t="e">
        <f t="shared" si="3"/>
        <v>#DIV/0!</v>
      </c>
      <c r="CE5" s="1" t="e">
        <f t="shared" si="3"/>
        <v>#DIV/0!</v>
      </c>
      <c r="CF5" s="1" t="e">
        <f t="shared" si="3"/>
        <v>#DIV/0!</v>
      </c>
      <c r="CG5" s="1" t="e">
        <f t="shared" si="3"/>
        <v>#DIV/0!</v>
      </c>
      <c r="CH5" s="1" t="e">
        <f t="shared" si="3"/>
        <v>#DIV/0!</v>
      </c>
      <c r="CI5" s="1" t="e">
        <f t="shared" si="3"/>
        <v>#DIV/0!</v>
      </c>
      <c r="CJ5" s="1" t="e">
        <f t="shared" ref="CJ5:DO5" si="4">ROUNDUP(CJ4/$H5,0)</f>
        <v>#DIV/0!</v>
      </c>
      <c r="CK5" s="1" t="e">
        <f t="shared" si="4"/>
        <v>#DIV/0!</v>
      </c>
      <c r="CL5" s="1" t="e">
        <f t="shared" si="4"/>
        <v>#DIV/0!</v>
      </c>
      <c r="CM5" s="1" t="e">
        <f t="shared" si="4"/>
        <v>#DIV/0!</v>
      </c>
      <c r="CN5" s="1" t="e">
        <f t="shared" si="4"/>
        <v>#DIV/0!</v>
      </c>
      <c r="CO5" s="1" t="e">
        <f t="shared" si="4"/>
        <v>#DIV/0!</v>
      </c>
      <c r="CP5" s="1" t="e">
        <f t="shared" si="4"/>
        <v>#DIV/0!</v>
      </c>
      <c r="CQ5" s="1" t="e">
        <f t="shared" si="4"/>
        <v>#DIV/0!</v>
      </c>
      <c r="CR5" s="1" t="e">
        <f t="shared" si="4"/>
        <v>#DIV/0!</v>
      </c>
      <c r="CS5" s="1" t="e">
        <f t="shared" si="4"/>
        <v>#DIV/0!</v>
      </c>
      <c r="CT5" s="1" t="e">
        <f t="shared" si="4"/>
        <v>#DIV/0!</v>
      </c>
      <c r="CU5" s="1" t="e">
        <f t="shared" si="4"/>
        <v>#DIV/0!</v>
      </c>
      <c r="CV5" s="1" t="e">
        <f t="shared" si="4"/>
        <v>#DIV/0!</v>
      </c>
      <c r="CW5" s="1" t="e">
        <f t="shared" si="4"/>
        <v>#DIV/0!</v>
      </c>
      <c r="CX5" s="1" t="e">
        <f t="shared" si="4"/>
        <v>#DIV/0!</v>
      </c>
      <c r="CY5" s="1" t="e">
        <f t="shared" si="4"/>
        <v>#DIV/0!</v>
      </c>
      <c r="CZ5" s="1" t="e">
        <f t="shared" si="4"/>
        <v>#DIV/0!</v>
      </c>
      <c r="DA5" s="1" t="e">
        <f t="shared" si="4"/>
        <v>#DIV/0!</v>
      </c>
      <c r="DB5" s="1" t="e">
        <f t="shared" si="4"/>
        <v>#DIV/0!</v>
      </c>
      <c r="DC5" s="1" t="e">
        <f t="shared" si="4"/>
        <v>#DIV/0!</v>
      </c>
      <c r="DD5" s="1" t="e">
        <f t="shared" si="4"/>
        <v>#DIV/0!</v>
      </c>
      <c r="DE5" s="1" t="e">
        <f t="shared" si="4"/>
        <v>#DIV/0!</v>
      </c>
      <c r="DF5" s="1" t="e">
        <f t="shared" si="4"/>
        <v>#DIV/0!</v>
      </c>
      <c r="DG5" s="1" t="e">
        <f t="shared" si="4"/>
        <v>#DIV/0!</v>
      </c>
      <c r="DH5" s="1" t="e">
        <f t="shared" si="4"/>
        <v>#DIV/0!</v>
      </c>
      <c r="DI5" s="1" t="e">
        <f t="shared" si="4"/>
        <v>#DIV/0!</v>
      </c>
      <c r="DJ5" s="1" t="e">
        <f t="shared" si="4"/>
        <v>#DIV/0!</v>
      </c>
      <c r="DK5" s="1" t="e">
        <f t="shared" si="4"/>
        <v>#DIV/0!</v>
      </c>
      <c r="DL5" s="1" t="e">
        <f t="shared" si="4"/>
        <v>#DIV/0!</v>
      </c>
      <c r="DM5" s="1" t="e">
        <f t="shared" si="4"/>
        <v>#DIV/0!</v>
      </c>
      <c r="DN5" s="1" t="e">
        <f t="shared" si="4"/>
        <v>#DIV/0!</v>
      </c>
      <c r="DO5" s="1" t="e">
        <f t="shared" si="4"/>
        <v>#DIV/0!</v>
      </c>
      <c r="DP5" s="1" t="e">
        <f t="shared" ref="DP5:DS5" si="5">ROUNDUP(DP4/$H5,0)</f>
        <v>#DIV/0!</v>
      </c>
      <c r="DQ5" s="1" t="e">
        <f t="shared" si="5"/>
        <v>#DIV/0!</v>
      </c>
      <c r="DR5" s="1" t="e">
        <f t="shared" si="5"/>
        <v>#DIV/0!</v>
      </c>
      <c r="DS5" s="1" t="e">
        <f t="shared" si="5"/>
        <v>#DIV/0!</v>
      </c>
    </row>
    <row r="6" spans="1:123" x14ac:dyDescent="0.3">
      <c r="D6" s="263" t="s">
        <v>168</v>
      </c>
      <c r="E6" s="264"/>
      <c r="F6" s="187" t="s">
        <v>169</v>
      </c>
      <c r="G6" s="187" t="s">
        <v>169</v>
      </c>
      <c r="H6" s="187" t="s">
        <v>208</v>
      </c>
      <c r="I6" s="187" t="s">
        <v>208</v>
      </c>
      <c r="J6" s="187" t="s">
        <v>170</v>
      </c>
      <c r="K6" s="187" t="s">
        <v>171</v>
      </c>
      <c r="L6" s="187" t="s">
        <v>171</v>
      </c>
      <c r="N6" t="s">
        <v>258</v>
      </c>
      <c r="P6" s="31"/>
      <c r="Q6" s="1"/>
      <c r="R6" s="1"/>
      <c r="S6" s="1"/>
      <c r="T6" s="1"/>
      <c r="U6" s="3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row>
    <row r="7" spans="1:123" x14ac:dyDescent="0.3">
      <c r="A7" s="190" t="s">
        <v>109</v>
      </c>
      <c r="B7" s="187" t="s">
        <v>232</v>
      </c>
      <c r="C7" s="186" t="s">
        <v>6</v>
      </c>
      <c r="D7" t="s">
        <v>233</v>
      </c>
      <c r="E7" t="s">
        <v>234</v>
      </c>
      <c r="F7" t="s">
        <v>174</v>
      </c>
      <c r="G7" t="s">
        <v>235</v>
      </c>
      <c r="H7" t="s">
        <v>249</v>
      </c>
      <c r="I7" t="s">
        <v>250</v>
      </c>
      <c r="J7" t="s">
        <v>236</v>
      </c>
      <c r="K7" t="s">
        <v>177</v>
      </c>
      <c r="L7" t="s">
        <v>251</v>
      </c>
      <c r="N7" s="211" t="s">
        <v>240</v>
      </c>
      <c r="P7" s="31"/>
      <c r="Q7" s="1"/>
      <c r="R7" s="26" t="s">
        <v>6</v>
      </c>
      <c r="S7" s="42" t="s">
        <v>2</v>
      </c>
      <c r="T7" s="1"/>
      <c r="U7" s="31"/>
      <c r="V7" s="1"/>
      <c r="W7" s="26" t="s">
        <v>6</v>
      </c>
      <c r="X7" s="42" t="s">
        <v>2</v>
      </c>
      <c r="Y7" s="42" t="s">
        <v>2</v>
      </c>
      <c r="Z7" s="42" t="s">
        <v>2</v>
      </c>
      <c r="AA7" s="42" t="s">
        <v>2</v>
      </c>
      <c r="AB7" s="42" t="s">
        <v>2</v>
      </c>
      <c r="AC7" s="42" t="s">
        <v>2</v>
      </c>
      <c r="AD7" s="42" t="s">
        <v>2</v>
      </c>
      <c r="AE7" s="42" t="s">
        <v>2</v>
      </c>
      <c r="AF7" s="42" t="s">
        <v>2</v>
      </c>
      <c r="AG7" s="42" t="s">
        <v>2</v>
      </c>
      <c r="AH7" s="42" t="s">
        <v>2</v>
      </c>
      <c r="AI7" s="42" t="s">
        <v>2</v>
      </c>
      <c r="AJ7" s="42" t="s">
        <v>2</v>
      </c>
      <c r="AK7" s="42" t="s">
        <v>2</v>
      </c>
      <c r="AL7" s="42" t="s">
        <v>2</v>
      </c>
      <c r="AM7" s="42" t="s">
        <v>2</v>
      </c>
      <c r="AN7" s="42" t="s">
        <v>2</v>
      </c>
      <c r="AO7" s="42" t="s">
        <v>2</v>
      </c>
      <c r="AP7" s="42" t="s">
        <v>2</v>
      </c>
      <c r="AQ7" s="42" t="s">
        <v>2</v>
      </c>
      <c r="AR7" s="42" t="s">
        <v>2</v>
      </c>
      <c r="AS7" s="42" t="s">
        <v>2</v>
      </c>
      <c r="AT7" s="42" t="s">
        <v>2</v>
      </c>
      <c r="AU7" s="42" t="s">
        <v>2</v>
      </c>
      <c r="AV7" s="42" t="s">
        <v>2</v>
      </c>
      <c r="AW7" s="42" t="s">
        <v>2</v>
      </c>
      <c r="AX7" s="42" t="s">
        <v>2</v>
      </c>
      <c r="AY7" s="42" t="s">
        <v>2</v>
      </c>
      <c r="AZ7" s="42" t="s">
        <v>2</v>
      </c>
      <c r="BA7" s="42" t="s">
        <v>2</v>
      </c>
      <c r="BB7" s="42" t="s">
        <v>2</v>
      </c>
      <c r="BC7" s="42" t="s">
        <v>2</v>
      </c>
      <c r="BD7" s="42" t="s">
        <v>2</v>
      </c>
      <c r="BE7" s="42" t="s">
        <v>2</v>
      </c>
      <c r="BF7" s="42" t="s">
        <v>2</v>
      </c>
      <c r="BG7" s="42" t="s">
        <v>2</v>
      </c>
      <c r="BH7" s="42" t="s">
        <v>2</v>
      </c>
      <c r="BI7" s="42" t="s">
        <v>2</v>
      </c>
      <c r="BJ7" s="42" t="s">
        <v>2</v>
      </c>
      <c r="BK7" s="42" t="s">
        <v>2</v>
      </c>
      <c r="BL7" s="42" t="s">
        <v>2</v>
      </c>
      <c r="BM7" s="42" t="s">
        <v>2</v>
      </c>
      <c r="BN7" s="42" t="s">
        <v>2</v>
      </c>
      <c r="BO7" s="42" t="s">
        <v>2</v>
      </c>
      <c r="BP7" s="42" t="s">
        <v>2</v>
      </c>
      <c r="BQ7" s="42" t="s">
        <v>2</v>
      </c>
      <c r="BR7" s="42" t="s">
        <v>2</v>
      </c>
      <c r="BS7" s="42" t="s">
        <v>2</v>
      </c>
      <c r="BT7" s="42" t="s">
        <v>2</v>
      </c>
      <c r="BU7" s="42" t="s">
        <v>2</v>
      </c>
      <c r="BV7" s="42" t="s">
        <v>2</v>
      </c>
      <c r="BW7" s="42" t="s">
        <v>2</v>
      </c>
      <c r="BX7" s="42" t="s">
        <v>2</v>
      </c>
      <c r="BY7" s="42" t="s">
        <v>2</v>
      </c>
      <c r="BZ7" s="42" t="s">
        <v>2</v>
      </c>
      <c r="CA7" s="42" t="s">
        <v>2</v>
      </c>
      <c r="CB7" s="42" t="s">
        <v>2</v>
      </c>
      <c r="CC7" s="42" t="s">
        <v>2</v>
      </c>
      <c r="CD7" s="42" t="s">
        <v>2</v>
      </c>
      <c r="CE7" s="42" t="s">
        <v>2</v>
      </c>
      <c r="CF7" s="42" t="s">
        <v>2</v>
      </c>
      <c r="CG7" s="42" t="s">
        <v>2</v>
      </c>
      <c r="CH7" s="42" t="s">
        <v>2</v>
      </c>
      <c r="CI7" s="42" t="s">
        <v>2</v>
      </c>
      <c r="CJ7" s="42" t="s">
        <v>2</v>
      </c>
      <c r="CK7" s="42" t="s">
        <v>2</v>
      </c>
      <c r="CL7" s="42" t="s">
        <v>2</v>
      </c>
      <c r="CM7" s="42" t="s">
        <v>2</v>
      </c>
      <c r="CN7" s="42" t="s">
        <v>2</v>
      </c>
      <c r="CO7" s="42" t="s">
        <v>2</v>
      </c>
      <c r="CP7" s="42" t="s">
        <v>2</v>
      </c>
      <c r="CQ7" s="42" t="s">
        <v>2</v>
      </c>
      <c r="CR7" s="42" t="s">
        <v>2</v>
      </c>
      <c r="CS7" s="42" t="s">
        <v>2</v>
      </c>
      <c r="CT7" s="42" t="s">
        <v>2</v>
      </c>
      <c r="CU7" s="42" t="s">
        <v>2</v>
      </c>
      <c r="CV7" s="42" t="s">
        <v>2</v>
      </c>
      <c r="CW7" s="42" t="s">
        <v>2</v>
      </c>
      <c r="CX7" s="42" t="s">
        <v>2</v>
      </c>
      <c r="CY7" s="42" t="s">
        <v>2</v>
      </c>
      <c r="CZ7" s="42" t="s">
        <v>2</v>
      </c>
      <c r="DA7" s="42" t="s">
        <v>2</v>
      </c>
      <c r="DB7" s="42" t="s">
        <v>2</v>
      </c>
      <c r="DC7" s="42" t="s">
        <v>2</v>
      </c>
      <c r="DD7" s="42" t="s">
        <v>2</v>
      </c>
      <c r="DE7" s="42" t="s">
        <v>2</v>
      </c>
      <c r="DF7" s="42" t="s">
        <v>2</v>
      </c>
      <c r="DG7" s="42" t="s">
        <v>2</v>
      </c>
      <c r="DH7" s="42" t="s">
        <v>2</v>
      </c>
      <c r="DI7" s="42" t="s">
        <v>2</v>
      </c>
      <c r="DJ7" s="42" t="s">
        <v>2</v>
      </c>
      <c r="DK7" s="42" t="s">
        <v>2</v>
      </c>
      <c r="DL7" s="42" t="s">
        <v>2</v>
      </c>
      <c r="DM7" s="42" t="s">
        <v>2</v>
      </c>
      <c r="DN7" s="42" t="s">
        <v>2</v>
      </c>
      <c r="DO7" s="42" t="s">
        <v>2</v>
      </c>
      <c r="DP7" s="42" t="s">
        <v>2</v>
      </c>
      <c r="DQ7" s="42" t="s">
        <v>2</v>
      </c>
      <c r="DR7" s="42" t="s">
        <v>2</v>
      </c>
      <c r="DS7" s="42" t="s">
        <v>2</v>
      </c>
    </row>
    <row r="8" spans="1:123" x14ac:dyDescent="0.3">
      <c r="A8" s="130" t="s">
        <v>0</v>
      </c>
      <c r="B8" s="89" t="s">
        <v>27</v>
      </c>
      <c r="C8" s="127" t="s">
        <v>5</v>
      </c>
      <c r="D8" s="182">
        <v>1</v>
      </c>
      <c r="E8" s="182">
        <v>1</v>
      </c>
      <c r="F8" s="182">
        <v>1</v>
      </c>
      <c r="G8" s="182">
        <v>1</v>
      </c>
      <c r="H8" s="182">
        <v>1</v>
      </c>
      <c r="I8" s="182">
        <v>1</v>
      </c>
      <c r="J8" s="182">
        <v>1</v>
      </c>
      <c r="K8" s="182">
        <v>1</v>
      </c>
      <c r="L8" s="182">
        <v>1</v>
      </c>
      <c r="N8" t="s">
        <v>174</v>
      </c>
      <c r="P8" s="34" t="s">
        <v>0</v>
      </c>
      <c r="Q8" s="12" t="s">
        <v>28</v>
      </c>
      <c r="R8" s="12" t="s">
        <v>16</v>
      </c>
      <c r="S8" s="44">
        <f>S4*$D8</f>
        <v>0</v>
      </c>
      <c r="T8" s="1"/>
      <c r="U8" s="34" t="s">
        <v>0</v>
      </c>
      <c r="V8" s="12" t="s">
        <v>28</v>
      </c>
      <c r="W8" s="12" t="s">
        <v>16</v>
      </c>
      <c r="X8" s="44">
        <f t="shared" ref="X8:BC8" si="6">X4*$D8</f>
        <v>1</v>
      </c>
      <c r="Y8" s="44">
        <f t="shared" si="6"/>
        <v>2</v>
      </c>
      <c r="Z8" s="44">
        <f t="shared" si="6"/>
        <v>3</v>
      </c>
      <c r="AA8" s="44">
        <f t="shared" si="6"/>
        <v>4</v>
      </c>
      <c r="AB8" s="44">
        <f t="shared" si="6"/>
        <v>5</v>
      </c>
      <c r="AC8" s="44">
        <f t="shared" si="6"/>
        <v>6</v>
      </c>
      <c r="AD8" s="44">
        <f t="shared" si="6"/>
        <v>7</v>
      </c>
      <c r="AE8" s="44">
        <f t="shared" si="6"/>
        <v>8</v>
      </c>
      <c r="AF8" s="44">
        <f t="shared" si="6"/>
        <v>9</v>
      </c>
      <c r="AG8" s="44">
        <f t="shared" si="6"/>
        <v>10</v>
      </c>
      <c r="AH8" s="44">
        <f t="shared" si="6"/>
        <v>11</v>
      </c>
      <c r="AI8" s="44">
        <f t="shared" si="6"/>
        <v>12</v>
      </c>
      <c r="AJ8" s="44">
        <f t="shared" si="6"/>
        <v>13</v>
      </c>
      <c r="AK8" s="44">
        <f t="shared" si="6"/>
        <v>14</v>
      </c>
      <c r="AL8" s="44">
        <f t="shared" si="6"/>
        <v>15</v>
      </c>
      <c r="AM8" s="44">
        <f t="shared" si="6"/>
        <v>16</v>
      </c>
      <c r="AN8" s="44">
        <f t="shared" si="6"/>
        <v>17</v>
      </c>
      <c r="AO8" s="44">
        <f t="shared" si="6"/>
        <v>18</v>
      </c>
      <c r="AP8" s="44">
        <f t="shared" si="6"/>
        <v>19</v>
      </c>
      <c r="AQ8" s="44">
        <f t="shared" si="6"/>
        <v>20</v>
      </c>
      <c r="AR8" s="44">
        <f t="shared" si="6"/>
        <v>21</v>
      </c>
      <c r="AS8" s="44">
        <f t="shared" si="6"/>
        <v>22</v>
      </c>
      <c r="AT8" s="44">
        <f t="shared" si="6"/>
        <v>23</v>
      </c>
      <c r="AU8" s="44">
        <f t="shared" si="6"/>
        <v>24</v>
      </c>
      <c r="AV8" s="44">
        <f t="shared" si="6"/>
        <v>25</v>
      </c>
      <c r="AW8" s="44">
        <f t="shared" si="6"/>
        <v>26</v>
      </c>
      <c r="AX8" s="44">
        <f t="shared" si="6"/>
        <v>27</v>
      </c>
      <c r="AY8" s="44">
        <f t="shared" si="6"/>
        <v>28</v>
      </c>
      <c r="AZ8" s="44">
        <f t="shared" si="6"/>
        <v>29</v>
      </c>
      <c r="BA8" s="44">
        <f t="shared" si="6"/>
        <v>30</v>
      </c>
      <c r="BB8" s="44">
        <f t="shared" si="6"/>
        <v>31</v>
      </c>
      <c r="BC8" s="44">
        <f t="shared" si="6"/>
        <v>32</v>
      </c>
      <c r="BD8" s="44">
        <f t="shared" ref="BD8:CI8" si="7">BD4*$D8</f>
        <v>33</v>
      </c>
      <c r="BE8" s="44">
        <f t="shared" si="7"/>
        <v>34</v>
      </c>
      <c r="BF8" s="44">
        <f t="shared" si="7"/>
        <v>35</v>
      </c>
      <c r="BG8" s="44">
        <f t="shared" si="7"/>
        <v>36</v>
      </c>
      <c r="BH8" s="44">
        <f t="shared" si="7"/>
        <v>37</v>
      </c>
      <c r="BI8" s="44">
        <f t="shared" si="7"/>
        <v>38</v>
      </c>
      <c r="BJ8" s="44">
        <f t="shared" si="7"/>
        <v>39</v>
      </c>
      <c r="BK8" s="44">
        <f t="shared" si="7"/>
        <v>40</v>
      </c>
      <c r="BL8" s="44">
        <f t="shared" si="7"/>
        <v>41</v>
      </c>
      <c r="BM8" s="44">
        <f t="shared" si="7"/>
        <v>42</v>
      </c>
      <c r="BN8" s="44">
        <f t="shared" si="7"/>
        <v>43</v>
      </c>
      <c r="BO8" s="44">
        <f t="shared" si="7"/>
        <v>44</v>
      </c>
      <c r="BP8" s="44">
        <f t="shared" si="7"/>
        <v>45</v>
      </c>
      <c r="BQ8" s="44">
        <f t="shared" si="7"/>
        <v>46</v>
      </c>
      <c r="BR8" s="44">
        <f t="shared" si="7"/>
        <v>47</v>
      </c>
      <c r="BS8" s="44">
        <f t="shared" si="7"/>
        <v>48</v>
      </c>
      <c r="BT8" s="44">
        <f t="shared" si="7"/>
        <v>49</v>
      </c>
      <c r="BU8" s="44">
        <f t="shared" si="7"/>
        <v>50</v>
      </c>
      <c r="BV8" s="44">
        <f t="shared" si="7"/>
        <v>51</v>
      </c>
      <c r="BW8" s="44">
        <f t="shared" si="7"/>
        <v>52</v>
      </c>
      <c r="BX8" s="44">
        <f t="shared" si="7"/>
        <v>53</v>
      </c>
      <c r="BY8" s="44">
        <f t="shared" si="7"/>
        <v>54</v>
      </c>
      <c r="BZ8" s="44">
        <f t="shared" si="7"/>
        <v>55</v>
      </c>
      <c r="CA8" s="44">
        <f t="shared" si="7"/>
        <v>56</v>
      </c>
      <c r="CB8" s="44">
        <f t="shared" si="7"/>
        <v>57</v>
      </c>
      <c r="CC8" s="44">
        <f t="shared" si="7"/>
        <v>58</v>
      </c>
      <c r="CD8" s="44">
        <f t="shared" si="7"/>
        <v>59</v>
      </c>
      <c r="CE8" s="44">
        <f t="shared" si="7"/>
        <v>60</v>
      </c>
      <c r="CF8" s="44">
        <f t="shared" si="7"/>
        <v>61</v>
      </c>
      <c r="CG8" s="44">
        <f t="shared" si="7"/>
        <v>62</v>
      </c>
      <c r="CH8" s="44">
        <f t="shared" si="7"/>
        <v>63</v>
      </c>
      <c r="CI8" s="44">
        <f t="shared" si="7"/>
        <v>64</v>
      </c>
      <c r="CJ8" s="44">
        <f t="shared" ref="CJ8:DS8" si="8">CJ4*$D8</f>
        <v>65</v>
      </c>
      <c r="CK8" s="44">
        <f t="shared" si="8"/>
        <v>66</v>
      </c>
      <c r="CL8" s="44">
        <f t="shared" si="8"/>
        <v>67</v>
      </c>
      <c r="CM8" s="44">
        <f t="shared" si="8"/>
        <v>68</v>
      </c>
      <c r="CN8" s="44">
        <f t="shared" si="8"/>
        <v>69</v>
      </c>
      <c r="CO8" s="44">
        <f t="shared" si="8"/>
        <v>70</v>
      </c>
      <c r="CP8" s="44">
        <f t="shared" si="8"/>
        <v>71</v>
      </c>
      <c r="CQ8" s="44">
        <f t="shared" si="8"/>
        <v>72</v>
      </c>
      <c r="CR8" s="44">
        <f t="shared" si="8"/>
        <v>73</v>
      </c>
      <c r="CS8" s="44">
        <f t="shared" si="8"/>
        <v>74</v>
      </c>
      <c r="CT8" s="44">
        <f t="shared" si="8"/>
        <v>75</v>
      </c>
      <c r="CU8" s="44">
        <f t="shared" si="8"/>
        <v>76</v>
      </c>
      <c r="CV8" s="44">
        <f t="shared" si="8"/>
        <v>77</v>
      </c>
      <c r="CW8" s="44">
        <f t="shared" si="8"/>
        <v>78</v>
      </c>
      <c r="CX8" s="44">
        <f t="shared" si="8"/>
        <v>79</v>
      </c>
      <c r="CY8" s="44">
        <f t="shared" si="8"/>
        <v>80</v>
      </c>
      <c r="CZ8" s="44">
        <f t="shared" si="8"/>
        <v>81</v>
      </c>
      <c r="DA8" s="44">
        <f t="shared" si="8"/>
        <v>82</v>
      </c>
      <c r="DB8" s="44">
        <f t="shared" si="8"/>
        <v>83</v>
      </c>
      <c r="DC8" s="44">
        <f t="shared" si="8"/>
        <v>84</v>
      </c>
      <c r="DD8" s="44">
        <f t="shared" si="8"/>
        <v>85</v>
      </c>
      <c r="DE8" s="44">
        <f t="shared" si="8"/>
        <v>86</v>
      </c>
      <c r="DF8" s="44">
        <f t="shared" si="8"/>
        <v>87</v>
      </c>
      <c r="DG8" s="44">
        <f t="shared" si="8"/>
        <v>88</v>
      </c>
      <c r="DH8" s="44">
        <f t="shared" si="8"/>
        <v>89</v>
      </c>
      <c r="DI8" s="44">
        <f t="shared" si="8"/>
        <v>90</v>
      </c>
      <c r="DJ8" s="44">
        <f t="shared" si="8"/>
        <v>91</v>
      </c>
      <c r="DK8" s="44">
        <f t="shared" si="8"/>
        <v>92</v>
      </c>
      <c r="DL8" s="44">
        <f t="shared" si="8"/>
        <v>93</v>
      </c>
      <c r="DM8" s="44">
        <f t="shared" si="8"/>
        <v>94</v>
      </c>
      <c r="DN8" s="44">
        <f t="shared" si="8"/>
        <v>95</v>
      </c>
      <c r="DO8" s="44">
        <f t="shared" si="8"/>
        <v>96</v>
      </c>
      <c r="DP8" s="44">
        <f t="shared" si="8"/>
        <v>97</v>
      </c>
      <c r="DQ8" s="44">
        <f t="shared" si="8"/>
        <v>98</v>
      </c>
      <c r="DR8" s="44">
        <f t="shared" si="8"/>
        <v>99</v>
      </c>
      <c r="DS8" s="44">
        <f t="shared" si="8"/>
        <v>100</v>
      </c>
    </row>
    <row r="9" spans="1:123" x14ac:dyDescent="0.3">
      <c r="A9" s="131"/>
      <c r="B9" s="91" t="s">
        <v>26</v>
      </c>
      <c r="C9" s="24" t="s">
        <v>7</v>
      </c>
      <c r="D9" s="21">
        <v>1</v>
      </c>
      <c r="E9" s="21">
        <v>1</v>
      </c>
      <c r="F9" s="21">
        <v>1</v>
      </c>
      <c r="G9" s="21">
        <v>1</v>
      </c>
      <c r="H9" s="21">
        <v>1</v>
      </c>
      <c r="I9" s="21">
        <v>1</v>
      </c>
      <c r="J9" s="21">
        <v>1</v>
      </c>
      <c r="K9" s="21">
        <v>1</v>
      </c>
      <c r="L9" s="21">
        <v>1</v>
      </c>
      <c r="N9" s="182" cm="1">
        <f t="array" aca="1" ref="N9" ca="1">INDEX(INDIRECT(VLOOKUP($N$8, $E$104:$F$112, 2, 0)), ROW(1:1), 1)</f>
        <v>1</v>
      </c>
      <c r="P9" s="30"/>
      <c r="Q9" s="10" t="s">
        <v>29</v>
      </c>
      <c r="R9" s="10" t="s">
        <v>16</v>
      </c>
      <c r="S9" s="45">
        <f>S4*$D15</f>
        <v>0</v>
      </c>
      <c r="T9" s="1"/>
      <c r="U9" s="30"/>
      <c r="V9" s="10" t="s">
        <v>29</v>
      </c>
      <c r="W9" s="10" t="s">
        <v>16</v>
      </c>
      <c r="X9" s="45">
        <f t="shared" ref="X9:BC9" si="9">X4*$D15</f>
        <v>1</v>
      </c>
      <c r="Y9" s="45">
        <f t="shared" si="9"/>
        <v>2</v>
      </c>
      <c r="Z9" s="45">
        <f t="shared" si="9"/>
        <v>3</v>
      </c>
      <c r="AA9" s="45">
        <f t="shared" si="9"/>
        <v>4</v>
      </c>
      <c r="AB9" s="45">
        <f t="shared" si="9"/>
        <v>5</v>
      </c>
      <c r="AC9" s="45">
        <f t="shared" si="9"/>
        <v>6</v>
      </c>
      <c r="AD9" s="45">
        <f t="shared" si="9"/>
        <v>7</v>
      </c>
      <c r="AE9" s="45">
        <f t="shared" si="9"/>
        <v>8</v>
      </c>
      <c r="AF9" s="45">
        <f t="shared" si="9"/>
        <v>9</v>
      </c>
      <c r="AG9" s="45">
        <f t="shared" si="9"/>
        <v>10</v>
      </c>
      <c r="AH9" s="45">
        <f t="shared" si="9"/>
        <v>11</v>
      </c>
      <c r="AI9" s="45">
        <f t="shared" si="9"/>
        <v>12</v>
      </c>
      <c r="AJ9" s="45">
        <f t="shared" si="9"/>
        <v>13</v>
      </c>
      <c r="AK9" s="45">
        <f t="shared" si="9"/>
        <v>14</v>
      </c>
      <c r="AL9" s="45">
        <f t="shared" si="9"/>
        <v>15</v>
      </c>
      <c r="AM9" s="45">
        <f t="shared" si="9"/>
        <v>16</v>
      </c>
      <c r="AN9" s="45">
        <f t="shared" si="9"/>
        <v>17</v>
      </c>
      <c r="AO9" s="45">
        <f t="shared" si="9"/>
        <v>18</v>
      </c>
      <c r="AP9" s="45">
        <f t="shared" si="9"/>
        <v>19</v>
      </c>
      <c r="AQ9" s="45">
        <f t="shared" si="9"/>
        <v>20</v>
      </c>
      <c r="AR9" s="45">
        <f t="shared" si="9"/>
        <v>21</v>
      </c>
      <c r="AS9" s="45">
        <f t="shared" si="9"/>
        <v>22</v>
      </c>
      <c r="AT9" s="45">
        <f t="shared" si="9"/>
        <v>23</v>
      </c>
      <c r="AU9" s="45">
        <f t="shared" si="9"/>
        <v>24</v>
      </c>
      <c r="AV9" s="45">
        <f t="shared" si="9"/>
        <v>25</v>
      </c>
      <c r="AW9" s="45">
        <f t="shared" si="9"/>
        <v>26</v>
      </c>
      <c r="AX9" s="45">
        <f t="shared" si="9"/>
        <v>27</v>
      </c>
      <c r="AY9" s="45">
        <f t="shared" si="9"/>
        <v>28</v>
      </c>
      <c r="AZ9" s="45">
        <f t="shared" si="9"/>
        <v>29</v>
      </c>
      <c r="BA9" s="45">
        <f t="shared" si="9"/>
        <v>30</v>
      </c>
      <c r="BB9" s="45">
        <f t="shared" si="9"/>
        <v>31</v>
      </c>
      <c r="BC9" s="45">
        <f t="shared" si="9"/>
        <v>32</v>
      </c>
      <c r="BD9" s="45">
        <f t="shared" ref="BD9:CI9" si="10">BD4*$D15</f>
        <v>33</v>
      </c>
      <c r="BE9" s="45">
        <f t="shared" si="10"/>
        <v>34</v>
      </c>
      <c r="BF9" s="45">
        <f t="shared" si="10"/>
        <v>35</v>
      </c>
      <c r="BG9" s="45">
        <f t="shared" si="10"/>
        <v>36</v>
      </c>
      <c r="BH9" s="45">
        <f t="shared" si="10"/>
        <v>37</v>
      </c>
      <c r="BI9" s="45">
        <f t="shared" si="10"/>
        <v>38</v>
      </c>
      <c r="BJ9" s="45">
        <f t="shared" si="10"/>
        <v>39</v>
      </c>
      <c r="BK9" s="45">
        <f t="shared" si="10"/>
        <v>40</v>
      </c>
      <c r="BL9" s="45">
        <f t="shared" si="10"/>
        <v>41</v>
      </c>
      <c r="BM9" s="45">
        <f t="shared" si="10"/>
        <v>42</v>
      </c>
      <c r="BN9" s="45">
        <f t="shared" si="10"/>
        <v>43</v>
      </c>
      <c r="BO9" s="45">
        <f t="shared" si="10"/>
        <v>44</v>
      </c>
      <c r="BP9" s="45">
        <f t="shared" si="10"/>
        <v>45</v>
      </c>
      <c r="BQ9" s="45">
        <f t="shared" si="10"/>
        <v>46</v>
      </c>
      <c r="BR9" s="45">
        <f t="shared" si="10"/>
        <v>47</v>
      </c>
      <c r="BS9" s="45">
        <f t="shared" si="10"/>
        <v>48</v>
      </c>
      <c r="BT9" s="45">
        <f t="shared" si="10"/>
        <v>49</v>
      </c>
      <c r="BU9" s="45">
        <f t="shared" si="10"/>
        <v>50</v>
      </c>
      <c r="BV9" s="45">
        <f t="shared" si="10"/>
        <v>51</v>
      </c>
      <c r="BW9" s="45">
        <f t="shared" si="10"/>
        <v>52</v>
      </c>
      <c r="BX9" s="45">
        <f t="shared" si="10"/>
        <v>53</v>
      </c>
      <c r="BY9" s="45">
        <f t="shared" si="10"/>
        <v>54</v>
      </c>
      <c r="BZ9" s="45">
        <f t="shared" si="10"/>
        <v>55</v>
      </c>
      <c r="CA9" s="45">
        <f t="shared" si="10"/>
        <v>56</v>
      </c>
      <c r="CB9" s="45">
        <f t="shared" si="10"/>
        <v>57</v>
      </c>
      <c r="CC9" s="45">
        <f t="shared" si="10"/>
        <v>58</v>
      </c>
      <c r="CD9" s="45">
        <f t="shared" si="10"/>
        <v>59</v>
      </c>
      <c r="CE9" s="45">
        <f t="shared" si="10"/>
        <v>60</v>
      </c>
      <c r="CF9" s="45">
        <f t="shared" si="10"/>
        <v>61</v>
      </c>
      <c r="CG9" s="45">
        <f t="shared" si="10"/>
        <v>62</v>
      </c>
      <c r="CH9" s="45">
        <f t="shared" si="10"/>
        <v>63</v>
      </c>
      <c r="CI9" s="45">
        <f t="shared" si="10"/>
        <v>64</v>
      </c>
      <c r="CJ9" s="45">
        <f t="shared" ref="CJ9:DS9" si="11">CJ4*$D15</f>
        <v>65</v>
      </c>
      <c r="CK9" s="45">
        <f t="shared" si="11"/>
        <v>66</v>
      </c>
      <c r="CL9" s="45">
        <f t="shared" si="11"/>
        <v>67</v>
      </c>
      <c r="CM9" s="45">
        <f t="shared" si="11"/>
        <v>68</v>
      </c>
      <c r="CN9" s="45">
        <f t="shared" si="11"/>
        <v>69</v>
      </c>
      <c r="CO9" s="45">
        <f t="shared" si="11"/>
        <v>70</v>
      </c>
      <c r="CP9" s="45">
        <f t="shared" si="11"/>
        <v>71</v>
      </c>
      <c r="CQ9" s="45">
        <f t="shared" si="11"/>
        <v>72</v>
      </c>
      <c r="CR9" s="45">
        <f t="shared" si="11"/>
        <v>73</v>
      </c>
      <c r="CS9" s="45">
        <f t="shared" si="11"/>
        <v>74</v>
      </c>
      <c r="CT9" s="45">
        <f t="shared" si="11"/>
        <v>75</v>
      </c>
      <c r="CU9" s="45">
        <f t="shared" si="11"/>
        <v>76</v>
      </c>
      <c r="CV9" s="45">
        <f t="shared" si="11"/>
        <v>77</v>
      </c>
      <c r="CW9" s="45">
        <f t="shared" si="11"/>
        <v>78</v>
      </c>
      <c r="CX9" s="45">
        <f t="shared" si="11"/>
        <v>79</v>
      </c>
      <c r="CY9" s="45">
        <f t="shared" si="11"/>
        <v>80</v>
      </c>
      <c r="CZ9" s="45">
        <f t="shared" si="11"/>
        <v>81</v>
      </c>
      <c r="DA9" s="45">
        <f t="shared" si="11"/>
        <v>82</v>
      </c>
      <c r="DB9" s="45">
        <f t="shared" si="11"/>
        <v>83</v>
      </c>
      <c r="DC9" s="45">
        <f t="shared" si="11"/>
        <v>84</v>
      </c>
      <c r="DD9" s="45">
        <f t="shared" si="11"/>
        <v>85</v>
      </c>
      <c r="DE9" s="45">
        <f t="shared" si="11"/>
        <v>86</v>
      </c>
      <c r="DF9" s="45">
        <f t="shared" si="11"/>
        <v>87</v>
      </c>
      <c r="DG9" s="45">
        <f t="shared" si="11"/>
        <v>88</v>
      </c>
      <c r="DH9" s="45">
        <f t="shared" si="11"/>
        <v>89</v>
      </c>
      <c r="DI9" s="45">
        <f t="shared" si="11"/>
        <v>90</v>
      </c>
      <c r="DJ9" s="45">
        <f t="shared" si="11"/>
        <v>91</v>
      </c>
      <c r="DK9" s="45">
        <f t="shared" si="11"/>
        <v>92</v>
      </c>
      <c r="DL9" s="45">
        <f t="shared" si="11"/>
        <v>93</v>
      </c>
      <c r="DM9" s="45">
        <f t="shared" si="11"/>
        <v>94</v>
      </c>
      <c r="DN9" s="45">
        <f t="shared" si="11"/>
        <v>95</v>
      </c>
      <c r="DO9" s="45">
        <f t="shared" si="11"/>
        <v>96</v>
      </c>
      <c r="DP9" s="45">
        <f t="shared" si="11"/>
        <v>97</v>
      </c>
      <c r="DQ9" s="45">
        <f t="shared" si="11"/>
        <v>98</v>
      </c>
      <c r="DR9" s="45">
        <f t="shared" si="11"/>
        <v>99</v>
      </c>
      <c r="DS9" s="45">
        <f t="shared" si="11"/>
        <v>100</v>
      </c>
    </row>
    <row r="10" spans="1:123" x14ac:dyDescent="0.3">
      <c r="A10" s="131"/>
      <c r="B10" s="10"/>
      <c r="C10" s="24"/>
      <c r="D10" s="10"/>
      <c r="E10" s="10"/>
      <c r="F10" s="10"/>
      <c r="G10" s="10"/>
      <c r="H10" s="10"/>
      <c r="I10" s="10"/>
      <c r="J10" s="10"/>
      <c r="K10" s="10"/>
      <c r="L10" s="10"/>
      <c r="N10" s="21" cm="1">
        <f t="array" aca="1" ref="N10" ca="1">INDEX(INDIRECT(VLOOKUP($N$8, $E$104:$F$112, 2, 0)), ROW(2:2), 1)</f>
        <v>1</v>
      </c>
      <c r="P10" s="30"/>
      <c r="Q10" s="10" t="s">
        <v>30</v>
      </c>
      <c r="R10" s="10" t="s">
        <v>16</v>
      </c>
      <c r="S10" s="21" t="e">
        <f>S5*$D24*$D25*$D5/1000</f>
        <v>#DIV/0!</v>
      </c>
      <c r="T10" s="1"/>
      <c r="U10" s="30"/>
      <c r="V10" s="10" t="s">
        <v>30</v>
      </c>
      <c r="W10" s="10" t="s">
        <v>16</v>
      </c>
      <c r="X10" s="21" t="e">
        <f t="shared" ref="X10:BC10" si="12">X5*$D24*$D25*$D5/1000</f>
        <v>#DIV/0!</v>
      </c>
      <c r="Y10" s="21" t="e">
        <f t="shared" si="12"/>
        <v>#DIV/0!</v>
      </c>
      <c r="Z10" s="21" t="e">
        <f t="shared" si="12"/>
        <v>#DIV/0!</v>
      </c>
      <c r="AA10" s="21" t="e">
        <f t="shared" si="12"/>
        <v>#DIV/0!</v>
      </c>
      <c r="AB10" s="21" t="e">
        <f t="shared" si="12"/>
        <v>#DIV/0!</v>
      </c>
      <c r="AC10" s="21" t="e">
        <f t="shared" si="12"/>
        <v>#DIV/0!</v>
      </c>
      <c r="AD10" s="21" t="e">
        <f t="shared" si="12"/>
        <v>#DIV/0!</v>
      </c>
      <c r="AE10" s="21" t="e">
        <f t="shared" si="12"/>
        <v>#DIV/0!</v>
      </c>
      <c r="AF10" s="21" t="e">
        <f t="shared" si="12"/>
        <v>#DIV/0!</v>
      </c>
      <c r="AG10" s="21" t="e">
        <f t="shared" si="12"/>
        <v>#DIV/0!</v>
      </c>
      <c r="AH10" s="21" t="e">
        <f t="shared" si="12"/>
        <v>#DIV/0!</v>
      </c>
      <c r="AI10" s="21" t="e">
        <f t="shared" si="12"/>
        <v>#DIV/0!</v>
      </c>
      <c r="AJ10" s="21" t="e">
        <f t="shared" si="12"/>
        <v>#DIV/0!</v>
      </c>
      <c r="AK10" s="21" t="e">
        <f t="shared" si="12"/>
        <v>#DIV/0!</v>
      </c>
      <c r="AL10" s="21" t="e">
        <f t="shared" si="12"/>
        <v>#DIV/0!</v>
      </c>
      <c r="AM10" s="21" t="e">
        <f t="shared" si="12"/>
        <v>#DIV/0!</v>
      </c>
      <c r="AN10" s="21" t="e">
        <f t="shared" si="12"/>
        <v>#DIV/0!</v>
      </c>
      <c r="AO10" s="21" t="e">
        <f t="shared" si="12"/>
        <v>#DIV/0!</v>
      </c>
      <c r="AP10" s="21" t="e">
        <f t="shared" si="12"/>
        <v>#DIV/0!</v>
      </c>
      <c r="AQ10" s="21" t="e">
        <f t="shared" si="12"/>
        <v>#DIV/0!</v>
      </c>
      <c r="AR10" s="21" t="e">
        <f t="shared" si="12"/>
        <v>#DIV/0!</v>
      </c>
      <c r="AS10" s="21" t="e">
        <f t="shared" si="12"/>
        <v>#DIV/0!</v>
      </c>
      <c r="AT10" s="21" t="e">
        <f t="shared" si="12"/>
        <v>#DIV/0!</v>
      </c>
      <c r="AU10" s="21" t="e">
        <f t="shared" si="12"/>
        <v>#DIV/0!</v>
      </c>
      <c r="AV10" s="21" t="e">
        <f t="shared" si="12"/>
        <v>#DIV/0!</v>
      </c>
      <c r="AW10" s="21" t="e">
        <f t="shared" si="12"/>
        <v>#DIV/0!</v>
      </c>
      <c r="AX10" s="21" t="e">
        <f t="shared" si="12"/>
        <v>#DIV/0!</v>
      </c>
      <c r="AY10" s="21" t="e">
        <f t="shared" si="12"/>
        <v>#DIV/0!</v>
      </c>
      <c r="AZ10" s="21" t="e">
        <f t="shared" si="12"/>
        <v>#DIV/0!</v>
      </c>
      <c r="BA10" s="21" t="e">
        <f t="shared" si="12"/>
        <v>#DIV/0!</v>
      </c>
      <c r="BB10" s="21" t="e">
        <f t="shared" si="12"/>
        <v>#DIV/0!</v>
      </c>
      <c r="BC10" s="21" t="e">
        <f t="shared" si="12"/>
        <v>#DIV/0!</v>
      </c>
      <c r="BD10" s="21" t="e">
        <f t="shared" ref="BD10:CI10" si="13">BD5*$D24*$D25*$D5/1000</f>
        <v>#DIV/0!</v>
      </c>
      <c r="BE10" s="21" t="e">
        <f t="shared" si="13"/>
        <v>#DIV/0!</v>
      </c>
      <c r="BF10" s="21" t="e">
        <f t="shared" si="13"/>
        <v>#DIV/0!</v>
      </c>
      <c r="BG10" s="21" t="e">
        <f t="shared" si="13"/>
        <v>#DIV/0!</v>
      </c>
      <c r="BH10" s="21" t="e">
        <f t="shared" si="13"/>
        <v>#DIV/0!</v>
      </c>
      <c r="BI10" s="21" t="e">
        <f t="shared" si="13"/>
        <v>#DIV/0!</v>
      </c>
      <c r="BJ10" s="21" t="e">
        <f t="shared" si="13"/>
        <v>#DIV/0!</v>
      </c>
      <c r="BK10" s="21" t="e">
        <f t="shared" si="13"/>
        <v>#DIV/0!</v>
      </c>
      <c r="BL10" s="21" t="e">
        <f t="shared" si="13"/>
        <v>#DIV/0!</v>
      </c>
      <c r="BM10" s="21" t="e">
        <f t="shared" si="13"/>
        <v>#DIV/0!</v>
      </c>
      <c r="BN10" s="21" t="e">
        <f t="shared" si="13"/>
        <v>#DIV/0!</v>
      </c>
      <c r="BO10" s="21" t="e">
        <f t="shared" si="13"/>
        <v>#DIV/0!</v>
      </c>
      <c r="BP10" s="21" t="e">
        <f t="shared" si="13"/>
        <v>#DIV/0!</v>
      </c>
      <c r="BQ10" s="21" t="e">
        <f t="shared" si="13"/>
        <v>#DIV/0!</v>
      </c>
      <c r="BR10" s="21" t="e">
        <f t="shared" si="13"/>
        <v>#DIV/0!</v>
      </c>
      <c r="BS10" s="21" t="e">
        <f t="shared" si="13"/>
        <v>#DIV/0!</v>
      </c>
      <c r="BT10" s="21" t="e">
        <f t="shared" si="13"/>
        <v>#DIV/0!</v>
      </c>
      <c r="BU10" s="21" t="e">
        <f t="shared" si="13"/>
        <v>#DIV/0!</v>
      </c>
      <c r="BV10" s="21" t="e">
        <f t="shared" si="13"/>
        <v>#DIV/0!</v>
      </c>
      <c r="BW10" s="21" t="e">
        <f t="shared" si="13"/>
        <v>#DIV/0!</v>
      </c>
      <c r="BX10" s="21" t="e">
        <f t="shared" si="13"/>
        <v>#DIV/0!</v>
      </c>
      <c r="BY10" s="21" t="e">
        <f t="shared" si="13"/>
        <v>#DIV/0!</v>
      </c>
      <c r="BZ10" s="21" t="e">
        <f t="shared" si="13"/>
        <v>#DIV/0!</v>
      </c>
      <c r="CA10" s="21" t="e">
        <f t="shared" si="13"/>
        <v>#DIV/0!</v>
      </c>
      <c r="CB10" s="21" t="e">
        <f t="shared" si="13"/>
        <v>#DIV/0!</v>
      </c>
      <c r="CC10" s="21" t="e">
        <f t="shared" si="13"/>
        <v>#DIV/0!</v>
      </c>
      <c r="CD10" s="21" t="e">
        <f t="shared" si="13"/>
        <v>#DIV/0!</v>
      </c>
      <c r="CE10" s="21" t="e">
        <f t="shared" si="13"/>
        <v>#DIV/0!</v>
      </c>
      <c r="CF10" s="21" t="e">
        <f t="shared" si="13"/>
        <v>#DIV/0!</v>
      </c>
      <c r="CG10" s="21" t="e">
        <f t="shared" si="13"/>
        <v>#DIV/0!</v>
      </c>
      <c r="CH10" s="21" t="e">
        <f t="shared" si="13"/>
        <v>#DIV/0!</v>
      </c>
      <c r="CI10" s="21" t="e">
        <f t="shared" si="13"/>
        <v>#DIV/0!</v>
      </c>
      <c r="CJ10" s="21" t="e">
        <f t="shared" ref="CJ10:DS10" si="14">CJ5*$D24*$D25*$D5/1000</f>
        <v>#DIV/0!</v>
      </c>
      <c r="CK10" s="21" t="e">
        <f t="shared" si="14"/>
        <v>#DIV/0!</v>
      </c>
      <c r="CL10" s="21" t="e">
        <f t="shared" si="14"/>
        <v>#DIV/0!</v>
      </c>
      <c r="CM10" s="21" t="e">
        <f t="shared" si="14"/>
        <v>#DIV/0!</v>
      </c>
      <c r="CN10" s="21" t="e">
        <f t="shared" si="14"/>
        <v>#DIV/0!</v>
      </c>
      <c r="CO10" s="21" t="e">
        <f t="shared" si="14"/>
        <v>#DIV/0!</v>
      </c>
      <c r="CP10" s="21" t="e">
        <f t="shared" si="14"/>
        <v>#DIV/0!</v>
      </c>
      <c r="CQ10" s="21" t="e">
        <f t="shared" si="14"/>
        <v>#DIV/0!</v>
      </c>
      <c r="CR10" s="21" t="e">
        <f t="shared" si="14"/>
        <v>#DIV/0!</v>
      </c>
      <c r="CS10" s="21" t="e">
        <f t="shared" si="14"/>
        <v>#DIV/0!</v>
      </c>
      <c r="CT10" s="21" t="e">
        <f t="shared" si="14"/>
        <v>#DIV/0!</v>
      </c>
      <c r="CU10" s="21" t="e">
        <f t="shared" si="14"/>
        <v>#DIV/0!</v>
      </c>
      <c r="CV10" s="21" t="e">
        <f t="shared" si="14"/>
        <v>#DIV/0!</v>
      </c>
      <c r="CW10" s="21" t="e">
        <f t="shared" si="14"/>
        <v>#DIV/0!</v>
      </c>
      <c r="CX10" s="21" t="e">
        <f t="shared" si="14"/>
        <v>#DIV/0!</v>
      </c>
      <c r="CY10" s="21" t="e">
        <f t="shared" si="14"/>
        <v>#DIV/0!</v>
      </c>
      <c r="CZ10" s="21" t="e">
        <f t="shared" si="14"/>
        <v>#DIV/0!</v>
      </c>
      <c r="DA10" s="21" t="e">
        <f t="shared" si="14"/>
        <v>#DIV/0!</v>
      </c>
      <c r="DB10" s="21" t="e">
        <f t="shared" si="14"/>
        <v>#DIV/0!</v>
      </c>
      <c r="DC10" s="21" t="e">
        <f t="shared" si="14"/>
        <v>#DIV/0!</v>
      </c>
      <c r="DD10" s="21" t="e">
        <f t="shared" si="14"/>
        <v>#DIV/0!</v>
      </c>
      <c r="DE10" s="21" t="e">
        <f t="shared" si="14"/>
        <v>#DIV/0!</v>
      </c>
      <c r="DF10" s="21" t="e">
        <f t="shared" si="14"/>
        <v>#DIV/0!</v>
      </c>
      <c r="DG10" s="21" t="e">
        <f t="shared" si="14"/>
        <v>#DIV/0!</v>
      </c>
      <c r="DH10" s="21" t="e">
        <f t="shared" si="14"/>
        <v>#DIV/0!</v>
      </c>
      <c r="DI10" s="21" t="e">
        <f t="shared" si="14"/>
        <v>#DIV/0!</v>
      </c>
      <c r="DJ10" s="21" t="e">
        <f t="shared" si="14"/>
        <v>#DIV/0!</v>
      </c>
      <c r="DK10" s="21" t="e">
        <f t="shared" si="14"/>
        <v>#DIV/0!</v>
      </c>
      <c r="DL10" s="21" t="e">
        <f t="shared" si="14"/>
        <v>#DIV/0!</v>
      </c>
      <c r="DM10" s="21" t="e">
        <f t="shared" si="14"/>
        <v>#DIV/0!</v>
      </c>
      <c r="DN10" s="21" t="e">
        <f t="shared" si="14"/>
        <v>#DIV/0!</v>
      </c>
      <c r="DO10" s="21" t="e">
        <f t="shared" si="14"/>
        <v>#DIV/0!</v>
      </c>
      <c r="DP10" s="21" t="e">
        <f t="shared" si="14"/>
        <v>#DIV/0!</v>
      </c>
      <c r="DQ10" s="21" t="e">
        <f t="shared" si="14"/>
        <v>#DIV/0!</v>
      </c>
      <c r="DR10" s="21" t="e">
        <f t="shared" si="14"/>
        <v>#DIV/0!</v>
      </c>
      <c r="DS10" s="21" t="e">
        <f t="shared" si="14"/>
        <v>#DIV/0!</v>
      </c>
    </row>
    <row r="11" spans="1:123" x14ac:dyDescent="0.3">
      <c r="A11" s="132"/>
      <c r="B11" s="11"/>
      <c r="C11" s="32"/>
      <c r="D11" s="11"/>
      <c r="E11" s="11"/>
      <c r="F11" s="11"/>
      <c r="G11" s="11"/>
      <c r="H11" s="11"/>
      <c r="I11" s="11"/>
      <c r="J11" s="11"/>
      <c r="K11" s="11"/>
      <c r="L11" s="11"/>
      <c r="N11" s="224"/>
      <c r="P11" s="30"/>
      <c r="Q11" s="10" t="s">
        <v>24</v>
      </c>
      <c r="R11" s="10" t="s">
        <v>16</v>
      </c>
      <c r="S11" s="21" t="e">
        <f>(S10-S8-S9)*$D33</f>
        <v>#DIV/0!</v>
      </c>
      <c r="T11" s="1"/>
      <c r="U11" s="30"/>
      <c r="V11" s="10" t="s">
        <v>24</v>
      </c>
      <c r="W11" s="10" t="s">
        <v>16</v>
      </c>
      <c r="X11" s="21" t="e">
        <f t="shared" ref="X11:BC11" si="15">(X10-X8-X9)*$D33</f>
        <v>#DIV/0!</v>
      </c>
      <c r="Y11" s="21" t="e">
        <f t="shared" si="15"/>
        <v>#DIV/0!</v>
      </c>
      <c r="Z11" s="21" t="e">
        <f t="shared" si="15"/>
        <v>#DIV/0!</v>
      </c>
      <c r="AA11" s="21" t="e">
        <f t="shared" si="15"/>
        <v>#DIV/0!</v>
      </c>
      <c r="AB11" s="21" t="e">
        <f t="shared" si="15"/>
        <v>#DIV/0!</v>
      </c>
      <c r="AC11" s="21" t="e">
        <f t="shared" si="15"/>
        <v>#DIV/0!</v>
      </c>
      <c r="AD11" s="21" t="e">
        <f t="shared" si="15"/>
        <v>#DIV/0!</v>
      </c>
      <c r="AE11" s="21" t="e">
        <f t="shared" si="15"/>
        <v>#DIV/0!</v>
      </c>
      <c r="AF11" s="21" t="e">
        <f t="shared" si="15"/>
        <v>#DIV/0!</v>
      </c>
      <c r="AG11" s="21" t="e">
        <f t="shared" si="15"/>
        <v>#DIV/0!</v>
      </c>
      <c r="AH11" s="21" t="e">
        <f t="shared" si="15"/>
        <v>#DIV/0!</v>
      </c>
      <c r="AI11" s="21" t="e">
        <f t="shared" si="15"/>
        <v>#DIV/0!</v>
      </c>
      <c r="AJ11" s="21" t="e">
        <f t="shared" si="15"/>
        <v>#DIV/0!</v>
      </c>
      <c r="AK11" s="21" t="e">
        <f t="shared" si="15"/>
        <v>#DIV/0!</v>
      </c>
      <c r="AL11" s="21" t="e">
        <f t="shared" si="15"/>
        <v>#DIV/0!</v>
      </c>
      <c r="AM11" s="21" t="e">
        <f t="shared" si="15"/>
        <v>#DIV/0!</v>
      </c>
      <c r="AN11" s="21" t="e">
        <f t="shared" si="15"/>
        <v>#DIV/0!</v>
      </c>
      <c r="AO11" s="21" t="e">
        <f t="shared" si="15"/>
        <v>#DIV/0!</v>
      </c>
      <c r="AP11" s="21" t="e">
        <f t="shared" si="15"/>
        <v>#DIV/0!</v>
      </c>
      <c r="AQ11" s="21" t="e">
        <f t="shared" si="15"/>
        <v>#DIV/0!</v>
      </c>
      <c r="AR11" s="21" t="e">
        <f t="shared" si="15"/>
        <v>#DIV/0!</v>
      </c>
      <c r="AS11" s="21" t="e">
        <f t="shared" si="15"/>
        <v>#DIV/0!</v>
      </c>
      <c r="AT11" s="21" t="e">
        <f t="shared" si="15"/>
        <v>#DIV/0!</v>
      </c>
      <c r="AU11" s="21" t="e">
        <f t="shared" si="15"/>
        <v>#DIV/0!</v>
      </c>
      <c r="AV11" s="21" t="e">
        <f t="shared" si="15"/>
        <v>#DIV/0!</v>
      </c>
      <c r="AW11" s="21" t="e">
        <f t="shared" si="15"/>
        <v>#DIV/0!</v>
      </c>
      <c r="AX11" s="21" t="e">
        <f t="shared" si="15"/>
        <v>#DIV/0!</v>
      </c>
      <c r="AY11" s="21" t="e">
        <f t="shared" si="15"/>
        <v>#DIV/0!</v>
      </c>
      <c r="AZ11" s="21" t="e">
        <f t="shared" si="15"/>
        <v>#DIV/0!</v>
      </c>
      <c r="BA11" s="21" t="e">
        <f t="shared" si="15"/>
        <v>#DIV/0!</v>
      </c>
      <c r="BB11" s="21" t="e">
        <f t="shared" si="15"/>
        <v>#DIV/0!</v>
      </c>
      <c r="BC11" s="21" t="e">
        <f t="shared" si="15"/>
        <v>#DIV/0!</v>
      </c>
      <c r="BD11" s="21" t="e">
        <f t="shared" ref="BD11:CI11" si="16">(BD10-BD8-BD9)*$D33</f>
        <v>#DIV/0!</v>
      </c>
      <c r="BE11" s="21" t="e">
        <f t="shared" si="16"/>
        <v>#DIV/0!</v>
      </c>
      <c r="BF11" s="21" t="e">
        <f t="shared" si="16"/>
        <v>#DIV/0!</v>
      </c>
      <c r="BG11" s="21" t="e">
        <f t="shared" si="16"/>
        <v>#DIV/0!</v>
      </c>
      <c r="BH11" s="21" t="e">
        <f t="shared" si="16"/>
        <v>#DIV/0!</v>
      </c>
      <c r="BI11" s="21" t="e">
        <f t="shared" si="16"/>
        <v>#DIV/0!</v>
      </c>
      <c r="BJ11" s="21" t="e">
        <f t="shared" si="16"/>
        <v>#DIV/0!</v>
      </c>
      <c r="BK11" s="21" t="e">
        <f t="shared" si="16"/>
        <v>#DIV/0!</v>
      </c>
      <c r="BL11" s="21" t="e">
        <f t="shared" si="16"/>
        <v>#DIV/0!</v>
      </c>
      <c r="BM11" s="21" t="e">
        <f t="shared" si="16"/>
        <v>#DIV/0!</v>
      </c>
      <c r="BN11" s="21" t="e">
        <f t="shared" si="16"/>
        <v>#DIV/0!</v>
      </c>
      <c r="BO11" s="21" t="e">
        <f t="shared" si="16"/>
        <v>#DIV/0!</v>
      </c>
      <c r="BP11" s="21" t="e">
        <f t="shared" si="16"/>
        <v>#DIV/0!</v>
      </c>
      <c r="BQ11" s="21" t="e">
        <f t="shared" si="16"/>
        <v>#DIV/0!</v>
      </c>
      <c r="BR11" s="21" t="e">
        <f t="shared" si="16"/>
        <v>#DIV/0!</v>
      </c>
      <c r="BS11" s="21" t="e">
        <f t="shared" si="16"/>
        <v>#DIV/0!</v>
      </c>
      <c r="BT11" s="21" t="e">
        <f t="shared" si="16"/>
        <v>#DIV/0!</v>
      </c>
      <c r="BU11" s="21" t="e">
        <f t="shared" si="16"/>
        <v>#DIV/0!</v>
      </c>
      <c r="BV11" s="21" t="e">
        <f t="shared" si="16"/>
        <v>#DIV/0!</v>
      </c>
      <c r="BW11" s="21" t="e">
        <f t="shared" si="16"/>
        <v>#DIV/0!</v>
      </c>
      <c r="BX11" s="21" t="e">
        <f t="shared" si="16"/>
        <v>#DIV/0!</v>
      </c>
      <c r="BY11" s="21" t="e">
        <f t="shared" si="16"/>
        <v>#DIV/0!</v>
      </c>
      <c r="BZ11" s="21" t="e">
        <f t="shared" si="16"/>
        <v>#DIV/0!</v>
      </c>
      <c r="CA11" s="21" t="e">
        <f t="shared" si="16"/>
        <v>#DIV/0!</v>
      </c>
      <c r="CB11" s="21" t="e">
        <f t="shared" si="16"/>
        <v>#DIV/0!</v>
      </c>
      <c r="CC11" s="21" t="e">
        <f t="shared" si="16"/>
        <v>#DIV/0!</v>
      </c>
      <c r="CD11" s="21" t="e">
        <f t="shared" si="16"/>
        <v>#DIV/0!</v>
      </c>
      <c r="CE11" s="21" t="e">
        <f t="shared" si="16"/>
        <v>#DIV/0!</v>
      </c>
      <c r="CF11" s="21" t="e">
        <f t="shared" si="16"/>
        <v>#DIV/0!</v>
      </c>
      <c r="CG11" s="21" t="e">
        <f t="shared" si="16"/>
        <v>#DIV/0!</v>
      </c>
      <c r="CH11" s="21" t="e">
        <f t="shared" si="16"/>
        <v>#DIV/0!</v>
      </c>
      <c r="CI11" s="21" t="e">
        <f t="shared" si="16"/>
        <v>#DIV/0!</v>
      </c>
      <c r="CJ11" s="21" t="e">
        <f t="shared" ref="CJ11:DO11" si="17">(CJ10-CJ8-CJ9)*$D33</f>
        <v>#DIV/0!</v>
      </c>
      <c r="CK11" s="21" t="e">
        <f t="shared" si="17"/>
        <v>#DIV/0!</v>
      </c>
      <c r="CL11" s="21" t="e">
        <f t="shared" si="17"/>
        <v>#DIV/0!</v>
      </c>
      <c r="CM11" s="21" t="e">
        <f t="shared" si="17"/>
        <v>#DIV/0!</v>
      </c>
      <c r="CN11" s="21" t="e">
        <f t="shared" si="17"/>
        <v>#DIV/0!</v>
      </c>
      <c r="CO11" s="21" t="e">
        <f t="shared" si="17"/>
        <v>#DIV/0!</v>
      </c>
      <c r="CP11" s="21" t="e">
        <f t="shared" si="17"/>
        <v>#DIV/0!</v>
      </c>
      <c r="CQ11" s="21" t="e">
        <f t="shared" si="17"/>
        <v>#DIV/0!</v>
      </c>
      <c r="CR11" s="21" t="e">
        <f t="shared" si="17"/>
        <v>#DIV/0!</v>
      </c>
      <c r="CS11" s="21" t="e">
        <f t="shared" si="17"/>
        <v>#DIV/0!</v>
      </c>
      <c r="CT11" s="21" t="e">
        <f t="shared" si="17"/>
        <v>#DIV/0!</v>
      </c>
      <c r="CU11" s="21" t="e">
        <f t="shared" si="17"/>
        <v>#DIV/0!</v>
      </c>
      <c r="CV11" s="21" t="e">
        <f t="shared" si="17"/>
        <v>#DIV/0!</v>
      </c>
      <c r="CW11" s="21" t="e">
        <f t="shared" si="17"/>
        <v>#DIV/0!</v>
      </c>
      <c r="CX11" s="21" t="e">
        <f t="shared" si="17"/>
        <v>#DIV/0!</v>
      </c>
      <c r="CY11" s="21" t="e">
        <f t="shared" si="17"/>
        <v>#DIV/0!</v>
      </c>
      <c r="CZ11" s="21" t="e">
        <f t="shared" si="17"/>
        <v>#DIV/0!</v>
      </c>
      <c r="DA11" s="21" t="e">
        <f t="shared" si="17"/>
        <v>#DIV/0!</v>
      </c>
      <c r="DB11" s="21" t="e">
        <f t="shared" si="17"/>
        <v>#DIV/0!</v>
      </c>
      <c r="DC11" s="21" t="e">
        <f t="shared" si="17"/>
        <v>#DIV/0!</v>
      </c>
      <c r="DD11" s="21" t="e">
        <f t="shared" si="17"/>
        <v>#DIV/0!</v>
      </c>
      <c r="DE11" s="21" t="e">
        <f t="shared" si="17"/>
        <v>#DIV/0!</v>
      </c>
      <c r="DF11" s="21" t="e">
        <f t="shared" si="17"/>
        <v>#DIV/0!</v>
      </c>
      <c r="DG11" s="21" t="e">
        <f t="shared" si="17"/>
        <v>#DIV/0!</v>
      </c>
      <c r="DH11" s="21" t="e">
        <f t="shared" si="17"/>
        <v>#DIV/0!</v>
      </c>
      <c r="DI11" s="21" t="e">
        <f t="shared" si="17"/>
        <v>#DIV/0!</v>
      </c>
      <c r="DJ11" s="21" t="e">
        <f t="shared" si="17"/>
        <v>#DIV/0!</v>
      </c>
      <c r="DK11" s="21" t="e">
        <f t="shared" si="17"/>
        <v>#DIV/0!</v>
      </c>
      <c r="DL11" s="21" t="e">
        <f t="shared" si="17"/>
        <v>#DIV/0!</v>
      </c>
      <c r="DM11" s="21" t="e">
        <f t="shared" si="17"/>
        <v>#DIV/0!</v>
      </c>
      <c r="DN11" s="21" t="e">
        <f t="shared" si="17"/>
        <v>#DIV/0!</v>
      </c>
      <c r="DO11" s="21" t="e">
        <f t="shared" si="17"/>
        <v>#DIV/0!</v>
      </c>
      <c r="DP11" s="21" t="e">
        <f t="shared" ref="DP11:DS11" si="18">(DP10-DP8-DP9)*$D33</f>
        <v>#DIV/0!</v>
      </c>
      <c r="DQ11" s="21" t="e">
        <f t="shared" si="18"/>
        <v>#DIV/0!</v>
      </c>
      <c r="DR11" s="21" t="e">
        <f t="shared" si="18"/>
        <v>#DIV/0!</v>
      </c>
      <c r="DS11" s="21" t="e">
        <f t="shared" si="18"/>
        <v>#DIV/0!</v>
      </c>
    </row>
    <row r="12" spans="1:123" x14ac:dyDescent="0.3">
      <c r="A12" s="133" t="s">
        <v>40</v>
      </c>
      <c r="B12" s="5" t="s">
        <v>41</v>
      </c>
      <c r="C12" s="24" t="s">
        <v>16</v>
      </c>
      <c r="D12" s="10">
        <v>1</v>
      </c>
      <c r="E12" s="10">
        <v>1</v>
      </c>
      <c r="F12" s="10">
        <v>1</v>
      </c>
      <c r="G12" s="10">
        <v>1</v>
      </c>
      <c r="H12" s="10">
        <v>1</v>
      </c>
      <c r="I12" s="10">
        <v>1</v>
      </c>
      <c r="J12" s="10">
        <v>1</v>
      </c>
      <c r="K12" s="10">
        <v>1</v>
      </c>
      <c r="L12" s="10">
        <v>1</v>
      </c>
      <c r="N12" s="225"/>
      <c r="P12" s="30"/>
      <c r="Q12" s="10" t="s">
        <v>32</v>
      </c>
      <c r="R12" s="10" t="s">
        <v>16</v>
      </c>
      <c r="S12" s="21" t="e">
        <f>S10-S11-S8-S9</f>
        <v>#DIV/0!</v>
      </c>
      <c r="T12" s="1"/>
      <c r="U12" s="30"/>
      <c r="V12" s="10" t="s">
        <v>32</v>
      </c>
      <c r="W12" s="10" t="s">
        <v>16</v>
      </c>
      <c r="X12" s="21" t="e">
        <f>X10-X11-X8-X9</f>
        <v>#DIV/0!</v>
      </c>
      <c r="Y12" s="21" t="e">
        <f>Y10-Y11-Y8-Y9</f>
        <v>#DIV/0!</v>
      </c>
      <c r="Z12" s="21" t="e">
        <f t="shared" ref="Z12:CK12" si="19">Z10-Z11-Z8-Z9</f>
        <v>#DIV/0!</v>
      </c>
      <c r="AA12" s="21" t="e">
        <f t="shared" si="19"/>
        <v>#DIV/0!</v>
      </c>
      <c r="AB12" s="21" t="e">
        <f t="shared" si="19"/>
        <v>#DIV/0!</v>
      </c>
      <c r="AC12" s="21" t="e">
        <f t="shared" si="19"/>
        <v>#DIV/0!</v>
      </c>
      <c r="AD12" s="21" t="e">
        <f t="shared" si="19"/>
        <v>#DIV/0!</v>
      </c>
      <c r="AE12" s="21" t="e">
        <f t="shared" si="19"/>
        <v>#DIV/0!</v>
      </c>
      <c r="AF12" s="21" t="e">
        <f t="shared" si="19"/>
        <v>#DIV/0!</v>
      </c>
      <c r="AG12" s="21" t="e">
        <f t="shared" si="19"/>
        <v>#DIV/0!</v>
      </c>
      <c r="AH12" s="21" t="e">
        <f t="shared" si="19"/>
        <v>#DIV/0!</v>
      </c>
      <c r="AI12" s="21" t="e">
        <f t="shared" si="19"/>
        <v>#DIV/0!</v>
      </c>
      <c r="AJ12" s="21" t="e">
        <f t="shared" si="19"/>
        <v>#DIV/0!</v>
      </c>
      <c r="AK12" s="21" t="e">
        <f t="shared" si="19"/>
        <v>#DIV/0!</v>
      </c>
      <c r="AL12" s="21" t="e">
        <f t="shared" si="19"/>
        <v>#DIV/0!</v>
      </c>
      <c r="AM12" s="21" t="e">
        <f t="shared" si="19"/>
        <v>#DIV/0!</v>
      </c>
      <c r="AN12" s="21" t="e">
        <f t="shared" si="19"/>
        <v>#DIV/0!</v>
      </c>
      <c r="AO12" s="21" t="e">
        <f t="shared" si="19"/>
        <v>#DIV/0!</v>
      </c>
      <c r="AP12" s="21" t="e">
        <f t="shared" si="19"/>
        <v>#DIV/0!</v>
      </c>
      <c r="AQ12" s="21" t="e">
        <f t="shared" si="19"/>
        <v>#DIV/0!</v>
      </c>
      <c r="AR12" s="21" t="e">
        <f t="shared" si="19"/>
        <v>#DIV/0!</v>
      </c>
      <c r="AS12" s="21" t="e">
        <f t="shared" si="19"/>
        <v>#DIV/0!</v>
      </c>
      <c r="AT12" s="21" t="e">
        <f t="shared" si="19"/>
        <v>#DIV/0!</v>
      </c>
      <c r="AU12" s="21" t="e">
        <f t="shared" si="19"/>
        <v>#DIV/0!</v>
      </c>
      <c r="AV12" s="21" t="e">
        <f t="shared" si="19"/>
        <v>#DIV/0!</v>
      </c>
      <c r="AW12" s="21" t="e">
        <f t="shared" si="19"/>
        <v>#DIV/0!</v>
      </c>
      <c r="AX12" s="21" t="e">
        <f t="shared" si="19"/>
        <v>#DIV/0!</v>
      </c>
      <c r="AY12" s="21" t="e">
        <f t="shared" si="19"/>
        <v>#DIV/0!</v>
      </c>
      <c r="AZ12" s="21" t="e">
        <f t="shared" si="19"/>
        <v>#DIV/0!</v>
      </c>
      <c r="BA12" s="21" t="e">
        <f t="shared" si="19"/>
        <v>#DIV/0!</v>
      </c>
      <c r="BB12" s="21" t="e">
        <f t="shared" si="19"/>
        <v>#DIV/0!</v>
      </c>
      <c r="BC12" s="21" t="e">
        <f t="shared" si="19"/>
        <v>#DIV/0!</v>
      </c>
      <c r="BD12" s="21" t="e">
        <f t="shared" si="19"/>
        <v>#DIV/0!</v>
      </c>
      <c r="BE12" s="21" t="e">
        <f t="shared" si="19"/>
        <v>#DIV/0!</v>
      </c>
      <c r="BF12" s="21" t="e">
        <f t="shared" si="19"/>
        <v>#DIV/0!</v>
      </c>
      <c r="BG12" s="21" t="e">
        <f t="shared" si="19"/>
        <v>#DIV/0!</v>
      </c>
      <c r="BH12" s="21" t="e">
        <f t="shared" si="19"/>
        <v>#DIV/0!</v>
      </c>
      <c r="BI12" s="21" t="e">
        <f t="shared" si="19"/>
        <v>#DIV/0!</v>
      </c>
      <c r="BJ12" s="21" t="e">
        <f t="shared" si="19"/>
        <v>#DIV/0!</v>
      </c>
      <c r="BK12" s="21" t="e">
        <f t="shared" si="19"/>
        <v>#DIV/0!</v>
      </c>
      <c r="BL12" s="21" t="e">
        <f t="shared" si="19"/>
        <v>#DIV/0!</v>
      </c>
      <c r="BM12" s="21" t="e">
        <f t="shared" si="19"/>
        <v>#DIV/0!</v>
      </c>
      <c r="BN12" s="21" t="e">
        <f t="shared" si="19"/>
        <v>#DIV/0!</v>
      </c>
      <c r="BO12" s="21" t="e">
        <f t="shared" si="19"/>
        <v>#DIV/0!</v>
      </c>
      <c r="BP12" s="21" t="e">
        <f t="shared" si="19"/>
        <v>#DIV/0!</v>
      </c>
      <c r="BQ12" s="21" t="e">
        <f t="shared" si="19"/>
        <v>#DIV/0!</v>
      </c>
      <c r="BR12" s="21" t="e">
        <f t="shared" si="19"/>
        <v>#DIV/0!</v>
      </c>
      <c r="BS12" s="21" t="e">
        <f t="shared" si="19"/>
        <v>#DIV/0!</v>
      </c>
      <c r="BT12" s="21" t="e">
        <f t="shared" si="19"/>
        <v>#DIV/0!</v>
      </c>
      <c r="BU12" s="21" t="e">
        <f t="shared" si="19"/>
        <v>#DIV/0!</v>
      </c>
      <c r="BV12" s="21" t="e">
        <f t="shared" si="19"/>
        <v>#DIV/0!</v>
      </c>
      <c r="BW12" s="21" t="e">
        <f t="shared" si="19"/>
        <v>#DIV/0!</v>
      </c>
      <c r="BX12" s="21" t="e">
        <f t="shared" si="19"/>
        <v>#DIV/0!</v>
      </c>
      <c r="BY12" s="21" t="e">
        <f t="shared" si="19"/>
        <v>#DIV/0!</v>
      </c>
      <c r="BZ12" s="21" t="e">
        <f t="shared" si="19"/>
        <v>#DIV/0!</v>
      </c>
      <c r="CA12" s="21" t="e">
        <f t="shared" si="19"/>
        <v>#DIV/0!</v>
      </c>
      <c r="CB12" s="21" t="e">
        <f t="shared" si="19"/>
        <v>#DIV/0!</v>
      </c>
      <c r="CC12" s="21" t="e">
        <f t="shared" si="19"/>
        <v>#DIV/0!</v>
      </c>
      <c r="CD12" s="21" t="e">
        <f t="shared" si="19"/>
        <v>#DIV/0!</v>
      </c>
      <c r="CE12" s="21" t="e">
        <f t="shared" si="19"/>
        <v>#DIV/0!</v>
      </c>
      <c r="CF12" s="21" t="e">
        <f t="shared" si="19"/>
        <v>#DIV/0!</v>
      </c>
      <c r="CG12" s="21" t="e">
        <f t="shared" si="19"/>
        <v>#DIV/0!</v>
      </c>
      <c r="CH12" s="21" t="e">
        <f t="shared" si="19"/>
        <v>#DIV/0!</v>
      </c>
      <c r="CI12" s="21" t="e">
        <f t="shared" si="19"/>
        <v>#DIV/0!</v>
      </c>
      <c r="CJ12" s="21" t="e">
        <f t="shared" si="19"/>
        <v>#DIV/0!</v>
      </c>
      <c r="CK12" s="21" t="e">
        <f t="shared" si="19"/>
        <v>#DIV/0!</v>
      </c>
      <c r="CL12" s="21" t="e">
        <f t="shared" ref="CL12:DS12" si="20">CL10-CL11-CL8-CL9</f>
        <v>#DIV/0!</v>
      </c>
      <c r="CM12" s="21" t="e">
        <f t="shared" si="20"/>
        <v>#DIV/0!</v>
      </c>
      <c r="CN12" s="21" t="e">
        <f t="shared" si="20"/>
        <v>#DIV/0!</v>
      </c>
      <c r="CO12" s="21" t="e">
        <f t="shared" si="20"/>
        <v>#DIV/0!</v>
      </c>
      <c r="CP12" s="21" t="e">
        <f t="shared" si="20"/>
        <v>#DIV/0!</v>
      </c>
      <c r="CQ12" s="21" t="e">
        <f t="shared" si="20"/>
        <v>#DIV/0!</v>
      </c>
      <c r="CR12" s="21" t="e">
        <f t="shared" si="20"/>
        <v>#DIV/0!</v>
      </c>
      <c r="CS12" s="21" t="e">
        <f t="shared" si="20"/>
        <v>#DIV/0!</v>
      </c>
      <c r="CT12" s="21" t="e">
        <f t="shared" si="20"/>
        <v>#DIV/0!</v>
      </c>
      <c r="CU12" s="21" t="e">
        <f t="shared" si="20"/>
        <v>#DIV/0!</v>
      </c>
      <c r="CV12" s="21" t="e">
        <f t="shared" si="20"/>
        <v>#DIV/0!</v>
      </c>
      <c r="CW12" s="21" t="e">
        <f t="shared" si="20"/>
        <v>#DIV/0!</v>
      </c>
      <c r="CX12" s="21" t="e">
        <f t="shared" si="20"/>
        <v>#DIV/0!</v>
      </c>
      <c r="CY12" s="21" t="e">
        <f t="shared" si="20"/>
        <v>#DIV/0!</v>
      </c>
      <c r="CZ12" s="21" t="e">
        <f t="shared" si="20"/>
        <v>#DIV/0!</v>
      </c>
      <c r="DA12" s="21" t="e">
        <f t="shared" si="20"/>
        <v>#DIV/0!</v>
      </c>
      <c r="DB12" s="21" t="e">
        <f t="shared" si="20"/>
        <v>#DIV/0!</v>
      </c>
      <c r="DC12" s="21" t="e">
        <f t="shared" si="20"/>
        <v>#DIV/0!</v>
      </c>
      <c r="DD12" s="21" t="e">
        <f t="shared" si="20"/>
        <v>#DIV/0!</v>
      </c>
      <c r="DE12" s="21" t="e">
        <f t="shared" si="20"/>
        <v>#DIV/0!</v>
      </c>
      <c r="DF12" s="21" t="e">
        <f t="shared" si="20"/>
        <v>#DIV/0!</v>
      </c>
      <c r="DG12" s="21" t="e">
        <f t="shared" si="20"/>
        <v>#DIV/0!</v>
      </c>
      <c r="DH12" s="21" t="e">
        <f t="shared" si="20"/>
        <v>#DIV/0!</v>
      </c>
      <c r="DI12" s="21" t="e">
        <f t="shared" si="20"/>
        <v>#DIV/0!</v>
      </c>
      <c r="DJ12" s="21" t="e">
        <f t="shared" si="20"/>
        <v>#DIV/0!</v>
      </c>
      <c r="DK12" s="21" t="e">
        <f t="shared" si="20"/>
        <v>#DIV/0!</v>
      </c>
      <c r="DL12" s="21" t="e">
        <f t="shared" si="20"/>
        <v>#DIV/0!</v>
      </c>
      <c r="DM12" s="21" t="e">
        <f t="shared" si="20"/>
        <v>#DIV/0!</v>
      </c>
      <c r="DN12" s="21" t="e">
        <f t="shared" si="20"/>
        <v>#DIV/0!</v>
      </c>
      <c r="DO12" s="21" t="e">
        <f t="shared" si="20"/>
        <v>#DIV/0!</v>
      </c>
      <c r="DP12" s="21" t="e">
        <f t="shared" si="20"/>
        <v>#DIV/0!</v>
      </c>
      <c r="DQ12" s="21" t="e">
        <f t="shared" si="20"/>
        <v>#DIV/0!</v>
      </c>
      <c r="DR12" s="21" t="e">
        <f t="shared" si="20"/>
        <v>#DIV/0!</v>
      </c>
      <c r="DS12" s="21" t="e">
        <f t="shared" si="20"/>
        <v>#DIV/0!</v>
      </c>
    </row>
    <row r="13" spans="1:123" x14ac:dyDescent="0.3">
      <c r="A13" s="133"/>
      <c r="B13" s="21" t="s">
        <v>37</v>
      </c>
      <c r="C13" s="24" t="s">
        <v>64</v>
      </c>
      <c r="D13" s="212">
        <f t="shared" ref="D13:L13" si="21">D12*1000/D9</f>
        <v>1000</v>
      </c>
      <c r="E13" s="21">
        <f t="shared" si="21"/>
        <v>1000</v>
      </c>
      <c r="F13" s="21">
        <f t="shared" si="21"/>
        <v>1000</v>
      </c>
      <c r="G13" s="21">
        <f t="shared" si="21"/>
        <v>1000</v>
      </c>
      <c r="H13" s="21">
        <f t="shared" si="21"/>
        <v>1000</v>
      </c>
      <c r="I13" s="21">
        <f t="shared" si="21"/>
        <v>1000</v>
      </c>
      <c r="J13" s="21">
        <f t="shared" si="21"/>
        <v>1000</v>
      </c>
      <c r="K13" s="21">
        <f t="shared" si="21"/>
        <v>1000</v>
      </c>
      <c r="L13" s="21">
        <f t="shared" si="21"/>
        <v>1000</v>
      </c>
      <c r="N13" s="10" cm="1">
        <f t="array" aca="1" ref="N13" ca="1">INDEX(INDIRECT(VLOOKUP($N$8, $E$104:$F$112, 2, 0)), ROW(5:5), 1)</f>
        <v>1</v>
      </c>
      <c r="P13" s="30"/>
      <c r="Q13" s="10" t="s">
        <v>8</v>
      </c>
      <c r="R13" s="10" t="s">
        <v>16</v>
      </c>
      <c r="S13" s="21" t="e">
        <f>S12+S9+S8</f>
        <v>#DIV/0!</v>
      </c>
      <c r="T13" s="1"/>
      <c r="U13" s="30"/>
      <c r="V13" s="10" t="s">
        <v>8</v>
      </c>
      <c r="W13" s="10" t="s">
        <v>16</v>
      </c>
      <c r="X13" s="21" t="e">
        <f>X12+X9+X8</f>
        <v>#DIV/0!</v>
      </c>
      <c r="Y13" s="21" t="e">
        <f>Y12+Y9+Y8</f>
        <v>#DIV/0!</v>
      </c>
      <c r="Z13" s="21" t="e">
        <f t="shared" ref="Z13:CK13" si="22">Z12+Z9+Z8</f>
        <v>#DIV/0!</v>
      </c>
      <c r="AA13" s="21" t="e">
        <f t="shared" si="22"/>
        <v>#DIV/0!</v>
      </c>
      <c r="AB13" s="21" t="e">
        <f t="shared" si="22"/>
        <v>#DIV/0!</v>
      </c>
      <c r="AC13" s="21" t="e">
        <f t="shared" si="22"/>
        <v>#DIV/0!</v>
      </c>
      <c r="AD13" s="21" t="e">
        <f t="shared" si="22"/>
        <v>#DIV/0!</v>
      </c>
      <c r="AE13" s="21" t="e">
        <f t="shared" si="22"/>
        <v>#DIV/0!</v>
      </c>
      <c r="AF13" s="21" t="e">
        <f t="shared" si="22"/>
        <v>#DIV/0!</v>
      </c>
      <c r="AG13" s="21" t="e">
        <f t="shared" si="22"/>
        <v>#DIV/0!</v>
      </c>
      <c r="AH13" s="21" t="e">
        <f t="shared" si="22"/>
        <v>#DIV/0!</v>
      </c>
      <c r="AI13" s="21" t="e">
        <f t="shared" si="22"/>
        <v>#DIV/0!</v>
      </c>
      <c r="AJ13" s="21" t="e">
        <f t="shared" si="22"/>
        <v>#DIV/0!</v>
      </c>
      <c r="AK13" s="21" t="e">
        <f t="shared" si="22"/>
        <v>#DIV/0!</v>
      </c>
      <c r="AL13" s="21" t="e">
        <f t="shared" si="22"/>
        <v>#DIV/0!</v>
      </c>
      <c r="AM13" s="21" t="e">
        <f t="shared" si="22"/>
        <v>#DIV/0!</v>
      </c>
      <c r="AN13" s="21" t="e">
        <f t="shared" si="22"/>
        <v>#DIV/0!</v>
      </c>
      <c r="AO13" s="21" t="e">
        <f t="shared" si="22"/>
        <v>#DIV/0!</v>
      </c>
      <c r="AP13" s="21" t="e">
        <f t="shared" si="22"/>
        <v>#DIV/0!</v>
      </c>
      <c r="AQ13" s="21" t="e">
        <f t="shared" si="22"/>
        <v>#DIV/0!</v>
      </c>
      <c r="AR13" s="21" t="e">
        <f t="shared" si="22"/>
        <v>#DIV/0!</v>
      </c>
      <c r="AS13" s="21" t="e">
        <f t="shared" si="22"/>
        <v>#DIV/0!</v>
      </c>
      <c r="AT13" s="21" t="e">
        <f t="shared" si="22"/>
        <v>#DIV/0!</v>
      </c>
      <c r="AU13" s="21" t="e">
        <f t="shared" si="22"/>
        <v>#DIV/0!</v>
      </c>
      <c r="AV13" s="21" t="e">
        <f t="shared" si="22"/>
        <v>#DIV/0!</v>
      </c>
      <c r="AW13" s="21" t="e">
        <f t="shared" si="22"/>
        <v>#DIV/0!</v>
      </c>
      <c r="AX13" s="21" t="e">
        <f t="shared" si="22"/>
        <v>#DIV/0!</v>
      </c>
      <c r="AY13" s="21" t="e">
        <f t="shared" si="22"/>
        <v>#DIV/0!</v>
      </c>
      <c r="AZ13" s="21" t="e">
        <f t="shared" si="22"/>
        <v>#DIV/0!</v>
      </c>
      <c r="BA13" s="21" t="e">
        <f t="shared" si="22"/>
        <v>#DIV/0!</v>
      </c>
      <c r="BB13" s="21" t="e">
        <f t="shared" si="22"/>
        <v>#DIV/0!</v>
      </c>
      <c r="BC13" s="21" t="e">
        <f t="shared" si="22"/>
        <v>#DIV/0!</v>
      </c>
      <c r="BD13" s="21" t="e">
        <f t="shared" si="22"/>
        <v>#DIV/0!</v>
      </c>
      <c r="BE13" s="21" t="e">
        <f t="shared" si="22"/>
        <v>#DIV/0!</v>
      </c>
      <c r="BF13" s="21" t="e">
        <f t="shared" si="22"/>
        <v>#DIV/0!</v>
      </c>
      <c r="BG13" s="21" t="e">
        <f t="shared" si="22"/>
        <v>#DIV/0!</v>
      </c>
      <c r="BH13" s="21" t="e">
        <f t="shared" si="22"/>
        <v>#DIV/0!</v>
      </c>
      <c r="BI13" s="21" t="e">
        <f t="shared" si="22"/>
        <v>#DIV/0!</v>
      </c>
      <c r="BJ13" s="21" t="e">
        <f t="shared" si="22"/>
        <v>#DIV/0!</v>
      </c>
      <c r="BK13" s="21" t="e">
        <f t="shared" si="22"/>
        <v>#DIV/0!</v>
      </c>
      <c r="BL13" s="21" t="e">
        <f t="shared" si="22"/>
        <v>#DIV/0!</v>
      </c>
      <c r="BM13" s="21" t="e">
        <f t="shared" si="22"/>
        <v>#DIV/0!</v>
      </c>
      <c r="BN13" s="21" t="e">
        <f t="shared" si="22"/>
        <v>#DIV/0!</v>
      </c>
      <c r="BO13" s="21" t="e">
        <f t="shared" si="22"/>
        <v>#DIV/0!</v>
      </c>
      <c r="BP13" s="21" t="e">
        <f t="shared" si="22"/>
        <v>#DIV/0!</v>
      </c>
      <c r="BQ13" s="21" t="e">
        <f t="shared" si="22"/>
        <v>#DIV/0!</v>
      </c>
      <c r="BR13" s="21" t="e">
        <f t="shared" si="22"/>
        <v>#DIV/0!</v>
      </c>
      <c r="BS13" s="21" t="e">
        <f t="shared" si="22"/>
        <v>#DIV/0!</v>
      </c>
      <c r="BT13" s="21" t="e">
        <f t="shared" si="22"/>
        <v>#DIV/0!</v>
      </c>
      <c r="BU13" s="21" t="e">
        <f t="shared" si="22"/>
        <v>#DIV/0!</v>
      </c>
      <c r="BV13" s="21" t="e">
        <f t="shared" si="22"/>
        <v>#DIV/0!</v>
      </c>
      <c r="BW13" s="21" t="e">
        <f t="shared" si="22"/>
        <v>#DIV/0!</v>
      </c>
      <c r="BX13" s="21" t="e">
        <f t="shared" si="22"/>
        <v>#DIV/0!</v>
      </c>
      <c r="BY13" s="21" t="e">
        <f t="shared" si="22"/>
        <v>#DIV/0!</v>
      </c>
      <c r="BZ13" s="21" t="e">
        <f t="shared" si="22"/>
        <v>#DIV/0!</v>
      </c>
      <c r="CA13" s="21" t="e">
        <f t="shared" si="22"/>
        <v>#DIV/0!</v>
      </c>
      <c r="CB13" s="21" t="e">
        <f t="shared" si="22"/>
        <v>#DIV/0!</v>
      </c>
      <c r="CC13" s="21" t="e">
        <f t="shared" si="22"/>
        <v>#DIV/0!</v>
      </c>
      <c r="CD13" s="21" t="e">
        <f t="shared" si="22"/>
        <v>#DIV/0!</v>
      </c>
      <c r="CE13" s="21" t="e">
        <f t="shared" si="22"/>
        <v>#DIV/0!</v>
      </c>
      <c r="CF13" s="21" t="e">
        <f t="shared" si="22"/>
        <v>#DIV/0!</v>
      </c>
      <c r="CG13" s="21" t="e">
        <f t="shared" si="22"/>
        <v>#DIV/0!</v>
      </c>
      <c r="CH13" s="21" t="e">
        <f t="shared" si="22"/>
        <v>#DIV/0!</v>
      </c>
      <c r="CI13" s="21" t="e">
        <f t="shared" si="22"/>
        <v>#DIV/0!</v>
      </c>
      <c r="CJ13" s="21" t="e">
        <f t="shared" si="22"/>
        <v>#DIV/0!</v>
      </c>
      <c r="CK13" s="21" t="e">
        <f t="shared" si="22"/>
        <v>#DIV/0!</v>
      </c>
      <c r="CL13" s="21" t="e">
        <f t="shared" ref="CL13:DS13" si="23">CL12+CL9+CL8</f>
        <v>#DIV/0!</v>
      </c>
      <c r="CM13" s="21" t="e">
        <f t="shared" si="23"/>
        <v>#DIV/0!</v>
      </c>
      <c r="CN13" s="21" t="e">
        <f t="shared" si="23"/>
        <v>#DIV/0!</v>
      </c>
      <c r="CO13" s="21" t="e">
        <f t="shared" si="23"/>
        <v>#DIV/0!</v>
      </c>
      <c r="CP13" s="21" t="e">
        <f t="shared" si="23"/>
        <v>#DIV/0!</v>
      </c>
      <c r="CQ13" s="21" t="e">
        <f t="shared" si="23"/>
        <v>#DIV/0!</v>
      </c>
      <c r="CR13" s="21" t="e">
        <f t="shared" si="23"/>
        <v>#DIV/0!</v>
      </c>
      <c r="CS13" s="21" t="e">
        <f t="shared" si="23"/>
        <v>#DIV/0!</v>
      </c>
      <c r="CT13" s="21" t="e">
        <f t="shared" si="23"/>
        <v>#DIV/0!</v>
      </c>
      <c r="CU13" s="21" t="e">
        <f t="shared" si="23"/>
        <v>#DIV/0!</v>
      </c>
      <c r="CV13" s="21" t="e">
        <f t="shared" si="23"/>
        <v>#DIV/0!</v>
      </c>
      <c r="CW13" s="21" t="e">
        <f t="shared" si="23"/>
        <v>#DIV/0!</v>
      </c>
      <c r="CX13" s="21" t="e">
        <f t="shared" si="23"/>
        <v>#DIV/0!</v>
      </c>
      <c r="CY13" s="21" t="e">
        <f t="shared" si="23"/>
        <v>#DIV/0!</v>
      </c>
      <c r="CZ13" s="21" t="e">
        <f t="shared" si="23"/>
        <v>#DIV/0!</v>
      </c>
      <c r="DA13" s="21" t="e">
        <f t="shared" si="23"/>
        <v>#DIV/0!</v>
      </c>
      <c r="DB13" s="21" t="e">
        <f t="shared" si="23"/>
        <v>#DIV/0!</v>
      </c>
      <c r="DC13" s="21" t="e">
        <f t="shared" si="23"/>
        <v>#DIV/0!</v>
      </c>
      <c r="DD13" s="21" t="e">
        <f t="shared" si="23"/>
        <v>#DIV/0!</v>
      </c>
      <c r="DE13" s="21" t="e">
        <f t="shared" si="23"/>
        <v>#DIV/0!</v>
      </c>
      <c r="DF13" s="21" t="e">
        <f t="shared" si="23"/>
        <v>#DIV/0!</v>
      </c>
      <c r="DG13" s="21" t="e">
        <f t="shared" si="23"/>
        <v>#DIV/0!</v>
      </c>
      <c r="DH13" s="21" t="e">
        <f t="shared" si="23"/>
        <v>#DIV/0!</v>
      </c>
      <c r="DI13" s="21" t="e">
        <f t="shared" si="23"/>
        <v>#DIV/0!</v>
      </c>
      <c r="DJ13" s="21" t="e">
        <f t="shared" si="23"/>
        <v>#DIV/0!</v>
      </c>
      <c r="DK13" s="21" t="e">
        <f t="shared" si="23"/>
        <v>#DIV/0!</v>
      </c>
      <c r="DL13" s="21" t="e">
        <f t="shared" si="23"/>
        <v>#DIV/0!</v>
      </c>
      <c r="DM13" s="21" t="e">
        <f t="shared" si="23"/>
        <v>#DIV/0!</v>
      </c>
      <c r="DN13" s="21" t="e">
        <f t="shared" si="23"/>
        <v>#DIV/0!</v>
      </c>
      <c r="DO13" s="21" t="e">
        <f t="shared" si="23"/>
        <v>#DIV/0!</v>
      </c>
      <c r="DP13" s="21" t="e">
        <f t="shared" si="23"/>
        <v>#DIV/0!</v>
      </c>
      <c r="DQ13" s="21" t="e">
        <f t="shared" si="23"/>
        <v>#DIV/0!</v>
      </c>
      <c r="DR13" s="21" t="e">
        <f t="shared" si="23"/>
        <v>#DIV/0!</v>
      </c>
      <c r="DS13" s="21" t="e">
        <f t="shared" si="23"/>
        <v>#DIV/0!</v>
      </c>
    </row>
    <row r="14" spans="1:123" x14ac:dyDescent="0.3">
      <c r="A14" s="131"/>
      <c r="B14" s="5" t="s">
        <v>42</v>
      </c>
      <c r="C14" s="24" t="s">
        <v>45</v>
      </c>
      <c r="D14" s="175">
        <v>1</v>
      </c>
      <c r="E14" s="175">
        <v>1</v>
      </c>
      <c r="F14" s="175">
        <v>1</v>
      </c>
      <c r="G14" s="175">
        <v>1</v>
      </c>
      <c r="H14" s="175">
        <v>1</v>
      </c>
      <c r="I14" s="175">
        <v>1</v>
      </c>
      <c r="J14" s="175">
        <v>1</v>
      </c>
      <c r="K14" s="175">
        <v>1</v>
      </c>
      <c r="L14" s="175">
        <v>1</v>
      </c>
      <c r="N14" s="21" cm="1">
        <f t="array" aca="1" ref="N14" ca="1">INDEX(INDIRECT(VLOOKUP($N$8, $E$104:$F$112, 2, 0)), ROW(6:6), 1)</f>
        <v>1000</v>
      </c>
      <c r="P14" s="30"/>
      <c r="Q14" s="10"/>
      <c r="R14" s="10"/>
      <c r="S14" s="21"/>
      <c r="T14" s="1"/>
      <c r="U14" s="30"/>
      <c r="V14" s="10"/>
      <c r="W14" s="10"/>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row>
    <row r="15" spans="1:123" x14ac:dyDescent="0.3">
      <c r="A15" s="131"/>
      <c r="B15" s="5" t="s">
        <v>43</v>
      </c>
      <c r="C15" s="24" t="s">
        <v>46</v>
      </c>
      <c r="D15" s="175">
        <v>1</v>
      </c>
      <c r="E15" s="175">
        <v>1</v>
      </c>
      <c r="F15" s="175">
        <v>1</v>
      </c>
      <c r="G15" s="175">
        <v>1</v>
      </c>
      <c r="H15" s="175">
        <v>1</v>
      </c>
      <c r="I15" s="175">
        <v>1</v>
      </c>
      <c r="J15" s="175">
        <v>1</v>
      </c>
      <c r="K15" s="175">
        <v>1</v>
      </c>
      <c r="L15" s="175">
        <v>1</v>
      </c>
      <c r="N15" s="10" cm="1">
        <f t="array" aca="1" ref="N15" ca="1">INDEX(INDIRECT(VLOOKUP($N$8, $E$104:$F$112, 2, 0)), ROW(7:7), 1)</f>
        <v>1</v>
      </c>
      <c r="P15" s="30"/>
      <c r="Q15" s="3" t="s">
        <v>84</v>
      </c>
      <c r="R15" s="3" t="s">
        <v>3</v>
      </c>
      <c r="S15" s="47" t="e">
        <f>S13*$D4</f>
        <v>#DIV/0!</v>
      </c>
      <c r="T15" s="1"/>
      <c r="U15" s="30"/>
      <c r="V15" s="3" t="s">
        <v>84</v>
      </c>
      <c r="W15" s="3" t="s">
        <v>3</v>
      </c>
      <c r="X15" s="47" t="e">
        <f t="shared" ref="X15:BC15" si="24">X13*$D4</f>
        <v>#DIV/0!</v>
      </c>
      <c r="Y15" s="47" t="e">
        <f t="shared" si="24"/>
        <v>#DIV/0!</v>
      </c>
      <c r="Z15" s="47" t="e">
        <f t="shared" si="24"/>
        <v>#DIV/0!</v>
      </c>
      <c r="AA15" s="47" t="e">
        <f t="shared" si="24"/>
        <v>#DIV/0!</v>
      </c>
      <c r="AB15" s="47" t="e">
        <f t="shared" si="24"/>
        <v>#DIV/0!</v>
      </c>
      <c r="AC15" s="47" t="e">
        <f t="shared" si="24"/>
        <v>#DIV/0!</v>
      </c>
      <c r="AD15" s="47" t="e">
        <f t="shared" si="24"/>
        <v>#DIV/0!</v>
      </c>
      <c r="AE15" s="47" t="e">
        <f t="shared" si="24"/>
        <v>#DIV/0!</v>
      </c>
      <c r="AF15" s="47" t="e">
        <f t="shared" si="24"/>
        <v>#DIV/0!</v>
      </c>
      <c r="AG15" s="47" t="e">
        <f t="shared" si="24"/>
        <v>#DIV/0!</v>
      </c>
      <c r="AH15" s="47" t="e">
        <f t="shared" si="24"/>
        <v>#DIV/0!</v>
      </c>
      <c r="AI15" s="47" t="e">
        <f t="shared" si="24"/>
        <v>#DIV/0!</v>
      </c>
      <c r="AJ15" s="47" t="e">
        <f t="shared" si="24"/>
        <v>#DIV/0!</v>
      </c>
      <c r="AK15" s="47" t="e">
        <f t="shared" si="24"/>
        <v>#DIV/0!</v>
      </c>
      <c r="AL15" s="47" t="e">
        <f t="shared" si="24"/>
        <v>#DIV/0!</v>
      </c>
      <c r="AM15" s="47" t="e">
        <f t="shared" si="24"/>
        <v>#DIV/0!</v>
      </c>
      <c r="AN15" s="47" t="e">
        <f t="shared" si="24"/>
        <v>#DIV/0!</v>
      </c>
      <c r="AO15" s="47" t="e">
        <f t="shared" si="24"/>
        <v>#DIV/0!</v>
      </c>
      <c r="AP15" s="47" t="e">
        <f t="shared" si="24"/>
        <v>#DIV/0!</v>
      </c>
      <c r="AQ15" s="47" t="e">
        <f t="shared" si="24"/>
        <v>#DIV/0!</v>
      </c>
      <c r="AR15" s="47" t="e">
        <f t="shared" si="24"/>
        <v>#DIV/0!</v>
      </c>
      <c r="AS15" s="47" t="e">
        <f t="shared" si="24"/>
        <v>#DIV/0!</v>
      </c>
      <c r="AT15" s="47" t="e">
        <f t="shared" si="24"/>
        <v>#DIV/0!</v>
      </c>
      <c r="AU15" s="47" t="e">
        <f t="shared" si="24"/>
        <v>#DIV/0!</v>
      </c>
      <c r="AV15" s="47" t="e">
        <f t="shared" si="24"/>
        <v>#DIV/0!</v>
      </c>
      <c r="AW15" s="47" t="e">
        <f t="shared" si="24"/>
        <v>#DIV/0!</v>
      </c>
      <c r="AX15" s="47" t="e">
        <f t="shared" si="24"/>
        <v>#DIV/0!</v>
      </c>
      <c r="AY15" s="47" t="e">
        <f t="shared" si="24"/>
        <v>#DIV/0!</v>
      </c>
      <c r="AZ15" s="47" t="e">
        <f t="shared" si="24"/>
        <v>#DIV/0!</v>
      </c>
      <c r="BA15" s="47" t="e">
        <f t="shared" si="24"/>
        <v>#DIV/0!</v>
      </c>
      <c r="BB15" s="47" t="e">
        <f t="shared" si="24"/>
        <v>#DIV/0!</v>
      </c>
      <c r="BC15" s="47" t="e">
        <f t="shared" si="24"/>
        <v>#DIV/0!</v>
      </c>
      <c r="BD15" s="47" t="e">
        <f t="shared" ref="BD15:CI15" si="25">BD13*$D4</f>
        <v>#DIV/0!</v>
      </c>
      <c r="BE15" s="47" t="e">
        <f t="shared" si="25"/>
        <v>#DIV/0!</v>
      </c>
      <c r="BF15" s="47" t="e">
        <f t="shared" si="25"/>
        <v>#DIV/0!</v>
      </c>
      <c r="BG15" s="47" t="e">
        <f t="shared" si="25"/>
        <v>#DIV/0!</v>
      </c>
      <c r="BH15" s="47" t="e">
        <f t="shared" si="25"/>
        <v>#DIV/0!</v>
      </c>
      <c r="BI15" s="47" t="e">
        <f t="shared" si="25"/>
        <v>#DIV/0!</v>
      </c>
      <c r="BJ15" s="47" t="e">
        <f t="shared" si="25"/>
        <v>#DIV/0!</v>
      </c>
      <c r="BK15" s="47" t="e">
        <f t="shared" si="25"/>
        <v>#DIV/0!</v>
      </c>
      <c r="BL15" s="47" t="e">
        <f t="shared" si="25"/>
        <v>#DIV/0!</v>
      </c>
      <c r="BM15" s="47" t="e">
        <f t="shared" si="25"/>
        <v>#DIV/0!</v>
      </c>
      <c r="BN15" s="47" t="e">
        <f t="shared" si="25"/>
        <v>#DIV/0!</v>
      </c>
      <c r="BO15" s="47" t="e">
        <f t="shared" si="25"/>
        <v>#DIV/0!</v>
      </c>
      <c r="BP15" s="47" t="e">
        <f t="shared" si="25"/>
        <v>#DIV/0!</v>
      </c>
      <c r="BQ15" s="47" t="e">
        <f t="shared" si="25"/>
        <v>#DIV/0!</v>
      </c>
      <c r="BR15" s="47" t="e">
        <f t="shared" si="25"/>
        <v>#DIV/0!</v>
      </c>
      <c r="BS15" s="47" t="e">
        <f t="shared" si="25"/>
        <v>#DIV/0!</v>
      </c>
      <c r="BT15" s="47" t="e">
        <f t="shared" si="25"/>
        <v>#DIV/0!</v>
      </c>
      <c r="BU15" s="47" t="e">
        <f t="shared" si="25"/>
        <v>#DIV/0!</v>
      </c>
      <c r="BV15" s="47" t="e">
        <f t="shared" si="25"/>
        <v>#DIV/0!</v>
      </c>
      <c r="BW15" s="47" t="e">
        <f t="shared" si="25"/>
        <v>#DIV/0!</v>
      </c>
      <c r="BX15" s="47" t="e">
        <f t="shared" si="25"/>
        <v>#DIV/0!</v>
      </c>
      <c r="BY15" s="47" t="e">
        <f t="shared" si="25"/>
        <v>#DIV/0!</v>
      </c>
      <c r="BZ15" s="47" t="e">
        <f t="shared" si="25"/>
        <v>#DIV/0!</v>
      </c>
      <c r="CA15" s="47" t="e">
        <f t="shared" si="25"/>
        <v>#DIV/0!</v>
      </c>
      <c r="CB15" s="47" t="e">
        <f t="shared" si="25"/>
        <v>#DIV/0!</v>
      </c>
      <c r="CC15" s="47" t="e">
        <f t="shared" si="25"/>
        <v>#DIV/0!</v>
      </c>
      <c r="CD15" s="47" t="e">
        <f t="shared" si="25"/>
        <v>#DIV/0!</v>
      </c>
      <c r="CE15" s="47" t="e">
        <f t="shared" si="25"/>
        <v>#DIV/0!</v>
      </c>
      <c r="CF15" s="47" t="e">
        <f t="shared" si="25"/>
        <v>#DIV/0!</v>
      </c>
      <c r="CG15" s="47" t="e">
        <f t="shared" si="25"/>
        <v>#DIV/0!</v>
      </c>
      <c r="CH15" s="47" t="e">
        <f t="shared" si="25"/>
        <v>#DIV/0!</v>
      </c>
      <c r="CI15" s="47" t="e">
        <f t="shared" si="25"/>
        <v>#DIV/0!</v>
      </c>
      <c r="CJ15" s="47" t="e">
        <f t="shared" ref="CJ15:DS15" si="26">CJ13*$D4</f>
        <v>#DIV/0!</v>
      </c>
      <c r="CK15" s="47" t="e">
        <f t="shared" si="26"/>
        <v>#DIV/0!</v>
      </c>
      <c r="CL15" s="47" t="e">
        <f t="shared" si="26"/>
        <v>#DIV/0!</v>
      </c>
      <c r="CM15" s="47" t="e">
        <f t="shared" si="26"/>
        <v>#DIV/0!</v>
      </c>
      <c r="CN15" s="47" t="e">
        <f t="shared" si="26"/>
        <v>#DIV/0!</v>
      </c>
      <c r="CO15" s="47" t="e">
        <f t="shared" si="26"/>
        <v>#DIV/0!</v>
      </c>
      <c r="CP15" s="47" t="e">
        <f t="shared" si="26"/>
        <v>#DIV/0!</v>
      </c>
      <c r="CQ15" s="47" t="e">
        <f t="shared" si="26"/>
        <v>#DIV/0!</v>
      </c>
      <c r="CR15" s="47" t="e">
        <f t="shared" si="26"/>
        <v>#DIV/0!</v>
      </c>
      <c r="CS15" s="47" t="e">
        <f t="shared" si="26"/>
        <v>#DIV/0!</v>
      </c>
      <c r="CT15" s="47" t="e">
        <f t="shared" si="26"/>
        <v>#DIV/0!</v>
      </c>
      <c r="CU15" s="47" t="e">
        <f t="shared" si="26"/>
        <v>#DIV/0!</v>
      </c>
      <c r="CV15" s="47" t="e">
        <f t="shared" si="26"/>
        <v>#DIV/0!</v>
      </c>
      <c r="CW15" s="47" t="e">
        <f t="shared" si="26"/>
        <v>#DIV/0!</v>
      </c>
      <c r="CX15" s="47" t="e">
        <f t="shared" si="26"/>
        <v>#DIV/0!</v>
      </c>
      <c r="CY15" s="47" t="e">
        <f t="shared" si="26"/>
        <v>#DIV/0!</v>
      </c>
      <c r="CZ15" s="47" t="e">
        <f t="shared" si="26"/>
        <v>#DIV/0!</v>
      </c>
      <c r="DA15" s="47" t="e">
        <f t="shared" si="26"/>
        <v>#DIV/0!</v>
      </c>
      <c r="DB15" s="47" t="e">
        <f t="shared" si="26"/>
        <v>#DIV/0!</v>
      </c>
      <c r="DC15" s="47" t="e">
        <f t="shared" si="26"/>
        <v>#DIV/0!</v>
      </c>
      <c r="DD15" s="47" t="e">
        <f t="shared" si="26"/>
        <v>#DIV/0!</v>
      </c>
      <c r="DE15" s="47" t="e">
        <f t="shared" si="26"/>
        <v>#DIV/0!</v>
      </c>
      <c r="DF15" s="47" t="e">
        <f t="shared" si="26"/>
        <v>#DIV/0!</v>
      </c>
      <c r="DG15" s="47" t="e">
        <f t="shared" si="26"/>
        <v>#DIV/0!</v>
      </c>
      <c r="DH15" s="47" t="e">
        <f t="shared" si="26"/>
        <v>#DIV/0!</v>
      </c>
      <c r="DI15" s="47" t="e">
        <f t="shared" si="26"/>
        <v>#DIV/0!</v>
      </c>
      <c r="DJ15" s="47" t="e">
        <f t="shared" si="26"/>
        <v>#DIV/0!</v>
      </c>
      <c r="DK15" s="47" t="e">
        <f t="shared" si="26"/>
        <v>#DIV/0!</v>
      </c>
      <c r="DL15" s="47" t="e">
        <f t="shared" si="26"/>
        <v>#DIV/0!</v>
      </c>
      <c r="DM15" s="47" t="e">
        <f t="shared" si="26"/>
        <v>#DIV/0!</v>
      </c>
      <c r="DN15" s="47" t="e">
        <f t="shared" si="26"/>
        <v>#DIV/0!</v>
      </c>
      <c r="DO15" s="47" t="e">
        <f t="shared" si="26"/>
        <v>#DIV/0!</v>
      </c>
      <c r="DP15" s="47" t="e">
        <f t="shared" si="26"/>
        <v>#DIV/0!</v>
      </c>
      <c r="DQ15" s="47" t="e">
        <f t="shared" si="26"/>
        <v>#DIV/0!</v>
      </c>
      <c r="DR15" s="47" t="e">
        <f t="shared" si="26"/>
        <v>#DIV/0!</v>
      </c>
      <c r="DS15" s="47" t="e">
        <f t="shared" si="26"/>
        <v>#DIV/0!</v>
      </c>
    </row>
    <row r="16" spans="1:123" x14ac:dyDescent="0.3">
      <c r="A16" s="131"/>
      <c r="B16" s="21" t="s">
        <v>69</v>
      </c>
      <c r="C16" s="24" t="s">
        <v>68</v>
      </c>
      <c r="D16" s="212">
        <f t="shared" ref="D16:L16" si="27">D12*1000/(D14*D15)/D9</f>
        <v>1000</v>
      </c>
      <c r="E16" s="21">
        <f t="shared" si="27"/>
        <v>1000</v>
      </c>
      <c r="F16" s="21">
        <f t="shared" si="27"/>
        <v>1000</v>
      </c>
      <c r="G16" s="21">
        <f t="shared" si="27"/>
        <v>1000</v>
      </c>
      <c r="H16" s="21">
        <f t="shared" si="27"/>
        <v>1000</v>
      </c>
      <c r="I16" s="21">
        <f t="shared" si="27"/>
        <v>1000</v>
      </c>
      <c r="J16" s="21">
        <f t="shared" si="27"/>
        <v>1000</v>
      </c>
      <c r="K16" s="21">
        <f t="shared" si="27"/>
        <v>1000</v>
      </c>
      <c r="L16" s="21">
        <f t="shared" si="27"/>
        <v>1000</v>
      </c>
      <c r="N16" s="10" cm="1">
        <f t="array" aca="1" ref="N16" ca="1">INDEX(INDIRECT(VLOOKUP($N$8, $E$104:$F$112, 2, 0)), ROW(8:8), 1)</f>
        <v>1</v>
      </c>
      <c r="P16" s="30"/>
      <c r="Q16" s="10"/>
      <c r="R16" s="10"/>
      <c r="S16" s="10"/>
      <c r="T16" s="1"/>
      <c r="U16" s="3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row>
    <row r="17" spans="1:123" x14ac:dyDescent="0.3">
      <c r="A17" s="131"/>
      <c r="B17" s="10"/>
      <c r="C17" s="24"/>
      <c r="D17" s="175"/>
      <c r="E17" s="24"/>
      <c r="F17" s="24"/>
      <c r="G17" s="24"/>
      <c r="H17" s="10"/>
      <c r="I17" s="24"/>
      <c r="J17" s="24"/>
      <c r="K17" s="24"/>
      <c r="L17" s="10"/>
      <c r="N17" s="21" cm="1">
        <f t="array" aca="1" ref="N17" ca="1">INDEX(INDIRECT(VLOOKUP($N$8, $E$104:$F$112, 2, 0)), ROW(9:9), 1)</f>
        <v>1000</v>
      </c>
      <c r="P17" s="62"/>
      <c r="Q17" s="11"/>
      <c r="R17" s="11"/>
      <c r="S17" s="11"/>
      <c r="T17" s="1"/>
      <c r="U17" s="62"/>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row>
    <row r="18" spans="1:123" x14ac:dyDescent="0.3">
      <c r="A18" s="131"/>
      <c r="B18" s="6" t="s">
        <v>44</v>
      </c>
      <c r="C18" s="24" t="s">
        <v>4</v>
      </c>
      <c r="D18" s="213">
        <v>0.3</v>
      </c>
      <c r="E18" s="178">
        <v>0.3</v>
      </c>
      <c r="F18" s="178">
        <v>0.25</v>
      </c>
      <c r="G18" s="178">
        <v>0.15</v>
      </c>
      <c r="H18" s="178">
        <v>0.15</v>
      </c>
      <c r="I18" s="178">
        <v>0.2</v>
      </c>
      <c r="J18" s="178">
        <v>0</v>
      </c>
      <c r="K18" s="178">
        <v>0.3</v>
      </c>
      <c r="L18" s="178">
        <v>0.3</v>
      </c>
      <c r="N18" s="10"/>
      <c r="P18" s="34" t="s">
        <v>88</v>
      </c>
      <c r="Q18" s="12" t="s">
        <v>91</v>
      </c>
      <c r="R18" s="12" t="s">
        <v>13</v>
      </c>
      <c r="S18" s="12" t="e">
        <f>(S5-1)*$D39+$D38</f>
        <v>#DIV/0!</v>
      </c>
      <c r="T18" s="1"/>
      <c r="U18" s="34" t="s">
        <v>88</v>
      </c>
      <c r="V18" s="12" t="s">
        <v>91</v>
      </c>
      <c r="W18" s="12" t="s">
        <v>13</v>
      </c>
      <c r="X18" s="12" t="e">
        <f t="shared" ref="X18:BC18" si="28">(X5-1)*$D39+$D38</f>
        <v>#DIV/0!</v>
      </c>
      <c r="Y18" s="12" t="e">
        <f t="shared" si="28"/>
        <v>#DIV/0!</v>
      </c>
      <c r="Z18" s="12" t="e">
        <f t="shared" si="28"/>
        <v>#DIV/0!</v>
      </c>
      <c r="AA18" s="12" t="e">
        <f t="shared" si="28"/>
        <v>#DIV/0!</v>
      </c>
      <c r="AB18" s="12" t="e">
        <f t="shared" si="28"/>
        <v>#DIV/0!</v>
      </c>
      <c r="AC18" s="12" t="e">
        <f t="shared" si="28"/>
        <v>#DIV/0!</v>
      </c>
      <c r="AD18" s="12" t="e">
        <f t="shared" si="28"/>
        <v>#DIV/0!</v>
      </c>
      <c r="AE18" s="12" t="e">
        <f t="shared" si="28"/>
        <v>#DIV/0!</v>
      </c>
      <c r="AF18" s="12" t="e">
        <f t="shared" si="28"/>
        <v>#DIV/0!</v>
      </c>
      <c r="AG18" s="12" t="e">
        <f t="shared" si="28"/>
        <v>#DIV/0!</v>
      </c>
      <c r="AH18" s="12" t="e">
        <f t="shared" si="28"/>
        <v>#DIV/0!</v>
      </c>
      <c r="AI18" s="12" t="e">
        <f t="shared" si="28"/>
        <v>#DIV/0!</v>
      </c>
      <c r="AJ18" s="12" t="e">
        <f t="shared" si="28"/>
        <v>#DIV/0!</v>
      </c>
      <c r="AK18" s="12" t="e">
        <f t="shared" si="28"/>
        <v>#DIV/0!</v>
      </c>
      <c r="AL18" s="12" t="e">
        <f t="shared" si="28"/>
        <v>#DIV/0!</v>
      </c>
      <c r="AM18" s="12" t="e">
        <f t="shared" si="28"/>
        <v>#DIV/0!</v>
      </c>
      <c r="AN18" s="12" t="e">
        <f t="shared" si="28"/>
        <v>#DIV/0!</v>
      </c>
      <c r="AO18" s="12" t="e">
        <f t="shared" si="28"/>
        <v>#DIV/0!</v>
      </c>
      <c r="AP18" s="12" t="e">
        <f t="shared" si="28"/>
        <v>#DIV/0!</v>
      </c>
      <c r="AQ18" s="12" t="e">
        <f t="shared" si="28"/>
        <v>#DIV/0!</v>
      </c>
      <c r="AR18" s="12" t="e">
        <f t="shared" si="28"/>
        <v>#DIV/0!</v>
      </c>
      <c r="AS18" s="12" t="e">
        <f t="shared" si="28"/>
        <v>#DIV/0!</v>
      </c>
      <c r="AT18" s="12" t="e">
        <f t="shared" si="28"/>
        <v>#DIV/0!</v>
      </c>
      <c r="AU18" s="12" t="e">
        <f t="shared" si="28"/>
        <v>#DIV/0!</v>
      </c>
      <c r="AV18" s="12" t="e">
        <f t="shared" si="28"/>
        <v>#DIV/0!</v>
      </c>
      <c r="AW18" s="12" t="e">
        <f t="shared" si="28"/>
        <v>#DIV/0!</v>
      </c>
      <c r="AX18" s="12" t="e">
        <f t="shared" si="28"/>
        <v>#DIV/0!</v>
      </c>
      <c r="AY18" s="12" t="e">
        <f t="shared" si="28"/>
        <v>#DIV/0!</v>
      </c>
      <c r="AZ18" s="12" t="e">
        <f t="shared" si="28"/>
        <v>#DIV/0!</v>
      </c>
      <c r="BA18" s="12" t="e">
        <f t="shared" si="28"/>
        <v>#DIV/0!</v>
      </c>
      <c r="BB18" s="12" t="e">
        <f t="shared" si="28"/>
        <v>#DIV/0!</v>
      </c>
      <c r="BC18" s="12" t="e">
        <f t="shared" si="28"/>
        <v>#DIV/0!</v>
      </c>
      <c r="BD18" s="12" t="e">
        <f t="shared" ref="BD18:CI18" si="29">(BD5-1)*$D39+$D38</f>
        <v>#DIV/0!</v>
      </c>
      <c r="BE18" s="12" t="e">
        <f t="shared" si="29"/>
        <v>#DIV/0!</v>
      </c>
      <c r="BF18" s="12" t="e">
        <f t="shared" si="29"/>
        <v>#DIV/0!</v>
      </c>
      <c r="BG18" s="12" t="e">
        <f t="shared" si="29"/>
        <v>#DIV/0!</v>
      </c>
      <c r="BH18" s="12" t="e">
        <f t="shared" si="29"/>
        <v>#DIV/0!</v>
      </c>
      <c r="BI18" s="12" t="e">
        <f t="shared" si="29"/>
        <v>#DIV/0!</v>
      </c>
      <c r="BJ18" s="12" t="e">
        <f t="shared" si="29"/>
        <v>#DIV/0!</v>
      </c>
      <c r="BK18" s="12" t="e">
        <f t="shared" si="29"/>
        <v>#DIV/0!</v>
      </c>
      <c r="BL18" s="12" t="e">
        <f t="shared" si="29"/>
        <v>#DIV/0!</v>
      </c>
      <c r="BM18" s="12" t="e">
        <f t="shared" si="29"/>
        <v>#DIV/0!</v>
      </c>
      <c r="BN18" s="12" t="e">
        <f t="shared" si="29"/>
        <v>#DIV/0!</v>
      </c>
      <c r="BO18" s="12" t="e">
        <f t="shared" si="29"/>
        <v>#DIV/0!</v>
      </c>
      <c r="BP18" s="12" t="e">
        <f t="shared" si="29"/>
        <v>#DIV/0!</v>
      </c>
      <c r="BQ18" s="12" t="e">
        <f t="shared" si="29"/>
        <v>#DIV/0!</v>
      </c>
      <c r="BR18" s="12" t="e">
        <f t="shared" si="29"/>
        <v>#DIV/0!</v>
      </c>
      <c r="BS18" s="12" t="e">
        <f t="shared" si="29"/>
        <v>#DIV/0!</v>
      </c>
      <c r="BT18" s="12" t="e">
        <f t="shared" si="29"/>
        <v>#DIV/0!</v>
      </c>
      <c r="BU18" s="12" t="e">
        <f t="shared" si="29"/>
        <v>#DIV/0!</v>
      </c>
      <c r="BV18" s="12" t="e">
        <f t="shared" si="29"/>
        <v>#DIV/0!</v>
      </c>
      <c r="BW18" s="12" t="e">
        <f t="shared" si="29"/>
        <v>#DIV/0!</v>
      </c>
      <c r="BX18" s="12" t="e">
        <f t="shared" si="29"/>
        <v>#DIV/0!</v>
      </c>
      <c r="BY18" s="12" t="e">
        <f t="shared" si="29"/>
        <v>#DIV/0!</v>
      </c>
      <c r="BZ18" s="12" t="e">
        <f t="shared" si="29"/>
        <v>#DIV/0!</v>
      </c>
      <c r="CA18" s="12" t="e">
        <f t="shared" si="29"/>
        <v>#DIV/0!</v>
      </c>
      <c r="CB18" s="12" t="e">
        <f t="shared" si="29"/>
        <v>#DIV/0!</v>
      </c>
      <c r="CC18" s="12" t="e">
        <f t="shared" si="29"/>
        <v>#DIV/0!</v>
      </c>
      <c r="CD18" s="12" t="e">
        <f t="shared" si="29"/>
        <v>#DIV/0!</v>
      </c>
      <c r="CE18" s="12" t="e">
        <f t="shared" si="29"/>
        <v>#DIV/0!</v>
      </c>
      <c r="CF18" s="12" t="e">
        <f t="shared" si="29"/>
        <v>#DIV/0!</v>
      </c>
      <c r="CG18" s="12" t="e">
        <f t="shared" si="29"/>
        <v>#DIV/0!</v>
      </c>
      <c r="CH18" s="12" t="e">
        <f t="shared" si="29"/>
        <v>#DIV/0!</v>
      </c>
      <c r="CI18" s="12" t="e">
        <f t="shared" si="29"/>
        <v>#DIV/0!</v>
      </c>
      <c r="CJ18" s="12" t="e">
        <f t="shared" ref="CJ18:DS18" si="30">(CJ5-1)*$D39+$D38</f>
        <v>#DIV/0!</v>
      </c>
      <c r="CK18" s="12" t="e">
        <f t="shared" si="30"/>
        <v>#DIV/0!</v>
      </c>
      <c r="CL18" s="12" t="e">
        <f t="shared" si="30"/>
        <v>#DIV/0!</v>
      </c>
      <c r="CM18" s="12" t="e">
        <f t="shared" si="30"/>
        <v>#DIV/0!</v>
      </c>
      <c r="CN18" s="12" t="e">
        <f t="shared" si="30"/>
        <v>#DIV/0!</v>
      </c>
      <c r="CO18" s="12" t="e">
        <f t="shared" si="30"/>
        <v>#DIV/0!</v>
      </c>
      <c r="CP18" s="12" t="e">
        <f t="shared" si="30"/>
        <v>#DIV/0!</v>
      </c>
      <c r="CQ18" s="12" t="e">
        <f t="shared" si="30"/>
        <v>#DIV/0!</v>
      </c>
      <c r="CR18" s="12" t="e">
        <f t="shared" si="30"/>
        <v>#DIV/0!</v>
      </c>
      <c r="CS18" s="12" t="e">
        <f t="shared" si="30"/>
        <v>#DIV/0!</v>
      </c>
      <c r="CT18" s="12" t="e">
        <f t="shared" si="30"/>
        <v>#DIV/0!</v>
      </c>
      <c r="CU18" s="12" t="e">
        <f t="shared" si="30"/>
        <v>#DIV/0!</v>
      </c>
      <c r="CV18" s="12" t="e">
        <f t="shared" si="30"/>
        <v>#DIV/0!</v>
      </c>
      <c r="CW18" s="12" t="e">
        <f t="shared" si="30"/>
        <v>#DIV/0!</v>
      </c>
      <c r="CX18" s="12" t="e">
        <f t="shared" si="30"/>
        <v>#DIV/0!</v>
      </c>
      <c r="CY18" s="12" t="e">
        <f t="shared" si="30"/>
        <v>#DIV/0!</v>
      </c>
      <c r="CZ18" s="12" t="e">
        <f t="shared" si="30"/>
        <v>#DIV/0!</v>
      </c>
      <c r="DA18" s="12" t="e">
        <f t="shared" si="30"/>
        <v>#DIV/0!</v>
      </c>
      <c r="DB18" s="12" t="e">
        <f t="shared" si="30"/>
        <v>#DIV/0!</v>
      </c>
      <c r="DC18" s="12" t="e">
        <f t="shared" si="30"/>
        <v>#DIV/0!</v>
      </c>
      <c r="DD18" s="12" t="e">
        <f t="shared" si="30"/>
        <v>#DIV/0!</v>
      </c>
      <c r="DE18" s="12" t="e">
        <f t="shared" si="30"/>
        <v>#DIV/0!</v>
      </c>
      <c r="DF18" s="12" t="e">
        <f t="shared" si="30"/>
        <v>#DIV/0!</v>
      </c>
      <c r="DG18" s="12" t="e">
        <f t="shared" si="30"/>
        <v>#DIV/0!</v>
      </c>
      <c r="DH18" s="12" t="e">
        <f t="shared" si="30"/>
        <v>#DIV/0!</v>
      </c>
      <c r="DI18" s="12" t="e">
        <f t="shared" si="30"/>
        <v>#DIV/0!</v>
      </c>
      <c r="DJ18" s="12" t="e">
        <f t="shared" si="30"/>
        <v>#DIV/0!</v>
      </c>
      <c r="DK18" s="12" t="e">
        <f t="shared" si="30"/>
        <v>#DIV/0!</v>
      </c>
      <c r="DL18" s="12" t="e">
        <f t="shared" si="30"/>
        <v>#DIV/0!</v>
      </c>
      <c r="DM18" s="12" t="e">
        <f t="shared" si="30"/>
        <v>#DIV/0!</v>
      </c>
      <c r="DN18" s="12" t="e">
        <f t="shared" si="30"/>
        <v>#DIV/0!</v>
      </c>
      <c r="DO18" s="12" t="e">
        <f t="shared" si="30"/>
        <v>#DIV/0!</v>
      </c>
      <c r="DP18" s="12" t="e">
        <f t="shared" si="30"/>
        <v>#DIV/0!</v>
      </c>
      <c r="DQ18" s="12" t="e">
        <f t="shared" si="30"/>
        <v>#DIV/0!</v>
      </c>
      <c r="DR18" s="12" t="e">
        <f t="shared" si="30"/>
        <v>#DIV/0!</v>
      </c>
      <c r="DS18" s="12" t="e">
        <f t="shared" si="30"/>
        <v>#DIV/0!</v>
      </c>
    </row>
    <row r="19" spans="1:123" x14ac:dyDescent="0.3">
      <c r="A19" s="131"/>
      <c r="B19" s="21" t="s">
        <v>65</v>
      </c>
      <c r="C19" s="24" t="s">
        <v>16</v>
      </c>
      <c r="D19" s="175">
        <f t="shared" ref="D19:L19" si="31">D12*D18</f>
        <v>0.3</v>
      </c>
      <c r="E19" s="24">
        <f t="shared" si="31"/>
        <v>0.3</v>
      </c>
      <c r="F19" s="24">
        <f t="shared" si="31"/>
        <v>0.25</v>
      </c>
      <c r="G19" s="24">
        <f t="shared" si="31"/>
        <v>0.15</v>
      </c>
      <c r="H19" s="24">
        <f t="shared" si="31"/>
        <v>0.15</v>
      </c>
      <c r="I19" s="24">
        <f t="shared" si="31"/>
        <v>0.2</v>
      </c>
      <c r="J19" s="24">
        <f t="shared" si="31"/>
        <v>0</v>
      </c>
      <c r="K19" s="24">
        <f t="shared" si="31"/>
        <v>0.3</v>
      </c>
      <c r="L19" s="24">
        <f t="shared" si="31"/>
        <v>0.3</v>
      </c>
      <c r="N19" s="178" cm="1">
        <f t="array" aca="1" ref="N19" ca="1">INDEX(INDIRECT(VLOOKUP($N$8, $E$104:$F$112, 2, 0)), ROW(11:11), 1)</f>
        <v>0.25</v>
      </c>
      <c r="P19" s="24"/>
      <c r="Q19" s="10"/>
      <c r="R19" s="10"/>
      <c r="S19" s="10"/>
      <c r="T19" s="1"/>
      <c r="U19" s="24"/>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row>
    <row r="20" spans="1:123" x14ac:dyDescent="0.3">
      <c r="A20" s="131"/>
      <c r="B20" s="10"/>
      <c r="C20" s="24"/>
      <c r="D20" s="175"/>
      <c r="E20" s="24"/>
      <c r="F20" s="24"/>
      <c r="G20" s="24"/>
      <c r="H20" s="10"/>
      <c r="I20" s="24"/>
      <c r="J20" s="24"/>
      <c r="K20" s="24"/>
      <c r="L20" s="10"/>
      <c r="N20" s="24" cm="1">
        <f t="array" aca="1" ref="N20" ca="1">INDEX(INDIRECT(VLOOKUP($N$8, $E$104:$F$112, 2, 0)), ROW(12:12), 1)</f>
        <v>0.25</v>
      </c>
      <c r="P20" s="24"/>
      <c r="Q20" s="3" t="s">
        <v>94</v>
      </c>
      <c r="R20" s="3" t="s">
        <v>3</v>
      </c>
      <c r="S20" s="47" t="e">
        <f>S18*$D59</f>
        <v>#DIV/0!</v>
      </c>
      <c r="T20" s="1"/>
      <c r="U20" s="24"/>
      <c r="V20" s="3" t="s">
        <v>94</v>
      </c>
      <c r="W20" s="3" t="s">
        <v>3</v>
      </c>
      <c r="X20" s="47" t="e">
        <f t="shared" ref="X20:BC20" si="32">X18*$D59</f>
        <v>#DIV/0!</v>
      </c>
      <c r="Y20" s="47" t="e">
        <f t="shared" si="32"/>
        <v>#DIV/0!</v>
      </c>
      <c r="Z20" s="47" t="e">
        <f t="shared" si="32"/>
        <v>#DIV/0!</v>
      </c>
      <c r="AA20" s="47" t="e">
        <f t="shared" si="32"/>
        <v>#DIV/0!</v>
      </c>
      <c r="AB20" s="47" t="e">
        <f t="shared" si="32"/>
        <v>#DIV/0!</v>
      </c>
      <c r="AC20" s="47" t="e">
        <f t="shared" si="32"/>
        <v>#DIV/0!</v>
      </c>
      <c r="AD20" s="47" t="e">
        <f t="shared" si="32"/>
        <v>#DIV/0!</v>
      </c>
      <c r="AE20" s="47" t="e">
        <f t="shared" si="32"/>
        <v>#DIV/0!</v>
      </c>
      <c r="AF20" s="47" t="e">
        <f t="shared" si="32"/>
        <v>#DIV/0!</v>
      </c>
      <c r="AG20" s="47" t="e">
        <f t="shared" si="32"/>
        <v>#DIV/0!</v>
      </c>
      <c r="AH20" s="47" t="e">
        <f t="shared" si="32"/>
        <v>#DIV/0!</v>
      </c>
      <c r="AI20" s="47" t="e">
        <f t="shared" si="32"/>
        <v>#DIV/0!</v>
      </c>
      <c r="AJ20" s="47" t="e">
        <f t="shared" si="32"/>
        <v>#DIV/0!</v>
      </c>
      <c r="AK20" s="47" t="e">
        <f t="shared" si="32"/>
        <v>#DIV/0!</v>
      </c>
      <c r="AL20" s="47" t="e">
        <f t="shared" si="32"/>
        <v>#DIV/0!</v>
      </c>
      <c r="AM20" s="47" t="e">
        <f t="shared" si="32"/>
        <v>#DIV/0!</v>
      </c>
      <c r="AN20" s="47" t="e">
        <f t="shared" si="32"/>
        <v>#DIV/0!</v>
      </c>
      <c r="AO20" s="47" t="e">
        <f t="shared" si="32"/>
        <v>#DIV/0!</v>
      </c>
      <c r="AP20" s="47" t="e">
        <f t="shared" si="32"/>
        <v>#DIV/0!</v>
      </c>
      <c r="AQ20" s="47" t="e">
        <f t="shared" si="32"/>
        <v>#DIV/0!</v>
      </c>
      <c r="AR20" s="47" t="e">
        <f t="shared" si="32"/>
        <v>#DIV/0!</v>
      </c>
      <c r="AS20" s="47" t="e">
        <f t="shared" si="32"/>
        <v>#DIV/0!</v>
      </c>
      <c r="AT20" s="47" t="e">
        <f t="shared" si="32"/>
        <v>#DIV/0!</v>
      </c>
      <c r="AU20" s="47" t="e">
        <f t="shared" si="32"/>
        <v>#DIV/0!</v>
      </c>
      <c r="AV20" s="47" t="e">
        <f t="shared" si="32"/>
        <v>#DIV/0!</v>
      </c>
      <c r="AW20" s="47" t="e">
        <f t="shared" si="32"/>
        <v>#DIV/0!</v>
      </c>
      <c r="AX20" s="47" t="e">
        <f t="shared" si="32"/>
        <v>#DIV/0!</v>
      </c>
      <c r="AY20" s="47" t="e">
        <f t="shared" si="32"/>
        <v>#DIV/0!</v>
      </c>
      <c r="AZ20" s="47" t="e">
        <f t="shared" si="32"/>
        <v>#DIV/0!</v>
      </c>
      <c r="BA20" s="47" t="e">
        <f t="shared" si="32"/>
        <v>#DIV/0!</v>
      </c>
      <c r="BB20" s="47" t="e">
        <f t="shared" si="32"/>
        <v>#DIV/0!</v>
      </c>
      <c r="BC20" s="47" t="e">
        <f t="shared" si="32"/>
        <v>#DIV/0!</v>
      </c>
      <c r="BD20" s="47" t="e">
        <f t="shared" ref="BD20:CI20" si="33">BD18*$D59</f>
        <v>#DIV/0!</v>
      </c>
      <c r="BE20" s="47" t="e">
        <f t="shared" si="33"/>
        <v>#DIV/0!</v>
      </c>
      <c r="BF20" s="47" t="e">
        <f t="shared" si="33"/>
        <v>#DIV/0!</v>
      </c>
      <c r="BG20" s="47" t="e">
        <f t="shared" si="33"/>
        <v>#DIV/0!</v>
      </c>
      <c r="BH20" s="47" t="e">
        <f t="shared" si="33"/>
        <v>#DIV/0!</v>
      </c>
      <c r="BI20" s="47" t="e">
        <f t="shared" si="33"/>
        <v>#DIV/0!</v>
      </c>
      <c r="BJ20" s="47" t="e">
        <f t="shared" si="33"/>
        <v>#DIV/0!</v>
      </c>
      <c r="BK20" s="47" t="e">
        <f t="shared" si="33"/>
        <v>#DIV/0!</v>
      </c>
      <c r="BL20" s="47" t="e">
        <f t="shared" si="33"/>
        <v>#DIV/0!</v>
      </c>
      <c r="BM20" s="47" t="e">
        <f t="shared" si="33"/>
        <v>#DIV/0!</v>
      </c>
      <c r="BN20" s="47" t="e">
        <f t="shared" si="33"/>
        <v>#DIV/0!</v>
      </c>
      <c r="BO20" s="47" t="e">
        <f t="shared" si="33"/>
        <v>#DIV/0!</v>
      </c>
      <c r="BP20" s="47" t="e">
        <f t="shared" si="33"/>
        <v>#DIV/0!</v>
      </c>
      <c r="BQ20" s="47" t="e">
        <f t="shared" si="33"/>
        <v>#DIV/0!</v>
      </c>
      <c r="BR20" s="47" t="e">
        <f t="shared" si="33"/>
        <v>#DIV/0!</v>
      </c>
      <c r="BS20" s="47" t="e">
        <f t="shared" si="33"/>
        <v>#DIV/0!</v>
      </c>
      <c r="BT20" s="47" t="e">
        <f t="shared" si="33"/>
        <v>#DIV/0!</v>
      </c>
      <c r="BU20" s="47" t="e">
        <f t="shared" si="33"/>
        <v>#DIV/0!</v>
      </c>
      <c r="BV20" s="47" t="e">
        <f t="shared" si="33"/>
        <v>#DIV/0!</v>
      </c>
      <c r="BW20" s="47" t="e">
        <f t="shared" si="33"/>
        <v>#DIV/0!</v>
      </c>
      <c r="BX20" s="47" t="e">
        <f t="shared" si="33"/>
        <v>#DIV/0!</v>
      </c>
      <c r="BY20" s="47" t="e">
        <f t="shared" si="33"/>
        <v>#DIV/0!</v>
      </c>
      <c r="BZ20" s="47" t="e">
        <f t="shared" si="33"/>
        <v>#DIV/0!</v>
      </c>
      <c r="CA20" s="47" t="e">
        <f t="shared" si="33"/>
        <v>#DIV/0!</v>
      </c>
      <c r="CB20" s="47" t="e">
        <f t="shared" si="33"/>
        <v>#DIV/0!</v>
      </c>
      <c r="CC20" s="47" t="e">
        <f t="shared" si="33"/>
        <v>#DIV/0!</v>
      </c>
      <c r="CD20" s="47" t="e">
        <f t="shared" si="33"/>
        <v>#DIV/0!</v>
      </c>
      <c r="CE20" s="47" t="e">
        <f t="shared" si="33"/>
        <v>#DIV/0!</v>
      </c>
      <c r="CF20" s="47" t="e">
        <f t="shared" si="33"/>
        <v>#DIV/0!</v>
      </c>
      <c r="CG20" s="47" t="e">
        <f t="shared" si="33"/>
        <v>#DIV/0!</v>
      </c>
      <c r="CH20" s="47" t="e">
        <f t="shared" si="33"/>
        <v>#DIV/0!</v>
      </c>
      <c r="CI20" s="47" t="e">
        <f t="shared" si="33"/>
        <v>#DIV/0!</v>
      </c>
      <c r="CJ20" s="47" t="e">
        <f t="shared" ref="CJ20:DS20" si="34">CJ18*$D59</f>
        <v>#DIV/0!</v>
      </c>
      <c r="CK20" s="47" t="e">
        <f t="shared" si="34"/>
        <v>#DIV/0!</v>
      </c>
      <c r="CL20" s="47" t="e">
        <f t="shared" si="34"/>
        <v>#DIV/0!</v>
      </c>
      <c r="CM20" s="47" t="e">
        <f t="shared" si="34"/>
        <v>#DIV/0!</v>
      </c>
      <c r="CN20" s="47" t="e">
        <f t="shared" si="34"/>
        <v>#DIV/0!</v>
      </c>
      <c r="CO20" s="47" t="e">
        <f t="shared" si="34"/>
        <v>#DIV/0!</v>
      </c>
      <c r="CP20" s="47" t="e">
        <f t="shared" si="34"/>
        <v>#DIV/0!</v>
      </c>
      <c r="CQ20" s="47" t="e">
        <f t="shared" si="34"/>
        <v>#DIV/0!</v>
      </c>
      <c r="CR20" s="47" t="e">
        <f t="shared" si="34"/>
        <v>#DIV/0!</v>
      </c>
      <c r="CS20" s="47" t="e">
        <f t="shared" si="34"/>
        <v>#DIV/0!</v>
      </c>
      <c r="CT20" s="47" t="e">
        <f t="shared" si="34"/>
        <v>#DIV/0!</v>
      </c>
      <c r="CU20" s="47" t="e">
        <f t="shared" si="34"/>
        <v>#DIV/0!</v>
      </c>
      <c r="CV20" s="47" t="e">
        <f t="shared" si="34"/>
        <v>#DIV/0!</v>
      </c>
      <c r="CW20" s="47" t="e">
        <f t="shared" si="34"/>
        <v>#DIV/0!</v>
      </c>
      <c r="CX20" s="47" t="e">
        <f t="shared" si="34"/>
        <v>#DIV/0!</v>
      </c>
      <c r="CY20" s="47" t="e">
        <f t="shared" si="34"/>
        <v>#DIV/0!</v>
      </c>
      <c r="CZ20" s="47" t="e">
        <f t="shared" si="34"/>
        <v>#DIV/0!</v>
      </c>
      <c r="DA20" s="47" t="e">
        <f t="shared" si="34"/>
        <v>#DIV/0!</v>
      </c>
      <c r="DB20" s="47" t="e">
        <f t="shared" si="34"/>
        <v>#DIV/0!</v>
      </c>
      <c r="DC20" s="47" t="e">
        <f t="shared" si="34"/>
        <v>#DIV/0!</v>
      </c>
      <c r="DD20" s="47" t="e">
        <f t="shared" si="34"/>
        <v>#DIV/0!</v>
      </c>
      <c r="DE20" s="47" t="e">
        <f t="shared" si="34"/>
        <v>#DIV/0!</v>
      </c>
      <c r="DF20" s="47" t="e">
        <f t="shared" si="34"/>
        <v>#DIV/0!</v>
      </c>
      <c r="DG20" s="47" t="e">
        <f t="shared" si="34"/>
        <v>#DIV/0!</v>
      </c>
      <c r="DH20" s="47" t="e">
        <f t="shared" si="34"/>
        <v>#DIV/0!</v>
      </c>
      <c r="DI20" s="47" t="e">
        <f t="shared" si="34"/>
        <v>#DIV/0!</v>
      </c>
      <c r="DJ20" s="47" t="e">
        <f t="shared" si="34"/>
        <v>#DIV/0!</v>
      </c>
      <c r="DK20" s="47" t="e">
        <f t="shared" si="34"/>
        <v>#DIV/0!</v>
      </c>
      <c r="DL20" s="47" t="e">
        <f t="shared" si="34"/>
        <v>#DIV/0!</v>
      </c>
      <c r="DM20" s="47" t="e">
        <f t="shared" si="34"/>
        <v>#DIV/0!</v>
      </c>
      <c r="DN20" s="47" t="e">
        <f t="shared" si="34"/>
        <v>#DIV/0!</v>
      </c>
      <c r="DO20" s="47" t="e">
        <f t="shared" si="34"/>
        <v>#DIV/0!</v>
      </c>
      <c r="DP20" s="47" t="e">
        <f t="shared" si="34"/>
        <v>#DIV/0!</v>
      </c>
      <c r="DQ20" s="47" t="e">
        <f t="shared" si="34"/>
        <v>#DIV/0!</v>
      </c>
      <c r="DR20" s="47" t="e">
        <f t="shared" si="34"/>
        <v>#DIV/0!</v>
      </c>
      <c r="DS20" s="47" t="e">
        <f t="shared" si="34"/>
        <v>#DIV/0!</v>
      </c>
    </row>
    <row r="21" spans="1:123" x14ac:dyDescent="0.3">
      <c r="A21" s="131"/>
      <c r="B21" s="10"/>
      <c r="C21" s="24"/>
      <c r="D21" s="175"/>
      <c r="E21" s="24"/>
      <c r="F21" s="24"/>
      <c r="G21" s="24"/>
      <c r="H21" s="10"/>
      <c r="I21" s="24"/>
      <c r="J21" s="24"/>
      <c r="K21" s="24"/>
      <c r="L21" s="10"/>
      <c r="N21" s="10"/>
      <c r="P21" s="24"/>
      <c r="Q21" s="10"/>
      <c r="R21" s="10"/>
      <c r="S21" s="10"/>
      <c r="T21" s="1"/>
      <c r="U21" s="24"/>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row>
    <row r="22" spans="1:123" x14ac:dyDescent="0.3">
      <c r="A22" s="130" t="s">
        <v>48</v>
      </c>
      <c r="B22" s="56" t="s">
        <v>33</v>
      </c>
      <c r="C22" s="127" t="s">
        <v>3</v>
      </c>
      <c r="D22" s="214">
        <v>3499</v>
      </c>
      <c r="E22" s="179">
        <v>145000</v>
      </c>
      <c r="F22" s="179">
        <v>3500</v>
      </c>
      <c r="G22" s="179">
        <v>990000</v>
      </c>
      <c r="H22" s="179">
        <v>21700</v>
      </c>
      <c r="I22" s="179" t="s">
        <v>220</v>
      </c>
      <c r="J22" s="179">
        <v>1055000</v>
      </c>
      <c r="K22" s="179">
        <v>248000</v>
      </c>
      <c r="L22" s="184">
        <v>1758000</v>
      </c>
      <c r="N22" s="10"/>
      <c r="P22" s="32"/>
      <c r="Q22" s="11"/>
      <c r="R22" s="11"/>
      <c r="S22" s="11"/>
      <c r="T22" s="1"/>
      <c r="U22" s="32"/>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row>
    <row r="23" spans="1:123" x14ac:dyDescent="0.3">
      <c r="A23" s="131"/>
      <c r="B23" s="5" t="s">
        <v>19</v>
      </c>
      <c r="C23" s="24" t="s">
        <v>11</v>
      </c>
      <c r="D23" s="31">
        <v>7</v>
      </c>
      <c r="E23" s="24">
        <v>7</v>
      </c>
      <c r="F23" s="24">
        <v>7</v>
      </c>
      <c r="G23" s="24">
        <v>7</v>
      </c>
      <c r="H23" s="10">
        <v>7</v>
      </c>
      <c r="I23" s="24">
        <v>7</v>
      </c>
      <c r="J23" s="24">
        <v>7</v>
      </c>
      <c r="K23" s="24">
        <v>7</v>
      </c>
      <c r="L23" s="10">
        <v>7</v>
      </c>
      <c r="N23" s="184" cm="1">
        <f t="array" aca="1" ref="N23" ca="1">INDEX(INDIRECT(VLOOKUP($N$8, $E$104:$F$112, 2, 0)), ROW(15:15), 1)</f>
        <v>3500</v>
      </c>
      <c r="P23" s="34" t="s">
        <v>48</v>
      </c>
      <c r="Q23" s="12" t="s">
        <v>77</v>
      </c>
      <c r="R23" s="12" t="s">
        <v>3</v>
      </c>
      <c r="S23" s="57">
        <f>$D18*(1+$D21)</f>
        <v>0.3</v>
      </c>
      <c r="T23" s="1"/>
      <c r="U23" s="34" t="s">
        <v>48</v>
      </c>
      <c r="V23" s="12" t="s">
        <v>77</v>
      </c>
      <c r="W23" s="12" t="s">
        <v>3</v>
      </c>
      <c r="X23" s="57">
        <f t="shared" ref="X23:BC23" si="35">$D18*(1+$D21)</f>
        <v>0.3</v>
      </c>
      <c r="Y23" s="57">
        <f t="shared" si="35"/>
        <v>0.3</v>
      </c>
      <c r="Z23" s="57">
        <f t="shared" si="35"/>
        <v>0.3</v>
      </c>
      <c r="AA23" s="57">
        <f t="shared" si="35"/>
        <v>0.3</v>
      </c>
      <c r="AB23" s="57">
        <f t="shared" si="35"/>
        <v>0.3</v>
      </c>
      <c r="AC23" s="57">
        <f t="shared" si="35"/>
        <v>0.3</v>
      </c>
      <c r="AD23" s="57">
        <f t="shared" si="35"/>
        <v>0.3</v>
      </c>
      <c r="AE23" s="57">
        <f t="shared" si="35"/>
        <v>0.3</v>
      </c>
      <c r="AF23" s="57">
        <f t="shared" si="35"/>
        <v>0.3</v>
      </c>
      <c r="AG23" s="57">
        <f t="shared" si="35"/>
        <v>0.3</v>
      </c>
      <c r="AH23" s="57">
        <f t="shared" si="35"/>
        <v>0.3</v>
      </c>
      <c r="AI23" s="57">
        <f t="shared" si="35"/>
        <v>0.3</v>
      </c>
      <c r="AJ23" s="57">
        <f t="shared" si="35"/>
        <v>0.3</v>
      </c>
      <c r="AK23" s="57">
        <f t="shared" si="35"/>
        <v>0.3</v>
      </c>
      <c r="AL23" s="57">
        <f t="shared" si="35"/>
        <v>0.3</v>
      </c>
      <c r="AM23" s="57">
        <f t="shared" si="35"/>
        <v>0.3</v>
      </c>
      <c r="AN23" s="57">
        <f t="shared" si="35"/>
        <v>0.3</v>
      </c>
      <c r="AO23" s="57">
        <f t="shared" si="35"/>
        <v>0.3</v>
      </c>
      <c r="AP23" s="57">
        <f t="shared" si="35"/>
        <v>0.3</v>
      </c>
      <c r="AQ23" s="57">
        <f t="shared" si="35"/>
        <v>0.3</v>
      </c>
      <c r="AR23" s="57">
        <f t="shared" si="35"/>
        <v>0.3</v>
      </c>
      <c r="AS23" s="57">
        <f t="shared" si="35"/>
        <v>0.3</v>
      </c>
      <c r="AT23" s="57">
        <f t="shared" si="35"/>
        <v>0.3</v>
      </c>
      <c r="AU23" s="57">
        <f t="shared" si="35"/>
        <v>0.3</v>
      </c>
      <c r="AV23" s="57">
        <f t="shared" si="35"/>
        <v>0.3</v>
      </c>
      <c r="AW23" s="57">
        <f t="shared" si="35"/>
        <v>0.3</v>
      </c>
      <c r="AX23" s="57">
        <f t="shared" si="35"/>
        <v>0.3</v>
      </c>
      <c r="AY23" s="57">
        <f t="shared" si="35"/>
        <v>0.3</v>
      </c>
      <c r="AZ23" s="57">
        <f t="shared" si="35"/>
        <v>0.3</v>
      </c>
      <c r="BA23" s="57">
        <f t="shared" si="35"/>
        <v>0.3</v>
      </c>
      <c r="BB23" s="57">
        <f t="shared" si="35"/>
        <v>0.3</v>
      </c>
      <c r="BC23" s="57">
        <f t="shared" si="35"/>
        <v>0.3</v>
      </c>
      <c r="BD23" s="57">
        <f t="shared" ref="BD23:CI23" si="36">$D18*(1+$D21)</f>
        <v>0.3</v>
      </c>
      <c r="BE23" s="57">
        <f t="shared" si="36"/>
        <v>0.3</v>
      </c>
      <c r="BF23" s="57">
        <f t="shared" si="36"/>
        <v>0.3</v>
      </c>
      <c r="BG23" s="57">
        <f t="shared" si="36"/>
        <v>0.3</v>
      </c>
      <c r="BH23" s="57">
        <f t="shared" si="36"/>
        <v>0.3</v>
      </c>
      <c r="BI23" s="57">
        <f t="shared" si="36"/>
        <v>0.3</v>
      </c>
      <c r="BJ23" s="57">
        <f t="shared" si="36"/>
        <v>0.3</v>
      </c>
      <c r="BK23" s="57">
        <f t="shared" si="36"/>
        <v>0.3</v>
      </c>
      <c r="BL23" s="57">
        <f t="shared" si="36"/>
        <v>0.3</v>
      </c>
      <c r="BM23" s="57">
        <f t="shared" si="36"/>
        <v>0.3</v>
      </c>
      <c r="BN23" s="57">
        <f t="shared" si="36"/>
        <v>0.3</v>
      </c>
      <c r="BO23" s="57">
        <f t="shared" si="36"/>
        <v>0.3</v>
      </c>
      <c r="BP23" s="57">
        <f t="shared" si="36"/>
        <v>0.3</v>
      </c>
      <c r="BQ23" s="57">
        <f t="shared" si="36"/>
        <v>0.3</v>
      </c>
      <c r="BR23" s="57">
        <f t="shared" si="36"/>
        <v>0.3</v>
      </c>
      <c r="BS23" s="57">
        <f t="shared" si="36"/>
        <v>0.3</v>
      </c>
      <c r="BT23" s="57">
        <f t="shared" si="36"/>
        <v>0.3</v>
      </c>
      <c r="BU23" s="57">
        <f t="shared" si="36"/>
        <v>0.3</v>
      </c>
      <c r="BV23" s="57">
        <f t="shared" si="36"/>
        <v>0.3</v>
      </c>
      <c r="BW23" s="57">
        <f t="shared" si="36"/>
        <v>0.3</v>
      </c>
      <c r="BX23" s="57">
        <f t="shared" si="36"/>
        <v>0.3</v>
      </c>
      <c r="BY23" s="57">
        <f t="shared" si="36"/>
        <v>0.3</v>
      </c>
      <c r="BZ23" s="57">
        <f t="shared" si="36"/>
        <v>0.3</v>
      </c>
      <c r="CA23" s="57">
        <f t="shared" si="36"/>
        <v>0.3</v>
      </c>
      <c r="CB23" s="57">
        <f t="shared" si="36"/>
        <v>0.3</v>
      </c>
      <c r="CC23" s="57">
        <f t="shared" si="36"/>
        <v>0.3</v>
      </c>
      <c r="CD23" s="57">
        <f t="shared" si="36"/>
        <v>0.3</v>
      </c>
      <c r="CE23" s="57">
        <f t="shared" si="36"/>
        <v>0.3</v>
      </c>
      <c r="CF23" s="57">
        <f t="shared" si="36"/>
        <v>0.3</v>
      </c>
      <c r="CG23" s="57">
        <f t="shared" si="36"/>
        <v>0.3</v>
      </c>
      <c r="CH23" s="57">
        <f t="shared" si="36"/>
        <v>0.3</v>
      </c>
      <c r="CI23" s="57">
        <f t="shared" si="36"/>
        <v>0.3</v>
      </c>
      <c r="CJ23" s="57">
        <f t="shared" ref="CJ23:DS23" si="37">$D18*(1+$D21)</f>
        <v>0.3</v>
      </c>
      <c r="CK23" s="57">
        <f t="shared" si="37"/>
        <v>0.3</v>
      </c>
      <c r="CL23" s="57">
        <f t="shared" si="37"/>
        <v>0.3</v>
      </c>
      <c r="CM23" s="57">
        <f t="shared" si="37"/>
        <v>0.3</v>
      </c>
      <c r="CN23" s="57">
        <f t="shared" si="37"/>
        <v>0.3</v>
      </c>
      <c r="CO23" s="57">
        <f t="shared" si="37"/>
        <v>0.3</v>
      </c>
      <c r="CP23" s="57">
        <f t="shared" si="37"/>
        <v>0.3</v>
      </c>
      <c r="CQ23" s="57">
        <f t="shared" si="37"/>
        <v>0.3</v>
      </c>
      <c r="CR23" s="57">
        <f t="shared" si="37"/>
        <v>0.3</v>
      </c>
      <c r="CS23" s="57">
        <f t="shared" si="37"/>
        <v>0.3</v>
      </c>
      <c r="CT23" s="57">
        <f t="shared" si="37"/>
        <v>0.3</v>
      </c>
      <c r="CU23" s="57">
        <f t="shared" si="37"/>
        <v>0.3</v>
      </c>
      <c r="CV23" s="57">
        <f t="shared" si="37"/>
        <v>0.3</v>
      </c>
      <c r="CW23" s="57">
        <f t="shared" si="37"/>
        <v>0.3</v>
      </c>
      <c r="CX23" s="57">
        <f t="shared" si="37"/>
        <v>0.3</v>
      </c>
      <c r="CY23" s="57">
        <f t="shared" si="37"/>
        <v>0.3</v>
      </c>
      <c r="CZ23" s="57">
        <f t="shared" si="37"/>
        <v>0.3</v>
      </c>
      <c r="DA23" s="57">
        <f t="shared" si="37"/>
        <v>0.3</v>
      </c>
      <c r="DB23" s="57">
        <f t="shared" si="37"/>
        <v>0.3</v>
      </c>
      <c r="DC23" s="57">
        <f t="shared" si="37"/>
        <v>0.3</v>
      </c>
      <c r="DD23" s="57">
        <f t="shared" si="37"/>
        <v>0.3</v>
      </c>
      <c r="DE23" s="57">
        <f t="shared" si="37"/>
        <v>0.3</v>
      </c>
      <c r="DF23" s="57">
        <f t="shared" si="37"/>
        <v>0.3</v>
      </c>
      <c r="DG23" s="57">
        <f t="shared" si="37"/>
        <v>0.3</v>
      </c>
      <c r="DH23" s="57">
        <f t="shared" si="37"/>
        <v>0.3</v>
      </c>
      <c r="DI23" s="57">
        <f t="shared" si="37"/>
        <v>0.3</v>
      </c>
      <c r="DJ23" s="57">
        <f t="shared" si="37"/>
        <v>0.3</v>
      </c>
      <c r="DK23" s="57">
        <f t="shared" si="37"/>
        <v>0.3</v>
      </c>
      <c r="DL23" s="57">
        <f t="shared" si="37"/>
        <v>0.3</v>
      </c>
      <c r="DM23" s="57">
        <f t="shared" si="37"/>
        <v>0.3</v>
      </c>
      <c r="DN23" s="57">
        <f t="shared" si="37"/>
        <v>0.3</v>
      </c>
      <c r="DO23" s="57">
        <f t="shared" si="37"/>
        <v>0.3</v>
      </c>
      <c r="DP23" s="57">
        <f t="shared" si="37"/>
        <v>0.3</v>
      </c>
      <c r="DQ23" s="57">
        <f t="shared" si="37"/>
        <v>0.3</v>
      </c>
      <c r="DR23" s="57">
        <f t="shared" si="37"/>
        <v>0.3</v>
      </c>
      <c r="DS23" s="57">
        <f t="shared" si="37"/>
        <v>0.3</v>
      </c>
    </row>
    <row r="24" spans="1:123" x14ac:dyDescent="0.3">
      <c r="A24" s="131"/>
      <c r="B24" s="6" t="s">
        <v>49</v>
      </c>
      <c r="C24" s="24" t="s">
        <v>4</v>
      </c>
      <c r="D24" s="215">
        <v>7.0000000000000007E-2</v>
      </c>
      <c r="E24" s="180">
        <v>7.0000000000000007E-2</v>
      </c>
      <c r="F24" s="180">
        <v>7.0000000000000007E-2</v>
      </c>
      <c r="G24" s="180">
        <v>7.0000000000000007E-2</v>
      </c>
      <c r="H24" s="180">
        <v>7.0000000000000007E-2</v>
      </c>
      <c r="I24" s="180">
        <v>7.0000000000000007E-2</v>
      </c>
      <c r="J24" s="180">
        <v>7.0000000000000007E-2</v>
      </c>
      <c r="K24" s="180">
        <v>7.0000000000000007E-2</v>
      </c>
      <c r="L24" s="178">
        <v>7.0000000000000007E-2</v>
      </c>
      <c r="N24" s="10" cm="1">
        <f t="array" aca="1" ref="N24" ca="1">INDEX(INDIRECT(VLOOKUP($N$8, $E$104:$F$112, 2, 0)), ROW(16:16), 1)</f>
        <v>7</v>
      </c>
      <c r="P24" s="24"/>
      <c r="Q24" s="10" t="s">
        <v>79</v>
      </c>
      <c r="R24" s="10" t="s">
        <v>3</v>
      </c>
      <c r="S24" s="50" t="e">
        <f>$D20*S23/(1-(1+$D20)^(-1*$D19))</f>
        <v>#DIV/0!</v>
      </c>
      <c r="T24" s="1"/>
      <c r="U24" s="24"/>
      <c r="V24" s="10" t="s">
        <v>79</v>
      </c>
      <c r="W24" s="10" t="s">
        <v>3</v>
      </c>
      <c r="X24" s="50" t="e">
        <f t="shared" ref="X24:BC24" si="38">$D20*X23/(1-(1+$D20)^(-1*$D19))</f>
        <v>#DIV/0!</v>
      </c>
      <c r="Y24" s="50" t="e">
        <f t="shared" si="38"/>
        <v>#DIV/0!</v>
      </c>
      <c r="Z24" s="50" t="e">
        <f t="shared" si="38"/>
        <v>#DIV/0!</v>
      </c>
      <c r="AA24" s="50" t="e">
        <f t="shared" si="38"/>
        <v>#DIV/0!</v>
      </c>
      <c r="AB24" s="50" t="e">
        <f t="shared" si="38"/>
        <v>#DIV/0!</v>
      </c>
      <c r="AC24" s="50" t="e">
        <f t="shared" si="38"/>
        <v>#DIV/0!</v>
      </c>
      <c r="AD24" s="50" t="e">
        <f t="shared" si="38"/>
        <v>#DIV/0!</v>
      </c>
      <c r="AE24" s="50" t="e">
        <f t="shared" si="38"/>
        <v>#DIV/0!</v>
      </c>
      <c r="AF24" s="50" t="e">
        <f t="shared" si="38"/>
        <v>#DIV/0!</v>
      </c>
      <c r="AG24" s="50" t="e">
        <f t="shared" si="38"/>
        <v>#DIV/0!</v>
      </c>
      <c r="AH24" s="50" t="e">
        <f t="shared" si="38"/>
        <v>#DIV/0!</v>
      </c>
      <c r="AI24" s="50" t="e">
        <f t="shared" si="38"/>
        <v>#DIV/0!</v>
      </c>
      <c r="AJ24" s="50" t="e">
        <f t="shared" si="38"/>
        <v>#DIV/0!</v>
      </c>
      <c r="AK24" s="50" t="e">
        <f t="shared" si="38"/>
        <v>#DIV/0!</v>
      </c>
      <c r="AL24" s="50" t="e">
        <f t="shared" si="38"/>
        <v>#DIV/0!</v>
      </c>
      <c r="AM24" s="50" t="e">
        <f t="shared" si="38"/>
        <v>#DIV/0!</v>
      </c>
      <c r="AN24" s="50" t="e">
        <f t="shared" si="38"/>
        <v>#DIV/0!</v>
      </c>
      <c r="AO24" s="50" t="e">
        <f t="shared" si="38"/>
        <v>#DIV/0!</v>
      </c>
      <c r="AP24" s="50" t="e">
        <f t="shared" si="38"/>
        <v>#DIV/0!</v>
      </c>
      <c r="AQ24" s="50" t="e">
        <f t="shared" si="38"/>
        <v>#DIV/0!</v>
      </c>
      <c r="AR24" s="50" t="e">
        <f t="shared" si="38"/>
        <v>#DIV/0!</v>
      </c>
      <c r="AS24" s="50" t="e">
        <f t="shared" si="38"/>
        <v>#DIV/0!</v>
      </c>
      <c r="AT24" s="50" t="e">
        <f t="shared" si="38"/>
        <v>#DIV/0!</v>
      </c>
      <c r="AU24" s="50" t="e">
        <f t="shared" si="38"/>
        <v>#DIV/0!</v>
      </c>
      <c r="AV24" s="50" t="e">
        <f t="shared" si="38"/>
        <v>#DIV/0!</v>
      </c>
      <c r="AW24" s="50" t="e">
        <f t="shared" si="38"/>
        <v>#DIV/0!</v>
      </c>
      <c r="AX24" s="50" t="e">
        <f t="shared" si="38"/>
        <v>#DIV/0!</v>
      </c>
      <c r="AY24" s="50" t="e">
        <f t="shared" si="38"/>
        <v>#DIV/0!</v>
      </c>
      <c r="AZ24" s="50" t="e">
        <f t="shared" si="38"/>
        <v>#DIV/0!</v>
      </c>
      <c r="BA24" s="50" t="e">
        <f t="shared" si="38"/>
        <v>#DIV/0!</v>
      </c>
      <c r="BB24" s="50" t="e">
        <f t="shared" si="38"/>
        <v>#DIV/0!</v>
      </c>
      <c r="BC24" s="50" t="e">
        <f t="shared" si="38"/>
        <v>#DIV/0!</v>
      </c>
      <c r="BD24" s="50" t="e">
        <f t="shared" ref="BD24:CI24" si="39">$D20*BD23/(1-(1+$D20)^(-1*$D19))</f>
        <v>#DIV/0!</v>
      </c>
      <c r="BE24" s="50" t="e">
        <f t="shared" si="39"/>
        <v>#DIV/0!</v>
      </c>
      <c r="BF24" s="50" t="e">
        <f t="shared" si="39"/>
        <v>#DIV/0!</v>
      </c>
      <c r="BG24" s="50" t="e">
        <f t="shared" si="39"/>
        <v>#DIV/0!</v>
      </c>
      <c r="BH24" s="50" t="e">
        <f t="shared" si="39"/>
        <v>#DIV/0!</v>
      </c>
      <c r="BI24" s="50" t="e">
        <f t="shared" si="39"/>
        <v>#DIV/0!</v>
      </c>
      <c r="BJ24" s="50" t="e">
        <f t="shared" si="39"/>
        <v>#DIV/0!</v>
      </c>
      <c r="BK24" s="50" t="e">
        <f t="shared" si="39"/>
        <v>#DIV/0!</v>
      </c>
      <c r="BL24" s="50" t="e">
        <f t="shared" si="39"/>
        <v>#DIV/0!</v>
      </c>
      <c r="BM24" s="50" t="e">
        <f t="shared" si="39"/>
        <v>#DIV/0!</v>
      </c>
      <c r="BN24" s="50" t="e">
        <f t="shared" si="39"/>
        <v>#DIV/0!</v>
      </c>
      <c r="BO24" s="50" t="e">
        <f t="shared" si="39"/>
        <v>#DIV/0!</v>
      </c>
      <c r="BP24" s="50" t="e">
        <f t="shared" si="39"/>
        <v>#DIV/0!</v>
      </c>
      <c r="BQ24" s="50" t="e">
        <f t="shared" si="39"/>
        <v>#DIV/0!</v>
      </c>
      <c r="BR24" s="50" t="e">
        <f t="shared" si="39"/>
        <v>#DIV/0!</v>
      </c>
      <c r="BS24" s="50" t="e">
        <f t="shared" si="39"/>
        <v>#DIV/0!</v>
      </c>
      <c r="BT24" s="50" t="e">
        <f t="shared" si="39"/>
        <v>#DIV/0!</v>
      </c>
      <c r="BU24" s="50" t="e">
        <f t="shared" si="39"/>
        <v>#DIV/0!</v>
      </c>
      <c r="BV24" s="50" t="e">
        <f t="shared" si="39"/>
        <v>#DIV/0!</v>
      </c>
      <c r="BW24" s="50" t="e">
        <f t="shared" si="39"/>
        <v>#DIV/0!</v>
      </c>
      <c r="BX24" s="50" t="e">
        <f t="shared" si="39"/>
        <v>#DIV/0!</v>
      </c>
      <c r="BY24" s="50" t="e">
        <f t="shared" si="39"/>
        <v>#DIV/0!</v>
      </c>
      <c r="BZ24" s="50" t="e">
        <f t="shared" si="39"/>
        <v>#DIV/0!</v>
      </c>
      <c r="CA24" s="50" t="e">
        <f t="shared" si="39"/>
        <v>#DIV/0!</v>
      </c>
      <c r="CB24" s="50" t="e">
        <f t="shared" si="39"/>
        <v>#DIV/0!</v>
      </c>
      <c r="CC24" s="50" t="e">
        <f t="shared" si="39"/>
        <v>#DIV/0!</v>
      </c>
      <c r="CD24" s="50" t="e">
        <f t="shared" si="39"/>
        <v>#DIV/0!</v>
      </c>
      <c r="CE24" s="50" t="e">
        <f t="shared" si="39"/>
        <v>#DIV/0!</v>
      </c>
      <c r="CF24" s="50" t="e">
        <f t="shared" si="39"/>
        <v>#DIV/0!</v>
      </c>
      <c r="CG24" s="50" t="e">
        <f t="shared" si="39"/>
        <v>#DIV/0!</v>
      </c>
      <c r="CH24" s="50" t="e">
        <f t="shared" si="39"/>
        <v>#DIV/0!</v>
      </c>
      <c r="CI24" s="50" t="e">
        <f t="shared" si="39"/>
        <v>#DIV/0!</v>
      </c>
      <c r="CJ24" s="50" t="e">
        <f t="shared" ref="CJ24:DO24" si="40">$D20*CJ23/(1-(1+$D20)^(-1*$D19))</f>
        <v>#DIV/0!</v>
      </c>
      <c r="CK24" s="50" t="e">
        <f t="shared" si="40"/>
        <v>#DIV/0!</v>
      </c>
      <c r="CL24" s="50" t="e">
        <f t="shared" si="40"/>
        <v>#DIV/0!</v>
      </c>
      <c r="CM24" s="50" t="e">
        <f t="shared" si="40"/>
        <v>#DIV/0!</v>
      </c>
      <c r="CN24" s="50" t="e">
        <f t="shared" si="40"/>
        <v>#DIV/0!</v>
      </c>
      <c r="CO24" s="50" t="e">
        <f t="shared" si="40"/>
        <v>#DIV/0!</v>
      </c>
      <c r="CP24" s="50" t="e">
        <f t="shared" si="40"/>
        <v>#DIV/0!</v>
      </c>
      <c r="CQ24" s="50" t="e">
        <f t="shared" si="40"/>
        <v>#DIV/0!</v>
      </c>
      <c r="CR24" s="50" t="e">
        <f t="shared" si="40"/>
        <v>#DIV/0!</v>
      </c>
      <c r="CS24" s="50" t="e">
        <f t="shared" si="40"/>
        <v>#DIV/0!</v>
      </c>
      <c r="CT24" s="50" t="e">
        <f t="shared" si="40"/>
        <v>#DIV/0!</v>
      </c>
      <c r="CU24" s="50" t="e">
        <f t="shared" si="40"/>
        <v>#DIV/0!</v>
      </c>
      <c r="CV24" s="50" t="e">
        <f t="shared" si="40"/>
        <v>#DIV/0!</v>
      </c>
      <c r="CW24" s="50" t="e">
        <f t="shared" si="40"/>
        <v>#DIV/0!</v>
      </c>
      <c r="CX24" s="50" t="e">
        <f t="shared" si="40"/>
        <v>#DIV/0!</v>
      </c>
      <c r="CY24" s="50" t="e">
        <f t="shared" si="40"/>
        <v>#DIV/0!</v>
      </c>
      <c r="CZ24" s="50" t="e">
        <f t="shared" si="40"/>
        <v>#DIV/0!</v>
      </c>
      <c r="DA24" s="50" t="e">
        <f t="shared" si="40"/>
        <v>#DIV/0!</v>
      </c>
      <c r="DB24" s="50" t="e">
        <f t="shared" si="40"/>
        <v>#DIV/0!</v>
      </c>
      <c r="DC24" s="50" t="e">
        <f t="shared" si="40"/>
        <v>#DIV/0!</v>
      </c>
      <c r="DD24" s="50" t="e">
        <f t="shared" si="40"/>
        <v>#DIV/0!</v>
      </c>
      <c r="DE24" s="50" t="e">
        <f t="shared" si="40"/>
        <v>#DIV/0!</v>
      </c>
      <c r="DF24" s="50" t="e">
        <f t="shared" si="40"/>
        <v>#DIV/0!</v>
      </c>
      <c r="DG24" s="50" t="e">
        <f t="shared" si="40"/>
        <v>#DIV/0!</v>
      </c>
      <c r="DH24" s="50" t="e">
        <f t="shared" si="40"/>
        <v>#DIV/0!</v>
      </c>
      <c r="DI24" s="50" t="e">
        <f t="shared" si="40"/>
        <v>#DIV/0!</v>
      </c>
      <c r="DJ24" s="50" t="e">
        <f t="shared" si="40"/>
        <v>#DIV/0!</v>
      </c>
      <c r="DK24" s="50" t="e">
        <f t="shared" si="40"/>
        <v>#DIV/0!</v>
      </c>
      <c r="DL24" s="50" t="e">
        <f t="shared" si="40"/>
        <v>#DIV/0!</v>
      </c>
      <c r="DM24" s="50" t="e">
        <f t="shared" si="40"/>
        <v>#DIV/0!</v>
      </c>
      <c r="DN24" s="50" t="e">
        <f t="shared" si="40"/>
        <v>#DIV/0!</v>
      </c>
      <c r="DO24" s="50" t="e">
        <f t="shared" si="40"/>
        <v>#DIV/0!</v>
      </c>
      <c r="DP24" s="50" t="e">
        <f t="shared" ref="DP24:DS24" si="41">$D20*DP23/(1-(1+$D20)^(-1*$D19))</f>
        <v>#DIV/0!</v>
      </c>
      <c r="DQ24" s="50" t="e">
        <f t="shared" si="41"/>
        <v>#DIV/0!</v>
      </c>
      <c r="DR24" s="50" t="e">
        <f t="shared" si="41"/>
        <v>#DIV/0!</v>
      </c>
      <c r="DS24" s="50" t="e">
        <f t="shared" si="41"/>
        <v>#DIV/0!</v>
      </c>
    </row>
    <row r="25" spans="1:123" x14ac:dyDescent="0.3">
      <c r="A25" s="131"/>
      <c r="B25" s="6" t="s">
        <v>51</v>
      </c>
      <c r="C25" s="24" t="s">
        <v>4</v>
      </c>
      <c r="D25" s="215">
        <v>0.05</v>
      </c>
      <c r="E25" s="180">
        <v>0.05</v>
      </c>
      <c r="F25" s="180">
        <v>0.35</v>
      </c>
      <c r="G25" s="180">
        <v>0.1</v>
      </c>
      <c r="H25" s="180">
        <v>0.35</v>
      </c>
      <c r="I25" s="180">
        <v>0.1</v>
      </c>
      <c r="J25" s="180">
        <v>0.2</v>
      </c>
      <c r="K25" s="180">
        <v>0.5</v>
      </c>
      <c r="L25" s="178">
        <v>0.5</v>
      </c>
      <c r="N25" s="178" cm="1">
        <f t="array" aca="1" ref="N25" ca="1">INDEX(INDIRECT(VLOOKUP($N$8, $E$104:$F$112, 2, 0)), ROW(17:17), 1)</f>
        <v>7.0000000000000007E-2</v>
      </c>
      <c r="P25" s="30"/>
      <c r="Q25" s="10" t="s">
        <v>80</v>
      </c>
      <c r="R25" s="10" t="s">
        <v>3</v>
      </c>
      <c r="S25" s="50">
        <f>$D22*$D18</f>
        <v>1049.7</v>
      </c>
      <c r="T25" s="1"/>
      <c r="U25" s="30"/>
      <c r="V25" s="10" t="s">
        <v>80</v>
      </c>
      <c r="W25" s="10" t="s">
        <v>3</v>
      </c>
      <c r="X25" s="50">
        <f t="shared" ref="X25:BC25" si="42">$D22*$D18</f>
        <v>1049.7</v>
      </c>
      <c r="Y25" s="50">
        <f t="shared" si="42"/>
        <v>1049.7</v>
      </c>
      <c r="Z25" s="50">
        <f t="shared" si="42"/>
        <v>1049.7</v>
      </c>
      <c r="AA25" s="50">
        <f t="shared" si="42"/>
        <v>1049.7</v>
      </c>
      <c r="AB25" s="50">
        <f t="shared" si="42"/>
        <v>1049.7</v>
      </c>
      <c r="AC25" s="50">
        <f t="shared" si="42"/>
        <v>1049.7</v>
      </c>
      <c r="AD25" s="50">
        <f t="shared" si="42"/>
        <v>1049.7</v>
      </c>
      <c r="AE25" s="50">
        <f t="shared" si="42"/>
        <v>1049.7</v>
      </c>
      <c r="AF25" s="50">
        <f t="shared" si="42"/>
        <v>1049.7</v>
      </c>
      <c r="AG25" s="50">
        <f t="shared" si="42"/>
        <v>1049.7</v>
      </c>
      <c r="AH25" s="50">
        <f t="shared" si="42"/>
        <v>1049.7</v>
      </c>
      <c r="AI25" s="50">
        <f t="shared" si="42"/>
        <v>1049.7</v>
      </c>
      <c r="AJ25" s="50">
        <f t="shared" si="42"/>
        <v>1049.7</v>
      </c>
      <c r="AK25" s="50">
        <f t="shared" si="42"/>
        <v>1049.7</v>
      </c>
      <c r="AL25" s="50">
        <f t="shared" si="42"/>
        <v>1049.7</v>
      </c>
      <c r="AM25" s="50">
        <f t="shared" si="42"/>
        <v>1049.7</v>
      </c>
      <c r="AN25" s="50">
        <f t="shared" si="42"/>
        <v>1049.7</v>
      </c>
      <c r="AO25" s="50">
        <f t="shared" si="42"/>
        <v>1049.7</v>
      </c>
      <c r="AP25" s="50">
        <f t="shared" si="42"/>
        <v>1049.7</v>
      </c>
      <c r="AQ25" s="50">
        <f t="shared" si="42"/>
        <v>1049.7</v>
      </c>
      <c r="AR25" s="50">
        <f t="shared" si="42"/>
        <v>1049.7</v>
      </c>
      <c r="AS25" s="50">
        <f t="shared" si="42"/>
        <v>1049.7</v>
      </c>
      <c r="AT25" s="50">
        <f t="shared" si="42"/>
        <v>1049.7</v>
      </c>
      <c r="AU25" s="50">
        <f t="shared" si="42"/>
        <v>1049.7</v>
      </c>
      <c r="AV25" s="50">
        <f t="shared" si="42"/>
        <v>1049.7</v>
      </c>
      <c r="AW25" s="50">
        <f t="shared" si="42"/>
        <v>1049.7</v>
      </c>
      <c r="AX25" s="50">
        <f t="shared" si="42"/>
        <v>1049.7</v>
      </c>
      <c r="AY25" s="50">
        <f t="shared" si="42"/>
        <v>1049.7</v>
      </c>
      <c r="AZ25" s="50">
        <f t="shared" si="42"/>
        <v>1049.7</v>
      </c>
      <c r="BA25" s="50">
        <f t="shared" si="42"/>
        <v>1049.7</v>
      </c>
      <c r="BB25" s="50">
        <f t="shared" si="42"/>
        <v>1049.7</v>
      </c>
      <c r="BC25" s="50">
        <f t="shared" si="42"/>
        <v>1049.7</v>
      </c>
      <c r="BD25" s="50">
        <f t="shared" ref="BD25:CI25" si="43">$D22*$D18</f>
        <v>1049.7</v>
      </c>
      <c r="BE25" s="50">
        <f t="shared" si="43"/>
        <v>1049.7</v>
      </c>
      <c r="BF25" s="50">
        <f t="shared" si="43"/>
        <v>1049.7</v>
      </c>
      <c r="BG25" s="50">
        <f t="shared" si="43"/>
        <v>1049.7</v>
      </c>
      <c r="BH25" s="50">
        <f t="shared" si="43"/>
        <v>1049.7</v>
      </c>
      <c r="BI25" s="50">
        <f t="shared" si="43"/>
        <v>1049.7</v>
      </c>
      <c r="BJ25" s="50">
        <f t="shared" si="43"/>
        <v>1049.7</v>
      </c>
      <c r="BK25" s="50">
        <f t="shared" si="43"/>
        <v>1049.7</v>
      </c>
      <c r="BL25" s="50">
        <f t="shared" si="43"/>
        <v>1049.7</v>
      </c>
      <c r="BM25" s="50">
        <f t="shared" si="43"/>
        <v>1049.7</v>
      </c>
      <c r="BN25" s="50">
        <f t="shared" si="43"/>
        <v>1049.7</v>
      </c>
      <c r="BO25" s="50">
        <f t="shared" si="43"/>
        <v>1049.7</v>
      </c>
      <c r="BP25" s="50">
        <f t="shared" si="43"/>
        <v>1049.7</v>
      </c>
      <c r="BQ25" s="50">
        <f t="shared" si="43"/>
        <v>1049.7</v>
      </c>
      <c r="BR25" s="50">
        <f t="shared" si="43"/>
        <v>1049.7</v>
      </c>
      <c r="BS25" s="50">
        <f t="shared" si="43"/>
        <v>1049.7</v>
      </c>
      <c r="BT25" s="50">
        <f t="shared" si="43"/>
        <v>1049.7</v>
      </c>
      <c r="BU25" s="50">
        <f t="shared" si="43"/>
        <v>1049.7</v>
      </c>
      <c r="BV25" s="50">
        <f t="shared" si="43"/>
        <v>1049.7</v>
      </c>
      <c r="BW25" s="50">
        <f t="shared" si="43"/>
        <v>1049.7</v>
      </c>
      <c r="BX25" s="50">
        <f t="shared" si="43"/>
        <v>1049.7</v>
      </c>
      <c r="BY25" s="50">
        <f t="shared" si="43"/>
        <v>1049.7</v>
      </c>
      <c r="BZ25" s="50">
        <f t="shared" si="43"/>
        <v>1049.7</v>
      </c>
      <c r="CA25" s="50">
        <f t="shared" si="43"/>
        <v>1049.7</v>
      </c>
      <c r="CB25" s="50">
        <f t="shared" si="43"/>
        <v>1049.7</v>
      </c>
      <c r="CC25" s="50">
        <f t="shared" si="43"/>
        <v>1049.7</v>
      </c>
      <c r="CD25" s="50">
        <f t="shared" si="43"/>
        <v>1049.7</v>
      </c>
      <c r="CE25" s="50">
        <f t="shared" si="43"/>
        <v>1049.7</v>
      </c>
      <c r="CF25" s="50">
        <f t="shared" si="43"/>
        <v>1049.7</v>
      </c>
      <c r="CG25" s="50">
        <f t="shared" si="43"/>
        <v>1049.7</v>
      </c>
      <c r="CH25" s="50">
        <f t="shared" si="43"/>
        <v>1049.7</v>
      </c>
      <c r="CI25" s="50">
        <f t="shared" si="43"/>
        <v>1049.7</v>
      </c>
      <c r="CJ25" s="50">
        <f t="shared" ref="CJ25:DS25" si="44">$D22*$D18</f>
        <v>1049.7</v>
      </c>
      <c r="CK25" s="50">
        <f t="shared" si="44"/>
        <v>1049.7</v>
      </c>
      <c r="CL25" s="50">
        <f t="shared" si="44"/>
        <v>1049.7</v>
      </c>
      <c r="CM25" s="50">
        <f t="shared" si="44"/>
        <v>1049.7</v>
      </c>
      <c r="CN25" s="50">
        <f t="shared" si="44"/>
        <v>1049.7</v>
      </c>
      <c r="CO25" s="50">
        <f t="shared" si="44"/>
        <v>1049.7</v>
      </c>
      <c r="CP25" s="50">
        <f t="shared" si="44"/>
        <v>1049.7</v>
      </c>
      <c r="CQ25" s="50">
        <f t="shared" si="44"/>
        <v>1049.7</v>
      </c>
      <c r="CR25" s="50">
        <f t="shared" si="44"/>
        <v>1049.7</v>
      </c>
      <c r="CS25" s="50">
        <f t="shared" si="44"/>
        <v>1049.7</v>
      </c>
      <c r="CT25" s="50">
        <f t="shared" si="44"/>
        <v>1049.7</v>
      </c>
      <c r="CU25" s="50">
        <f t="shared" si="44"/>
        <v>1049.7</v>
      </c>
      <c r="CV25" s="50">
        <f t="shared" si="44"/>
        <v>1049.7</v>
      </c>
      <c r="CW25" s="50">
        <f t="shared" si="44"/>
        <v>1049.7</v>
      </c>
      <c r="CX25" s="50">
        <f t="shared" si="44"/>
        <v>1049.7</v>
      </c>
      <c r="CY25" s="50">
        <f t="shared" si="44"/>
        <v>1049.7</v>
      </c>
      <c r="CZ25" s="50">
        <f t="shared" si="44"/>
        <v>1049.7</v>
      </c>
      <c r="DA25" s="50">
        <f t="shared" si="44"/>
        <v>1049.7</v>
      </c>
      <c r="DB25" s="50">
        <f t="shared" si="44"/>
        <v>1049.7</v>
      </c>
      <c r="DC25" s="50">
        <f t="shared" si="44"/>
        <v>1049.7</v>
      </c>
      <c r="DD25" s="50">
        <f t="shared" si="44"/>
        <v>1049.7</v>
      </c>
      <c r="DE25" s="50">
        <f t="shared" si="44"/>
        <v>1049.7</v>
      </c>
      <c r="DF25" s="50">
        <f t="shared" si="44"/>
        <v>1049.7</v>
      </c>
      <c r="DG25" s="50">
        <f t="shared" si="44"/>
        <v>1049.7</v>
      </c>
      <c r="DH25" s="50">
        <f t="shared" si="44"/>
        <v>1049.7</v>
      </c>
      <c r="DI25" s="50">
        <f t="shared" si="44"/>
        <v>1049.7</v>
      </c>
      <c r="DJ25" s="50">
        <f t="shared" si="44"/>
        <v>1049.7</v>
      </c>
      <c r="DK25" s="50">
        <f t="shared" si="44"/>
        <v>1049.7</v>
      </c>
      <c r="DL25" s="50">
        <f t="shared" si="44"/>
        <v>1049.7</v>
      </c>
      <c r="DM25" s="50">
        <f t="shared" si="44"/>
        <v>1049.7</v>
      </c>
      <c r="DN25" s="50">
        <f t="shared" si="44"/>
        <v>1049.7</v>
      </c>
      <c r="DO25" s="50">
        <f t="shared" si="44"/>
        <v>1049.7</v>
      </c>
      <c r="DP25" s="50">
        <f t="shared" si="44"/>
        <v>1049.7</v>
      </c>
      <c r="DQ25" s="50">
        <f t="shared" si="44"/>
        <v>1049.7</v>
      </c>
      <c r="DR25" s="50">
        <f t="shared" si="44"/>
        <v>1049.7</v>
      </c>
      <c r="DS25" s="50">
        <f t="shared" si="44"/>
        <v>1049.7</v>
      </c>
    </row>
    <row r="26" spans="1:123" x14ac:dyDescent="0.3">
      <c r="A26" s="131"/>
      <c r="B26" s="6" t="s">
        <v>50</v>
      </c>
      <c r="C26" s="24" t="s">
        <v>4</v>
      </c>
      <c r="D26" s="215">
        <v>0</v>
      </c>
      <c r="E26" s="180">
        <v>7.0000000000000007E-2</v>
      </c>
      <c r="F26" s="180">
        <v>0.05</v>
      </c>
      <c r="G26" s="180">
        <v>0.05</v>
      </c>
      <c r="H26" s="180">
        <v>0.05</v>
      </c>
      <c r="I26" s="180">
        <v>0.05</v>
      </c>
      <c r="J26" s="180">
        <v>0.05</v>
      </c>
      <c r="K26" s="180">
        <v>0.05</v>
      </c>
      <c r="L26" s="178">
        <v>0.05</v>
      </c>
      <c r="N26" s="178" cm="1">
        <f t="array" aca="1" ref="N26" ca="1">INDEX(INDIRECT(VLOOKUP($N$8, $E$104:$F$112, 2, 0)), ROW(18:18), 1)</f>
        <v>0.35</v>
      </c>
      <c r="P26" s="30"/>
      <c r="Q26" s="10" t="s">
        <v>78</v>
      </c>
      <c r="R26" s="10"/>
      <c r="S26" s="16" t="e">
        <f>S25+S24</f>
        <v>#DIV/0!</v>
      </c>
      <c r="T26" s="1"/>
      <c r="U26" s="30"/>
      <c r="V26" s="10" t="s">
        <v>78</v>
      </c>
      <c r="W26" s="10"/>
      <c r="X26" s="16" t="e">
        <f>X25+X24</f>
        <v>#DIV/0!</v>
      </c>
      <c r="Y26" s="16" t="e">
        <f>Y25+Y24</f>
        <v>#DIV/0!</v>
      </c>
      <c r="Z26" s="16" t="e">
        <f t="shared" ref="Z26:CK26" si="45">Z25+Z24</f>
        <v>#DIV/0!</v>
      </c>
      <c r="AA26" s="16" t="e">
        <f t="shared" si="45"/>
        <v>#DIV/0!</v>
      </c>
      <c r="AB26" s="16" t="e">
        <f t="shared" si="45"/>
        <v>#DIV/0!</v>
      </c>
      <c r="AC26" s="16" t="e">
        <f t="shared" si="45"/>
        <v>#DIV/0!</v>
      </c>
      <c r="AD26" s="16" t="e">
        <f t="shared" si="45"/>
        <v>#DIV/0!</v>
      </c>
      <c r="AE26" s="16" t="e">
        <f t="shared" si="45"/>
        <v>#DIV/0!</v>
      </c>
      <c r="AF26" s="16" t="e">
        <f t="shared" si="45"/>
        <v>#DIV/0!</v>
      </c>
      <c r="AG26" s="16" t="e">
        <f t="shared" si="45"/>
        <v>#DIV/0!</v>
      </c>
      <c r="AH26" s="16" t="e">
        <f t="shared" si="45"/>
        <v>#DIV/0!</v>
      </c>
      <c r="AI26" s="16" t="e">
        <f t="shared" si="45"/>
        <v>#DIV/0!</v>
      </c>
      <c r="AJ26" s="16" t="e">
        <f t="shared" si="45"/>
        <v>#DIV/0!</v>
      </c>
      <c r="AK26" s="16" t="e">
        <f t="shared" si="45"/>
        <v>#DIV/0!</v>
      </c>
      <c r="AL26" s="16" t="e">
        <f t="shared" si="45"/>
        <v>#DIV/0!</v>
      </c>
      <c r="AM26" s="16" t="e">
        <f t="shared" si="45"/>
        <v>#DIV/0!</v>
      </c>
      <c r="AN26" s="16" t="e">
        <f t="shared" si="45"/>
        <v>#DIV/0!</v>
      </c>
      <c r="AO26" s="16" t="e">
        <f t="shared" si="45"/>
        <v>#DIV/0!</v>
      </c>
      <c r="AP26" s="16" t="e">
        <f t="shared" si="45"/>
        <v>#DIV/0!</v>
      </c>
      <c r="AQ26" s="16" t="e">
        <f t="shared" si="45"/>
        <v>#DIV/0!</v>
      </c>
      <c r="AR26" s="16" t="e">
        <f t="shared" si="45"/>
        <v>#DIV/0!</v>
      </c>
      <c r="AS26" s="16" t="e">
        <f t="shared" si="45"/>
        <v>#DIV/0!</v>
      </c>
      <c r="AT26" s="16" t="e">
        <f t="shared" si="45"/>
        <v>#DIV/0!</v>
      </c>
      <c r="AU26" s="16" t="e">
        <f t="shared" si="45"/>
        <v>#DIV/0!</v>
      </c>
      <c r="AV26" s="16" t="e">
        <f t="shared" si="45"/>
        <v>#DIV/0!</v>
      </c>
      <c r="AW26" s="16" t="e">
        <f t="shared" si="45"/>
        <v>#DIV/0!</v>
      </c>
      <c r="AX26" s="16" t="e">
        <f t="shared" si="45"/>
        <v>#DIV/0!</v>
      </c>
      <c r="AY26" s="16" t="e">
        <f t="shared" si="45"/>
        <v>#DIV/0!</v>
      </c>
      <c r="AZ26" s="16" t="e">
        <f t="shared" si="45"/>
        <v>#DIV/0!</v>
      </c>
      <c r="BA26" s="16" t="e">
        <f t="shared" si="45"/>
        <v>#DIV/0!</v>
      </c>
      <c r="BB26" s="16" t="e">
        <f t="shared" si="45"/>
        <v>#DIV/0!</v>
      </c>
      <c r="BC26" s="16" t="e">
        <f t="shared" si="45"/>
        <v>#DIV/0!</v>
      </c>
      <c r="BD26" s="16" t="e">
        <f t="shared" si="45"/>
        <v>#DIV/0!</v>
      </c>
      <c r="BE26" s="16" t="e">
        <f t="shared" si="45"/>
        <v>#DIV/0!</v>
      </c>
      <c r="BF26" s="16" t="e">
        <f t="shared" si="45"/>
        <v>#DIV/0!</v>
      </c>
      <c r="BG26" s="16" t="e">
        <f t="shared" si="45"/>
        <v>#DIV/0!</v>
      </c>
      <c r="BH26" s="16" t="e">
        <f t="shared" si="45"/>
        <v>#DIV/0!</v>
      </c>
      <c r="BI26" s="16" t="e">
        <f t="shared" si="45"/>
        <v>#DIV/0!</v>
      </c>
      <c r="BJ26" s="16" t="e">
        <f t="shared" si="45"/>
        <v>#DIV/0!</v>
      </c>
      <c r="BK26" s="16" t="e">
        <f t="shared" si="45"/>
        <v>#DIV/0!</v>
      </c>
      <c r="BL26" s="16" t="e">
        <f t="shared" si="45"/>
        <v>#DIV/0!</v>
      </c>
      <c r="BM26" s="16" t="e">
        <f t="shared" si="45"/>
        <v>#DIV/0!</v>
      </c>
      <c r="BN26" s="16" t="e">
        <f t="shared" si="45"/>
        <v>#DIV/0!</v>
      </c>
      <c r="BO26" s="16" t="e">
        <f t="shared" si="45"/>
        <v>#DIV/0!</v>
      </c>
      <c r="BP26" s="16" t="e">
        <f t="shared" si="45"/>
        <v>#DIV/0!</v>
      </c>
      <c r="BQ26" s="16" t="e">
        <f t="shared" si="45"/>
        <v>#DIV/0!</v>
      </c>
      <c r="BR26" s="16" t="e">
        <f t="shared" si="45"/>
        <v>#DIV/0!</v>
      </c>
      <c r="BS26" s="16" t="e">
        <f t="shared" si="45"/>
        <v>#DIV/0!</v>
      </c>
      <c r="BT26" s="16" t="e">
        <f t="shared" si="45"/>
        <v>#DIV/0!</v>
      </c>
      <c r="BU26" s="16" t="e">
        <f t="shared" si="45"/>
        <v>#DIV/0!</v>
      </c>
      <c r="BV26" s="16" t="e">
        <f t="shared" si="45"/>
        <v>#DIV/0!</v>
      </c>
      <c r="BW26" s="16" t="e">
        <f t="shared" si="45"/>
        <v>#DIV/0!</v>
      </c>
      <c r="BX26" s="16" t="e">
        <f t="shared" si="45"/>
        <v>#DIV/0!</v>
      </c>
      <c r="BY26" s="16" t="e">
        <f t="shared" si="45"/>
        <v>#DIV/0!</v>
      </c>
      <c r="BZ26" s="16" t="e">
        <f t="shared" si="45"/>
        <v>#DIV/0!</v>
      </c>
      <c r="CA26" s="16" t="e">
        <f t="shared" si="45"/>
        <v>#DIV/0!</v>
      </c>
      <c r="CB26" s="16" t="e">
        <f t="shared" si="45"/>
        <v>#DIV/0!</v>
      </c>
      <c r="CC26" s="16" t="e">
        <f t="shared" si="45"/>
        <v>#DIV/0!</v>
      </c>
      <c r="CD26" s="16" t="e">
        <f t="shared" si="45"/>
        <v>#DIV/0!</v>
      </c>
      <c r="CE26" s="16" t="e">
        <f t="shared" si="45"/>
        <v>#DIV/0!</v>
      </c>
      <c r="CF26" s="16" t="e">
        <f t="shared" si="45"/>
        <v>#DIV/0!</v>
      </c>
      <c r="CG26" s="16" t="e">
        <f t="shared" si="45"/>
        <v>#DIV/0!</v>
      </c>
      <c r="CH26" s="16" t="e">
        <f t="shared" si="45"/>
        <v>#DIV/0!</v>
      </c>
      <c r="CI26" s="16" t="e">
        <f t="shared" si="45"/>
        <v>#DIV/0!</v>
      </c>
      <c r="CJ26" s="16" t="e">
        <f t="shared" si="45"/>
        <v>#DIV/0!</v>
      </c>
      <c r="CK26" s="16" t="e">
        <f t="shared" si="45"/>
        <v>#DIV/0!</v>
      </c>
      <c r="CL26" s="16" t="e">
        <f t="shared" ref="CL26:DS26" si="46">CL25+CL24</f>
        <v>#DIV/0!</v>
      </c>
      <c r="CM26" s="16" t="e">
        <f t="shared" si="46"/>
        <v>#DIV/0!</v>
      </c>
      <c r="CN26" s="16" t="e">
        <f t="shared" si="46"/>
        <v>#DIV/0!</v>
      </c>
      <c r="CO26" s="16" t="e">
        <f t="shared" si="46"/>
        <v>#DIV/0!</v>
      </c>
      <c r="CP26" s="16" t="e">
        <f t="shared" si="46"/>
        <v>#DIV/0!</v>
      </c>
      <c r="CQ26" s="16" t="e">
        <f t="shared" si="46"/>
        <v>#DIV/0!</v>
      </c>
      <c r="CR26" s="16" t="e">
        <f t="shared" si="46"/>
        <v>#DIV/0!</v>
      </c>
      <c r="CS26" s="16" t="e">
        <f t="shared" si="46"/>
        <v>#DIV/0!</v>
      </c>
      <c r="CT26" s="16" t="e">
        <f t="shared" si="46"/>
        <v>#DIV/0!</v>
      </c>
      <c r="CU26" s="16" t="e">
        <f t="shared" si="46"/>
        <v>#DIV/0!</v>
      </c>
      <c r="CV26" s="16" t="e">
        <f t="shared" si="46"/>
        <v>#DIV/0!</v>
      </c>
      <c r="CW26" s="16" t="e">
        <f t="shared" si="46"/>
        <v>#DIV/0!</v>
      </c>
      <c r="CX26" s="16" t="e">
        <f t="shared" si="46"/>
        <v>#DIV/0!</v>
      </c>
      <c r="CY26" s="16" t="e">
        <f t="shared" si="46"/>
        <v>#DIV/0!</v>
      </c>
      <c r="CZ26" s="16" t="e">
        <f t="shared" si="46"/>
        <v>#DIV/0!</v>
      </c>
      <c r="DA26" s="16" t="e">
        <f t="shared" si="46"/>
        <v>#DIV/0!</v>
      </c>
      <c r="DB26" s="16" t="e">
        <f t="shared" si="46"/>
        <v>#DIV/0!</v>
      </c>
      <c r="DC26" s="16" t="e">
        <f t="shared" si="46"/>
        <v>#DIV/0!</v>
      </c>
      <c r="DD26" s="16" t="e">
        <f t="shared" si="46"/>
        <v>#DIV/0!</v>
      </c>
      <c r="DE26" s="16" t="e">
        <f t="shared" si="46"/>
        <v>#DIV/0!</v>
      </c>
      <c r="DF26" s="16" t="e">
        <f t="shared" si="46"/>
        <v>#DIV/0!</v>
      </c>
      <c r="DG26" s="16" t="e">
        <f t="shared" si="46"/>
        <v>#DIV/0!</v>
      </c>
      <c r="DH26" s="16" t="e">
        <f t="shared" si="46"/>
        <v>#DIV/0!</v>
      </c>
      <c r="DI26" s="16" t="e">
        <f t="shared" si="46"/>
        <v>#DIV/0!</v>
      </c>
      <c r="DJ26" s="16" t="e">
        <f t="shared" si="46"/>
        <v>#DIV/0!</v>
      </c>
      <c r="DK26" s="16" t="e">
        <f t="shared" si="46"/>
        <v>#DIV/0!</v>
      </c>
      <c r="DL26" s="16" t="e">
        <f t="shared" si="46"/>
        <v>#DIV/0!</v>
      </c>
      <c r="DM26" s="16" t="e">
        <f t="shared" si="46"/>
        <v>#DIV/0!</v>
      </c>
      <c r="DN26" s="16" t="e">
        <f t="shared" si="46"/>
        <v>#DIV/0!</v>
      </c>
      <c r="DO26" s="16" t="e">
        <f t="shared" si="46"/>
        <v>#DIV/0!</v>
      </c>
      <c r="DP26" s="16" t="e">
        <f t="shared" si="46"/>
        <v>#DIV/0!</v>
      </c>
      <c r="DQ26" s="16" t="e">
        <f t="shared" si="46"/>
        <v>#DIV/0!</v>
      </c>
      <c r="DR26" s="16" t="e">
        <f t="shared" si="46"/>
        <v>#DIV/0!</v>
      </c>
      <c r="DS26" s="16" t="e">
        <f t="shared" si="46"/>
        <v>#DIV/0!</v>
      </c>
    </row>
    <row r="27" spans="1:123" ht="16.2" thickBot="1" x14ac:dyDescent="0.35">
      <c r="A27" s="131"/>
      <c r="B27" s="10"/>
      <c r="C27" s="24"/>
      <c r="D27" s="31"/>
      <c r="E27" s="24"/>
      <c r="F27" s="24"/>
      <c r="G27" s="24"/>
      <c r="H27" s="10"/>
      <c r="I27" s="24"/>
      <c r="J27" s="24"/>
      <c r="K27" s="24"/>
      <c r="L27" s="10"/>
      <c r="N27" s="178" cm="1">
        <f t="array" aca="1" ref="N27" ca="1">INDEX(INDIRECT(VLOOKUP($N$8, $E$104:$F$112, 2, 0)), ROW(19:19), 1)</f>
        <v>0.05</v>
      </c>
      <c r="P27" s="30"/>
      <c r="Q27" s="10" t="s">
        <v>82</v>
      </c>
      <c r="R27" s="10"/>
      <c r="S27" s="51">
        <f>$D52*$D53*52*$D28</f>
        <v>11395.583776182775</v>
      </c>
      <c r="T27" s="1"/>
      <c r="U27" s="30"/>
      <c r="V27" s="10" t="s">
        <v>82</v>
      </c>
      <c r="W27" s="10"/>
      <c r="X27" s="51">
        <f t="shared" ref="X27:BC27" si="47">$D52*$D53*52*$D28</f>
        <v>11395.583776182775</v>
      </c>
      <c r="Y27" s="51">
        <f t="shared" si="47"/>
        <v>11395.583776182775</v>
      </c>
      <c r="Z27" s="51">
        <f t="shared" si="47"/>
        <v>11395.583776182775</v>
      </c>
      <c r="AA27" s="51">
        <f t="shared" si="47"/>
        <v>11395.583776182775</v>
      </c>
      <c r="AB27" s="51">
        <f t="shared" si="47"/>
        <v>11395.583776182775</v>
      </c>
      <c r="AC27" s="51">
        <f t="shared" si="47"/>
        <v>11395.583776182775</v>
      </c>
      <c r="AD27" s="51">
        <f t="shared" si="47"/>
        <v>11395.583776182775</v>
      </c>
      <c r="AE27" s="51">
        <f t="shared" si="47"/>
        <v>11395.583776182775</v>
      </c>
      <c r="AF27" s="51">
        <f t="shared" si="47"/>
        <v>11395.583776182775</v>
      </c>
      <c r="AG27" s="51">
        <f t="shared" si="47"/>
        <v>11395.583776182775</v>
      </c>
      <c r="AH27" s="51">
        <f t="shared" si="47"/>
        <v>11395.583776182775</v>
      </c>
      <c r="AI27" s="51">
        <f t="shared" si="47"/>
        <v>11395.583776182775</v>
      </c>
      <c r="AJ27" s="51">
        <f t="shared" si="47"/>
        <v>11395.583776182775</v>
      </c>
      <c r="AK27" s="51">
        <f t="shared" si="47"/>
        <v>11395.583776182775</v>
      </c>
      <c r="AL27" s="51">
        <f t="shared" si="47"/>
        <v>11395.583776182775</v>
      </c>
      <c r="AM27" s="51">
        <f t="shared" si="47"/>
        <v>11395.583776182775</v>
      </c>
      <c r="AN27" s="51">
        <f t="shared" si="47"/>
        <v>11395.583776182775</v>
      </c>
      <c r="AO27" s="51">
        <f t="shared" si="47"/>
        <v>11395.583776182775</v>
      </c>
      <c r="AP27" s="51">
        <f t="shared" si="47"/>
        <v>11395.583776182775</v>
      </c>
      <c r="AQ27" s="51">
        <f t="shared" si="47"/>
        <v>11395.583776182775</v>
      </c>
      <c r="AR27" s="51">
        <f t="shared" si="47"/>
        <v>11395.583776182775</v>
      </c>
      <c r="AS27" s="51">
        <f t="shared" si="47"/>
        <v>11395.583776182775</v>
      </c>
      <c r="AT27" s="51">
        <f t="shared" si="47"/>
        <v>11395.583776182775</v>
      </c>
      <c r="AU27" s="51">
        <f t="shared" si="47"/>
        <v>11395.583776182775</v>
      </c>
      <c r="AV27" s="51">
        <f t="shared" si="47"/>
        <v>11395.583776182775</v>
      </c>
      <c r="AW27" s="51">
        <f t="shared" si="47"/>
        <v>11395.583776182775</v>
      </c>
      <c r="AX27" s="51">
        <f t="shared" si="47"/>
        <v>11395.583776182775</v>
      </c>
      <c r="AY27" s="51">
        <f t="shared" si="47"/>
        <v>11395.583776182775</v>
      </c>
      <c r="AZ27" s="51">
        <f t="shared" si="47"/>
        <v>11395.583776182775</v>
      </c>
      <c r="BA27" s="51">
        <f t="shared" si="47"/>
        <v>11395.583776182775</v>
      </c>
      <c r="BB27" s="51">
        <f t="shared" si="47"/>
        <v>11395.583776182775</v>
      </c>
      <c r="BC27" s="51">
        <f t="shared" si="47"/>
        <v>11395.583776182775</v>
      </c>
      <c r="BD27" s="51">
        <f t="shared" ref="BD27:CI27" si="48">$D52*$D53*52*$D28</f>
        <v>11395.583776182775</v>
      </c>
      <c r="BE27" s="51">
        <f t="shared" si="48"/>
        <v>11395.583776182775</v>
      </c>
      <c r="BF27" s="51">
        <f t="shared" si="48"/>
        <v>11395.583776182775</v>
      </c>
      <c r="BG27" s="51">
        <f t="shared" si="48"/>
        <v>11395.583776182775</v>
      </c>
      <c r="BH27" s="51">
        <f t="shared" si="48"/>
        <v>11395.583776182775</v>
      </c>
      <c r="BI27" s="51">
        <f t="shared" si="48"/>
        <v>11395.583776182775</v>
      </c>
      <c r="BJ27" s="51">
        <f t="shared" si="48"/>
        <v>11395.583776182775</v>
      </c>
      <c r="BK27" s="51">
        <f t="shared" si="48"/>
        <v>11395.583776182775</v>
      </c>
      <c r="BL27" s="51">
        <f t="shared" si="48"/>
        <v>11395.583776182775</v>
      </c>
      <c r="BM27" s="51">
        <f t="shared" si="48"/>
        <v>11395.583776182775</v>
      </c>
      <c r="BN27" s="51">
        <f t="shared" si="48"/>
        <v>11395.583776182775</v>
      </c>
      <c r="BO27" s="51">
        <f t="shared" si="48"/>
        <v>11395.583776182775</v>
      </c>
      <c r="BP27" s="51">
        <f t="shared" si="48"/>
        <v>11395.583776182775</v>
      </c>
      <c r="BQ27" s="51">
        <f t="shared" si="48"/>
        <v>11395.583776182775</v>
      </c>
      <c r="BR27" s="51">
        <f t="shared" si="48"/>
        <v>11395.583776182775</v>
      </c>
      <c r="BS27" s="51">
        <f t="shared" si="48"/>
        <v>11395.583776182775</v>
      </c>
      <c r="BT27" s="51">
        <f t="shared" si="48"/>
        <v>11395.583776182775</v>
      </c>
      <c r="BU27" s="51">
        <f t="shared" si="48"/>
        <v>11395.583776182775</v>
      </c>
      <c r="BV27" s="51">
        <f t="shared" si="48"/>
        <v>11395.583776182775</v>
      </c>
      <c r="BW27" s="51">
        <f t="shared" si="48"/>
        <v>11395.583776182775</v>
      </c>
      <c r="BX27" s="51">
        <f t="shared" si="48"/>
        <v>11395.583776182775</v>
      </c>
      <c r="BY27" s="51">
        <f t="shared" si="48"/>
        <v>11395.583776182775</v>
      </c>
      <c r="BZ27" s="51">
        <f t="shared" si="48"/>
        <v>11395.583776182775</v>
      </c>
      <c r="CA27" s="51">
        <f t="shared" si="48"/>
        <v>11395.583776182775</v>
      </c>
      <c r="CB27" s="51">
        <f t="shared" si="48"/>
        <v>11395.583776182775</v>
      </c>
      <c r="CC27" s="51">
        <f t="shared" si="48"/>
        <v>11395.583776182775</v>
      </c>
      <c r="CD27" s="51">
        <f t="shared" si="48"/>
        <v>11395.583776182775</v>
      </c>
      <c r="CE27" s="51">
        <f t="shared" si="48"/>
        <v>11395.583776182775</v>
      </c>
      <c r="CF27" s="51">
        <f t="shared" si="48"/>
        <v>11395.583776182775</v>
      </c>
      <c r="CG27" s="51">
        <f t="shared" si="48"/>
        <v>11395.583776182775</v>
      </c>
      <c r="CH27" s="51">
        <f t="shared" si="48"/>
        <v>11395.583776182775</v>
      </c>
      <c r="CI27" s="51">
        <f t="shared" si="48"/>
        <v>11395.583776182775</v>
      </c>
      <c r="CJ27" s="51">
        <f t="shared" ref="CJ27:DO27" si="49">$D52*$D53*52*$D28</f>
        <v>11395.583776182775</v>
      </c>
      <c r="CK27" s="51">
        <f t="shared" si="49"/>
        <v>11395.583776182775</v>
      </c>
      <c r="CL27" s="51">
        <f t="shared" si="49"/>
        <v>11395.583776182775</v>
      </c>
      <c r="CM27" s="51">
        <f t="shared" si="49"/>
        <v>11395.583776182775</v>
      </c>
      <c r="CN27" s="51">
        <f t="shared" si="49"/>
        <v>11395.583776182775</v>
      </c>
      <c r="CO27" s="51">
        <f t="shared" si="49"/>
        <v>11395.583776182775</v>
      </c>
      <c r="CP27" s="51">
        <f t="shared" si="49"/>
        <v>11395.583776182775</v>
      </c>
      <c r="CQ27" s="51">
        <f t="shared" si="49"/>
        <v>11395.583776182775</v>
      </c>
      <c r="CR27" s="51">
        <f t="shared" si="49"/>
        <v>11395.583776182775</v>
      </c>
      <c r="CS27" s="51">
        <f t="shared" si="49"/>
        <v>11395.583776182775</v>
      </c>
      <c r="CT27" s="51">
        <f t="shared" si="49"/>
        <v>11395.583776182775</v>
      </c>
      <c r="CU27" s="51">
        <f t="shared" si="49"/>
        <v>11395.583776182775</v>
      </c>
      <c r="CV27" s="51">
        <f t="shared" si="49"/>
        <v>11395.583776182775</v>
      </c>
      <c r="CW27" s="51">
        <f t="shared" si="49"/>
        <v>11395.583776182775</v>
      </c>
      <c r="CX27" s="51">
        <f t="shared" si="49"/>
        <v>11395.583776182775</v>
      </c>
      <c r="CY27" s="51">
        <f t="shared" si="49"/>
        <v>11395.583776182775</v>
      </c>
      <c r="CZ27" s="51">
        <f t="shared" si="49"/>
        <v>11395.583776182775</v>
      </c>
      <c r="DA27" s="51">
        <f t="shared" si="49"/>
        <v>11395.583776182775</v>
      </c>
      <c r="DB27" s="51">
        <f t="shared" si="49"/>
        <v>11395.583776182775</v>
      </c>
      <c r="DC27" s="51">
        <f t="shared" si="49"/>
        <v>11395.583776182775</v>
      </c>
      <c r="DD27" s="51">
        <f t="shared" si="49"/>
        <v>11395.583776182775</v>
      </c>
      <c r="DE27" s="51">
        <f t="shared" si="49"/>
        <v>11395.583776182775</v>
      </c>
      <c r="DF27" s="51">
        <f t="shared" si="49"/>
        <v>11395.583776182775</v>
      </c>
      <c r="DG27" s="51">
        <f t="shared" si="49"/>
        <v>11395.583776182775</v>
      </c>
      <c r="DH27" s="51">
        <f t="shared" si="49"/>
        <v>11395.583776182775</v>
      </c>
      <c r="DI27" s="51">
        <f t="shared" si="49"/>
        <v>11395.583776182775</v>
      </c>
      <c r="DJ27" s="51">
        <f t="shared" si="49"/>
        <v>11395.583776182775</v>
      </c>
      <c r="DK27" s="51">
        <f t="shared" si="49"/>
        <v>11395.583776182775</v>
      </c>
      <c r="DL27" s="51">
        <f t="shared" si="49"/>
        <v>11395.583776182775</v>
      </c>
      <c r="DM27" s="51">
        <f t="shared" si="49"/>
        <v>11395.583776182775</v>
      </c>
      <c r="DN27" s="51">
        <f t="shared" si="49"/>
        <v>11395.583776182775</v>
      </c>
      <c r="DO27" s="51">
        <f t="shared" si="49"/>
        <v>11395.583776182775</v>
      </c>
      <c r="DP27" s="51">
        <f t="shared" ref="DP27:DS27" si="50">$D52*$D53*52*$D28</f>
        <v>11395.583776182775</v>
      </c>
      <c r="DQ27" s="51">
        <f t="shared" si="50"/>
        <v>11395.583776182775</v>
      </c>
      <c r="DR27" s="51">
        <f t="shared" si="50"/>
        <v>11395.583776182775</v>
      </c>
      <c r="DS27" s="51">
        <f t="shared" si="50"/>
        <v>11395.583776182775</v>
      </c>
    </row>
    <row r="28" spans="1:123" ht="19.2" customHeight="1" thickBot="1" x14ac:dyDescent="0.35">
      <c r="A28" s="131"/>
      <c r="B28" s="177" t="s">
        <v>66</v>
      </c>
      <c r="C28" s="177" t="s">
        <v>46</v>
      </c>
      <c r="D28" s="216">
        <v>462</v>
      </c>
      <c r="E28" s="177">
        <v>1441</v>
      </c>
      <c r="F28" s="177">
        <v>210</v>
      </c>
      <c r="G28" s="177">
        <v>11250</v>
      </c>
      <c r="H28" s="177">
        <v>87.61</v>
      </c>
      <c r="I28" s="177">
        <v>87.61</v>
      </c>
      <c r="J28" s="177">
        <v>2660</v>
      </c>
      <c r="K28" s="177">
        <v>79</v>
      </c>
      <c r="L28" s="177">
        <v>1600</v>
      </c>
      <c r="N28" s="10"/>
      <c r="P28" s="30"/>
      <c r="Q28" s="10"/>
      <c r="R28" s="10"/>
      <c r="S28" s="10"/>
      <c r="T28" s="1"/>
      <c r="U28" s="3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row>
    <row r="29" spans="1:123" ht="19.8" customHeight="1" thickBot="1" x14ac:dyDescent="0.35">
      <c r="A29" s="131"/>
      <c r="B29" s="177" t="s">
        <v>67</v>
      </c>
      <c r="C29" s="177" t="s">
        <v>45</v>
      </c>
      <c r="D29" s="216">
        <v>20</v>
      </c>
      <c r="E29" s="177">
        <v>41</v>
      </c>
      <c r="F29" s="177">
        <v>18</v>
      </c>
      <c r="G29" s="177">
        <v>55</v>
      </c>
      <c r="H29" s="177">
        <v>19.600000000000001</v>
      </c>
      <c r="I29" s="177">
        <v>19.600000000000001</v>
      </c>
      <c r="J29" s="177">
        <v>56</v>
      </c>
      <c r="K29" s="177">
        <v>10</v>
      </c>
      <c r="L29" s="177">
        <v>40</v>
      </c>
      <c r="N29" s="177" cm="1">
        <f t="array" aca="1" ref="N29" ca="1">INDEX(INDIRECT(VLOOKUP($N$8, $E$104:$F$112, 2, 0)), ROW(21:21), 1)</f>
        <v>210</v>
      </c>
      <c r="P29" s="30"/>
      <c r="Q29" s="10" t="s">
        <v>83</v>
      </c>
      <c r="R29" s="10"/>
      <c r="S29" s="52" t="e">
        <f>S26/S27</f>
        <v>#DIV/0!</v>
      </c>
      <c r="T29" s="1"/>
      <c r="U29" s="30"/>
      <c r="V29" s="10" t="s">
        <v>83</v>
      </c>
      <c r="W29" s="10"/>
      <c r="X29" s="52" t="e">
        <f>X26/X27</f>
        <v>#DIV/0!</v>
      </c>
      <c r="Y29" s="52" t="e">
        <f>Y26/Y27</f>
        <v>#DIV/0!</v>
      </c>
      <c r="Z29" s="52" t="e">
        <f t="shared" ref="Z29:CK29" si="51">Z26/Z27</f>
        <v>#DIV/0!</v>
      </c>
      <c r="AA29" s="52" t="e">
        <f t="shared" si="51"/>
        <v>#DIV/0!</v>
      </c>
      <c r="AB29" s="52" t="e">
        <f t="shared" si="51"/>
        <v>#DIV/0!</v>
      </c>
      <c r="AC29" s="52" t="e">
        <f t="shared" si="51"/>
        <v>#DIV/0!</v>
      </c>
      <c r="AD29" s="52" t="e">
        <f t="shared" si="51"/>
        <v>#DIV/0!</v>
      </c>
      <c r="AE29" s="52" t="e">
        <f t="shared" si="51"/>
        <v>#DIV/0!</v>
      </c>
      <c r="AF29" s="52" t="e">
        <f t="shared" si="51"/>
        <v>#DIV/0!</v>
      </c>
      <c r="AG29" s="52" t="e">
        <f t="shared" si="51"/>
        <v>#DIV/0!</v>
      </c>
      <c r="AH29" s="52" t="e">
        <f t="shared" si="51"/>
        <v>#DIV/0!</v>
      </c>
      <c r="AI29" s="52" t="e">
        <f t="shared" si="51"/>
        <v>#DIV/0!</v>
      </c>
      <c r="AJ29" s="52" t="e">
        <f t="shared" si="51"/>
        <v>#DIV/0!</v>
      </c>
      <c r="AK29" s="52" t="e">
        <f t="shared" si="51"/>
        <v>#DIV/0!</v>
      </c>
      <c r="AL29" s="52" t="e">
        <f t="shared" si="51"/>
        <v>#DIV/0!</v>
      </c>
      <c r="AM29" s="52" t="e">
        <f t="shared" si="51"/>
        <v>#DIV/0!</v>
      </c>
      <c r="AN29" s="52" t="e">
        <f t="shared" si="51"/>
        <v>#DIV/0!</v>
      </c>
      <c r="AO29" s="52" t="e">
        <f t="shared" si="51"/>
        <v>#DIV/0!</v>
      </c>
      <c r="AP29" s="52" t="e">
        <f t="shared" si="51"/>
        <v>#DIV/0!</v>
      </c>
      <c r="AQ29" s="52" t="e">
        <f t="shared" si="51"/>
        <v>#DIV/0!</v>
      </c>
      <c r="AR29" s="52" t="e">
        <f t="shared" si="51"/>
        <v>#DIV/0!</v>
      </c>
      <c r="AS29" s="52" t="e">
        <f t="shared" si="51"/>
        <v>#DIV/0!</v>
      </c>
      <c r="AT29" s="52" t="e">
        <f t="shared" si="51"/>
        <v>#DIV/0!</v>
      </c>
      <c r="AU29" s="52" t="e">
        <f t="shared" si="51"/>
        <v>#DIV/0!</v>
      </c>
      <c r="AV29" s="52" t="e">
        <f t="shared" si="51"/>
        <v>#DIV/0!</v>
      </c>
      <c r="AW29" s="52" t="e">
        <f t="shared" si="51"/>
        <v>#DIV/0!</v>
      </c>
      <c r="AX29" s="52" t="e">
        <f t="shared" si="51"/>
        <v>#DIV/0!</v>
      </c>
      <c r="AY29" s="52" t="e">
        <f t="shared" si="51"/>
        <v>#DIV/0!</v>
      </c>
      <c r="AZ29" s="52" t="e">
        <f t="shared" si="51"/>
        <v>#DIV/0!</v>
      </c>
      <c r="BA29" s="52" t="e">
        <f t="shared" si="51"/>
        <v>#DIV/0!</v>
      </c>
      <c r="BB29" s="52" t="e">
        <f t="shared" si="51"/>
        <v>#DIV/0!</v>
      </c>
      <c r="BC29" s="52" t="e">
        <f t="shared" si="51"/>
        <v>#DIV/0!</v>
      </c>
      <c r="BD29" s="52" t="e">
        <f t="shared" si="51"/>
        <v>#DIV/0!</v>
      </c>
      <c r="BE29" s="52" t="e">
        <f t="shared" si="51"/>
        <v>#DIV/0!</v>
      </c>
      <c r="BF29" s="52" t="e">
        <f t="shared" si="51"/>
        <v>#DIV/0!</v>
      </c>
      <c r="BG29" s="52" t="e">
        <f t="shared" si="51"/>
        <v>#DIV/0!</v>
      </c>
      <c r="BH29" s="52" t="e">
        <f t="shared" si="51"/>
        <v>#DIV/0!</v>
      </c>
      <c r="BI29" s="52" t="e">
        <f t="shared" si="51"/>
        <v>#DIV/0!</v>
      </c>
      <c r="BJ29" s="52" t="e">
        <f t="shared" si="51"/>
        <v>#DIV/0!</v>
      </c>
      <c r="BK29" s="52" t="e">
        <f t="shared" si="51"/>
        <v>#DIV/0!</v>
      </c>
      <c r="BL29" s="52" t="e">
        <f t="shared" si="51"/>
        <v>#DIV/0!</v>
      </c>
      <c r="BM29" s="52" t="e">
        <f t="shared" si="51"/>
        <v>#DIV/0!</v>
      </c>
      <c r="BN29" s="52" t="e">
        <f t="shared" si="51"/>
        <v>#DIV/0!</v>
      </c>
      <c r="BO29" s="52" t="e">
        <f t="shared" si="51"/>
        <v>#DIV/0!</v>
      </c>
      <c r="BP29" s="52" t="e">
        <f t="shared" si="51"/>
        <v>#DIV/0!</v>
      </c>
      <c r="BQ29" s="52" t="e">
        <f t="shared" si="51"/>
        <v>#DIV/0!</v>
      </c>
      <c r="BR29" s="52" t="e">
        <f t="shared" si="51"/>
        <v>#DIV/0!</v>
      </c>
      <c r="BS29" s="52" t="e">
        <f t="shared" si="51"/>
        <v>#DIV/0!</v>
      </c>
      <c r="BT29" s="52" t="e">
        <f t="shared" si="51"/>
        <v>#DIV/0!</v>
      </c>
      <c r="BU29" s="52" t="e">
        <f t="shared" si="51"/>
        <v>#DIV/0!</v>
      </c>
      <c r="BV29" s="52" t="e">
        <f t="shared" si="51"/>
        <v>#DIV/0!</v>
      </c>
      <c r="BW29" s="52" t="e">
        <f t="shared" si="51"/>
        <v>#DIV/0!</v>
      </c>
      <c r="BX29" s="52" t="e">
        <f t="shared" si="51"/>
        <v>#DIV/0!</v>
      </c>
      <c r="BY29" s="52" t="e">
        <f t="shared" si="51"/>
        <v>#DIV/0!</v>
      </c>
      <c r="BZ29" s="52" t="e">
        <f t="shared" si="51"/>
        <v>#DIV/0!</v>
      </c>
      <c r="CA29" s="52" t="e">
        <f t="shared" si="51"/>
        <v>#DIV/0!</v>
      </c>
      <c r="CB29" s="52" t="e">
        <f t="shared" si="51"/>
        <v>#DIV/0!</v>
      </c>
      <c r="CC29" s="52" t="e">
        <f t="shared" si="51"/>
        <v>#DIV/0!</v>
      </c>
      <c r="CD29" s="52" t="e">
        <f t="shared" si="51"/>
        <v>#DIV/0!</v>
      </c>
      <c r="CE29" s="52" t="e">
        <f t="shared" si="51"/>
        <v>#DIV/0!</v>
      </c>
      <c r="CF29" s="52" t="e">
        <f t="shared" si="51"/>
        <v>#DIV/0!</v>
      </c>
      <c r="CG29" s="52" t="e">
        <f t="shared" si="51"/>
        <v>#DIV/0!</v>
      </c>
      <c r="CH29" s="52" t="e">
        <f t="shared" si="51"/>
        <v>#DIV/0!</v>
      </c>
      <c r="CI29" s="52" t="e">
        <f t="shared" si="51"/>
        <v>#DIV/0!</v>
      </c>
      <c r="CJ29" s="52" t="e">
        <f t="shared" si="51"/>
        <v>#DIV/0!</v>
      </c>
      <c r="CK29" s="52" t="e">
        <f t="shared" si="51"/>
        <v>#DIV/0!</v>
      </c>
      <c r="CL29" s="52" t="e">
        <f t="shared" ref="CL29:DS29" si="52">CL26/CL27</f>
        <v>#DIV/0!</v>
      </c>
      <c r="CM29" s="52" t="e">
        <f t="shared" si="52"/>
        <v>#DIV/0!</v>
      </c>
      <c r="CN29" s="52" t="e">
        <f t="shared" si="52"/>
        <v>#DIV/0!</v>
      </c>
      <c r="CO29" s="52" t="e">
        <f t="shared" si="52"/>
        <v>#DIV/0!</v>
      </c>
      <c r="CP29" s="52" t="e">
        <f t="shared" si="52"/>
        <v>#DIV/0!</v>
      </c>
      <c r="CQ29" s="52" t="e">
        <f t="shared" si="52"/>
        <v>#DIV/0!</v>
      </c>
      <c r="CR29" s="52" t="e">
        <f t="shared" si="52"/>
        <v>#DIV/0!</v>
      </c>
      <c r="CS29" s="52" t="e">
        <f t="shared" si="52"/>
        <v>#DIV/0!</v>
      </c>
      <c r="CT29" s="52" t="e">
        <f t="shared" si="52"/>
        <v>#DIV/0!</v>
      </c>
      <c r="CU29" s="52" t="e">
        <f t="shared" si="52"/>
        <v>#DIV/0!</v>
      </c>
      <c r="CV29" s="52" t="e">
        <f t="shared" si="52"/>
        <v>#DIV/0!</v>
      </c>
      <c r="CW29" s="52" t="e">
        <f t="shared" si="52"/>
        <v>#DIV/0!</v>
      </c>
      <c r="CX29" s="52" t="e">
        <f t="shared" si="52"/>
        <v>#DIV/0!</v>
      </c>
      <c r="CY29" s="52" t="e">
        <f t="shared" si="52"/>
        <v>#DIV/0!</v>
      </c>
      <c r="CZ29" s="52" t="e">
        <f t="shared" si="52"/>
        <v>#DIV/0!</v>
      </c>
      <c r="DA29" s="52" t="e">
        <f t="shared" si="52"/>
        <v>#DIV/0!</v>
      </c>
      <c r="DB29" s="52" t="e">
        <f t="shared" si="52"/>
        <v>#DIV/0!</v>
      </c>
      <c r="DC29" s="52" t="e">
        <f t="shared" si="52"/>
        <v>#DIV/0!</v>
      </c>
      <c r="DD29" s="52" t="e">
        <f t="shared" si="52"/>
        <v>#DIV/0!</v>
      </c>
      <c r="DE29" s="52" t="e">
        <f t="shared" si="52"/>
        <v>#DIV/0!</v>
      </c>
      <c r="DF29" s="52" t="e">
        <f t="shared" si="52"/>
        <v>#DIV/0!</v>
      </c>
      <c r="DG29" s="52" t="e">
        <f t="shared" si="52"/>
        <v>#DIV/0!</v>
      </c>
      <c r="DH29" s="52" t="e">
        <f t="shared" si="52"/>
        <v>#DIV/0!</v>
      </c>
      <c r="DI29" s="52" t="e">
        <f t="shared" si="52"/>
        <v>#DIV/0!</v>
      </c>
      <c r="DJ29" s="52" t="e">
        <f t="shared" si="52"/>
        <v>#DIV/0!</v>
      </c>
      <c r="DK29" s="52" t="e">
        <f t="shared" si="52"/>
        <v>#DIV/0!</v>
      </c>
      <c r="DL29" s="52" t="e">
        <f t="shared" si="52"/>
        <v>#DIV/0!</v>
      </c>
      <c r="DM29" s="52" t="e">
        <f t="shared" si="52"/>
        <v>#DIV/0!</v>
      </c>
      <c r="DN29" s="52" t="e">
        <f t="shared" si="52"/>
        <v>#DIV/0!</v>
      </c>
      <c r="DO29" s="52" t="e">
        <f t="shared" si="52"/>
        <v>#DIV/0!</v>
      </c>
      <c r="DP29" s="52" t="e">
        <f t="shared" si="52"/>
        <v>#DIV/0!</v>
      </c>
      <c r="DQ29" s="52" t="e">
        <f t="shared" si="52"/>
        <v>#DIV/0!</v>
      </c>
      <c r="DR29" s="52" t="e">
        <f t="shared" si="52"/>
        <v>#DIV/0!</v>
      </c>
      <c r="DS29" s="52" t="e">
        <f t="shared" si="52"/>
        <v>#DIV/0!</v>
      </c>
    </row>
    <row r="30" spans="1:123" ht="16.2" thickBot="1" x14ac:dyDescent="0.35">
      <c r="A30" s="131"/>
      <c r="B30" s="114" t="s">
        <v>52</v>
      </c>
      <c r="C30" s="24" t="s">
        <v>17</v>
      </c>
      <c r="D30" s="31">
        <v>9.24</v>
      </c>
      <c r="E30" s="172">
        <v>59.081000000000003</v>
      </c>
      <c r="F30" s="172">
        <v>3.78</v>
      </c>
      <c r="G30" s="172">
        <v>618.75</v>
      </c>
      <c r="H30" s="172">
        <f>H28*H29/1000</f>
        <v>1.7171560000000001</v>
      </c>
      <c r="I30" s="172">
        <v>1.7171560000000001</v>
      </c>
      <c r="J30" s="172">
        <v>148.96</v>
      </c>
      <c r="K30" s="172">
        <v>0.79</v>
      </c>
      <c r="L30" s="24">
        <v>64</v>
      </c>
      <c r="N30" s="177" cm="1">
        <f t="array" aca="1" ref="N30" ca="1">INDEX(INDIRECT(VLOOKUP($N$8, $E$104:$F$112, 2, 0)), ROW(22:22), 1)</f>
        <v>18</v>
      </c>
      <c r="P30" s="30"/>
      <c r="Q30" s="3"/>
      <c r="R30" s="3"/>
      <c r="S30" s="49"/>
      <c r="T30" s="1"/>
      <c r="U30" s="30"/>
      <c r="V30" s="3"/>
      <c r="W30" s="3"/>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row>
    <row r="31" spans="1:123" x14ac:dyDescent="0.3">
      <c r="A31" s="131"/>
      <c r="B31" s="5" t="s">
        <v>53</v>
      </c>
      <c r="C31" s="24" t="s">
        <v>54</v>
      </c>
      <c r="D31" s="31">
        <v>29</v>
      </c>
      <c r="E31" s="172">
        <v>61</v>
      </c>
      <c r="F31" s="172">
        <v>105</v>
      </c>
      <c r="G31" s="172">
        <v>600</v>
      </c>
      <c r="H31" s="172">
        <v>569</v>
      </c>
      <c r="I31" s="172">
        <v>569</v>
      </c>
      <c r="J31" s="172">
        <v>2774</v>
      </c>
      <c r="K31" s="172">
        <v>5</v>
      </c>
      <c r="L31" s="24">
        <v>107</v>
      </c>
      <c r="N31" s="24" cm="1">
        <f t="array" aca="1" ref="N31" ca="1">INDEX(INDIRECT(VLOOKUP($N$8, $E$104:$F$112, 2, 0)), ROW(23:23), 1)</f>
        <v>3.78</v>
      </c>
      <c r="P31" s="30"/>
      <c r="Q31" s="10" t="s">
        <v>85</v>
      </c>
      <c r="R31" s="10" t="s">
        <v>13</v>
      </c>
      <c r="S31" s="15" t="e">
        <f>S5*$D44</f>
        <v>#DIV/0!</v>
      </c>
      <c r="T31" s="1"/>
      <c r="U31" s="30"/>
      <c r="V31" s="10" t="s">
        <v>85</v>
      </c>
      <c r="W31" s="10" t="s">
        <v>13</v>
      </c>
      <c r="X31" s="15" t="e">
        <f t="shared" ref="X31:BC31" si="53">X5*$D44</f>
        <v>#DIV/0!</v>
      </c>
      <c r="Y31" s="15" t="e">
        <f t="shared" si="53"/>
        <v>#DIV/0!</v>
      </c>
      <c r="Z31" s="15" t="e">
        <f t="shared" si="53"/>
        <v>#DIV/0!</v>
      </c>
      <c r="AA31" s="15" t="e">
        <f t="shared" si="53"/>
        <v>#DIV/0!</v>
      </c>
      <c r="AB31" s="15" t="e">
        <f t="shared" si="53"/>
        <v>#DIV/0!</v>
      </c>
      <c r="AC31" s="15" t="e">
        <f t="shared" si="53"/>
        <v>#DIV/0!</v>
      </c>
      <c r="AD31" s="15" t="e">
        <f t="shared" si="53"/>
        <v>#DIV/0!</v>
      </c>
      <c r="AE31" s="15" t="e">
        <f t="shared" si="53"/>
        <v>#DIV/0!</v>
      </c>
      <c r="AF31" s="15" t="e">
        <f t="shared" si="53"/>
        <v>#DIV/0!</v>
      </c>
      <c r="AG31" s="15" t="e">
        <f t="shared" si="53"/>
        <v>#DIV/0!</v>
      </c>
      <c r="AH31" s="15" t="e">
        <f t="shared" si="53"/>
        <v>#DIV/0!</v>
      </c>
      <c r="AI31" s="15" t="e">
        <f t="shared" si="53"/>
        <v>#DIV/0!</v>
      </c>
      <c r="AJ31" s="15" t="e">
        <f t="shared" si="53"/>
        <v>#DIV/0!</v>
      </c>
      <c r="AK31" s="15" t="e">
        <f t="shared" si="53"/>
        <v>#DIV/0!</v>
      </c>
      <c r="AL31" s="15" t="e">
        <f t="shared" si="53"/>
        <v>#DIV/0!</v>
      </c>
      <c r="AM31" s="15" t="e">
        <f t="shared" si="53"/>
        <v>#DIV/0!</v>
      </c>
      <c r="AN31" s="15" t="e">
        <f t="shared" si="53"/>
        <v>#DIV/0!</v>
      </c>
      <c r="AO31" s="15" t="e">
        <f t="shared" si="53"/>
        <v>#DIV/0!</v>
      </c>
      <c r="AP31" s="15" t="e">
        <f t="shared" si="53"/>
        <v>#DIV/0!</v>
      </c>
      <c r="AQ31" s="15" t="e">
        <f t="shared" si="53"/>
        <v>#DIV/0!</v>
      </c>
      <c r="AR31" s="15" t="e">
        <f t="shared" si="53"/>
        <v>#DIV/0!</v>
      </c>
      <c r="AS31" s="15" t="e">
        <f t="shared" si="53"/>
        <v>#DIV/0!</v>
      </c>
      <c r="AT31" s="15" t="e">
        <f t="shared" si="53"/>
        <v>#DIV/0!</v>
      </c>
      <c r="AU31" s="15" t="e">
        <f t="shared" si="53"/>
        <v>#DIV/0!</v>
      </c>
      <c r="AV31" s="15" t="e">
        <f t="shared" si="53"/>
        <v>#DIV/0!</v>
      </c>
      <c r="AW31" s="15" t="e">
        <f t="shared" si="53"/>
        <v>#DIV/0!</v>
      </c>
      <c r="AX31" s="15" t="e">
        <f t="shared" si="53"/>
        <v>#DIV/0!</v>
      </c>
      <c r="AY31" s="15" t="e">
        <f t="shared" si="53"/>
        <v>#DIV/0!</v>
      </c>
      <c r="AZ31" s="15" t="e">
        <f t="shared" si="53"/>
        <v>#DIV/0!</v>
      </c>
      <c r="BA31" s="15" t="e">
        <f t="shared" si="53"/>
        <v>#DIV/0!</v>
      </c>
      <c r="BB31" s="15" t="e">
        <f t="shared" si="53"/>
        <v>#DIV/0!</v>
      </c>
      <c r="BC31" s="15" t="e">
        <f t="shared" si="53"/>
        <v>#DIV/0!</v>
      </c>
      <c r="BD31" s="15" t="e">
        <f t="shared" ref="BD31:CI31" si="54">BD5*$D44</f>
        <v>#DIV/0!</v>
      </c>
      <c r="BE31" s="15" t="e">
        <f t="shared" si="54"/>
        <v>#DIV/0!</v>
      </c>
      <c r="BF31" s="15" t="e">
        <f t="shared" si="54"/>
        <v>#DIV/0!</v>
      </c>
      <c r="BG31" s="15" t="e">
        <f t="shared" si="54"/>
        <v>#DIV/0!</v>
      </c>
      <c r="BH31" s="15" t="e">
        <f t="shared" si="54"/>
        <v>#DIV/0!</v>
      </c>
      <c r="BI31" s="15" t="e">
        <f t="shared" si="54"/>
        <v>#DIV/0!</v>
      </c>
      <c r="BJ31" s="15" t="e">
        <f t="shared" si="54"/>
        <v>#DIV/0!</v>
      </c>
      <c r="BK31" s="15" t="e">
        <f t="shared" si="54"/>
        <v>#DIV/0!</v>
      </c>
      <c r="BL31" s="15" t="e">
        <f t="shared" si="54"/>
        <v>#DIV/0!</v>
      </c>
      <c r="BM31" s="15" t="e">
        <f t="shared" si="54"/>
        <v>#DIV/0!</v>
      </c>
      <c r="BN31" s="15" t="e">
        <f t="shared" si="54"/>
        <v>#DIV/0!</v>
      </c>
      <c r="BO31" s="15" t="e">
        <f t="shared" si="54"/>
        <v>#DIV/0!</v>
      </c>
      <c r="BP31" s="15" t="e">
        <f t="shared" si="54"/>
        <v>#DIV/0!</v>
      </c>
      <c r="BQ31" s="15" t="e">
        <f t="shared" si="54"/>
        <v>#DIV/0!</v>
      </c>
      <c r="BR31" s="15" t="e">
        <f t="shared" si="54"/>
        <v>#DIV/0!</v>
      </c>
      <c r="BS31" s="15" t="e">
        <f t="shared" si="54"/>
        <v>#DIV/0!</v>
      </c>
      <c r="BT31" s="15" t="e">
        <f t="shared" si="54"/>
        <v>#DIV/0!</v>
      </c>
      <c r="BU31" s="15" t="e">
        <f t="shared" si="54"/>
        <v>#DIV/0!</v>
      </c>
      <c r="BV31" s="15" t="e">
        <f t="shared" si="54"/>
        <v>#DIV/0!</v>
      </c>
      <c r="BW31" s="15" t="e">
        <f t="shared" si="54"/>
        <v>#DIV/0!</v>
      </c>
      <c r="BX31" s="15" t="e">
        <f t="shared" si="54"/>
        <v>#DIV/0!</v>
      </c>
      <c r="BY31" s="15" t="e">
        <f t="shared" si="54"/>
        <v>#DIV/0!</v>
      </c>
      <c r="BZ31" s="15" t="e">
        <f t="shared" si="54"/>
        <v>#DIV/0!</v>
      </c>
      <c r="CA31" s="15" t="e">
        <f t="shared" si="54"/>
        <v>#DIV/0!</v>
      </c>
      <c r="CB31" s="15" t="e">
        <f t="shared" si="54"/>
        <v>#DIV/0!</v>
      </c>
      <c r="CC31" s="15" t="e">
        <f t="shared" si="54"/>
        <v>#DIV/0!</v>
      </c>
      <c r="CD31" s="15" t="e">
        <f t="shared" si="54"/>
        <v>#DIV/0!</v>
      </c>
      <c r="CE31" s="15" t="e">
        <f t="shared" si="54"/>
        <v>#DIV/0!</v>
      </c>
      <c r="CF31" s="15" t="e">
        <f t="shared" si="54"/>
        <v>#DIV/0!</v>
      </c>
      <c r="CG31" s="15" t="e">
        <f t="shared" si="54"/>
        <v>#DIV/0!</v>
      </c>
      <c r="CH31" s="15" t="e">
        <f t="shared" si="54"/>
        <v>#DIV/0!</v>
      </c>
      <c r="CI31" s="15" t="e">
        <f t="shared" si="54"/>
        <v>#DIV/0!</v>
      </c>
      <c r="CJ31" s="15" t="e">
        <f t="shared" ref="CJ31:DS31" si="55">CJ5*$D44</f>
        <v>#DIV/0!</v>
      </c>
      <c r="CK31" s="15" t="e">
        <f t="shared" si="55"/>
        <v>#DIV/0!</v>
      </c>
      <c r="CL31" s="15" t="e">
        <f t="shared" si="55"/>
        <v>#DIV/0!</v>
      </c>
      <c r="CM31" s="15" t="e">
        <f t="shared" si="55"/>
        <v>#DIV/0!</v>
      </c>
      <c r="CN31" s="15" t="e">
        <f t="shared" si="55"/>
        <v>#DIV/0!</v>
      </c>
      <c r="CO31" s="15" t="e">
        <f t="shared" si="55"/>
        <v>#DIV/0!</v>
      </c>
      <c r="CP31" s="15" t="e">
        <f t="shared" si="55"/>
        <v>#DIV/0!</v>
      </c>
      <c r="CQ31" s="15" t="e">
        <f t="shared" si="55"/>
        <v>#DIV/0!</v>
      </c>
      <c r="CR31" s="15" t="e">
        <f t="shared" si="55"/>
        <v>#DIV/0!</v>
      </c>
      <c r="CS31" s="15" t="e">
        <f t="shared" si="55"/>
        <v>#DIV/0!</v>
      </c>
      <c r="CT31" s="15" t="e">
        <f t="shared" si="55"/>
        <v>#DIV/0!</v>
      </c>
      <c r="CU31" s="15" t="e">
        <f t="shared" si="55"/>
        <v>#DIV/0!</v>
      </c>
      <c r="CV31" s="15" t="e">
        <f t="shared" si="55"/>
        <v>#DIV/0!</v>
      </c>
      <c r="CW31" s="15" t="e">
        <f t="shared" si="55"/>
        <v>#DIV/0!</v>
      </c>
      <c r="CX31" s="15" t="e">
        <f t="shared" si="55"/>
        <v>#DIV/0!</v>
      </c>
      <c r="CY31" s="15" t="e">
        <f t="shared" si="55"/>
        <v>#DIV/0!</v>
      </c>
      <c r="CZ31" s="15" t="e">
        <f t="shared" si="55"/>
        <v>#DIV/0!</v>
      </c>
      <c r="DA31" s="15" t="e">
        <f t="shared" si="55"/>
        <v>#DIV/0!</v>
      </c>
      <c r="DB31" s="15" t="e">
        <f t="shared" si="55"/>
        <v>#DIV/0!</v>
      </c>
      <c r="DC31" s="15" t="e">
        <f t="shared" si="55"/>
        <v>#DIV/0!</v>
      </c>
      <c r="DD31" s="15" t="e">
        <f t="shared" si="55"/>
        <v>#DIV/0!</v>
      </c>
      <c r="DE31" s="15" t="e">
        <f t="shared" si="55"/>
        <v>#DIV/0!</v>
      </c>
      <c r="DF31" s="15" t="e">
        <f t="shared" si="55"/>
        <v>#DIV/0!</v>
      </c>
      <c r="DG31" s="15" t="e">
        <f t="shared" si="55"/>
        <v>#DIV/0!</v>
      </c>
      <c r="DH31" s="15" t="e">
        <f t="shared" si="55"/>
        <v>#DIV/0!</v>
      </c>
      <c r="DI31" s="15" t="e">
        <f t="shared" si="55"/>
        <v>#DIV/0!</v>
      </c>
      <c r="DJ31" s="15" t="e">
        <f t="shared" si="55"/>
        <v>#DIV/0!</v>
      </c>
      <c r="DK31" s="15" t="e">
        <f t="shared" si="55"/>
        <v>#DIV/0!</v>
      </c>
      <c r="DL31" s="15" t="e">
        <f t="shared" si="55"/>
        <v>#DIV/0!</v>
      </c>
      <c r="DM31" s="15" t="e">
        <f t="shared" si="55"/>
        <v>#DIV/0!</v>
      </c>
      <c r="DN31" s="15" t="e">
        <f t="shared" si="55"/>
        <v>#DIV/0!</v>
      </c>
      <c r="DO31" s="15" t="e">
        <f t="shared" si="55"/>
        <v>#DIV/0!</v>
      </c>
      <c r="DP31" s="15" t="e">
        <f t="shared" si="55"/>
        <v>#DIV/0!</v>
      </c>
      <c r="DQ31" s="15" t="e">
        <f t="shared" si="55"/>
        <v>#DIV/0!</v>
      </c>
      <c r="DR31" s="15" t="e">
        <f t="shared" si="55"/>
        <v>#DIV/0!</v>
      </c>
      <c r="DS31" s="15" t="e">
        <f t="shared" si="55"/>
        <v>#DIV/0!</v>
      </c>
    </row>
    <row r="32" spans="1:123" x14ac:dyDescent="0.3">
      <c r="A32" s="131"/>
      <c r="B32" s="6" t="s">
        <v>81</v>
      </c>
      <c r="C32" s="24" t="s">
        <v>4</v>
      </c>
      <c r="D32" s="215">
        <v>0.8</v>
      </c>
      <c r="E32" s="180">
        <v>0.8</v>
      </c>
      <c r="F32" s="180">
        <v>0.8</v>
      </c>
      <c r="G32" s="180">
        <v>0.8</v>
      </c>
      <c r="H32" s="180">
        <v>0.95</v>
      </c>
      <c r="I32" s="180">
        <v>0.8</v>
      </c>
      <c r="J32" s="180">
        <v>0.8</v>
      </c>
      <c r="K32" s="180">
        <v>0.8</v>
      </c>
      <c r="L32" s="178">
        <v>0.8</v>
      </c>
      <c r="N32" s="24" cm="1">
        <f t="array" aca="1" ref="N32" ca="1">INDEX(INDIRECT(VLOOKUP($N$8, $E$104:$F$112, 2, 0)), ROW(24:24), 1)</f>
        <v>105</v>
      </c>
      <c r="P32" s="30"/>
      <c r="Q32" s="10" t="s">
        <v>22</v>
      </c>
      <c r="R32" s="10" t="s">
        <v>13</v>
      </c>
      <c r="S32" s="15" t="e">
        <f>S4*$D9/$D27</f>
        <v>#DIV/0!</v>
      </c>
      <c r="T32" s="1"/>
      <c r="U32" s="30"/>
      <c r="V32" s="10" t="s">
        <v>22</v>
      </c>
      <c r="W32" s="10" t="s">
        <v>13</v>
      </c>
      <c r="X32" s="15" t="e">
        <f t="shared" ref="X32:BC32" si="56">X4*$D9/$D27</f>
        <v>#DIV/0!</v>
      </c>
      <c r="Y32" s="15" t="e">
        <f t="shared" si="56"/>
        <v>#DIV/0!</v>
      </c>
      <c r="Z32" s="15" t="e">
        <f t="shared" si="56"/>
        <v>#DIV/0!</v>
      </c>
      <c r="AA32" s="15" t="e">
        <f t="shared" si="56"/>
        <v>#DIV/0!</v>
      </c>
      <c r="AB32" s="15" t="e">
        <f t="shared" si="56"/>
        <v>#DIV/0!</v>
      </c>
      <c r="AC32" s="15" t="e">
        <f t="shared" si="56"/>
        <v>#DIV/0!</v>
      </c>
      <c r="AD32" s="15" t="e">
        <f t="shared" si="56"/>
        <v>#DIV/0!</v>
      </c>
      <c r="AE32" s="15" t="e">
        <f t="shared" si="56"/>
        <v>#DIV/0!</v>
      </c>
      <c r="AF32" s="15" t="e">
        <f t="shared" si="56"/>
        <v>#DIV/0!</v>
      </c>
      <c r="AG32" s="15" t="e">
        <f t="shared" si="56"/>
        <v>#DIV/0!</v>
      </c>
      <c r="AH32" s="15" t="e">
        <f t="shared" si="56"/>
        <v>#DIV/0!</v>
      </c>
      <c r="AI32" s="15" t="e">
        <f t="shared" si="56"/>
        <v>#DIV/0!</v>
      </c>
      <c r="AJ32" s="15" t="e">
        <f t="shared" si="56"/>
        <v>#DIV/0!</v>
      </c>
      <c r="AK32" s="15" t="e">
        <f t="shared" si="56"/>
        <v>#DIV/0!</v>
      </c>
      <c r="AL32" s="15" t="e">
        <f t="shared" si="56"/>
        <v>#DIV/0!</v>
      </c>
      <c r="AM32" s="15" t="e">
        <f t="shared" si="56"/>
        <v>#DIV/0!</v>
      </c>
      <c r="AN32" s="15" t="e">
        <f t="shared" si="56"/>
        <v>#DIV/0!</v>
      </c>
      <c r="AO32" s="15" t="e">
        <f t="shared" si="56"/>
        <v>#DIV/0!</v>
      </c>
      <c r="AP32" s="15" t="e">
        <f t="shared" si="56"/>
        <v>#DIV/0!</v>
      </c>
      <c r="AQ32" s="15" t="e">
        <f t="shared" si="56"/>
        <v>#DIV/0!</v>
      </c>
      <c r="AR32" s="15" t="e">
        <f t="shared" si="56"/>
        <v>#DIV/0!</v>
      </c>
      <c r="AS32" s="15" t="e">
        <f t="shared" si="56"/>
        <v>#DIV/0!</v>
      </c>
      <c r="AT32" s="15" t="e">
        <f t="shared" si="56"/>
        <v>#DIV/0!</v>
      </c>
      <c r="AU32" s="15" t="e">
        <f t="shared" si="56"/>
        <v>#DIV/0!</v>
      </c>
      <c r="AV32" s="15" t="e">
        <f t="shared" si="56"/>
        <v>#DIV/0!</v>
      </c>
      <c r="AW32" s="15" t="e">
        <f t="shared" si="56"/>
        <v>#DIV/0!</v>
      </c>
      <c r="AX32" s="15" t="e">
        <f t="shared" si="56"/>
        <v>#DIV/0!</v>
      </c>
      <c r="AY32" s="15" t="e">
        <f t="shared" si="56"/>
        <v>#DIV/0!</v>
      </c>
      <c r="AZ32" s="15" t="e">
        <f t="shared" si="56"/>
        <v>#DIV/0!</v>
      </c>
      <c r="BA32" s="15" t="e">
        <f t="shared" si="56"/>
        <v>#DIV/0!</v>
      </c>
      <c r="BB32" s="15" t="e">
        <f t="shared" si="56"/>
        <v>#DIV/0!</v>
      </c>
      <c r="BC32" s="15" t="e">
        <f t="shared" si="56"/>
        <v>#DIV/0!</v>
      </c>
      <c r="BD32" s="15" t="e">
        <f t="shared" ref="BD32:CI32" si="57">BD4*$D9/$D27</f>
        <v>#DIV/0!</v>
      </c>
      <c r="BE32" s="15" t="e">
        <f t="shared" si="57"/>
        <v>#DIV/0!</v>
      </c>
      <c r="BF32" s="15" t="e">
        <f t="shared" si="57"/>
        <v>#DIV/0!</v>
      </c>
      <c r="BG32" s="15" t="e">
        <f t="shared" si="57"/>
        <v>#DIV/0!</v>
      </c>
      <c r="BH32" s="15" t="e">
        <f t="shared" si="57"/>
        <v>#DIV/0!</v>
      </c>
      <c r="BI32" s="15" t="e">
        <f t="shared" si="57"/>
        <v>#DIV/0!</v>
      </c>
      <c r="BJ32" s="15" t="e">
        <f t="shared" si="57"/>
        <v>#DIV/0!</v>
      </c>
      <c r="BK32" s="15" t="e">
        <f t="shared" si="57"/>
        <v>#DIV/0!</v>
      </c>
      <c r="BL32" s="15" t="e">
        <f t="shared" si="57"/>
        <v>#DIV/0!</v>
      </c>
      <c r="BM32" s="15" t="e">
        <f t="shared" si="57"/>
        <v>#DIV/0!</v>
      </c>
      <c r="BN32" s="15" t="e">
        <f t="shared" si="57"/>
        <v>#DIV/0!</v>
      </c>
      <c r="BO32" s="15" t="e">
        <f t="shared" si="57"/>
        <v>#DIV/0!</v>
      </c>
      <c r="BP32" s="15" t="e">
        <f t="shared" si="57"/>
        <v>#DIV/0!</v>
      </c>
      <c r="BQ32" s="15" t="e">
        <f t="shared" si="57"/>
        <v>#DIV/0!</v>
      </c>
      <c r="BR32" s="15" t="e">
        <f t="shared" si="57"/>
        <v>#DIV/0!</v>
      </c>
      <c r="BS32" s="15" t="e">
        <f t="shared" si="57"/>
        <v>#DIV/0!</v>
      </c>
      <c r="BT32" s="15" t="e">
        <f t="shared" si="57"/>
        <v>#DIV/0!</v>
      </c>
      <c r="BU32" s="15" t="e">
        <f t="shared" si="57"/>
        <v>#DIV/0!</v>
      </c>
      <c r="BV32" s="15" t="e">
        <f t="shared" si="57"/>
        <v>#DIV/0!</v>
      </c>
      <c r="BW32" s="15" t="e">
        <f t="shared" si="57"/>
        <v>#DIV/0!</v>
      </c>
      <c r="BX32" s="15" t="e">
        <f t="shared" si="57"/>
        <v>#DIV/0!</v>
      </c>
      <c r="BY32" s="15" t="e">
        <f t="shared" si="57"/>
        <v>#DIV/0!</v>
      </c>
      <c r="BZ32" s="15" t="e">
        <f t="shared" si="57"/>
        <v>#DIV/0!</v>
      </c>
      <c r="CA32" s="15" t="e">
        <f t="shared" si="57"/>
        <v>#DIV/0!</v>
      </c>
      <c r="CB32" s="15" t="e">
        <f t="shared" si="57"/>
        <v>#DIV/0!</v>
      </c>
      <c r="CC32" s="15" t="e">
        <f t="shared" si="57"/>
        <v>#DIV/0!</v>
      </c>
      <c r="CD32" s="15" t="e">
        <f t="shared" si="57"/>
        <v>#DIV/0!</v>
      </c>
      <c r="CE32" s="15" t="e">
        <f t="shared" si="57"/>
        <v>#DIV/0!</v>
      </c>
      <c r="CF32" s="15" t="e">
        <f t="shared" si="57"/>
        <v>#DIV/0!</v>
      </c>
      <c r="CG32" s="15" t="e">
        <f t="shared" si="57"/>
        <v>#DIV/0!</v>
      </c>
      <c r="CH32" s="15" t="e">
        <f t="shared" si="57"/>
        <v>#DIV/0!</v>
      </c>
      <c r="CI32" s="15" t="e">
        <f t="shared" si="57"/>
        <v>#DIV/0!</v>
      </c>
      <c r="CJ32" s="15" t="e">
        <f t="shared" ref="CJ32:DS32" si="58">CJ4*$D9/$D27</f>
        <v>#DIV/0!</v>
      </c>
      <c r="CK32" s="15" t="e">
        <f t="shared" si="58"/>
        <v>#DIV/0!</v>
      </c>
      <c r="CL32" s="15" t="e">
        <f t="shared" si="58"/>
        <v>#DIV/0!</v>
      </c>
      <c r="CM32" s="15" t="e">
        <f t="shared" si="58"/>
        <v>#DIV/0!</v>
      </c>
      <c r="CN32" s="15" t="e">
        <f t="shared" si="58"/>
        <v>#DIV/0!</v>
      </c>
      <c r="CO32" s="15" t="e">
        <f t="shared" si="58"/>
        <v>#DIV/0!</v>
      </c>
      <c r="CP32" s="15" t="e">
        <f t="shared" si="58"/>
        <v>#DIV/0!</v>
      </c>
      <c r="CQ32" s="15" t="e">
        <f t="shared" si="58"/>
        <v>#DIV/0!</v>
      </c>
      <c r="CR32" s="15" t="e">
        <f t="shared" si="58"/>
        <v>#DIV/0!</v>
      </c>
      <c r="CS32" s="15" t="e">
        <f t="shared" si="58"/>
        <v>#DIV/0!</v>
      </c>
      <c r="CT32" s="15" t="e">
        <f t="shared" si="58"/>
        <v>#DIV/0!</v>
      </c>
      <c r="CU32" s="15" t="e">
        <f t="shared" si="58"/>
        <v>#DIV/0!</v>
      </c>
      <c r="CV32" s="15" t="e">
        <f t="shared" si="58"/>
        <v>#DIV/0!</v>
      </c>
      <c r="CW32" s="15" t="e">
        <f t="shared" si="58"/>
        <v>#DIV/0!</v>
      </c>
      <c r="CX32" s="15" t="e">
        <f t="shared" si="58"/>
        <v>#DIV/0!</v>
      </c>
      <c r="CY32" s="15" t="e">
        <f t="shared" si="58"/>
        <v>#DIV/0!</v>
      </c>
      <c r="CZ32" s="15" t="e">
        <f t="shared" si="58"/>
        <v>#DIV/0!</v>
      </c>
      <c r="DA32" s="15" t="e">
        <f t="shared" si="58"/>
        <v>#DIV/0!</v>
      </c>
      <c r="DB32" s="15" t="e">
        <f t="shared" si="58"/>
        <v>#DIV/0!</v>
      </c>
      <c r="DC32" s="15" t="e">
        <f t="shared" si="58"/>
        <v>#DIV/0!</v>
      </c>
      <c r="DD32" s="15" t="e">
        <f t="shared" si="58"/>
        <v>#DIV/0!</v>
      </c>
      <c r="DE32" s="15" t="e">
        <f t="shared" si="58"/>
        <v>#DIV/0!</v>
      </c>
      <c r="DF32" s="15" t="e">
        <f t="shared" si="58"/>
        <v>#DIV/0!</v>
      </c>
      <c r="DG32" s="15" t="e">
        <f t="shared" si="58"/>
        <v>#DIV/0!</v>
      </c>
      <c r="DH32" s="15" t="e">
        <f t="shared" si="58"/>
        <v>#DIV/0!</v>
      </c>
      <c r="DI32" s="15" t="e">
        <f t="shared" si="58"/>
        <v>#DIV/0!</v>
      </c>
      <c r="DJ32" s="15" t="e">
        <f t="shared" si="58"/>
        <v>#DIV/0!</v>
      </c>
      <c r="DK32" s="15" t="e">
        <f t="shared" si="58"/>
        <v>#DIV/0!</v>
      </c>
      <c r="DL32" s="15" t="e">
        <f t="shared" si="58"/>
        <v>#DIV/0!</v>
      </c>
      <c r="DM32" s="15" t="e">
        <f t="shared" si="58"/>
        <v>#DIV/0!</v>
      </c>
      <c r="DN32" s="15" t="e">
        <f t="shared" si="58"/>
        <v>#DIV/0!</v>
      </c>
      <c r="DO32" s="15" t="e">
        <f t="shared" si="58"/>
        <v>#DIV/0!</v>
      </c>
      <c r="DP32" s="15" t="e">
        <f t="shared" si="58"/>
        <v>#DIV/0!</v>
      </c>
      <c r="DQ32" s="15" t="e">
        <f t="shared" si="58"/>
        <v>#DIV/0!</v>
      </c>
      <c r="DR32" s="15" t="e">
        <f t="shared" si="58"/>
        <v>#DIV/0!</v>
      </c>
      <c r="DS32" s="15" t="e">
        <f t="shared" si="58"/>
        <v>#DIV/0!</v>
      </c>
    </row>
    <row r="33" spans="1:123" x14ac:dyDescent="0.3">
      <c r="A33" s="131"/>
      <c r="B33" s="10"/>
      <c r="C33" s="24"/>
      <c r="D33" s="31"/>
      <c r="E33" s="24"/>
      <c r="F33" s="24"/>
      <c r="G33" s="24"/>
      <c r="H33" s="10"/>
      <c r="I33" s="24"/>
      <c r="J33" s="24"/>
      <c r="K33" s="24"/>
      <c r="L33" s="10"/>
      <c r="N33" s="178" cm="1">
        <f t="array" aca="1" ref="N33" ca="1">INDEX(INDIRECT(VLOOKUP($N$8, $E$104:$F$112, 2, 0)), ROW(25:25), 1)</f>
        <v>0.8</v>
      </c>
      <c r="P33" s="30"/>
      <c r="Q33" s="10" t="s">
        <v>86</v>
      </c>
      <c r="R33" s="10" t="s">
        <v>13</v>
      </c>
      <c r="S33" s="15" t="e">
        <f>S5*$D45</f>
        <v>#DIV/0!</v>
      </c>
      <c r="T33" s="1"/>
      <c r="U33" s="30"/>
      <c r="V33" s="10" t="s">
        <v>86</v>
      </c>
      <c r="W33" s="10" t="s">
        <v>13</v>
      </c>
      <c r="X33" s="15" t="e">
        <f t="shared" ref="X33:BC33" si="59">X5*$D45</f>
        <v>#DIV/0!</v>
      </c>
      <c r="Y33" s="15" t="e">
        <f t="shared" si="59"/>
        <v>#DIV/0!</v>
      </c>
      <c r="Z33" s="15" t="e">
        <f t="shared" si="59"/>
        <v>#DIV/0!</v>
      </c>
      <c r="AA33" s="15" t="e">
        <f t="shared" si="59"/>
        <v>#DIV/0!</v>
      </c>
      <c r="AB33" s="15" t="e">
        <f t="shared" si="59"/>
        <v>#DIV/0!</v>
      </c>
      <c r="AC33" s="15" t="e">
        <f t="shared" si="59"/>
        <v>#DIV/0!</v>
      </c>
      <c r="AD33" s="15" t="e">
        <f t="shared" si="59"/>
        <v>#DIV/0!</v>
      </c>
      <c r="AE33" s="15" t="e">
        <f t="shared" si="59"/>
        <v>#DIV/0!</v>
      </c>
      <c r="AF33" s="15" t="e">
        <f t="shared" si="59"/>
        <v>#DIV/0!</v>
      </c>
      <c r="AG33" s="15" t="e">
        <f t="shared" si="59"/>
        <v>#DIV/0!</v>
      </c>
      <c r="AH33" s="15" t="e">
        <f t="shared" si="59"/>
        <v>#DIV/0!</v>
      </c>
      <c r="AI33" s="15" t="e">
        <f t="shared" si="59"/>
        <v>#DIV/0!</v>
      </c>
      <c r="AJ33" s="15" t="e">
        <f t="shared" si="59"/>
        <v>#DIV/0!</v>
      </c>
      <c r="AK33" s="15" t="e">
        <f t="shared" si="59"/>
        <v>#DIV/0!</v>
      </c>
      <c r="AL33" s="15" t="e">
        <f t="shared" si="59"/>
        <v>#DIV/0!</v>
      </c>
      <c r="AM33" s="15" t="e">
        <f t="shared" si="59"/>
        <v>#DIV/0!</v>
      </c>
      <c r="AN33" s="15" t="e">
        <f t="shared" si="59"/>
        <v>#DIV/0!</v>
      </c>
      <c r="AO33" s="15" t="e">
        <f t="shared" si="59"/>
        <v>#DIV/0!</v>
      </c>
      <c r="AP33" s="15" t="e">
        <f t="shared" si="59"/>
        <v>#DIV/0!</v>
      </c>
      <c r="AQ33" s="15" t="e">
        <f t="shared" si="59"/>
        <v>#DIV/0!</v>
      </c>
      <c r="AR33" s="15" t="e">
        <f t="shared" si="59"/>
        <v>#DIV/0!</v>
      </c>
      <c r="AS33" s="15" t="e">
        <f t="shared" si="59"/>
        <v>#DIV/0!</v>
      </c>
      <c r="AT33" s="15" t="e">
        <f t="shared" si="59"/>
        <v>#DIV/0!</v>
      </c>
      <c r="AU33" s="15" t="e">
        <f t="shared" si="59"/>
        <v>#DIV/0!</v>
      </c>
      <c r="AV33" s="15" t="e">
        <f t="shared" si="59"/>
        <v>#DIV/0!</v>
      </c>
      <c r="AW33" s="15" t="e">
        <f t="shared" si="59"/>
        <v>#DIV/0!</v>
      </c>
      <c r="AX33" s="15" t="e">
        <f t="shared" si="59"/>
        <v>#DIV/0!</v>
      </c>
      <c r="AY33" s="15" t="e">
        <f t="shared" si="59"/>
        <v>#DIV/0!</v>
      </c>
      <c r="AZ33" s="15" t="e">
        <f t="shared" si="59"/>
        <v>#DIV/0!</v>
      </c>
      <c r="BA33" s="15" t="e">
        <f t="shared" si="59"/>
        <v>#DIV/0!</v>
      </c>
      <c r="BB33" s="15" t="e">
        <f t="shared" si="59"/>
        <v>#DIV/0!</v>
      </c>
      <c r="BC33" s="15" t="e">
        <f t="shared" si="59"/>
        <v>#DIV/0!</v>
      </c>
      <c r="BD33" s="15" t="e">
        <f t="shared" ref="BD33:CI33" si="60">BD5*$D45</f>
        <v>#DIV/0!</v>
      </c>
      <c r="BE33" s="15" t="e">
        <f t="shared" si="60"/>
        <v>#DIV/0!</v>
      </c>
      <c r="BF33" s="15" t="e">
        <f t="shared" si="60"/>
        <v>#DIV/0!</v>
      </c>
      <c r="BG33" s="15" t="e">
        <f t="shared" si="60"/>
        <v>#DIV/0!</v>
      </c>
      <c r="BH33" s="15" t="e">
        <f t="shared" si="60"/>
        <v>#DIV/0!</v>
      </c>
      <c r="BI33" s="15" t="e">
        <f t="shared" si="60"/>
        <v>#DIV/0!</v>
      </c>
      <c r="BJ33" s="15" t="e">
        <f t="shared" si="60"/>
        <v>#DIV/0!</v>
      </c>
      <c r="BK33" s="15" t="e">
        <f t="shared" si="60"/>
        <v>#DIV/0!</v>
      </c>
      <c r="BL33" s="15" t="e">
        <f t="shared" si="60"/>
        <v>#DIV/0!</v>
      </c>
      <c r="BM33" s="15" t="e">
        <f t="shared" si="60"/>
        <v>#DIV/0!</v>
      </c>
      <c r="BN33" s="15" t="e">
        <f t="shared" si="60"/>
        <v>#DIV/0!</v>
      </c>
      <c r="BO33" s="15" t="e">
        <f t="shared" si="60"/>
        <v>#DIV/0!</v>
      </c>
      <c r="BP33" s="15" t="e">
        <f t="shared" si="60"/>
        <v>#DIV/0!</v>
      </c>
      <c r="BQ33" s="15" t="e">
        <f t="shared" si="60"/>
        <v>#DIV/0!</v>
      </c>
      <c r="BR33" s="15" t="e">
        <f t="shared" si="60"/>
        <v>#DIV/0!</v>
      </c>
      <c r="BS33" s="15" t="e">
        <f t="shared" si="60"/>
        <v>#DIV/0!</v>
      </c>
      <c r="BT33" s="15" t="e">
        <f t="shared" si="60"/>
        <v>#DIV/0!</v>
      </c>
      <c r="BU33" s="15" t="e">
        <f t="shared" si="60"/>
        <v>#DIV/0!</v>
      </c>
      <c r="BV33" s="15" t="e">
        <f t="shared" si="60"/>
        <v>#DIV/0!</v>
      </c>
      <c r="BW33" s="15" t="e">
        <f t="shared" si="60"/>
        <v>#DIV/0!</v>
      </c>
      <c r="BX33" s="15" t="e">
        <f t="shared" si="60"/>
        <v>#DIV/0!</v>
      </c>
      <c r="BY33" s="15" t="e">
        <f t="shared" si="60"/>
        <v>#DIV/0!</v>
      </c>
      <c r="BZ33" s="15" t="e">
        <f t="shared" si="60"/>
        <v>#DIV/0!</v>
      </c>
      <c r="CA33" s="15" t="e">
        <f t="shared" si="60"/>
        <v>#DIV/0!</v>
      </c>
      <c r="CB33" s="15" t="e">
        <f t="shared" si="60"/>
        <v>#DIV/0!</v>
      </c>
      <c r="CC33" s="15" t="e">
        <f t="shared" si="60"/>
        <v>#DIV/0!</v>
      </c>
      <c r="CD33" s="15" t="e">
        <f t="shared" si="60"/>
        <v>#DIV/0!</v>
      </c>
      <c r="CE33" s="15" t="e">
        <f t="shared" si="60"/>
        <v>#DIV/0!</v>
      </c>
      <c r="CF33" s="15" t="e">
        <f t="shared" si="60"/>
        <v>#DIV/0!</v>
      </c>
      <c r="CG33" s="15" t="e">
        <f t="shared" si="60"/>
        <v>#DIV/0!</v>
      </c>
      <c r="CH33" s="15" t="e">
        <f t="shared" si="60"/>
        <v>#DIV/0!</v>
      </c>
      <c r="CI33" s="15" t="e">
        <f t="shared" si="60"/>
        <v>#DIV/0!</v>
      </c>
      <c r="CJ33" s="15" t="e">
        <f t="shared" ref="CJ33:DS33" si="61">CJ5*$D45</f>
        <v>#DIV/0!</v>
      </c>
      <c r="CK33" s="15" t="e">
        <f t="shared" si="61"/>
        <v>#DIV/0!</v>
      </c>
      <c r="CL33" s="15" t="e">
        <f t="shared" si="61"/>
        <v>#DIV/0!</v>
      </c>
      <c r="CM33" s="15" t="e">
        <f t="shared" si="61"/>
        <v>#DIV/0!</v>
      </c>
      <c r="CN33" s="15" t="e">
        <f t="shared" si="61"/>
        <v>#DIV/0!</v>
      </c>
      <c r="CO33" s="15" t="e">
        <f t="shared" si="61"/>
        <v>#DIV/0!</v>
      </c>
      <c r="CP33" s="15" t="e">
        <f t="shared" si="61"/>
        <v>#DIV/0!</v>
      </c>
      <c r="CQ33" s="15" t="e">
        <f t="shared" si="61"/>
        <v>#DIV/0!</v>
      </c>
      <c r="CR33" s="15" t="e">
        <f t="shared" si="61"/>
        <v>#DIV/0!</v>
      </c>
      <c r="CS33" s="15" t="e">
        <f t="shared" si="61"/>
        <v>#DIV/0!</v>
      </c>
      <c r="CT33" s="15" t="e">
        <f t="shared" si="61"/>
        <v>#DIV/0!</v>
      </c>
      <c r="CU33" s="15" t="e">
        <f t="shared" si="61"/>
        <v>#DIV/0!</v>
      </c>
      <c r="CV33" s="15" t="e">
        <f t="shared" si="61"/>
        <v>#DIV/0!</v>
      </c>
      <c r="CW33" s="15" t="e">
        <f t="shared" si="61"/>
        <v>#DIV/0!</v>
      </c>
      <c r="CX33" s="15" t="e">
        <f t="shared" si="61"/>
        <v>#DIV/0!</v>
      </c>
      <c r="CY33" s="15" t="e">
        <f t="shared" si="61"/>
        <v>#DIV/0!</v>
      </c>
      <c r="CZ33" s="15" t="e">
        <f t="shared" si="61"/>
        <v>#DIV/0!</v>
      </c>
      <c r="DA33" s="15" t="e">
        <f t="shared" si="61"/>
        <v>#DIV/0!</v>
      </c>
      <c r="DB33" s="15" t="e">
        <f t="shared" si="61"/>
        <v>#DIV/0!</v>
      </c>
      <c r="DC33" s="15" t="e">
        <f t="shared" si="61"/>
        <v>#DIV/0!</v>
      </c>
      <c r="DD33" s="15" t="e">
        <f t="shared" si="61"/>
        <v>#DIV/0!</v>
      </c>
      <c r="DE33" s="15" t="e">
        <f t="shared" si="61"/>
        <v>#DIV/0!</v>
      </c>
      <c r="DF33" s="15" t="e">
        <f t="shared" si="61"/>
        <v>#DIV/0!</v>
      </c>
      <c r="DG33" s="15" t="e">
        <f t="shared" si="61"/>
        <v>#DIV/0!</v>
      </c>
      <c r="DH33" s="15" t="e">
        <f t="shared" si="61"/>
        <v>#DIV/0!</v>
      </c>
      <c r="DI33" s="15" t="e">
        <f t="shared" si="61"/>
        <v>#DIV/0!</v>
      </c>
      <c r="DJ33" s="15" t="e">
        <f t="shared" si="61"/>
        <v>#DIV/0!</v>
      </c>
      <c r="DK33" s="15" t="e">
        <f t="shared" si="61"/>
        <v>#DIV/0!</v>
      </c>
      <c r="DL33" s="15" t="e">
        <f t="shared" si="61"/>
        <v>#DIV/0!</v>
      </c>
      <c r="DM33" s="15" t="e">
        <f t="shared" si="61"/>
        <v>#DIV/0!</v>
      </c>
      <c r="DN33" s="15" t="e">
        <f t="shared" si="61"/>
        <v>#DIV/0!</v>
      </c>
      <c r="DO33" s="15" t="e">
        <f t="shared" si="61"/>
        <v>#DIV/0!</v>
      </c>
      <c r="DP33" s="15" t="e">
        <f t="shared" si="61"/>
        <v>#DIV/0!</v>
      </c>
      <c r="DQ33" s="15" t="e">
        <f t="shared" si="61"/>
        <v>#DIV/0!</v>
      </c>
      <c r="DR33" s="15" t="e">
        <f t="shared" si="61"/>
        <v>#DIV/0!</v>
      </c>
      <c r="DS33" s="15" t="e">
        <f t="shared" si="61"/>
        <v>#DIV/0!</v>
      </c>
    </row>
    <row r="34" spans="1:123" x14ac:dyDescent="0.3">
      <c r="A34" s="132"/>
      <c r="B34" s="11"/>
      <c r="C34" s="32"/>
      <c r="D34" s="217"/>
      <c r="E34" s="32"/>
      <c r="F34" s="32"/>
      <c r="G34" s="32"/>
      <c r="H34" s="11"/>
      <c r="I34" s="32"/>
      <c r="J34" s="32"/>
      <c r="K34" s="32"/>
      <c r="L34" s="11"/>
      <c r="N34" s="10"/>
      <c r="P34" s="30"/>
      <c r="Q34" s="10" t="s">
        <v>87</v>
      </c>
      <c r="R34" s="10" t="s">
        <v>13</v>
      </c>
      <c r="S34" s="15" t="e">
        <f>S5*SUM($D41:$D42)</f>
        <v>#DIV/0!</v>
      </c>
      <c r="T34" s="1"/>
      <c r="U34" s="30"/>
      <c r="V34" s="10" t="s">
        <v>87</v>
      </c>
      <c r="W34" s="10" t="s">
        <v>13</v>
      </c>
      <c r="X34" s="15" t="e">
        <f t="shared" ref="X34:BC34" si="62">X5*SUM($D41:$D42)</f>
        <v>#DIV/0!</v>
      </c>
      <c r="Y34" s="15" t="e">
        <f t="shared" si="62"/>
        <v>#DIV/0!</v>
      </c>
      <c r="Z34" s="15" t="e">
        <f t="shared" si="62"/>
        <v>#DIV/0!</v>
      </c>
      <c r="AA34" s="15" t="e">
        <f t="shared" si="62"/>
        <v>#DIV/0!</v>
      </c>
      <c r="AB34" s="15" t="e">
        <f t="shared" si="62"/>
        <v>#DIV/0!</v>
      </c>
      <c r="AC34" s="15" t="e">
        <f t="shared" si="62"/>
        <v>#DIV/0!</v>
      </c>
      <c r="AD34" s="15" t="e">
        <f t="shared" si="62"/>
        <v>#DIV/0!</v>
      </c>
      <c r="AE34" s="15" t="e">
        <f t="shared" si="62"/>
        <v>#DIV/0!</v>
      </c>
      <c r="AF34" s="15" t="e">
        <f t="shared" si="62"/>
        <v>#DIV/0!</v>
      </c>
      <c r="AG34" s="15" t="e">
        <f t="shared" si="62"/>
        <v>#DIV/0!</v>
      </c>
      <c r="AH34" s="15" t="e">
        <f t="shared" si="62"/>
        <v>#DIV/0!</v>
      </c>
      <c r="AI34" s="15" t="e">
        <f t="shared" si="62"/>
        <v>#DIV/0!</v>
      </c>
      <c r="AJ34" s="15" t="e">
        <f t="shared" si="62"/>
        <v>#DIV/0!</v>
      </c>
      <c r="AK34" s="15" t="e">
        <f t="shared" si="62"/>
        <v>#DIV/0!</v>
      </c>
      <c r="AL34" s="15" t="e">
        <f t="shared" si="62"/>
        <v>#DIV/0!</v>
      </c>
      <c r="AM34" s="15" t="e">
        <f t="shared" si="62"/>
        <v>#DIV/0!</v>
      </c>
      <c r="AN34" s="15" t="e">
        <f t="shared" si="62"/>
        <v>#DIV/0!</v>
      </c>
      <c r="AO34" s="15" t="e">
        <f t="shared" si="62"/>
        <v>#DIV/0!</v>
      </c>
      <c r="AP34" s="15" t="e">
        <f t="shared" si="62"/>
        <v>#DIV/0!</v>
      </c>
      <c r="AQ34" s="15" t="e">
        <f t="shared" si="62"/>
        <v>#DIV/0!</v>
      </c>
      <c r="AR34" s="15" t="e">
        <f t="shared" si="62"/>
        <v>#DIV/0!</v>
      </c>
      <c r="AS34" s="15" t="e">
        <f t="shared" si="62"/>
        <v>#DIV/0!</v>
      </c>
      <c r="AT34" s="15" t="e">
        <f t="shared" si="62"/>
        <v>#DIV/0!</v>
      </c>
      <c r="AU34" s="15" t="e">
        <f t="shared" si="62"/>
        <v>#DIV/0!</v>
      </c>
      <c r="AV34" s="15" t="e">
        <f t="shared" si="62"/>
        <v>#DIV/0!</v>
      </c>
      <c r="AW34" s="15" t="e">
        <f t="shared" si="62"/>
        <v>#DIV/0!</v>
      </c>
      <c r="AX34" s="15" t="e">
        <f t="shared" si="62"/>
        <v>#DIV/0!</v>
      </c>
      <c r="AY34" s="15" t="e">
        <f t="shared" si="62"/>
        <v>#DIV/0!</v>
      </c>
      <c r="AZ34" s="15" t="e">
        <f t="shared" si="62"/>
        <v>#DIV/0!</v>
      </c>
      <c r="BA34" s="15" t="e">
        <f t="shared" si="62"/>
        <v>#DIV/0!</v>
      </c>
      <c r="BB34" s="15" t="e">
        <f t="shared" si="62"/>
        <v>#DIV/0!</v>
      </c>
      <c r="BC34" s="15" t="e">
        <f t="shared" si="62"/>
        <v>#DIV/0!</v>
      </c>
      <c r="BD34" s="15" t="e">
        <f t="shared" ref="BD34:CI34" si="63">BD5*SUM($D41:$D42)</f>
        <v>#DIV/0!</v>
      </c>
      <c r="BE34" s="15" t="e">
        <f t="shared" si="63"/>
        <v>#DIV/0!</v>
      </c>
      <c r="BF34" s="15" t="e">
        <f t="shared" si="63"/>
        <v>#DIV/0!</v>
      </c>
      <c r="BG34" s="15" t="e">
        <f t="shared" si="63"/>
        <v>#DIV/0!</v>
      </c>
      <c r="BH34" s="15" t="e">
        <f t="shared" si="63"/>
        <v>#DIV/0!</v>
      </c>
      <c r="BI34" s="15" t="e">
        <f t="shared" si="63"/>
        <v>#DIV/0!</v>
      </c>
      <c r="BJ34" s="15" t="e">
        <f t="shared" si="63"/>
        <v>#DIV/0!</v>
      </c>
      <c r="BK34" s="15" t="e">
        <f t="shared" si="63"/>
        <v>#DIV/0!</v>
      </c>
      <c r="BL34" s="15" t="e">
        <f t="shared" si="63"/>
        <v>#DIV/0!</v>
      </c>
      <c r="BM34" s="15" t="e">
        <f t="shared" si="63"/>
        <v>#DIV/0!</v>
      </c>
      <c r="BN34" s="15" t="e">
        <f t="shared" si="63"/>
        <v>#DIV/0!</v>
      </c>
      <c r="BO34" s="15" t="e">
        <f t="shared" si="63"/>
        <v>#DIV/0!</v>
      </c>
      <c r="BP34" s="15" t="e">
        <f t="shared" si="63"/>
        <v>#DIV/0!</v>
      </c>
      <c r="BQ34" s="15" t="e">
        <f t="shared" si="63"/>
        <v>#DIV/0!</v>
      </c>
      <c r="BR34" s="15" t="e">
        <f t="shared" si="63"/>
        <v>#DIV/0!</v>
      </c>
      <c r="BS34" s="15" t="e">
        <f t="shared" si="63"/>
        <v>#DIV/0!</v>
      </c>
      <c r="BT34" s="15" t="e">
        <f t="shared" si="63"/>
        <v>#DIV/0!</v>
      </c>
      <c r="BU34" s="15" t="e">
        <f t="shared" si="63"/>
        <v>#DIV/0!</v>
      </c>
      <c r="BV34" s="15" t="e">
        <f t="shared" si="63"/>
        <v>#DIV/0!</v>
      </c>
      <c r="BW34" s="15" t="e">
        <f t="shared" si="63"/>
        <v>#DIV/0!</v>
      </c>
      <c r="BX34" s="15" t="e">
        <f t="shared" si="63"/>
        <v>#DIV/0!</v>
      </c>
      <c r="BY34" s="15" t="e">
        <f t="shared" si="63"/>
        <v>#DIV/0!</v>
      </c>
      <c r="BZ34" s="15" t="e">
        <f t="shared" si="63"/>
        <v>#DIV/0!</v>
      </c>
      <c r="CA34" s="15" t="e">
        <f t="shared" si="63"/>
        <v>#DIV/0!</v>
      </c>
      <c r="CB34" s="15" t="e">
        <f t="shared" si="63"/>
        <v>#DIV/0!</v>
      </c>
      <c r="CC34" s="15" t="e">
        <f t="shared" si="63"/>
        <v>#DIV/0!</v>
      </c>
      <c r="CD34" s="15" t="e">
        <f t="shared" si="63"/>
        <v>#DIV/0!</v>
      </c>
      <c r="CE34" s="15" t="e">
        <f t="shared" si="63"/>
        <v>#DIV/0!</v>
      </c>
      <c r="CF34" s="15" t="e">
        <f t="shared" si="63"/>
        <v>#DIV/0!</v>
      </c>
      <c r="CG34" s="15" t="e">
        <f t="shared" si="63"/>
        <v>#DIV/0!</v>
      </c>
      <c r="CH34" s="15" t="e">
        <f t="shared" si="63"/>
        <v>#DIV/0!</v>
      </c>
      <c r="CI34" s="15" t="e">
        <f t="shared" si="63"/>
        <v>#DIV/0!</v>
      </c>
      <c r="CJ34" s="15" t="e">
        <f t="shared" ref="CJ34:DS34" si="64">CJ5*SUM($D41:$D42)</f>
        <v>#DIV/0!</v>
      </c>
      <c r="CK34" s="15" t="e">
        <f t="shared" si="64"/>
        <v>#DIV/0!</v>
      </c>
      <c r="CL34" s="15" t="e">
        <f t="shared" si="64"/>
        <v>#DIV/0!</v>
      </c>
      <c r="CM34" s="15" t="e">
        <f t="shared" si="64"/>
        <v>#DIV/0!</v>
      </c>
      <c r="CN34" s="15" t="e">
        <f t="shared" si="64"/>
        <v>#DIV/0!</v>
      </c>
      <c r="CO34" s="15" t="e">
        <f t="shared" si="64"/>
        <v>#DIV/0!</v>
      </c>
      <c r="CP34" s="15" t="e">
        <f t="shared" si="64"/>
        <v>#DIV/0!</v>
      </c>
      <c r="CQ34" s="15" t="e">
        <f t="shared" si="64"/>
        <v>#DIV/0!</v>
      </c>
      <c r="CR34" s="15" t="e">
        <f t="shared" si="64"/>
        <v>#DIV/0!</v>
      </c>
      <c r="CS34" s="15" t="e">
        <f t="shared" si="64"/>
        <v>#DIV/0!</v>
      </c>
      <c r="CT34" s="15" t="e">
        <f t="shared" si="64"/>
        <v>#DIV/0!</v>
      </c>
      <c r="CU34" s="15" t="e">
        <f t="shared" si="64"/>
        <v>#DIV/0!</v>
      </c>
      <c r="CV34" s="15" t="e">
        <f t="shared" si="64"/>
        <v>#DIV/0!</v>
      </c>
      <c r="CW34" s="15" t="e">
        <f t="shared" si="64"/>
        <v>#DIV/0!</v>
      </c>
      <c r="CX34" s="15" t="e">
        <f t="shared" si="64"/>
        <v>#DIV/0!</v>
      </c>
      <c r="CY34" s="15" t="e">
        <f t="shared" si="64"/>
        <v>#DIV/0!</v>
      </c>
      <c r="CZ34" s="15" t="e">
        <f t="shared" si="64"/>
        <v>#DIV/0!</v>
      </c>
      <c r="DA34" s="15" t="e">
        <f t="shared" si="64"/>
        <v>#DIV/0!</v>
      </c>
      <c r="DB34" s="15" t="e">
        <f t="shared" si="64"/>
        <v>#DIV/0!</v>
      </c>
      <c r="DC34" s="15" t="e">
        <f t="shared" si="64"/>
        <v>#DIV/0!</v>
      </c>
      <c r="DD34" s="15" t="e">
        <f t="shared" si="64"/>
        <v>#DIV/0!</v>
      </c>
      <c r="DE34" s="15" t="e">
        <f t="shared" si="64"/>
        <v>#DIV/0!</v>
      </c>
      <c r="DF34" s="15" t="e">
        <f t="shared" si="64"/>
        <v>#DIV/0!</v>
      </c>
      <c r="DG34" s="15" t="e">
        <f t="shared" si="64"/>
        <v>#DIV/0!</v>
      </c>
      <c r="DH34" s="15" t="e">
        <f t="shared" si="64"/>
        <v>#DIV/0!</v>
      </c>
      <c r="DI34" s="15" t="e">
        <f t="shared" si="64"/>
        <v>#DIV/0!</v>
      </c>
      <c r="DJ34" s="15" t="e">
        <f t="shared" si="64"/>
        <v>#DIV/0!</v>
      </c>
      <c r="DK34" s="15" t="e">
        <f t="shared" si="64"/>
        <v>#DIV/0!</v>
      </c>
      <c r="DL34" s="15" t="e">
        <f t="shared" si="64"/>
        <v>#DIV/0!</v>
      </c>
      <c r="DM34" s="15" t="e">
        <f t="shared" si="64"/>
        <v>#DIV/0!</v>
      </c>
      <c r="DN34" s="15" t="e">
        <f t="shared" si="64"/>
        <v>#DIV/0!</v>
      </c>
      <c r="DO34" s="15" t="e">
        <f t="shared" si="64"/>
        <v>#DIV/0!</v>
      </c>
      <c r="DP34" s="15" t="e">
        <f t="shared" si="64"/>
        <v>#DIV/0!</v>
      </c>
      <c r="DQ34" s="15" t="e">
        <f t="shared" si="64"/>
        <v>#DIV/0!</v>
      </c>
      <c r="DR34" s="15" t="e">
        <f t="shared" si="64"/>
        <v>#DIV/0!</v>
      </c>
      <c r="DS34" s="15" t="e">
        <f t="shared" si="64"/>
        <v>#DIV/0!</v>
      </c>
    </row>
    <row r="35" spans="1:123" x14ac:dyDescent="0.3">
      <c r="A35" s="130" t="s">
        <v>47</v>
      </c>
      <c r="B35" s="14" t="s">
        <v>55</v>
      </c>
      <c r="C35" s="127" t="s">
        <v>56</v>
      </c>
      <c r="D35" s="174">
        <v>2</v>
      </c>
      <c r="E35" s="127">
        <v>2</v>
      </c>
      <c r="F35" s="127">
        <v>2</v>
      </c>
      <c r="G35" s="127">
        <v>2</v>
      </c>
      <c r="H35" s="12">
        <v>2</v>
      </c>
      <c r="I35" s="127">
        <v>2</v>
      </c>
      <c r="J35" s="127">
        <v>3</v>
      </c>
      <c r="K35" s="127">
        <v>2</v>
      </c>
      <c r="L35" s="12">
        <v>2</v>
      </c>
      <c r="N35" s="11"/>
      <c r="P35" s="30"/>
      <c r="Q35" s="10" t="s">
        <v>23</v>
      </c>
      <c r="R35" s="10" t="s">
        <v>13</v>
      </c>
      <c r="S35" s="15" t="e">
        <f>SUM(S31:S34)</f>
        <v>#DIV/0!</v>
      </c>
      <c r="T35" s="1"/>
      <c r="U35" s="30"/>
      <c r="V35" s="10" t="s">
        <v>23</v>
      </c>
      <c r="W35" s="10" t="s">
        <v>13</v>
      </c>
      <c r="X35" s="15" t="e">
        <f>SUM(X31:X34)</f>
        <v>#DIV/0!</v>
      </c>
      <c r="Y35" s="15" t="e">
        <f>SUM(Y31:Y34)</f>
        <v>#DIV/0!</v>
      </c>
      <c r="Z35" s="15" t="e">
        <f t="shared" ref="Z35:CK35" si="65">SUM(Z31:Z34)</f>
        <v>#DIV/0!</v>
      </c>
      <c r="AA35" s="15" t="e">
        <f t="shared" si="65"/>
        <v>#DIV/0!</v>
      </c>
      <c r="AB35" s="15" t="e">
        <f t="shared" si="65"/>
        <v>#DIV/0!</v>
      </c>
      <c r="AC35" s="15" t="e">
        <f t="shared" si="65"/>
        <v>#DIV/0!</v>
      </c>
      <c r="AD35" s="15" t="e">
        <f t="shared" si="65"/>
        <v>#DIV/0!</v>
      </c>
      <c r="AE35" s="15" t="e">
        <f t="shared" si="65"/>
        <v>#DIV/0!</v>
      </c>
      <c r="AF35" s="15" t="e">
        <f t="shared" si="65"/>
        <v>#DIV/0!</v>
      </c>
      <c r="AG35" s="15" t="e">
        <f t="shared" si="65"/>
        <v>#DIV/0!</v>
      </c>
      <c r="AH35" s="15" t="e">
        <f t="shared" si="65"/>
        <v>#DIV/0!</v>
      </c>
      <c r="AI35" s="15" t="e">
        <f t="shared" si="65"/>
        <v>#DIV/0!</v>
      </c>
      <c r="AJ35" s="15" t="e">
        <f t="shared" si="65"/>
        <v>#DIV/0!</v>
      </c>
      <c r="AK35" s="15" t="e">
        <f t="shared" si="65"/>
        <v>#DIV/0!</v>
      </c>
      <c r="AL35" s="15" t="e">
        <f t="shared" si="65"/>
        <v>#DIV/0!</v>
      </c>
      <c r="AM35" s="15" t="e">
        <f t="shared" si="65"/>
        <v>#DIV/0!</v>
      </c>
      <c r="AN35" s="15" t="e">
        <f t="shared" si="65"/>
        <v>#DIV/0!</v>
      </c>
      <c r="AO35" s="15" t="e">
        <f t="shared" si="65"/>
        <v>#DIV/0!</v>
      </c>
      <c r="AP35" s="15" t="e">
        <f t="shared" si="65"/>
        <v>#DIV/0!</v>
      </c>
      <c r="AQ35" s="15" t="e">
        <f t="shared" si="65"/>
        <v>#DIV/0!</v>
      </c>
      <c r="AR35" s="15" t="e">
        <f t="shared" si="65"/>
        <v>#DIV/0!</v>
      </c>
      <c r="AS35" s="15" t="e">
        <f t="shared" si="65"/>
        <v>#DIV/0!</v>
      </c>
      <c r="AT35" s="15" t="e">
        <f t="shared" si="65"/>
        <v>#DIV/0!</v>
      </c>
      <c r="AU35" s="15" t="e">
        <f t="shared" si="65"/>
        <v>#DIV/0!</v>
      </c>
      <c r="AV35" s="15" t="e">
        <f t="shared" si="65"/>
        <v>#DIV/0!</v>
      </c>
      <c r="AW35" s="15" t="e">
        <f t="shared" si="65"/>
        <v>#DIV/0!</v>
      </c>
      <c r="AX35" s="15" t="e">
        <f t="shared" si="65"/>
        <v>#DIV/0!</v>
      </c>
      <c r="AY35" s="15" t="e">
        <f t="shared" si="65"/>
        <v>#DIV/0!</v>
      </c>
      <c r="AZ35" s="15" t="e">
        <f t="shared" si="65"/>
        <v>#DIV/0!</v>
      </c>
      <c r="BA35" s="15" t="e">
        <f t="shared" si="65"/>
        <v>#DIV/0!</v>
      </c>
      <c r="BB35" s="15" t="e">
        <f t="shared" si="65"/>
        <v>#DIV/0!</v>
      </c>
      <c r="BC35" s="15" t="e">
        <f t="shared" si="65"/>
        <v>#DIV/0!</v>
      </c>
      <c r="BD35" s="15" t="e">
        <f t="shared" si="65"/>
        <v>#DIV/0!</v>
      </c>
      <c r="BE35" s="15" t="e">
        <f t="shared" si="65"/>
        <v>#DIV/0!</v>
      </c>
      <c r="BF35" s="15" t="e">
        <f t="shared" si="65"/>
        <v>#DIV/0!</v>
      </c>
      <c r="BG35" s="15" t="e">
        <f t="shared" si="65"/>
        <v>#DIV/0!</v>
      </c>
      <c r="BH35" s="15" t="e">
        <f t="shared" si="65"/>
        <v>#DIV/0!</v>
      </c>
      <c r="BI35" s="15" t="e">
        <f t="shared" si="65"/>
        <v>#DIV/0!</v>
      </c>
      <c r="BJ35" s="15" t="e">
        <f t="shared" si="65"/>
        <v>#DIV/0!</v>
      </c>
      <c r="BK35" s="15" t="e">
        <f t="shared" si="65"/>
        <v>#DIV/0!</v>
      </c>
      <c r="BL35" s="15" t="e">
        <f t="shared" si="65"/>
        <v>#DIV/0!</v>
      </c>
      <c r="BM35" s="15" t="e">
        <f t="shared" si="65"/>
        <v>#DIV/0!</v>
      </c>
      <c r="BN35" s="15" t="e">
        <f t="shared" si="65"/>
        <v>#DIV/0!</v>
      </c>
      <c r="BO35" s="15" t="e">
        <f t="shared" si="65"/>
        <v>#DIV/0!</v>
      </c>
      <c r="BP35" s="15" t="e">
        <f t="shared" si="65"/>
        <v>#DIV/0!</v>
      </c>
      <c r="BQ35" s="15" t="e">
        <f t="shared" si="65"/>
        <v>#DIV/0!</v>
      </c>
      <c r="BR35" s="15" t="e">
        <f t="shared" si="65"/>
        <v>#DIV/0!</v>
      </c>
      <c r="BS35" s="15" t="e">
        <f t="shared" si="65"/>
        <v>#DIV/0!</v>
      </c>
      <c r="BT35" s="15" t="e">
        <f t="shared" si="65"/>
        <v>#DIV/0!</v>
      </c>
      <c r="BU35" s="15" t="e">
        <f t="shared" si="65"/>
        <v>#DIV/0!</v>
      </c>
      <c r="BV35" s="15" t="e">
        <f t="shared" si="65"/>
        <v>#DIV/0!</v>
      </c>
      <c r="BW35" s="15" t="e">
        <f t="shared" si="65"/>
        <v>#DIV/0!</v>
      </c>
      <c r="BX35" s="15" t="e">
        <f t="shared" si="65"/>
        <v>#DIV/0!</v>
      </c>
      <c r="BY35" s="15" t="e">
        <f t="shared" si="65"/>
        <v>#DIV/0!</v>
      </c>
      <c r="BZ35" s="15" t="e">
        <f t="shared" si="65"/>
        <v>#DIV/0!</v>
      </c>
      <c r="CA35" s="15" t="e">
        <f t="shared" si="65"/>
        <v>#DIV/0!</v>
      </c>
      <c r="CB35" s="15" t="e">
        <f t="shared" si="65"/>
        <v>#DIV/0!</v>
      </c>
      <c r="CC35" s="15" t="e">
        <f t="shared" si="65"/>
        <v>#DIV/0!</v>
      </c>
      <c r="CD35" s="15" t="e">
        <f t="shared" si="65"/>
        <v>#DIV/0!</v>
      </c>
      <c r="CE35" s="15" t="e">
        <f t="shared" si="65"/>
        <v>#DIV/0!</v>
      </c>
      <c r="CF35" s="15" t="e">
        <f t="shared" si="65"/>
        <v>#DIV/0!</v>
      </c>
      <c r="CG35" s="15" t="e">
        <f t="shared" si="65"/>
        <v>#DIV/0!</v>
      </c>
      <c r="CH35" s="15" t="e">
        <f t="shared" si="65"/>
        <v>#DIV/0!</v>
      </c>
      <c r="CI35" s="15" t="e">
        <f t="shared" si="65"/>
        <v>#DIV/0!</v>
      </c>
      <c r="CJ35" s="15" t="e">
        <f t="shared" si="65"/>
        <v>#DIV/0!</v>
      </c>
      <c r="CK35" s="15" t="e">
        <f t="shared" si="65"/>
        <v>#DIV/0!</v>
      </c>
      <c r="CL35" s="15" t="e">
        <f t="shared" ref="CL35:DS35" si="66">SUM(CL31:CL34)</f>
        <v>#DIV/0!</v>
      </c>
      <c r="CM35" s="15" t="e">
        <f t="shared" si="66"/>
        <v>#DIV/0!</v>
      </c>
      <c r="CN35" s="15" t="e">
        <f t="shared" si="66"/>
        <v>#DIV/0!</v>
      </c>
      <c r="CO35" s="15" t="e">
        <f t="shared" si="66"/>
        <v>#DIV/0!</v>
      </c>
      <c r="CP35" s="15" t="e">
        <f t="shared" si="66"/>
        <v>#DIV/0!</v>
      </c>
      <c r="CQ35" s="15" t="e">
        <f t="shared" si="66"/>
        <v>#DIV/0!</v>
      </c>
      <c r="CR35" s="15" t="e">
        <f t="shared" si="66"/>
        <v>#DIV/0!</v>
      </c>
      <c r="CS35" s="15" t="e">
        <f t="shared" si="66"/>
        <v>#DIV/0!</v>
      </c>
      <c r="CT35" s="15" t="e">
        <f t="shared" si="66"/>
        <v>#DIV/0!</v>
      </c>
      <c r="CU35" s="15" t="e">
        <f t="shared" si="66"/>
        <v>#DIV/0!</v>
      </c>
      <c r="CV35" s="15" t="e">
        <f t="shared" si="66"/>
        <v>#DIV/0!</v>
      </c>
      <c r="CW35" s="15" t="e">
        <f t="shared" si="66"/>
        <v>#DIV/0!</v>
      </c>
      <c r="CX35" s="15" t="e">
        <f t="shared" si="66"/>
        <v>#DIV/0!</v>
      </c>
      <c r="CY35" s="15" t="e">
        <f t="shared" si="66"/>
        <v>#DIV/0!</v>
      </c>
      <c r="CZ35" s="15" t="e">
        <f t="shared" si="66"/>
        <v>#DIV/0!</v>
      </c>
      <c r="DA35" s="15" t="e">
        <f t="shared" si="66"/>
        <v>#DIV/0!</v>
      </c>
      <c r="DB35" s="15" t="e">
        <f t="shared" si="66"/>
        <v>#DIV/0!</v>
      </c>
      <c r="DC35" s="15" t="e">
        <f t="shared" si="66"/>
        <v>#DIV/0!</v>
      </c>
      <c r="DD35" s="15" t="e">
        <f t="shared" si="66"/>
        <v>#DIV/0!</v>
      </c>
      <c r="DE35" s="15" t="e">
        <f t="shared" si="66"/>
        <v>#DIV/0!</v>
      </c>
      <c r="DF35" s="15" t="e">
        <f t="shared" si="66"/>
        <v>#DIV/0!</v>
      </c>
      <c r="DG35" s="15" t="e">
        <f t="shared" si="66"/>
        <v>#DIV/0!</v>
      </c>
      <c r="DH35" s="15" t="e">
        <f t="shared" si="66"/>
        <v>#DIV/0!</v>
      </c>
      <c r="DI35" s="15" t="e">
        <f t="shared" si="66"/>
        <v>#DIV/0!</v>
      </c>
      <c r="DJ35" s="15" t="e">
        <f t="shared" si="66"/>
        <v>#DIV/0!</v>
      </c>
      <c r="DK35" s="15" t="e">
        <f t="shared" si="66"/>
        <v>#DIV/0!</v>
      </c>
      <c r="DL35" s="15" t="e">
        <f t="shared" si="66"/>
        <v>#DIV/0!</v>
      </c>
      <c r="DM35" s="15" t="e">
        <f t="shared" si="66"/>
        <v>#DIV/0!</v>
      </c>
      <c r="DN35" s="15" t="e">
        <f t="shared" si="66"/>
        <v>#DIV/0!</v>
      </c>
      <c r="DO35" s="15" t="e">
        <f t="shared" si="66"/>
        <v>#DIV/0!</v>
      </c>
      <c r="DP35" s="15" t="e">
        <f t="shared" si="66"/>
        <v>#DIV/0!</v>
      </c>
      <c r="DQ35" s="15" t="e">
        <f t="shared" si="66"/>
        <v>#DIV/0!</v>
      </c>
      <c r="DR35" s="15" t="e">
        <f t="shared" si="66"/>
        <v>#DIV/0!</v>
      </c>
      <c r="DS35" s="15" t="e">
        <f t="shared" si="66"/>
        <v>#DIV/0!</v>
      </c>
    </row>
    <row r="36" spans="1:123" x14ac:dyDescent="0.3">
      <c r="A36" s="131"/>
      <c r="B36" s="6" t="s">
        <v>57</v>
      </c>
      <c r="C36" s="24" t="s">
        <v>58</v>
      </c>
      <c r="D36" s="213">
        <v>0.9</v>
      </c>
      <c r="E36" s="178">
        <v>0.9</v>
      </c>
      <c r="F36" s="178">
        <v>0.9</v>
      </c>
      <c r="G36" s="178">
        <v>0.9</v>
      </c>
      <c r="H36" s="178">
        <v>0.9</v>
      </c>
      <c r="I36" s="178">
        <v>0.9</v>
      </c>
      <c r="J36" s="178">
        <v>0.95</v>
      </c>
      <c r="K36" s="178">
        <v>0.9</v>
      </c>
      <c r="L36" s="178">
        <v>0.9</v>
      </c>
      <c r="N36" s="12" cm="1">
        <f t="array" aca="1" ref="N36" ca="1">INDEX(INDIRECT(VLOOKUP($N$8, $E$104:$F$112, 2, 0)), ROW(28:28), 1)</f>
        <v>2</v>
      </c>
      <c r="P36" s="30"/>
      <c r="Q36" s="3"/>
      <c r="R36" s="3"/>
      <c r="S36" s="49"/>
      <c r="T36" s="1"/>
      <c r="U36" s="30"/>
      <c r="V36" s="3"/>
      <c r="W36" s="3"/>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49"/>
      <c r="BN36" s="49"/>
      <c r="BO36" s="49"/>
      <c r="BP36" s="49"/>
      <c r="BQ36" s="49"/>
      <c r="BR36" s="49"/>
      <c r="BS36" s="49"/>
      <c r="BT36" s="49"/>
      <c r="BU36" s="49"/>
      <c r="BV36" s="49"/>
      <c r="BW36" s="49"/>
      <c r="BX36" s="49"/>
      <c r="BY36" s="49"/>
      <c r="BZ36" s="49"/>
      <c r="CA36" s="49"/>
      <c r="CB36" s="49"/>
      <c r="CC36" s="49"/>
      <c r="CD36" s="49"/>
      <c r="CE36" s="49"/>
      <c r="CF36" s="49"/>
      <c r="CG36" s="49"/>
      <c r="CH36" s="49"/>
      <c r="CI36" s="49"/>
      <c r="CJ36" s="49"/>
      <c r="CK36" s="49"/>
      <c r="CL36" s="49"/>
      <c r="CM36" s="49"/>
      <c r="CN36" s="49"/>
      <c r="CO36" s="49"/>
      <c r="CP36" s="49"/>
      <c r="CQ36" s="49"/>
      <c r="CR36" s="49"/>
      <c r="CS36" s="49"/>
      <c r="CT36" s="49"/>
      <c r="CU36" s="49"/>
      <c r="CV36" s="49"/>
      <c r="CW36" s="49"/>
      <c r="CX36" s="49"/>
      <c r="CY36" s="49"/>
      <c r="CZ36" s="49"/>
      <c r="DA36" s="49"/>
      <c r="DB36" s="49"/>
      <c r="DC36" s="49"/>
      <c r="DD36" s="49"/>
      <c r="DE36" s="49"/>
      <c r="DF36" s="49"/>
      <c r="DG36" s="49"/>
      <c r="DH36" s="49"/>
      <c r="DI36" s="49"/>
      <c r="DJ36" s="49"/>
      <c r="DK36" s="49"/>
      <c r="DL36" s="49"/>
      <c r="DM36" s="49"/>
      <c r="DN36" s="49"/>
      <c r="DO36" s="49"/>
      <c r="DP36" s="49"/>
      <c r="DQ36" s="49"/>
      <c r="DR36" s="49"/>
      <c r="DS36" s="49"/>
    </row>
    <row r="37" spans="1:123" x14ac:dyDescent="0.3">
      <c r="A37" s="131"/>
      <c r="B37" s="6" t="s">
        <v>59</v>
      </c>
      <c r="C37" s="24" t="s">
        <v>4</v>
      </c>
      <c r="D37" s="213">
        <v>1</v>
      </c>
      <c r="E37" s="178">
        <v>1</v>
      </c>
      <c r="F37" s="178">
        <v>0.9</v>
      </c>
      <c r="G37" s="178">
        <v>0.9</v>
      </c>
      <c r="H37" s="178">
        <v>0.9</v>
      </c>
      <c r="I37" s="178">
        <v>0.9</v>
      </c>
      <c r="J37" s="178">
        <v>0.9</v>
      </c>
      <c r="K37" s="178">
        <v>0.9</v>
      </c>
      <c r="L37" s="178">
        <v>0.9</v>
      </c>
      <c r="N37" s="178" cm="1">
        <f t="array" aca="1" ref="N37" ca="1">INDEX(INDIRECT(VLOOKUP($N$8, $E$104:$F$112, 2, 0)), ROW(29:29), 1)</f>
        <v>0.9</v>
      </c>
      <c r="P37" s="30"/>
      <c r="Q37" s="3" t="s">
        <v>90</v>
      </c>
      <c r="R37" s="3" t="s">
        <v>3</v>
      </c>
      <c r="S37" s="49" t="e">
        <f>S35*S29</f>
        <v>#DIV/0!</v>
      </c>
      <c r="T37" s="1"/>
      <c r="U37" s="30"/>
      <c r="V37" s="3" t="s">
        <v>90</v>
      </c>
      <c r="W37" s="3" t="s">
        <v>3</v>
      </c>
      <c r="X37" s="49" t="e">
        <f>X35*X29</f>
        <v>#DIV/0!</v>
      </c>
      <c r="Y37" s="49" t="e">
        <f>Y35*Y29</f>
        <v>#DIV/0!</v>
      </c>
      <c r="Z37" s="49" t="e">
        <f t="shared" ref="Z37:CK37" si="67">Z35*Z29</f>
        <v>#DIV/0!</v>
      </c>
      <c r="AA37" s="49" t="e">
        <f t="shared" si="67"/>
        <v>#DIV/0!</v>
      </c>
      <c r="AB37" s="49" t="e">
        <f t="shared" si="67"/>
        <v>#DIV/0!</v>
      </c>
      <c r="AC37" s="49" t="e">
        <f t="shared" si="67"/>
        <v>#DIV/0!</v>
      </c>
      <c r="AD37" s="49" t="e">
        <f t="shared" si="67"/>
        <v>#DIV/0!</v>
      </c>
      <c r="AE37" s="49" t="e">
        <f t="shared" si="67"/>
        <v>#DIV/0!</v>
      </c>
      <c r="AF37" s="49" t="e">
        <f t="shared" si="67"/>
        <v>#DIV/0!</v>
      </c>
      <c r="AG37" s="49" t="e">
        <f t="shared" si="67"/>
        <v>#DIV/0!</v>
      </c>
      <c r="AH37" s="49" t="e">
        <f t="shared" si="67"/>
        <v>#DIV/0!</v>
      </c>
      <c r="AI37" s="49" t="e">
        <f t="shared" si="67"/>
        <v>#DIV/0!</v>
      </c>
      <c r="AJ37" s="49" t="e">
        <f t="shared" si="67"/>
        <v>#DIV/0!</v>
      </c>
      <c r="AK37" s="49" t="e">
        <f t="shared" si="67"/>
        <v>#DIV/0!</v>
      </c>
      <c r="AL37" s="49" t="e">
        <f t="shared" si="67"/>
        <v>#DIV/0!</v>
      </c>
      <c r="AM37" s="49" t="e">
        <f t="shared" si="67"/>
        <v>#DIV/0!</v>
      </c>
      <c r="AN37" s="49" t="e">
        <f t="shared" si="67"/>
        <v>#DIV/0!</v>
      </c>
      <c r="AO37" s="49" t="e">
        <f t="shared" si="67"/>
        <v>#DIV/0!</v>
      </c>
      <c r="AP37" s="49" t="e">
        <f t="shared" si="67"/>
        <v>#DIV/0!</v>
      </c>
      <c r="AQ37" s="49" t="e">
        <f t="shared" si="67"/>
        <v>#DIV/0!</v>
      </c>
      <c r="AR37" s="49" t="e">
        <f t="shared" si="67"/>
        <v>#DIV/0!</v>
      </c>
      <c r="AS37" s="49" t="e">
        <f t="shared" si="67"/>
        <v>#DIV/0!</v>
      </c>
      <c r="AT37" s="49" t="e">
        <f t="shared" si="67"/>
        <v>#DIV/0!</v>
      </c>
      <c r="AU37" s="49" t="e">
        <f t="shared" si="67"/>
        <v>#DIV/0!</v>
      </c>
      <c r="AV37" s="49" t="e">
        <f t="shared" si="67"/>
        <v>#DIV/0!</v>
      </c>
      <c r="AW37" s="49" t="e">
        <f t="shared" si="67"/>
        <v>#DIV/0!</v>
      </c>
      <c r="AX37" s="49" t="e">
        <f t="shared" si="67"/>
        <v>#DIV/0!</v>
      </c>
      <c r="AY37" s="49" t="e">
        <f t="shared" si="67"/>
        <v>#DIV/0!</v>
      </c>
      <c r="AZ37" s="49" t="e">
        <f t="shared" si="67"/>
        <v>#DIV/0!</v>
      </c>
      <c r="BA37" s="49" t="e">
        <f t="shared" si="67"/>
        <v>#DIV/0!</v>
      </c>
      <c r="BB37" s="49" t="e">
        <f t="shared" si="67"/>
        <v>#DIV/0!</v>
      </c>
      <c r="BC37" s="49" t="e">
        <f t="shared" si="67"/>
        <v>#DIV/0!</v>
      </c>
      <c r="BD37" s="49" t="e">
        <f t="shared" si="67"/>
        <v>#DIV/0!</v>
      </c>
      <c r="BE37" s="49" t="e">
        <f t="shared" si="67"/>
        <v>#DIV/0!</v>
      </c>
      <c r="BF37" s="49" t="e">
        <f t="shared" si="67"/>
        <v>#DIV/0!</v>
      </c>
      <c r="BG37" s="49" t="e">
        <f t="shared" si="67"/>
        <v>#DIV/0!</v>
      </c>
      <c r="BH37" s="49" t="e">
        <f t="shared" si="67"/>
        <v>#DIV/0!</v>
      </c>
      <c r="BI37" s="49" t="e">
        <f t="shared" si="67"/>
        <v>#DIV/0!</v>
      </c>
      <c r="BJ37" s="49" t="e">
        <f t="shared" si="67"/>
        <v>#DIV/0!</v>
      </c>
      <c r="BK37" s="49" t="e">
        <f t="shared" si="67"/>
        <v>#DIV/0!</v>
      </c>
      <c r="BL37" s="49" t="e">
        <f t="shared" si="67"/>
        <v>#DIV/0!</v>
      </c>
      <c r="BM37" s="49" t="e">
        <f t="shared" si="67"/>
        <v>#DIV/0!</v>
      </c>
      <c r="BN37" s="49" t="e">
        <f t="shared" si="67"/>
        <v>#DIV/0!</v>
      </c>
      <c r="BO37" s="49" t="e">
        <f t="shared" si="67"/>
        <v>#DIV/0!</v>
      </c>
      <c r="BP37" s="49" t="e">
        <f t="shared" si="67"/>
        <v>#DIV/0!</v>
      </c>
      <c r="BQ37" s="49" t="e">
        <f t="shared" si="67"/>
        <v>#DIV/0!</v>
      </c>
      <c r="BR37" s="49" t="e">
        <f t="shared" si="67"/>
        <v>#DIV/0!</v>
      </c>
      <c r="BS37" s="49" t="e">
        <f t="shared" si="67"/>
        <v>#DIV/0!</v>
      </c>
      <c r="BT37" s="49" t="e">
        <f t="shared" si="67"/>
        <v>#DIV/0!</v>
      </c>
      <c r="BU37" s="49" t="e">
        <f t="shared" si="67"/>
        <v>#DIV/0!</v>
      </c>
      <c r="BV37" s="49" t="e">
        <f t="shared" si="67"/>
        <v>#DIV/0!</v>
      </c>
      <c r="BW37" s="49" t="e">
        <f t="shared" si="67"/>
        <v>#DIV/0!</v>
      </c>
      <c r="BX37" s="49" t="e">
        <f t="shared" si="67"/>
        <v>#DIV/0!</v>
      </c>
      <c r="BY37" s="49" t="e">
        <f t="shared" si="67"/>
        <v>#DIV/0!</v>
      </c>
      <c r="BZ37" s="49" t="e">
        <f t="shared" si="67"/>
        <v>#DIV/0!</v>
      </c>
      <c r="CA37" s="49" t="e">
        <f t="shared" si="67"/>
        <v>#DIV/0!</v>
      </c>
      <c r="CB37" s="49" t="e">
        <f t="shared" si="67"/>
        <v>#DIV/0!</v>
      </c>
      <c r="CC37" s="49" t="e">
        <f t="shared" si="67"/>
        <v>#DIV/0!</v>
      </c>
      <c r="CD37" s="49" t="e">
        <f t="shared" si="67"/>
        <v>#DIV/0!</v>
      </c>
      <c r="CE37" s="49" t="e">
        <f t="shared" si="67"/>
        <v>#DIV/0!</v>
      </c>
      <c r="CF37" s="49" t="e">
        <f t="shared" si="67"/>
        <v>#DIV/0!</v>
      </c>
      <c r="CG37" s="49" t="e">
        <f t="shared" si="67"/>
        <v>#DIV/0!</v>
      </c>
      <c r="CH37" s="49" t="e">
        <f t="shared" si="67"/>
        <v>#DIV/0!</v>
      </c>
      <c r="CI37" s="49" t="e">
        <f t="shared" si="67"/>
        <v>#DIV/0!</v>
      </c>
      <c r="CJ37" s="49" t="e">
        <f t="shared" si="67"/>
        <v>#DIV/0!</v>
      </c>
      <c r="CK37" s="49" t="e">
        <f t="shared" si="67"/>
        <v>#DIV/0!</v>
      </c>
      <c r="CL37" s="49" t="e">
        <f t="shared" ref="CL37:DS37" si="68">CL35*CL29</f>
        <v>#DIV/0!</v>
      </c>
      <c r="CM37" s="49" t="e">
        <f t="shared" si="68"/>
        <v>#DIV/0!</v>
      </c>
      <c r="CN37" s="49" t="e">
        <f t="shared" si="68"/>
        <v>#DIV/0!</v>
      </c>
      <c r="CO37" s="49" t="e">
        <f t="shared" si="68"/>
        <v>#DIV/0!</v>
      </c>
      <c r="CP37" s="49" t="e">
        <f t="shared" si="68"/>
        <v>#DIV/0!</v>
      </c>
      <c r="CQ37" s="49" t="e">
        <f t="shared" si="68"/>
        <v>#DIV/0!</v>
      </c>
      <c r="CR37" s="49" t="e">
        <f t="shared" si="68"/>
        <v>#DIV/0!</v>
      </c>
      <c r="CS37" s="49" t="e">
        <f t="shared" si="68"/>
        <v>#DIV/0!</v>
      </c>
      <c r="CT37" s="49" t="e">
        <f t="shared" si="68"/>
        <v>#DIV/0!</v>
      </c>
      <c r="CU37" s="49" t="e">
        <f t="shared" si="68"/>
        <v>#DIV/0!</v>
      </c>
      <c r="CV37" s="49" t="e">
        <f t="shared" si="68"/>
        <v>#DIV/0!</v>
      </c>
      <c r="CW37" s="49" t="e">
        <f t="shared" si="68"/>
        <v>#DIV/0!</v>
      </c>
      <c r="CX37" s="49" t="e">
        <f t="shared" si="68"/>
        <v>#DIV/0!</v>
      </c>
      <c r="CY37" s="49" t="e">
        <f t="shared" si="68"/>
        <v>#DIV/0!</v>
      </c>
      <c r="CZ37" s="49" t="e">
        <f t="shared" si="68"/>
        <v>#DIV/0!</v>
      </c>
      <c r="DA37" s="49" t="e">
        <f t="shared" si="68"/>
        <v>#DIV/0!</v>
      </c>
      <c r="DB37" s="49" t="e">
        <f t="shared" si="68"/>
        <v>#DIV/0!</v>
      </c>
      <c r="DC37" s="49" t="e">
        <f t="shared" si="68"/>
        <v>#DIV/0!</v>
      </c>
      <c r="DD37" s="49" t="e">
        <f t="shared" si="68"/>
        <v>#DIV/0!</v>
      </c>
      <c r="DE37" s="49" t="e">
        <f t="shared" si="68"/>
        <v>#DIV/0!</v>
      </c>
      <c r="DF37" s="49" t="e">
        <f t="shared" si="68"/>
        <v>#DIV/0!</v>
      </c>
      <c r="DG37" s="49" t="e">
        <f t="shared" si="68"/>
        <v>#DIV/0!</v>
      </c>
      <c r="DH37" s="49" t="e">
        <f t="shared" si="68"/>
        <v>#DIV/0!</v>
      </c>
      <c r="DI37" s="49" t="e">
        <f t="shared" si="68"/>
        <v>#DIV/0!</v>
      </c>
      <c r="DJ37" s="49" t="e">
        <f t="shared" si="68"/>
        <v>#DIV/0!</v>
      </c>
      <c r="DK37" s="49" t="e">
        <f t="shared" si="68"/>
        <v>#DIV/0!</v>
      </c>
      <c r="DL37" s="49" t="e">
        <f t="shared" si="68"/>
        <v>#DIV/0!</v>
      </c>
      <c r="DM37" s="49" t="e">
        <f t="shared" si="68"/>
        <v>#DIV/0!</v>
      </c>
      <c r="DN37" s="49" t="e">
        <f t="shared" si="68"/>
        <v>#DIV/0!</v>
      </c>
      <c r="DO37" s="49" t="e">
        <f t="shared" si="68"/>
        <v>#DIV/0!</v>
      </c>
      <c r="DP37" s="49" t="e">
        <f t="shared" si="68"/>
        <v>#DIV/0!</v>
      </c>
      <c r="DQ37" s="49" t="e">
        <f t="shared" si="68"/>
        <v>#DIV/0!</v>
      </c>
      <c r="DR37" s="49" t="e">
        <f t="shared" si="68"/>
        <v>#DIV/0!</v>
      </c>
      <c r="DS37" s="49" t="e">
        <f t="shared" si="68"/>
        <v>#DIV/0!</v>
      </c>
    </row>
    <row r="38" spans="1:123" x14ac:dyDescent="0.3">
      <c r="A38" s="131"/>
      <c r="B38" s="10"/>
      <c r="C38" s="24"/>
      <c r="D38" s="175"/>
      <c r="E38" s="24"/>
      <c r="F38" s="24"/>
      <c r="G38" s="24"/>
      <c r="H38" s="10"/>
      <c r="I38" s="24"/>
      <c r="J38" s="24"/>
      <c r="K38" s="24"/>
      <c r="L38" s="10"/>
      <c r="N38" s="178" cm="1">
        <f t="array" aca="1" ref="N38" ca="1">INDEX(INDIRECT(VLOOKUP($N$8, $E$104:$F$112, 2, 0)), ROW(30:30), 1)</f>
        <v>0.9</v>
      </c>
      <c r="P38" s="30"/>
      <c r="Q38" s="3"/>
      <c r="R38" s="3"/>
      <c r="S38" s="49"/>
      <c r="T38" s="1"/>
      <c r="U38" s="30"/>
      <c r="V38" s="3"/>
      <c r="W38" s="3"/>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c r="CB38" s="49"/>
      <c r="CC38" s="49"/>
      <c r="CD38" s="49"/>
      <c r="CE38" s="49"/>
      <c r="CF38" s="49"/>
      <c r="CG38" s="49"/>
      <c r="CH38" s="49"/>
      <c r="CI38" s="49"/>
      <c r="CJ38" s="49"/>
      <c r="CK38" s="49"/>
      <c r="CL38" s="49"/>
      <c r="CM38" s="49"/>
      <c r="CN38" s="49"/>
      <c r="CO38" s="49"/>
      <c r="CP38" s="49"/>
      <c r="CQ38" s="49"/>
      <c r="CR38" s="49"/>
      <c r="CS38" s="49"/>
      <c r="CT38" s="49"/>
      <c r="CU38" s="49"/>
      <c r="CV38" s="49"/>
      <c r="CW38" s="49"/>
      <c r="CX38" s="49"/>
      <c r="CY38" s="49"/>
      <c r="CZ38" s="49"/>
      <c r="DA38" s="49"/>
      <c r="DB38" s="49"/>
      <c r="DC38" s="49"/>
      <c r="DD38" s="49"/>
      <c r="DE38" s="49"/>
      <c r="DF38" s="49"/>
      <c r="DG38" s="49"/>
      <c r="DH38" s="49"/>
      <c r="DI38" s="49"/>
      <c r="DJ38" s="49"/>
      <c r="DK38" s="49"/>
      <c r="DL38" s="49"/>
      <c r="DM38" s="49"/>
      <c r="DN38" s="49"/>
      <c r="DO38" s="49"/>
      <c r="DP38" s="49"/>
      <c r="DQ38" s="49"/>
      <c r="DR38" s="49"/>
      <c r="DS38" s="49"/>
    </row>
    <row r="39" spans="1:123" x14ac:dyDescent="0.3">
      <c r="A39" s="131"/>
      <c r="B39" s="88" t="s">
        <v>60</v>
      </c>
      <c r="C39" s="24" t="s">
        <v>9</v>
      </c>
      <c r="D39" s="218">
        <v>0</v>
      </c>
      <c r="E39" s="52">
        <v>0</v>
      </c>
      <c r="F39" s="52">
        <v>0</v>
      </c>
      <c r="G39" s="52">
        <v>0</v>
      </c>
      <c r="H39" s="52">
        <v>0</v>
      </c>
      <c r="I39" s="52">
        <v>0</v>
      </c>
      <c r="J39" s="52">
        <v>0</v>
      </c>
      <c r="K39" s="52">
        <v>20</v>
      </c>
      <c r="L39" s="52">
        <v>20</v>
      </c>
      <c r="N39" s="10"/>
      <c r="P39" s="62"/>
      <c r="Q39" s="7"/>
      <c r="R39" s="7"/>
      <c r="S39" s="48"/>
      <c r="T39" s="1"/>
      <c r="U39" s="62"/>
      <c r="V39" s="7"/>
      <c r="W39" s="7"/>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c r="DO39" s="48"/>
      <c r="DP39" s="48"/>
      <c r="DQ39" s="48"/>
      <c r="DR39" s="48"/>
      <c r="DS39" s="48"/>
    </row>
    <row r="40" spans="1:123" x14ac:dyDescent="0.3">
      <c r="A40" s="131"/>
      <c r="B40" s="88" t="s">
        <v>61</v>
      </c>
      <c r="C40" s="24" t="s">
        <v>3</v>
      </c>
      <c r="D40" s="218">
        <v>0.57999999999999996</v>
      </c>
      <c r="E40" s="52">
        <v>3.72</v>
      </c>
      <c r="F40" s="52">
        <v>0.25</v>
      </c>
      <c r="G40" s="52">
        <v>1.5</v>
      </c>
      <c r="H40" s="52">
        <v>1</v>
      </c>
      <c r="I40" s="52">
        <v>1</v>
      </c>
      <c r="J40" s="52">
        <v>1.5</v>
      </c>
      <c r="K40" s="52">
        <v>25</v>
      </c>
      <c r="L40" s="52">
        <v>25</v>
      </c>
      <c r="N40" s="52" cm="1">
        <f t="array" aca="1" ref="N40" ca="1">INDEX(INDIRECT(VLOOKUP($N$8, $E$104:$F$112, 2, 0)), ROW(32:32), 1)</f>
        <v>0</v>
      </c>
      <c r="P40" s="34" t="s">
        <v>76</v>
      </c>
      <c r="Q40" s="12" t="s">
        <v>95</v>
      </c>
      <c r="R40" s="12" t="s">
        <v>3</v>
      </c>
      <c r="S40" s="13" t="e">
        <f>$D35*(S31+S32+S33)</f>
        <v>#DIV/0!</v>
      </c>
      <c r="T40" s="1"/>
      <c r="U40" s="34" t="s">
        <v>76</v>
      </c>
      <c r="V40" s="12" t="s">
        <v>95</v>
      </c>
      <c r="W40" s="12" t="s">
        <v>3</v>
      </c>
      <c r="X40" s="13" t="e">
        <f t="shared" ref="X40:BC40" si="69">$D35*(X31+X32+X33)</f>
        <v>#DIV/0!</v>
      </c>
      <c r="Y40" s="13" t="e">
        <f t="shared" si="69"/>
        <v>#DIV/0!</v>
      </c>
      <c r="Z40" s="13" t="e">
        <f t="shared" si="69"/>
        <v>#DIV/0!</v>
      </c>
      <c r="AA40" s="13" t="e">
        <f t="shared" si="69"/>
        <v>#DIV/0!</v>
      </c>
      <c r="AB40" s="13" t="e">
        <f t="shared" si="69"/>
        <v>#DIV/0!</v>
      </c>
      <c r="AC40" s="13" t="e">
        <f t="shared" si="69"/>
        <v>#DIV/0!</v>
      </c>
      <c r="AD40" s="13" t="e">
        <f t="shared" si="69"/>
        <v>#DIV/0!</v>
      </c>
      <c r="AE40" s="13" t="e">
        <f t="shared" si="69"/>
        <v>#DIV/0!</v>
      </c>
      <c r="AF40" s="13" t="e">
        <f t="shared" si="69"/>
        <v>#DIV/0!</v>
      </c>
      <c r="AG40" s="13" t="e">
        <f t="shared" si="69"/>
        <v>#DIV/0!</v>
      </c>
      <c r="AH40" s="13" t="e">
        <f t="shared" si="69"/>
        <v>#DIV/0!</v>
      </c>
      <c r="AI40" s="13" t="e">
        <f t="shared" si="69"/>
        <v>#DIV/0!</v>
      </c>
      <c r="AJ40" s="13" t="e">
        <f t="shared" si="69"/>
        <v>#DIV/0!</v>
      </c>
      <c r="AK40" s="13" t="e">
        <f t="shared" si="69"/>
        <v>#DIV/0!</v>
      </c>
      <c r="AL40" s="13" t="e">
        <f t="shared" si="69"/>
        <v>#DIV/0!</v>
      </c>
      <c r="AM40" s="13" t="e">
        <f t="shared" si="69"/>
        <v>#DIV/0!</v>
      </c>
      <c r="AN40" s="13" t="e">
        <f t="shared" si="69"/>
        <v>#DIV/0!</v>
      </c>
      <c r="AO40" s="13" t="e">
        <f t="shared" si="69"/>
        <v>#DIV/0!</v>
      </c>
      <c r="AP40" s="13" t="e">
        <f t="shared" si="69"/>
        <v>#DIV/0!</v>
      </c>
      <c r="AQ40" s="13" t="e">
        <f t="shared" si="69"/>
        <v>#DIV/0!</v>
      </c>
      <c r="AR40" s="13" t="e">
        <f t="shared" si="69"/>
        <v>#DIV/0!</v>
      </c>
      <c r="AS40" s="13" t="e">
        <f t="shared" si="69"/>
        <v>#DIV/0!</v>
      </c>
      <c r="AT40" s="13" t="e">
        <f t="shared" si="69"/>
        <v>#DIV/0!</v>
      </c>
      <c r="AU40" s="13" t="e">
        <f t="shared" si="69"/>
        <v>#DIV/0!</v>
      </c>
      <c r="AV40" s="13" t="e">
        <f t="shared" si="69"/>
        <v>#DIV/0!</v>
      </c>
      <c r="AW40" s="13" t="e">
        <f t="shared" si="69"/>
        <v>#DIV/0!</v>
      </c>
      <c r="AX40" s="13" t="e">
        <f t="shared" si="69"/>
        <v>#DIV/0!</v>
      </c>
      <c r="AY40" s="13" t="e">
        <f t="shared" si="69"/>
        <v>#DIV/0!</v>
      </c>
      <c r="AZ40" s="13" t="e">
        <f t="shared" si="69"/>
        <v>#DIV/0!</v>
      </c>
      <c r="BA40" s="13" t="e">
        <f t="shared" si="69"/>
        <v>#DIV/0!</v>
      </c>
      <c r="BB40" s="13" t="e">
        <f t="shared" si="69"/>
        <v>#DIV/0!</v>
      </c>
      <c r="BC40" s="13" t="e">
        <f t="shared" si="69"/>
        <v>#DIV/0!</v>
      </c>
      <c r="BD40" s="13" t="e">
        <f t="shared" ref="BD40:CI40" si="70">$D35*(BD31+BD32+BD33)</f>
        <v>#DIV/0!</v>
      </c>
      <c r="BE40" s="13" t="e">
        <f t="shared" si="70"/>
        <v>#DIV/0!</v>
      </c>
      <c r="BF40" s="13" t="e">
        <f t="shared" si="70"/>
        <v>#DIV/0!</v>
      </c>
      <c r="BG40" s="13" t="e">
        <f t="shared" si="70"/>
        <v>#DIV/0!</v>
      </c>
      <c r="BH40" s="13" t="e">
        <f t="shared" si="70"/>
        <v>#DIV/0!</v>
      </c>
      <c r="BI40" s="13" t="e">
        <f t="shared" si="70"/>
        <v>#DIV/0!</v>
      </c>
      <c r="BJ40" s="13" t="e">
        <f t="shared" si="70"/>
        <v>#DIV/0!</v>
      </c>
      <c r="BK40" s="13" t="e">
        <f t="shared" si="70"/>
        <v>#DIV/0!</v>
      </c>
      <c r="BL40" s="13" t="e">
        <f t="shared" si="70"/>
        <v>#DIV/0!</v>
      </c>
      <c r="BM40" s="13" t="e">
        <f t="shared" si="70"/>
        <v>#DIV/0!</v>
      </c>
      <c r="BN40" s="13" t="e">
        <f t="shared" si="70"/>
        <v>#DIV/0!</v>
      </c>
      <c r="BO40" s="13" t="e">
        <f t="shared" si="70"/>
        <v>#DIV/0!</v>
      </c>
      <c r="BP40" s="13" t="e">
        <f t="shared" si="70"/>
        <v>#DIV/0!</v>
      </c>
      <c r="BQ40" s="13" t="e">
        <f t="shared" si="70"/>
        <v>#DIV/0!</v>
      </c>
      <c r="BR40" s="13" t="e">
        <f t="shared" si="70"/>
        <v>#DIV/0!</v>
      </c>
      <c r="BS40" s="13" t="e">
        <f t="shared" si="70"/>
        <v>#DIV/0!</v>
      </c>
      <c r="BT40" s="13" t="e">
        <f t="shared" si="70"/>
        <v>#DIV/0!</v>
      </c>
      <c r="BU40" s="13" t="e">
        <f t="shared" si="70"/>
        <v>#DIV/0!</v>
      </c>
      <c r="BV40" s="13" t="e">
        <f t="shared" si="70"/>
        <v>#DIV/0!</v>
      </c>
      <c r="BW40" s="13" t="e">
        <f t="shared" si="70"/>
        <v>#DIV/0!</v>
      </c>
      <c r="BX40" s="13" t="e">
        <f t="shared" si="70"/>
        <v>#DIV/0!</v>
      </c>
      <c r="BY40" s="13" t="e">
        <f t="shared" si="70"/>
        <v>#DIV/0!</v>
      </c>
      <c r="BZ40" s="13" t="e">
        <f t="shared" si="70"/>
        <v>#DIV/0!</v>
      </c>
      <c r="CA40" s="13" t="e">
        <f t="shared" si="70"/>
        <v>#DIV/0!</v>
      </c>
      <c r="CB40" s="13" t="e">
        <f t="shared" si="70"/>
        <v>#DIV/0!</v>
      </c>
      <c r="CC40" s="13" t="e">
        <f t="shared" si="70"/>
        <v>#DIV/0!</v>
      </c>
      <c r="CD40" s="13" t="e">
        <f t="shared" si="70"/>
        <v>#DIV/0!</v>
      </c>
      <c r="CE40" s="13" t="e">
        <f t="shared" si="70"/>
        <v>#DIV/0!</v>
      </c>
      <c r="CF40" s="13" t="e">
        <f t="shared" si="70"/>
        <v>#DIV/0!</v>
      </c>
      <c r="CG40" s="13" t="e">
        <f t="shared" si="70"/>
        <v>#DIV/0!</v>
      </c>
      <c r="CH40" s="13" t="e">
        <f t="shared" si="70"/>
        <v>#DIV/0!</v>
      </c>
      <c r="CI40" s="13" t="e">
        <f t="shared" si="70"/>
        <v>#DIV/0!</v>
      </c>
      <c r="CJ40" s="13" t="e">
        <f t="shared" ref="CJ40:DS40" si="71">$D35*(CJ31+CJ32+CJ33)</f>
        <v>#DIV/0!</v>
      </c>
      <c r="CK40" s="13" t="e">
        <f t="shared" si="71"/>
        <v>#DIV/0!</v>
      </c>
      <c r="CL40" s="13" t="e">
        <f t="shared" si="71"/>
        <v>#DIV/0!</v>
      </c>
      <c r="CM40" s="13" t="e">
        <f t="shared" si="71"/>
        <v>#DIV/0!</v>
      </c>
      <c r="CN40" s="13" t="e">
        <f t="shared" si="71"/>
        <v>#DIV/0!</v>
      </c>
      <c r="CO40" s="13" t="e">
        <f t="shared" si="71"/>
        <v>#DIV/0!</v>
      </c>
      <c r="CP40" s="13" t="e">
        <f t="shared" si="71"/>
        <v>#DIV/0!</v>
      </c>
      <c r="CQ40" s="13" t="e">
        <f t="shared" si="71"/>
        <v>#DIV/0!</v>
      </c>
      <c r="CR40" s="13" t="e">
        <f t="shared" si="71"/>
        <v>#DIV/0!</v>
      </c>
      <c r="CS40" s="13" t="e">
        <f t="shared" si="71"/>
        <v>#DIV/0!</v>
      </c>
      <c r="CT40" s="13" t="e">
        <f t="shared" si="71"/>
        <v>#DIV/0!</v>
      </c>
      <c r="CU40" s="13" t="e">
        <f t="shared" si="71"/>
        <v>#DIV/0!</v>
      </c>
      <c r="CV40" s="13" t="e">
        <f t="shared" si="71"/>
        <v>#DIV/0!</v>
      </c>
      <c r="CW40" s="13" t="e">
        <f t="shared" si="71"/>
        <v>#DIV/0!</v>
      </c>
      <c r="CX40" s="13" t="e">
        <f t="shared" si="71"/>
        <v>#DIV/0!</v>
      </c>
      <c r="CY40" s="13" t="e">
        <f t="shared" si="71"/>
        <v>#DIV/0!</v>
      </c>
      <c r="CZ40" s="13" t="e">
        <f t="shared" si="71"/>
        <v>#DIV/0!</v>
      </c>
      <c r="DA40" s="13" t="e">
        <f t="shared" si="71"/>
        <v>#DIV/0!</v>
      </c>
      <c r="DB40" s="13" t="e">
        <f t="shared" si="71"/>
        <v>#DIV/0!</v>
      </c>
      <c r="DC40" s="13" t="e">
        <f t="shared" si="71"/>
        <v>#DIV/0!</v>
      </c>
      <c r="DD40" s="13" t="e">
        <f t="shared" si="71"/>
        <v>#DIV/0!</v>
      </c>
      <c r="DE40" s="13" t="e">
        <f t="shared" si="71"/>
        <v>#DIV/0!</v>
      </c>
      <c r="DF40" s="13" t="e">
        <f t="shared" si="71"/>
        <v>#DIV/0!</v>
      </c>
      <c r="DG40" s="13" t="e">
        <f t="shared" si="71"/>
        <v>#DIV/0!</v>
      </c>
      <c r="DH40" s="13" t="e">
        <f t="shared" si="71"/>
        <v>#DIV/0!</v>
      </c>
      <c r="DI40" s="13" t="e">
        <f t="shared" si="71"/>
        <v>#DIV/0!</v>
      </c>
      <c r="DJ40" s="13" t="e">
        <f t="shared" si="71"/>
        <v>#DIV/0!</v>
      </c>
      <c r="DK40" s="13" t="e">
        <f t="shared" si="71"/>
        <v>#DIV/0!</v>
      </c>
      <c r="DL40" s="13" t="e">
        <f t="shared" si="71"/>
        <v>#DIV/0!</v>
      </c>
      <c r="DM40" s="13" t="e">
        <f t="shared" si="71"/>
        <v>#DIV/0!</v>
      </c>
      <c r="DN40" s="13" t="e">
        <f t="shared" si="71"/>
        <v>#DIV/0!</v>
      </c>
      <c r="DO40" s="13" t="e">
        <f t="shared" si="71"/>
        <v>#DIV/0!</v>
      </c>
      <c r="DP40" s="13" t="e">
        <f t="shared" si="71"/>
        <v>#DIV/0!</v>
      </c>
      <c r="DQ40" s="13" t="e">
        <f t="shared" si="71"/>
        <v>#DIV/0!</v>
      </c>
      <c r="DR40" s="13" t="e">
        <f t="shared" si="71"/>
        <v>#DIV/0!</v>
      </c>
      <c r="DS40" s="13" t="e">
        <f t="shared" si="71"/>
        <v>#DIV/0!</v>
      </c>
    </row>
    <row r="41" spans="1:123" x14ac:dyDescent="0.3">
      <c r="A41" s="131"/>
      <c r="B41" s="10"/>
      <c r="C41" s="24"/>
      <c r="D41" s="175"/>
      <c r="E41" s="24"/>
      <c r="F41" s="24"/>
      <c r="G41" s="24"/>
      <c r="H41" s="10"/>
      <c r="I41" s="24"/>
      <c r="J41" s="24"/>
      <c r="K41" s="24"/>
      <c r="L41" s="10"/>
      <c r="N41" s="52" cm="1">
        <f t="array" aca="1" ref="N41" ca="1">INDEX(INDIRECT(VLOOKUP($N$8, $E$104:$F$112, 2, 0)), ROW(33:33), 1)</f>
        <v>0.25</v>
      </c>
      <c r="P41" s="24"/>
      <c r="Q41" s="10" t="s">
        <v>96</v>
      </c>
      <c r="R41" s="10" t="s">
        <v>3</v>
      </c>
      <c r="S41" s="16" t="e">
        <f>$D36*S5</f>
        <v>#DIV/0!</v>
      </c>
      <c r="T41" s="1"/>
      <c r="U41" s="24"/>
      <c r="V41" s="10" t="s">
        <v>96</v>
      </c>
      <c r="W41" s="10" t="s">
        <v>3</v>
      </c>
      <c r="X41" s="16" t="e">
        <f t="shared" ref="X41:BC41" si="72">$D36*X5</f>
        <v>#DIV/0!</v>
      </c>
      <c r="Y41" s="16" t="e">
        <f t="shared" si="72"/>
        <v>#DIV/0!</v>
      </c>
      <c r="Z41" s="16" t="e">
        <f t="shared" si="72"/>
        <v>#DIV/0!</v>
      </c>
      <c r="AA41" s="16" t="e">
        <f t="shared" si="72"/>
        <v>#DIV/0!</v>
      </c>
      <c r="AB41" s="16" t="e">
        <f t="shared" si="72"/>
        <v>#DIV/0!</v>
      </c>
      <c r="AC41" s="16" t="e">
        <f t="shared" si="72"/>
        <v>#DIV/0!</v>
      </c>
      <c r="AD41" s="16" t="e">
        <f t="shared" si="72"/>
        <v>#DIV/0!</v>
      </c>
      <c r="AE41" s="16" t="e">
        <f t="shared" si="72"/>
        <v>#DIV/0!</v>
      </c>
      <c r="AF41" s="16" t="e">
        <f t="shared" si="72"/>
        <v>#DIV/0!</v>
      </c>
      <c r="AG41" s="16" t="e">
        <f t="shared" si="72"/>
        <v>#DIV/0!</v>
      </c>
      <c r="AH41" s="16" t="e">
        <f t="shared" si="72"/>
        <v>#DIV/0!</v>
      </c>
      <c r="AI41" s="16" t="e">
        <f t="shared" si="72"/>
        <v>#DIV/0!</v>
      </c>
      <c r="AJ41" s="16" t="e">
        <f t="shared" si="72"/>
        <v>#DIV/0!</v>
      </c>
      <c r="AK41" s="16" t="e">
        <f t="shared" si="72"/>
        <v>#DIV/0!</v>
      </c>
      <c r="AL41" s="16" t="e">
        <f t="shared" si="72"/>
        <v>#DIV/0!</v>
      </c>
      <c r="AM41" s="16" t="e">
        <f t="shared" si="72"/>
        <v>#DIV/0!</v>
      </c>
      <c r="AN41" s="16" t="e">
        <f t="shared" si="72"/>
        <v>#DIV/0!</v>
      </c>
      <c r="AO41" s="16" t="e">
        <f t="shared" si="72"/>
        <v>#DIV/0!</v>
      </c>
      <c r="AP41" s="16" t="e">
        <f t="shared" si="72"/>
        <v>#DIV/0!</v>
      </c>
      <c r="AQ41" s="16" t="e">
        <f t="shared" si="72"/>
        <v>#DIV/0!</v>
      </c>
      <c r="AR41" s="16" t="e">
        <f t="shared" si="72"/>
        <v>#DIV/0!</v>
      </c>
      <c r="AS41" s="16" t="e">
        <f t="shared" si="72"/>
        <v>#DIV/0!</v>
      </c>
      <c r="AT41" s="16" t="e">
        <f t="shared" si="72"/>
        <v>#DIV/0!</v>
      </c>
      <c r="AU41" s="16" t="e">
        <f t="shared" si="72"/>
        <v>#DIV/0!</v>
      </c>
      <c r="AV41" s="16" t="e">
        <f t="shared" si="72"/>
        <v>#DIV/0!</v>
      </c>
      <c r="AW41" s="16" t="e">
        <f t="shared" si="72"/>
        <v>#DIV/0!</v>
      </c>
      <c r="AX41" s="16" t="e">
        <f t="shared" si="72"/>
        <v>#DIV/0!</v>
      </c>
      <c r="AY41" s="16" t="e">
        <f t="shared" si="72"/>
        <v>#DIV/0!</v>
      </c>
      <c r="AZ41" s="16" t="e">
        <f t="shared" si="72"/>
        <v>#DIV/0!</v>
      </c>
      <c r="BA41" s="16" t="e">
        <f t="shared" si="72"/>
        <v>#DIV/0!</v>
      </c>
      <c r="BB41" s="16" t="e">
        <f t="shared" si="72"/>
        <v>#DIV/0!</v>
      </c>
      <c r="BC41" s="16" t="e">
        <f t="shared" si="72"/>
        <v>#DIV/0!</v>
      </c>
      <c r="BD41" s="16" t="e">
        <f t="shared" ref="BD41:CI41" si="73">$D36*BD5</f>
        <v>#DIV/0!</v>
      </c>
      <c r="BE41" s="16" t="e">
        <f t="shared" si="73"/>
        <v>#DIV/0!</v>
      </c>
      <c r="BF41" s="16" t="e">
        <f t="shared" si="73"/>
        <v>#DIV/0!</v>
      </c>
      <c r="BG41" s="16" t="e">
        <f t="shared" si="73"/>
        <v>#DIV/0!</v>
      </c>
      <c r="BH41" s="16" t="e">
        <f t="shared" si="73"/>
        <v>#DIV/0!</v>
      </c>
      <c r="BI41" s="16" t="e">
        <f t="shared" si="73"/>
        <v>#DIV/0!</v>
      </c>
      <c r="BJ41" s="16" t="e">
        <f t="shared" si="73"/>
        <v>#DIV/0!</v>
      </c>
      <c r="BK41" s="16" t="e">
        <f t="shared" si="73"/>
        <v>#DIV/0!</v>
      </c>
      <c r="BL41" s="16" t="e">
        <f t="shared" si="73"/>
        <v>#DIV/0!</v>
      </c>
      <c r="BM41" s="16" t="e">
        <f t="shared" si="73"/>
        <v>#DIV/0!</v>
      </c>
      <c r="BN41" s="16" t="e">
        <f t="shared" si="73"/>
        <v>#DIV/0!</v>
      </c>
      <c r="BO41" s="16" t="e">
        <f t="shared" si="73"/>
        <v>#DIV/0!</v>
      </c>
      <c r="BP41" s="16" t="e">
        <f t="shared" si="73"/>
        <v>#DIV/0!</v>
      </c>
      <c r="BQ41" s="16" t="e">
        <f t="shared" si="73"/>
        <v>#DIV/0!</v>
      </c>
      <c r="BR41" s="16" t="e">
        <f t="shared" si="73"/>
        <v>#DIV/0!</v>
      </c>
      <c r="BS41" s="16" t="e">
        <f t="shared" si="73"/>
        <v>#DIV/0!</v>
      </c>
      <c r="BT41" s="16" t="e">
        <f t="shared" si="73"/>
        <v>#DIV/0!</v>
      </c>
      <c r="BU41" s="16" t="e">
        <f t="shared" si="73"/>
        <v>#DIV/0!</v>
      </c>
      <c r="BV41" s="16" t="e">
        <f t="shared" si="73"/>
        <v>#DIV/0!</v>
      </c>
      <c r="BW41" s="16" t="e">
        <f t="shared" si="73"/>
        <v>#DIV/0!</v>
      </c>
      <c r="BX41" s="16" t="e">
        <f t="shared" si="73"/>
        <v>#DIV/0!</v>
      </c>
      <c r="BY41" s="16" t="e">
        <f t="shared" si="73"/>
        <v>#DIV/0!</v>
      </c>
      <c r="BZ41" s="16" t="e">
        <f t="shared" si="73"/>
        <v>#DIV/0!</v>
      </c>
      <c r="CA41" s="16" t="e">
        <f t="shared" si="73"/>
        <v>#DIV/0!</v>
      </c>
      <c r="CB41" s="16" t="e">
        <f t="shared" si="73"/>
        <v>#DIV/0!</v>
      </c>
      <c r="CC41" s="16" t="e">
        <f t="shared" si="73"/>
        <v>#DIV/0!</v>
      </c>
      <c r="CD41" s="16" t="e">
        <f t="shared" si="73"/>
        <v>#DIV/0!</v>
      </c>
      <c r="CE41" s="16" t="e">
        <f t="shared" si="73"/>
        <v>#DIV/0!</v>
      </c>
      <c r="CF41" s="16" t="e">
        <f t="shared" si="73"/>
        <v>#DIV/0!</v>
      </c>
      <c r="CG41" s="16" t="e">
        <f t="shared" si="73"/>
        <v>#DIV/0!</v>
      </c>
      <c r="CH41" s="16" t="e">
        <f t="shared" si="73"/>
        <v>#DIV/0!</v>
      </c>
      <c r="CI41" s="16" t="e">
        <f t="shared" si="73"/>
        <v>#DIV/0!</v>
      </c>
      <c r="CJ41" s="16" t="e">
        <f t="shared" ref="CJ41:DS41" si="74">$D36*CJ5</f>
        <v>#DIV/0!</v>
      </c>
      <c r="CK41" s="16" t="e">
        <f t="shared" si="74"/>
        <v>#DIV/0!</v>
      </c>
      <c r="CL41" s="16" t="e">
        <f t="shared" si="74"/>
        <v>#DIV/0!</v>
      </c>
      <c r="CM41" s="16" t="e">
        <f t="shared" si="74"/>
        <v>#DIV/0!</v>
      </c>
      <c r="CN41" s="16" t="e">
        <f t="shared" si="74"/>
        <v>#DIV/0!</v>
      </c>
      <c r="CO41" s="16" t="e">
        <f t="shared" si="74"/>
        <v>#DIV/0!</v>
      </c>
      <c r="CP41" s="16" t="e">
        <f t="shared" si="74"/>
        <v>#DIV/0!</v>
      </c>
      <c r="CQ41" s="16" t="e">
        <f t="shared" si="74"/>
        <v>#DIV/0!</v>
      </c>
      <c r="CR41" s="16" t="e">
        <f t="shared" si="74"/>
        <v>#DIV/0!</v>
      </c>
      <c r="CS41" s="16" t="e">
        <f t="shared" si="74"/>
        <v>#DIV/0!</v>
      </c>
      <c r="CT41" s="16" t="e">
        <f t="shared" si="74"/>
        <v>#DIV/0!</v>
      </c>
      <c r="CU41" s="16" t="e">
        <f t="shared" si="74"/>
        <v>#DIV/0!</v>
      </c>
      <c r="CV41" s="16" t="e">
        <f t="shared" si="74"/>
        <v>#DIV/0!</v>
      </c>
      <c r="CW41" s="16" t="e">
        <f t="shared" si="74"/>
        <v>#DIV/0!</v>
      </c>
      <c r="CX41" s="16" t="e">
        <f t="shared" si="74"/>
        <v>#DIV/0!</v>
      </c>
      <c r="CY41" s="16" t="e">
        <f t="shared" si="74"/>
        <v>#DIV/0!</v>
      </c>
      <c r="CZ41" s="16" t="e">
        <f t="shared" si="74"/>
        <v>#DIV/0!</v>
      </c>
      <c r="DA41" s="16" t="e">
        <f t="shared" si="74"/>
        <v>#DIV/0!</v>
      </c>
      <c r="DB41" s="16" t="e">
        <f t="shared" si="74"/>
        <v>#DIV/0!</v>
      </c>
      <c r="DC41" s="16" t="e">
        <f t="shared" si="74"/>
        <v>#DIV/0!</v>
      </c>
      <c r="DD41" s="16" t="e">
        <f t="shared" si="74"/>
        <v>#DIV/0!</v>
      </c>
      <c r="DE41" s="16" t="e">
        <f t="shared" si="74"/>
        <v>#DIV/0!</v>
      </c>
      <c r="DF41" s="16" t="e">
        <f t="shared" si="74"/>
        <v>#DIV/0!</v>
      </c>
      <c r="DG41" s="16" t="e">
        <f t="shared" si="74"/>
        <v>#DIV/0!</v>
      </c>
      <c r="DH41" s="16" t="e">
        <f t="shared" si="74"/>
        <v>#DIV/0!</v>
      </c>
      <c r="DI41" s="16" t="e">
        <f t="shared" si="74"/>
        <v>#DIV/0!</v>
      </c>
      <c r="DJ41" s="16" t="e">
        <f t="shared" si="74"/>
        <v>#DIV/0!</v>
      </c>
      <c r="DK41" s="16" t="e">
        <f t="shared" si="74"/>
        <v>#DIV/0!</v>
      </c>
      <c r="DL41" s="16" t="e">
        <f t="shared" si="74"/>
        <v>#DIV/0!</v>
      </c>
      <c r="DM41" s="16" t="e">
        <f t="shared" si="74"/>
        <v>#DIV/0!</v>
      </c>
      <c r="DN41" s="16" t="e">
        <f t="shared" si="74"/>
        <v>#DIV/0!</v>
      </c>
      <c r="DO41" s="16" t="e">
        <f t="shared" si="74"/>
        <v>#DIV/0!</v>
      </c>
      <c r="DP41" s="16" t="e">
        <f t="shared" si="74"/>
        <v>#DIV/0!</v>
      </c>
      <c r="DQ41" s="16" t="e">
        <f t="shared" si="74"/>
        <v>#DIV/0!</v>
      </c>
      <c r="DR41" s="16" t="e">
        <f t="shared" si="74"/>
        <v>#DIV/0!</v>
      </c>
      <c r="DS41" s="16" t="e">
        <f t="shared" si="74"/>
        <v>#DIV/0!</v>
      </c>
    </row>
    <row r="42" spans="1:123" x14ac:dyDescent="0.3">
      <c r="A42" s="131"/>
      <c r="B42" s="91" t="s">
        <v>92</v>
      </c>
      <c r="C42" s="24" t="s">
        <v>13</v>
      </c>
      <c r="D42" s="175">
        <v>1</v>
      </c>
      <c r="E42" s="24">
        <v>2</v>
      </c>
      <c r="F42" s="24">
        <v>1</v>
      </c>
      <c r="G42" s="24">
        <v>3</v>
      </c>
      <c r="H42" s="21">
        <v>0.5</v>
      </c>
      <c r="I42" s="24">
        <v>1</v>
      </c>
      <c r="J42" s="24">
        <v>3</v>
      </c>
      <c r="K42" s="24">
        <v>3</v>
      </c>
      <c r="L42" s="21">
        <v>3</v>
      </c>
      <c r="N42" s="223"/>
      <c r="P42" s="30"/>
      <c r="Q42" s="10"/>
      <c r="R42" s="10"/>
      <c r="S42" s="16"/>
      <c r="T42" s="1"/>
      <c r="U42" s="30"/>
      <c r="V42" s="10"/>
      <c r="W42" s="10"/>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row>
    <row r="43" spans="1:123" x14ac:dyDescent="0.3">
      <c r="A43" s="131"/>
      <c r="B43" s="91" t="s">
        <v>93</v>
      </c>
      <c r="C43" s="24" t="s">
        <v>13</v>
      </c>
      <c r="D43" s="175">
        <v>0</v>
      </c>
      <c r="E43" s="24">
        <v>0</v>
      </c>
      <c r="F43" s="24">
        <v>0</v>
      </c>
      <c r="G43" s="24">
        <v>0</v>
      </c>
      <c r="H43" s="21">
        <v>0</v>
      </c>
      <c r="I43" s="24">
        <v>0</v>
      </c>
      <c r="J43" s="24">
        <v>0</v>
      </c>
      <c r="K43" s="24">
        <v>0</v>
      </c>
      <c r="L43" s="21">
        <v>0</v>
      </c>
      <c r="N43" s="21" cm="1">
        <f t="array" aca="1" ref="N43" ca="1">INDEX(INDIRECT(VLOOKUP($N$8, $E$104:$F$112, 2, 0)), ROW(35:35), 1)</f>
        <v>1</v>
      </c>
      <c r="P43" s="30"/>
      <c r="Q43" s="3" t="s">
        <v>97</v>
      </c>
      <c r="R43" s="3" t="s">
        <v>3</v>
      </c>
      <c r="S43" s="49" t="e">
        <f>SUM(S40:S41)</f>
        <v>#DIV/0!</v>
      </c>
      <c r="T43" s="1"/>
      <c r="U43" s="30"/>
      <c r="V43" s="3" t="s">
        <v>97</v>
      </c>
      <c r="W43" s="3" t="s">
        <v>3</v>
      </c>
      <c r="X43" s="49" t="e">
        <f>SUM(X40:X41)</f>
        <v>#DIV/0!</v>
      </c>
      <c r="Y43" s="49" t="e">
        <f>SUM(Y40:Y41)</f>
        <v>#DIV/0!</v>
      </c>
      <c r="Z43" s="49" t="e">
        <f t="shared" ref="Z43:CK43" si="75">SUM(Z40:Z41)</f>
        <v>#DIV/0!</v>
      </c>
      <c r="AA43" s="49" t="e">
        <f t="shared" si="75"/>
        <v>#DIV/0!</v>
      </c>
      <c r="AB43" s="49" t="e">
        <f t="shared" si="75"/>
        <v>#DIV/0!</v>
      </c>
      <c r="AC43" s="49" t="e">
        <f t="shared" si="75"/>
        <v>#DIV/0!</v>
      </c>
      <c r="AD43" s="49" t="e">
        <f t="shared" si="75"/>
        <v>#DIV/0!</v>
      </c>
      <c r="AE43" s="49" t="e">
        <f t="shared" si="75"/>
        <v>#DIV/0!</v>
      </c>
      <c r="AF43" s="49" t="e">
        <f t="shared" si="75"/>
        <v>#DIV/0!</v>
      </c>
      <c r="AG43" s="49" t="e">
        <f t="shared" si="75"/>
        <v>#DIV/0!</v>
      </c>
      <c r="AH43" s="49" t="e">
        <f t="shared" si="75"/>
        <v>#DIV/0!</v>
      </c>
      <c r="AI43" s="49" t="e">
        <f t="shared" si="75"/>
        <v>#DIV/0!</v>
      </c>
      <c r="AJ43" s="49" t="e">
        <f t="shared" si="75"/>
        <v>#DIV/0!</v>
      </c>
      <c r="AK43" s="49" t="e">
        <f t="shared" si="75"/>
        <v>#DIV/0!</v>
      </c>
      <c r="AL43" s="49" t="e">
        <f t="shared" si="75"/>
        <v>#DIV/0!</v>
      </c>
      <c r="AM43" s="49" t="e">
        <f t="shared" si="75"/>
        <v>#DIV/0!</v>
      </c>
      <c r="AN43" s="49" t="e">
        <f t="shared" si="75"/>
        <v>#DIV/0!</v>
      </c>
      <c r="AO43" s="49" t="e">
        <f t="shared" si="75"/>
        <v>#DIV/0!</v>
      </c>
      <c r="AP43" s="49" t="e">
        <f t="shared" si="75"/>
        <v>#DIV/0!</v>
      </c>
      <c r="AQ43" s="49" t="e">
        <f t="shared" si="75"/>
        <v>#DIV/0!</v>
      </c>
      <c r="AR43" s="49" t="e">
        <f t="shared" si="75"/>
        <v>#DIV/0!</v>
      </c>
      <c r="AS43" s="49" t="e">
        <f t="shared" si="75"/>
        <v>#DIV/0!</v>
      </c>
      <c r="AT43" s="49" t="e">
        <f t="shared" si="75"/>
        <v>#DIV/0!</v>
      </c>
      <c r="AU43" s="49" t="e">
        <f t="shared" si="75"/>
        <v>#DIV/0!</v>
      </c>
      <c r="AV43" s="49" t="e">
        <f t="shared" si="75"/>
        <v>#DIV/0!</v>
      </c>
      <c r="AW43" s="49" t="e">
        <f t="shared" si="75"/>
        <v>#DIV/0!</v>
      </c>
      <c r="AX43" s="49" t="e">
        <f t="shared" si="75"/>
        <v>#DIV/0!</v>
      </c>
      <c r="AY43" s="49" t="e">
        <f t="shared" si="75"/>
        <v>#DIV/0!</v>
      </c>
      <c r="AZ43" s="49" t="e">
        <f t="shared" si="75"/>
        <v>#DIV/0!</v>
      </c>
      <c r="BA43" s="49" t="e">
        <f t="shared" si="75"/>
        <v>#DIV/0!</v>
      </c>
      <c r="BB43" s="49" t="e">
        <f t="shared" si="75"/>
        <v>#DIV/0!</v>
      </c>
      <c r="BC43" s="49" t="e">
        <f t="shared" si="75"/>
        <v>#DIV/0!</v>
      </c>
      <c r="BD43" s="49" t="e">
        <f t="shared" si="75"/>
        <v>#DIV/0!</v>
      </c>
      <c r="BE43" s="49" t="e">
        <f t="shared" si="75"/>
        <v>#DIV/0!</v>
      </c>
      <c r="BF43" s="49" t="e">
        <f t="shared" si="75"/>
        <v>#DIV/0!</v>
      </c>
      <c r="BG43" s="49" t="e">
        <f t="shared" si="75"/>
        <v>#DIV/0!</v>
      </c>
      <c r="BH43" s="49" t="e">
        <f t="shared" si="75"/>
        <v>#DIV/0!</v>
      </c>
      <c r="BI43" s="49" t="e">
        <f t="shared" si="75"/>
        <v>#DIV/0!</v>
      </c>
      <c r="BJ43" s="49" t="e">
        <f t="shared" si="75"/>
        <v>#DIV/0!</v>
      </c>
      <c r="BK43" s="49" t="e">
        <f t="shared" si="75"/>
        <v>#DIV/0!</v>
      </c>
      <c r="BL43" s="49" t="e">
        <f t="shared" si="75"/>
        <v>#DIV/0!</v>
      </c>
      <c r="BM43" s="49" t="e">
        <f t="shared" si="75"/>
        <v>#DIV/0!</v>
      </c>
      <c r="BN43" s="49" t="e">
        <f t="shared" si="75"/>
        <v>#DIV/0!</v>
      </c>
      <c r="BO43" s="49" t="e">
        <f t="shared" si="75"/>
        <v>#DIV/0!</v>
      </c>
      <c r="BP43" s="49" t="e">
        <f t="shared" si="75"/>
        <v>#DIV/0!</v>
      </c>
      <c r="BQ43" s="49" t="e">
        <f t="shared" si="75"/>
        <v>#DIV/0!</v>
      </c>
      <c r="BR43" s="49" t="e">
        <f t="shared" si="75"/>
        <v>#DIV/0!</v>
      </c>
      <c r="BS43" s="49" t="e">
        <f t="shared" si="75"/>
        <v>#DIV/0!</v>
      </c>
      <c r="BT43" s="49" t="e">
        <f t="shared" si="75"/>
        <v>#DIV/0!</v>
      </c>
      <c r="BU43" s="49" t="e">
        <f t="shared" si="75"/>
        <v>#DIV/0!</v>
      </c>
      <c r="BV43" s="49" t="e">
        <f t="shared" si="75"/>
        <v>#DIV/0!</v>
      </c>
      <c r="BW43" s="49" t="e">
        <f t="shared" si="75"/>
        <v>#DIV/0!</v>
      </c>
      <c r="BX43" s="49" t="e">
        <f t="shared" si="75"/>
        <v>#DIV/0!</v>
      </c>
      <c r="BY43" s="49" t="e">
        <f t="shared" si="75"/>
        <v>#DIV/0!</v>
      </c>
      <c r="BZ43" s="49" t="e">
        <f t="shared" si="75"/>
        <v>#DIV/0!</v>
      </c>
      <c r="CA43" s="49" t="e">
        <f t="shared" si="75"/>
        <v>#DIV/0!</v>
      </c>
      <c r="CB43" s="49" t="e">
        <f t="shared" si="75"/>
        <v>#DIV/0!</v>
      </c>
      <c r="CC43" s="49" t="e">
        <f t="shared" si="75"/>
        <v>#DIV/0!</v>
      </c>
      <c r="CD43" s="49" t="e">
        <f t="shared" si="75"/>
        <v>#DIV/0!</v>
      </c>
      <c r="CE43" s="49" t="e">
        <f t="shared" si="75"/>
        <v>#DIV/0!</v>
      </c>
      <c r="CF43" s="49" t="e">
        <f t="shared" si="75"/>
        <v>#DIV/0!</v>
      </c>
      <c r="CG43" s="49" t="e">
        <f t="shared" si="75"/>
        <v>#DIV/0!</v>
      </c>
      <c r="CH43" s="49" t="e">
        <f t="shared" si="75"/>
        <v>#DIV/0!</v>
      </c>
      <c r="CI43" s="49" t="e">
        <f t="shared" si="75"/>
        <v>#DIV/0!</v>
      </c>
      <c r="CJ43" s="49" t="e">
        <f t="shared" si="75"/>
        <v>#DIV/0!</v>
      </c>
      <c r="CK43" s="49" t="e">
        <f t="shared" si="75"/>
        <v>#DIV/0!</v>
      </c>
      <c r="CL43" s="49" t="e">
        <f t="shared" ref="CL43:DS43" si="76">SUM(CL40:CL41)</f>
        <v>#DIV/0!</v>
      </c>
      <c r="CM43" s="49" t="e">
        <f t="shared" si="76"/>
        <v>#DIV/0!</v>
      </c>
      <c r="CN43" s="49" t="e">
        <f t="shared" si="76"/>
        <v>#DIV/0!</v>
      </c>
      <c r="CO43" s="49" t="e">
        <f t="shared" si="76"/>
        <v>#DIV/0!</v>
      </c>
      <c r="CP43" s="49" t="e">
        <f t="shared" si="76"/>
        <v>#DIV/0!</v>
      </c>
      <c r="CQ43" s="49" t="e">
        <f t="shared" si="76"/>
        <v>#DIV/0!</v>
      </c>
      <c r="CR43" s="49" t="e">
        <f t="shared" si="76"/>
        <v>#DIV/0!</v>
      </c>
      <c r="CS43" s="49" t="e">
        <f t="shared" si="76"/>
        <v>#DIV/0!</v>
      </c>
      <c r="CT43" s="49" t="e">
        <f t="shared" si="76"/>
        <v>#DIV/0!</v>
      </c>
      <c r="CU43" s="49" t="e">
        <f t="shared" si="76"/>
        <v>#DIV/0!</v>
      </c>
      <c r="CV43" s="49" t="e">
        <f t="shared" si="76"/>
        <v>#DIV/0!</v>
      </c>
      <c r="CW43" s="49" t="e">
        <f t="shared" si="76"/>
        <v>#DIV/0!</v>
      </c>
      <c r="CX43" s="49" t="e">
        <f t="shared" si="76"/>
        <v>#DIV/0!</v>
      </c>
      <c r="CY43" s="49" t="e">
        <f t="shared" si="76"/>
        <v>#DIV/0!</v>
      </c>
      <c r="CZ43" s="49" t="e">
        <f t="shared" si="76"/>
        <v>#DIV/0!</v>
      </c>
      <c r="DA43" s="49" t="e">
        <f t="shared" si="76"/>
        <v>#DIV/0!</v>
      </c>
      <c r="DB43" s="49" t="e">
        <f t="shared" si="76"/>
        <v>#DIV/0!</v>
      </c>
      <c r="DC43" s="49" t="e">
        <f t="shared" si="76"/>
        <v>#DIV/0!</v>
      </c>
      <c r="DD43" s="49" t="e">
        <f t="shared" si="76"/>
        <v>#DIV/0!</v>
      </c>
      <c r="DE43" s="49" t="e">
        <f t="shared" si="76"/>
        <v>#DIV/0!</v>
      </c>
      <c r="DF43" s="49" t="e">
        <f t="shared" si="76"/>
        <v>#DIV/0!</v>
      </c>
      <c r="DG43" s="49" t="e">
        <f t="shared" si="76"/>
        <v>#DIV/0!</v>
      </c>
      <c r="DH43" s="49" t="e">
        <f t="shared" si="76"/>
        <v>#DIV/0!</v>
      </c>
      <c r="DI43" s="49" t="e">
        <f t="shared" si="76"/>
        <v>#DIV/0!</v>
      </c>
      <c r="DJ43" s="49" t="e">
        <f t="shared" si="76"/>
        <v>#DIV/0!</v>
      </c>
      <c r="DK43" s="49" t="e">
        <f t="shared" si="76"/>
        <v>#DIV/0!</v>
      </c>
      <c r="DL43" s="49" t="e">
        <f t="shared" si="76"/>
        <v>#DIV/0!</v>
      </c>
      <c r="DM43" s="49" t="e">
        <f t="shared" si="76"/>
        <v>#DIV/0!</v>
      </c>
      <c r="DN43" s="49" t="e">
        <f t="shared" si="76"/>
        <v>#DIV/0!</v>
      </c>
      <c r="DO43" s="49" t="e">
        <f t="shared" si="76"/>
        <v>#DIV/0!</v>
      </c>
      <c r="DP43" s="49" t="e">
        <f t="shared" si="76"/>
        <v>#DIV/0!</v>
      </c>
      <c r="DQ43" s="49" t="e">
        <f t="shared" si="76"/>
        <v>#DIV/0!</v>
      </c>
      <c r="DR43" s="49" t="e">
        <f t="shared" si="76"/>
        <v>#DIV/0!</v>
      </c>
      <c r="DS43" s="49" t="e">
        <f t="shared" si="76"/>
        <v>#DIV/0!</v>
      </c>
    </row>
    <row r="44" spans="1:123" x14ac:dyDescent="0.3">
      <c r="A44" s="131"/>
      <c r="B44" s="10"/>
      <c r="C44" s="24"/>
      <c r="D44" s="175"/>
      <c r="E44" s="24"/>
      <c r="F44" s="24"/>
      <c r="G44" s="24"/>
      <c r="H44" s="10"/>
      <c r="I44" s="24"/>
      <c r="J44" s="24"/>
      <c r="K44" s="24"/>
      <c r="L44" s="10"/>
      <c r="N44" s="21" cm="1">
        <f t="array" aca="1" ref="N44" ca="1">INDEX(INDIRECT(VLOOKUP($N$8, $E$104:$F$112, 2, 0)), ROW(36:36), 1)</f>
        <v>0</v>
      </c>
      <c r="P44" s="30"/>
      <c r="Q44" s="10"/>
      <c r="R44" s="10"/>
      <c r="S44" s="10"/>
      <c r="T44" s="1"/>
      <c r="U44" s="3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row>
    <row r="45" spans="1:123" x14ac:dyDescent="0.3">
      <c r="A45" s="131"/>
      <c r="B45" s="90" t="s">
        <v>62</v>
      </c>
      <c r="C45" s="24" t="s">
        <v>13</v>
      </c>
      <c r="D45" s="175">
        <v>0.5</v>
      </c>
      <c r="E45" s="24">
        <v>0.5</v>
      </c>
      <c r="F45" s="24">
        <v>0.25</v>
      </c>
      <c r="G45" s="24">
        <v>0.75</v>
      </c>
      <c r="H45" s="183">
        <v>0.1</v>
      </c>
      <c r="I45" s="24">
        <v>0.5</v>
      </c>
      <c r="J45" s="24">
        <v>0.75</v>
      </c>
      <c r="K45" s="24">
        <v>0.75</v>
      </c>
      <c r="L45" s="183">
        <v>0.75</v>
      </c>
      <c r="N45" s="10"/>
      <c r="P45" s="62"/>
      <c r="Q45" s="11"/>
      <c r="R45" s="11"/>
      <c r="S45" s="58"/>
      <c r="T45" s="1"/>
      <c r="U45" s="62"/>
      <c r="V45" s="11"/>
      <c r="W45" s="11"/>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8"/>
      <c r="DD45" s="58"/>
      <c r="DE45" s="58"/>
      <c r="DF45" s="58"/>
      <c r="DG45" s="58"/>
      <c r="DH45" s="58"/>
      <c r="DI45" s="58"/>
      <c r="DJ45" s="58"/>
      <c r="DK45" s="58"/>
      <c r="DL45" s="58"/>
      <c r="DM45" s="58"/>
      <c r="DN45" s="58"/>
      <c r="DO45" s="58"/>
      <c r="DP45" s="58"/>
      <c r="DQ45" s="58"/>
      <c r="DR45" s="58"/>
      <c r="DS45" s="58"/>
    </row>
    <row r="46" spans="1:123" x14ac:dyDescent="0.3">
      <c r="A46" s="131"/>
      <c r="B46" s="90" t="s">
        <v>63</v>
      </c>
      <c r="C46" s="24" t="s">
        <v>13</v>
      </c>
      <c r="D46" s="175">
        <v>0.5</v>
      </c>
      <c r="E46" s="24">
        <v>0.1</v>
      </c>
      <c r="F46" s="24">
        <v>0.1</v>
      </c>
      <c r="G46" s="24">
        <v>0.25</v>
      </c>
      <c r="H46" s="183">
        <v>0.1</v>
      </c>
      <c r="I46" s="24">
        <v>0.25</v>
      </c>
      <c r="J46" s="24">
        <v>0.5</v>
      </c>
      <c r="K46" s="24">
        <v>0.5</v>
      </c>
      <c r="L46" s="183">
        <v>0.5</v>
      </c>
      <c r="N46" s="183" cm="1">
        <f t="array" aca="1" ref="N46" ca="1">INDEX(INDIRECT(VLOOKUP($N$8, $E$104:$F$112, 2, 0)), ROW(38:38), 1)</f>
        <v>0.25</v>
      </c>
      <c r="P46" s="34" t="s">
        <v>1</v>
      </c>
      <c r="Q46" s="12" t="s">
        <v>99</v>
      </c>
      <c r="R46" s="12" t="s">
        <v>13</v>
      </c>
      <c r="S46" s="43" t="e">
        <f>SUM(S31:S33)*$D55</f>
        <v>#DIV/0!</v>
      </c>
      <c r="T46" s="1"/>
      <c r="U46" s="34" t="s">
        <v>1</v>
      </c>
      <c r="V46" s="12" t="s">
        <v>99</v>
      </c>
      <c r="W46" s="12" t="s">
        <v>13</v>
      </c>
      <c r="X46" s="43" t="e">
        <f t="shared" ref="X46:BC46" si="77">SUM(X31:X33)*$D55</f>
        <v>#DIV/0!</v>
      </c>
      <c r="Y46" s="43" t="e">
        <f t="shared" si="77"/>
        <v>#DIV/0!</v>
      </c>
      <c r="Z46" s="43" t="e">
        <f t="shared" si="77"/>
        <v>#DIV/0!</v>
      </c>
      <c r="AA46" s="43" t="e">
        <f t="shared" si="77"/>
        <v>#DIV/0!</v>
      </c>
      <c r="AB46" s="43" t="e">
        <f t="shared" si="77"/>
        <v>#DIV/0!</v>
      </c>
      <c r="AC46" s="43" t="e">
        <f t="shared" si="77"/>
        <v>#DIV/0!</v>
      </c>
      <c r="AD46" s="43" t="e">
        <f t="shared" si="77"/>
        <v>#DIV/0!</v>
      </c>
      <c r="AE46" s="43" t="e">
        <f t="shared" si="77"/>
        <v>#DIV/0!</v>
      </c>
      <c r="AF46" s="43" t="e">
        <f t="shared" si="77"/>
        <v>#DIV/0!</v>
      </c>
      <c r="AG46" s="43" t="e">
        <f t="shared" si="77"/>
        <v>#DIV/0!</v>
      </c>
      <c r="AH46" s="43" t="e">
        <f t="shared" si="77"/>
        <v>#DIV/0!</v>
      </c>
      <c r="AI46" s="43" t="e">
        <f t="shared" si="77"/>
        <v>#DIV/0!</v>
      </c>
      <c r="AJ46" s="43" t="e">
        <f t="shared" si="77"/>
        <v>#DIV/0!</v>
      </c>
      <c r="AK46" s="43" t="e">
        <f t="shared" si="77"/>
        <v>#DIV/0!</v>
      </c>
      <c r="AL46" s="43" t="e">
        <f t="shared" si="77"/>
        <v>#DIV/0!</v>
      </c>
      <c r="AM46" s="43" t="e">
        <f t="shared" si="77"/>
        <v>#DIV/0!</v>
      </c>
      <c r="AN46" s="43" t="e">
        <f t="shared" si="77"/>
        <v>#DIV/0!</v>
      </c>
      <c r="AO46" s="43" t="e">
        <f t="shared" si="77"/>
        <v>#DIV/0!</v>
      </c>
      <c r="AP46" s="43" t="e">
        <f t="shared" si="77"/>
        <v>#DIV/0!</v>
      </c>
      <c r="AQ46" s="43" t="e">
        <f t="shared" si="77"/>
        <v>#DIV/0!</v>
      </c>
      <c r="AR46" s="43" t="e">
        <f t="shared" si="77"/>
        <v>#DIV/0!</v>
      </c>
      <c r="AS46" s="43" t="e">
        <f t="shared" si="77"/>
        <v>#DIV/0!</v>
      </c>
      <c r="AT46" s="43" t="e">
        <f t="shared" si="77"/>
        <v>#DIV/0!</v>
      </c>
      <c r="AU46" s="43" t="e">
        <f t="shared" si="77"/>
        <v>#DIV/0!</v>
      </c>
      <c r="AV46" s="43" t="e">
        <f t="shared" si="77"/>
        <v>#DIV/0!</v>
      </c>
      <c r="AW46" s="43" t="e">
        <f t="shared" si="77"/>
        <v>#DIV/0!</v>
      </c>
      <c r="AX46" s="43" t="e">
        <f t="shared" si="77"/>
        <v>#DIV/0!</v>
      </c>
      <c r="AY46" s="43" t="e">
        <f t="shared" si="77"/>
        <v>#DIV/0!</v>
      </c>
      <c r="AZ46" s="43" t="e">
        <f t="shared" si="77"/>
        <v>#DIV/0!</v>
      </c>
      <c r="BA46" s="43" t="e">
        <f t="shared" si="77"/>
        <v>#DIV/0!</v>
      </c>
      <c r="BB46" s="43" t="e">
        <f t="shared" si="77"/>
        <v>#DIV/0!</v>
      </c>
      <c r="BC46" s="43" t="e">
        <f t="shared" si="77"/>
        <v>#DIV/0!</v>
      </c>
      <c r="BD46" s="43" t="e">
        <f t="shared" ref="BD46:CI46" si="78">SUM(BD31:BD33)*$D55</f>
        <v>#DIV/0!</v>
      </c>
      <c r="BE46" s="43" t="e">
        <f t="shared" si="78"/>
        <v>#DIV/0!</v>
      </c>
      <c r="BF46" s="43" t="e">
        <f t="shared" si="78"/>
        <v>#DIV/0!</v>
      </c>
      <c r="BG46" s="43" t="e">
        <f t="shared" si="78"/>
        <v>#DIV/0!</v>
      </c>
      <c r="BH46" s="43" t="e">
        <f t="shared" si="78"/>
        <v>#DIV/0!</v>
      </c>
      <c r="BI46" s="43" t="e">
        <f t="shared" si="78"/>
        <v>#DIV/0!</v>
      </c>
      <c r="BJ46" s="43" t="e">
        <f t="shared" si="78"/>
        <v>#DIV/0!</v>
      </c>
      <c r="BK46" s="43" t="e">
        <f t="shared" si="78"/>
        <v>#DIV/0!</v>
      </c>
      <c r="BL46" s="43" t="e">
        <f t="shared" si="78"/>
        <v>#DIV/0!</v>
      </c>
      <c r="BM46" s="43" t="e">
        <f t="shared" si="78"/>
        <v>#DIV/0!</v>
      </c>
      <c r="BN46" s="43" t="e">
        <f t="shared" si="78"/>
        <v>#DIV/0!</v>
      </c>
      <c r="BO46" s="43" t="e">
        <f t="shared" si="78"/>
        <v>#DIV/0!</v>
      </c>
      <c r="BP46" s="43" t="e">
        <f t="shared" si="78"/>
        <v>#DIV/0!</v>
      </c>
      <c r="BQ46" s="43" t="e">
        <f t="shared" si="78"/>
        <v>#DIV/0!</v>
      </c>
      <c r="BR46" s="43" t="e">
        <f t="shared" si="78"/>
        <v>#DIV/0!</v>
      </c>
      <c r="BS46" s="43" t="e">
        <f t="shared" si="78"/>
        <v>#DIV/0!</v>
      </c>
      <c r="BT46" s="43" t="e">
        <f t="shared" si="78"/>
        <v>#DIV/0!</v>
      </c>
      <c r="BU46" s="43" t="e">
        <f t="shared" si="78"/>
        <v>#DIV/0!</v>
      </c>
      <c r="BV46" s="43" t="e">
        <f t="shared" si="78"/>
        <v>#DIV/0!</v>
      </c>
      <c r="BW46" s="43" t="e">
        <f t="shared" si="78"/>
        <v>#DIV/0!</v>
      </c>
      <c r="BX46" s="43" t="e">
        <f t="shared" si="78"/>
        <v>#DIV/0!</v>
      </c>
      <c r="BY46" s="43" t="e">
        <f t="shared" si="78"/>
        <v>#DIV/0!</v>
      </c>
      <c r="BZ46" s="43" t="e">
        <f t="shared" si="78"/>
        <v>#DIV/0!</v>
      </c>
      <c r="CA46" s="43" t="e">
        <f t="shared" si="78"/>
        <v>#DIV/0!</v>
      </c>
      <c r="CB46" s="43" t="e">
        <f t="shared" si="78"/>
        <v>#DIV/0!</v>
      </c>
      <c r="CC46" s="43" t="e">
        <f t="shared" si="78"/>
        <v>#DIV/0!</v>
      </c>
      <c r="CD46" s="43" t="e">
        <f t="shared" si="78"/>
        <v>#DIV/0!</v>
      </c>
      <c r="CE46" s="43" t="e">
        <f t="shared" si="78"/>
        <v>#DIV/0!</v>
      </c>
      <c r="CF46" s="43" t="e">
        <f t="shared" si="78"/>
        <v>#DIV/0!</v>
      </c>
      <c r="CG46" s="43" t="e">
        <f t="shared" si="78"/>
        <v>#DIV/0!</v>
      </c>
      <c r="CH46" s="43" t="e">
        <f t="shared" si="78"/>
        <v>#DIV/0!</v>
      </c>
      <c r="CI46" s="43" t="e">
        <f t="shared" si="78"/>
        <v>#DIV/0!</v>
      </c>
      <c r="CJ46" s="43" t="e">
        <f t="shared" ref="CJ46:DS46" si="79">SUM(CJ31:CJ33)*$D55</f>
        <v>#DIV/0!</v>
      </c>
      <c r="CK46" s="43" t="e">
        <f t="shared" si="79"/>
        <v>#DIV/0!</v>
      </c>
      <c r="CL46" s="43" t="e">
        <f t="shared" si="79"/>
        <v>#DIV/0!</v>
      </c>
      <c r="CM46" s="43" t="e">
        <f t="shared" si="79"/>
        <v>#DIV/0!</v>
      </c>
      <c r="CN46" s="43" t="e">
        <f t="shared" si="79"/>
        <v>#DIV/0!</v>
      </c>
      <c r="CO46" s="43" t="e">
        <f t="shared" si="79"/>
        <v>#DIV/0!</v>
      </c>
      <c r="CP46" s="43" t="e">
        <f t="shared" si="79"/>
        <v>#DIV/0!</v>
      </c>
      <c r="CQ46" s="43" t="e">
        <f t="shared" si="79"/>
        <v>#DIV/0!</v>
      </c>
      <c r="CR46" s="43" t="e">
        <f t="shared" si="79"/>
        <v>#DIV/0!</v>
      </c>
      <c r="CS46" s="43" t="e">
        <f t="shared" si="79"/>
        <v>#DIV/0!</v>
      </c>
      <c r="CT46" s="43" t="e">
        <f t="shared" si="79"/>
        <v>#DIV/0!</v>
      </c>
      <c r="CU46" s="43" t="e">
        <f t="shared" si="79"/>
        <v>#DIV/0!</v>
      </c>
      <c r="CV46" s="43" t="e">
        <f t="shared" si="79"/>
        <v>#DIV/0!</v>
      </c>
      <c r="CW46" s="43" t="e">
        <f t="shared" si="79"/>
        <v>#DIV/0!</v>
      </c>
      <c r="CX46" s="43" t="e">
        <f t="shared" si="79"/>
        <v>#DIV/0!</v>
      </c>
      <c r="CY46" s="43" t="e">
        <f t="shared" si="79"/>
        <v>#DIV/0!</v>
      </c>
      <c r="CZ46" s="43" t="e">
        <f t="shared" si="79"/>
        <v>#DIV/0!</v>
      </c>
      <c r="DA46" s="43" t="e">
        <f t="shared" si="79"/>
        <v>#DIV/0!</v>
      </c>
      <c r="DB46" s="43" t="e">
        <f t="shared" si="79"/>
        <v>#DIV/0!</v>
      </c>
      <c r="DC46" s="43" t="e">
        <f t="shared" si="79"/>
        <v>#DIV/0!</v>
      </c>
      <c r="DD46" s="43" t="e">
        <f t="shared" si="79"/>
        <v>#DIV/0!</v>
      </c>
      <c r="DE46" s="43" t="e">
        <f t="shared" si="79"/>
        <v>#DIV/0!</v>
      </c>
      <c r="DF46" s="43" t="e">
        <f t="shared" si="79"/>
        <v>#DIV/0!</v>
      </c>
      <c r="DG46" s="43" t="e">
        <f t="shared" si="79"/>
        <v>#DIV/0!</v>
      </c>
      <c r="DH46" s="43" t="e">
        <f t="shared" si="79"/>
        <v>#DIV/0!</v>
      </c>
      <c r="DI46" s="43" t="e">
        <f t="shared" si="79"/>
        <v>#DIV/0!</v>
      </c>
      <c r="DJ46" s="43" t="e">
        <f t="shared" si="79"/>
        <v>#DIV/0!</v>
      </c>
      <c r="DK46" s="43" t="e">
        <f t="shared" si="79"/>
        <v>#DIV/0!</v>
      </c>
      <c r="DL46" s="43" t="e">
        <f t="shared" si="79"/>
        <v>#DIV/0!</v>
      </c>
      <c r="DM46" s="43" t="e">
        <f t="shared" si="79"/>
        <v>#DIV/0!</v>
      </c>
      <c r="DN46" s="43" t="e">
        <f t="shared" si="79"/>
        <v>#DIV/0!</v>
      </c>
      <c r="DO46" s="43" t="e">
        <f t="shared" si="79"/>
        <v>#DIV/0!</v>
      </c>
      <c r="DP46" s="43" t="e">
        <f t="shared" si="79"/>
        <v>#DIV/0!</v>
      </c>
      <c r="DQ46" s="43" t="e">
        <f t="shared" si="79"/>
        <v>#DIV/0!</v>
      </c>
      <c r="DR46" s="43" t="e">
        <f t="shared" si="79"/>
        <v>#DIV/0!</v>
      </c>
      <c r="DS46" s="43" t="e">
        <f t="shared" si="79"/>
        <v>#DIV/0!</v>
      </c>
    </row>
    <row r="47" spans="1:123" x14ac:dyDescent="0.3">
      <c r="A47" s="131"/>
      <c r="B47" s="10"/>
      <c r="C47" s="24"/>
      <c r="D47" s="175"/>
      <c r="E47" s="24"/>
      <c r="F47" s="24"/>
      <c r="G47" s="24"/>
      <c r="H47" s="10"/>
      <c r="I47" s="24"/>
      <c r="J47" s="24"/>
      <c r="K47" s="24"/>
      <c r="L47" s="10"/>
      <c r="N47" s="183" cm="1">
        <f t="array" aca="1" ref="N47" ca="1">INDEX(INDIRECT(VLOOKUP($N$8, $E$104:$F$112, 2, 0)), ROW(39:39), 1)</f>
        <v>0.1</v>
      </c>
      <c r="P47" s="30"/>
      <c r="Q47" s="10" t="s">
        <v>100</v>
      </c>
      <c r="R47" s="10" t="s">
        <v>13</v>
      </c>
      <c r="S47" s="10" t="e">
        <f>S34*$D56</f>
        <v>#DIV/0!</v>
      </c>
      <c r="T47" s="1"/>
      <c r="U47" s="30"/>
      <c r="V47" s="10" t="s">
        <v>100</v>
      </c>
      <c r="W47" s="10" t="s">
        <v>13</v>
      </c>
      <c r="X47" s="10" t="e">
        <f t="shared" ref="X47:BC47" si="80">X34*$D56</f>
        <v>#DIV/0!</v>
      </c>
      <c r="Y47" s="10" t="e">
        <f t="shared" si="80"/>
        <v>#DIV/0!</v>
      </c>
      <c r="Z47" s="10" t="e">
        <f t="shared" si="80"/>
        <v>#DIV/0!</v>
      </c>
      <c r="AA47" s="10" t="e">
        <f t="shared" si="80"/>
        <v>#DIV/0!</v>
      </c>
      <c r="AB47" s="10" t="e">
        <f t="shared" si="80"/>
        <v>#DIV/0!</v>
      </c>
      <c r="AC47" s="10" t="e">
        <f t="shared" si="80"/>
        <v>#DIV/0!</v>
      </c>
      <c r="AD47" s="10" t="e">
        <f t="shared" si="80"/>
        <v>#DIV/0!</v>
      </c>
      <c r="AE47" s="10" t="e">
        <f t="shared" si="80"/>
        <v>#DIV/0!</v>
      </c>
      <c r="AF47" s="10" t="e">
        <f t="shared" si="80"/>
        <v>#DIV/0!</v>
      </c>
      <c r="AG47" s="10" t="e">
        <f t="shared" si="80"/>
        <v>#DIV/0!</v>
      </c>
      <c r="AH47" s="10" t="e">
        <f t="shared" si="80"/>
        <v>#DIV/0!</v>
      </c>
      <c r="AI47" s="10" t="e">
        <f t="shared" si="80"/>
        <v>#DIV/0!</v>
      </c>
      <c r="AJ47" s="10" t="e">
        <f t="shared" si="80"/>
        <v>#DIV/0!</v>
      </c>
      <c r="AK47" s="10" t="e">
        <f t="shared" si="80"/>
        <v>#DIV/0!</v>
      </c>
      <c r="AL47" s="10" t="e">
        <f t="shared" si="80"/>
        <v>#DIV/0!</v>
      </c>
      <c r="AM47" s="10" t="e">
        <f t="shared" si="80"/>
        <v>#DIV/0!</v>
      </c>
      <c r="AN47" s="10" t="e">
        <f t="shared" si="80"/>
        <v>#DIV/0!</v>
      </c>
      <c r="AO47" s="10" t="e">
        <f t="shared" si="80"/>
        <v>#DIV/0!</v>
      </c>
      <c r="AP47" s="10" t="e">
        <f t="shared" si="80"/>
        <v>#DIV/0!</v>
      </c>
      <c r="AQ47" s="10" t="e">
        <f t="shared" si="80"/>
        <v>#DIV/0!</v>
      </c>
      <c r="AR47" s="10" t="e">
        <f t="shared" si="80"/>
        <v>#DIV/0!</v>
      </c>
      <c r="AS47" s="10" t="e">
        <f t="shared" si="80"/>
        <v>#DIV/0!</v>
      </c>
      <c r="AT47" s="10" t="e">
        <f t="shared" si="80"/>
        <v>#DIV/0!</v>
      </c>
      <c r="AU47" s="10" t="e">
        <f t="shared" si="80"/>
        <v>#DIV/0!</v>
      </c>
      <c r="AV47" s="10" t="e">
        <f t="shared" si="80"/>
        <v>#DIV/0!</v>
      </c>
      <c r="AW47" s="10" t="e">
        <f t="shared" si="80"/>
        <v>#DIV/0!</v>
      </c>
      <c r="AX47" s="10" t="e">
        <f t="shared" si="80"/>
        <v>#DIV/0!</v>
      </c>
      <c r="AY47" s="10" t="e">
        <f t="shared" si="80"/>
        <v>#DIV/0!</v>
      </c>
      <c r="AZ47" s="10" t="e">
        <f t="shared" si="80"/>
        <v>#DIV/0!</v>
      </c>
      <c r="BA47" s="10" t="e">
        <f t="shared" si="80"/>
        <v>#DIV/0!</v>
      </c>
      <c r="BB47" s="10" t="e">
        <f t="shared" si="80"/>
        <v>#DIV/0!</v>
      </c>
      <c r="BC47" s="10" t="e">
        <f t="shared" si="80"/>
        <v>#DIV/0!</v>
      </c>
      <c r="BD47" s="10" t="e">
        <f t="shared" ref="BD47:CI47" si="81">BD34*$D56</f>
        <v>#DIV/0!</v>
      </c>
      <c r="BE47" s="10" t="e">
        <f t="shared" si="81"/>
        <v>#DIV/0!</v>
      </c>
      <c r="BF47" s="10" t="e">
        <f t="shared" si="81"/>
        <v>#DIV/0!</v>
      </c>
      <c r="BG47" s="10" t="e">
        <f t="shared" si="81"/>
        <v>#DIV/0!</v>
      </c>
      <c r="BH47" s="10" t="e">
        <f t="shared" si="81"/>
        <v>#DIV/0!</v>
      </c>
      <c r="BI47" s="10" t="e">
        <f t="shared" si="81"/>
        <v>#DIV/0!</v>
      </c>
      <c r="BJ47" s="10" t="e">
        <f t="shared" si="81"/>
        <v>#DIV/0!</v>
      </c>
      <c r="BK47" s="10" t="e">
        <f t="shared" si="81"/>
        <v>#DIV/0!</v>
      </c>
      <c r="BL47" s="10" t="e">
        <f t="shared" si="81"/>
        <v>#DIV/0!</v>
      </c>
      <c r="BM47" s="10" t="e">
        <f t="shared" si="81"/>
        <v>#DIV/0!</v>
      </c>
      <c r="BN47" s="10" t="e">
        <f t="shared" si="81"/>
        <v>#DIV/0!</v>
      </c>
      <c r="BO47" s="10" t="e">
        <f t="shared" si="81"/>
        <v>#DIV/0!</v>
      </c>
      <c r="BP47" s="10" t="e">
        <f t="shared" si="81"/>
        <v>#DIV/0!</v>
      </c>
      <c r="BQ47" s="10" t="e">
        <f t="shared" si="81"/>
        <v>#DIV/0!</v>
      </c>
      <c r="BR47" s="10" t="e">
        <f t="shared" si="81"/>
        <v>#DIV/0!</v>
      </c>
      <c r="BS47" s="10" t="e">
        <f t="shared" si="81"/>
        <v>#DIV/0!</v>
      </c>
      <c r="BT47" s="10" t="e">
        <f t="shared" si="81"/>
        <v>#DIV/0!</v>
      </c>
      <c r="BU47" s="10" t="e">
        <f t="shared" si="81"/>
        <v>#DIV/0!</v>
      </c>
      <c r="BV47" s="10" t="e">
        <f t="shared" si="81"/>
        <v>#DIV/0!</v>
      </c>
      <c r="BW47" s="10" t="e">
        <f t="shared" si="81"/>
        <v>#DIV/0!</v>
      </c>
      <c r="BX47" s="10" t="e">
        <f t="shared" si="81"/>
        <v>#DIV/0!</v>
      </c>
      <c r="BY47" s="10" t="e">
        <f t="shared" si="81"/>
        <v>#DIV/0!</v>
      </c>
      <c r="BZ47" s="10" t="e">
        <f t="shared" si="81"/>
        <v>#DIV/0!</v>
      </c>
      <c r="CA47" s="10" t="e">
        <f t="shared" si="81"/>
        <v>#DIV/0!</v>
      </c>
      <c r="CB47" s="10" t="e">
        <f t="shared" si="81"/>
        <v>#DIV/0!</v>
      </c>
      <c r="CC47" s="10" t="e">
        <f t="shared" si="81"/>
        <v>#DIV/0!</v>
      </c>
      <c r="CD47" s="10" t="e">
        <f t="shared" si="81"/>
        <v>#DIV/0!</v>
      </c>
      <c r="CE47" s="10" t="e">
        <f t="shared" si="81"/>
        <v>#DIV/0!</v>
      </c>
      <c r="CF47" s="10" t="e">
        <f t="shared" si="81"/>
        <v>#DIV/0!</v>
      </c>
      <c r="CG47" s="10" t="e">
        <f t="shared" si="81"/>
        <v>#DIV/0!</v>
      </c>
      <c r="CH47" s="10" t="e">
        <f t="shared" si="81"/>
        <v>#DIV/0!</v>
      </c>
      <c r="CI47" s="10" t="e">
        <f t="shared" si="81"/>
        <v>#DIV/0!</v>
      </c>
      <c r="CJ47" s="10" t="e">
        <f t="shared" ref="CJ47:DS47" si="82">CJ34*$D56</f>
        <v>#DIV/0!</v>
      </c>
      <c r="CK47" s="10" t="e">
        <f t="shared" si="82"/>
        <v>#DIV/0!</v>
      </c>
      <c r="CL47" s="10" t="e">
        <f t="shared" si="82"/>
        <v>#DIV/0!</v>
      </c>
      <c r="CM47" s="10" t="e">
        <f t="shared" si="82"/>
        <v>#DIV/0!</v>
      </c>
      <c r="CN47" s="10" t="e">
        <f t="shared" si="82"/>
        <v>#DIV/0!</v>
      </c>
      <c r="CO47" s="10" t="e">
        <f t="shared" si="82"/>
        <v>#DIV/0!</v>
      </c>
      <c r="CP47" s="10" t="e">
        <f t="shared" si="82"/>
        <v>#DIV/0!</v>
      </c>
      <c r="CQ47" s="10" t="e">
        <f t="shared" si="82"/>
        <v>#DIV/0!</v>
      </c>
      <c r="CR47" s="10" t="e">
        <f t="shared" si="82"/>
        <v>#DIV/0!</v>
      </c>
      <c r="CS47" s="10" t="e">
        <f t="shared" si="82"/>
        <v>#DIV/0!</v>
      </c>
      <c r="CT47" s="10" t="e">
        <f t="shared" si="82"/>
        <v>#DIV/0!</v>
      </c>
      <c r="CU47" s="10" t="e">
        <f t="shared" si="82"/>
        <v>#DIV/0!</v>
      </c>
      <c r="CV47" s="10" t="e">
        <f t="shared" si="82"/>
        <v>#DIV/0!</v>
      </c>
      <c r="CW47" s="10" t="e">
        <f t="shared" si="82"/>
        <v>#DIV/0!</v>
      </c>
      <c r="CX47" s="10" t="e">
        <f t="shared" si="82"/>
        <v>#DIV/0!</v>
      </c>
      <c r="CY47" s="10" t="e">
        <f t="shared" si="82"/>
        <v>#DIV/0!</v>
      </c>
      <c r="CZ47" s="10" t="e">
        <f t="shared" si="82"/>
        <v>#DIV/0!</v>
      </c>
      <c r="DA47" s="10" t="e">
        <f t="shared" si="82"/>
        <v>#DIV/0!</v>
      </c>
      <c r="DB47" s="10" t="e">
        <f t="shared" si="82"/>
        <v>#DIV/0!</v>
      </c>
      <c r="DC47" s="10" t="e">
        <f t="shared" si="82"/>
        <v>#DIV/0!</v>
      </c>
      <c r="DD47" s="10" t="e">
        <f t="shared" si="82"/>
        <v>#DIV/0!</v>
      </c>
      <c r="DE47" s="10" t="e">
        <f t="shared" si="82"/>
        <v>#DIV/0!</v>
      </c>
      <c r="DF47" s="10" t="e">
        <f t="shared" si="82"/>
        <v>#DIV/0!</v>
      </c>
      <c r="DG47" s="10" t="e">
        <f t="shared" si="82"/>
        <v>#DIV/0!</v>
      </c>
      <c r="DH47" s="10" t="e">
        <f t="shared" si="82"/>
        <v>#DIV/0!</v>
      </c>
      <c r="DI47" s="10" t="e">
        <f t="shared" si="82"/>
        <v>#DIV/0!</v>
      </c>
      <c r="DJ47" s="10" t="e">
        <f t="shared" si="82"/>
        <v>#DIV/0!</v>
      </c>
      <c r="DK47" s="10" t="e">
        <f t="shared" si="82"/>
        <v>#DIV/0!</v>
      </c>
      <c r="DL47" s="10" t="e">
        <f t="shared" si="82"/>
        <v>#DIV/0!</v>
      </c>
      <c r="DM47" s="10" t="e">
        <f t="shared" si="82"/>
        <v>#DIV/0!</v>
      </c>
      <c r="DN47" s="10" t="e">
        <f t="shared" si="82"/>
        <v>#DIV/0!</v>
      </c>
      <c r="DO47" s="10" t="e">
        <f t="shared" si="82"/>
        <v>#DIV/0!</v>
      </c>
      <c r="DP47" s="10" t="e">
        <f t="shared" si="82"/>
        <v>#DIV/0!</v>
      </c>
      <c r="DQ47" s="10" t="e">
        <f t="shared" si="82"/>
        <v>#DIV/0!</v>
      </c>
      <c r="DR47" s="10" t="e">
        <f t="shared" si="82"/>
        <v>#DIV/0!</v>
      </c>
      <c r="DS47" s="10" t="e">
        <f t="shared" si="82"/>
        <v>#DIV/0!</v>
      </c>
    </row>
    <row r="48" spans="1:123" x14ac:dyDescent="0.3">
      <c r="A48" s="131"/>
      <c r="B48" s="90" t="s">
        <v>120</v>
      </c>
      <c r="C48" s="24" t="s">
        <v>13</v>
      </c>
      <c r="D48" s="175">
        <v>0.15</v>
      </c>
      <c r="E48" s="24">
        <v>0.3</v>
      </c>
      <c r="F48" s="24">
        <v>0.15</v>
      </c>
      <c r="G48" s="24">
        <v>0.15</v>
      </c>
      <c r="H48" s="183">
        <v>0</v>
      </c>
      <c r="I48" s="24">
        <v>0</v>
      </c>
      <c r="J48" s="24">
        <v>0.5</v>
      </c>
      <c r="K48" s="24">
        <v>0.5</v>
      </c>
      <c r="L48" s="183">
        <v>0.5</v>
      </c>
      <c r="N48" s="10"/>
      <c r="P48" s="30"/>
      <c r="Q48" s="10" t="s">
        <v>101</v>
      </c>
      <c r="R48" s="10" t="s">
        <v>13</v>
      </c>
      <c r="S48" s="15" t="e">
        <f>SUM(S46:S47)</f>
        <v>#DIV/0!</v>
      </c>
      <c r="T48" s="1"/>
      <c r="U48" s="30"/>
      <c r="V48" s="10" t="s">
        <v>101</v>
      </c>
      <c r="W48" s="10" t="s">
        <v>13</v>
      </c>
      <c r="X48" s="15" t="e">
        <f>SUM(X46:X47)</f>
        <v>#DIV/0!</v>
      </c>
      <c r="Y48" s="15" t="e">
        <f>SUM(Y46:Y47)</f>
        <v>#DIV/0!</v>
      </c>
      <c r="Z48" s="15" t="e">
        <f t="shared" ref="Z48:CK48" si="83">SUM(Z46:Z47)</f>
        <v>#DIV/0!</v>
      </c>
      <c r="AA48" s="15" t="e">
        <f t="shared" si="83"/>
        <v>#DIV/0!</v>
      </c>
      <c r="AB48" s="15" t="e">
        <f t="shared" si="83"/>
        <v>#DIV/0!</v>
      </c>
      <c r="AC48" s="15" t="e">
        <f t="shared" si="83"/>
        <v>#DIV/0!</v>
      </c>
      <c r="AD48" s="15" t="e">
        <f t="shared" si="83"/>
        <v>#DIV/0!</v>
      </c>
      <c r="AE48" s="15" t="e">
        <f t="shared" si="83"/>
        <v>#DIV/0!</v>
      </c>
      <c r="AF48" s="15" t="e">
        <f t="shared" si="83"/>
        <v>#DIV/0!</v>
      </c>
      <c r="AG48" s="15" t="e">
        <f t="shared" si="83"/>
        <v>#DIV/0!</v>
      </c>
      <c r="AH48" s="15" t="e">
        <f t="shared" si="83"/>
        <v>#DIV/0!</v>
      </c>
      <c r="AI48" s="15" t="e">
        <f t="shared" si="83"/>
        <v>#DIV/0!</v>
      </c>
      <c r="AJ48" s="15" t="e">
        <f t="shared" si="83"/>
        <v>#DIV/0!</v>
      </c>
      <c r="AK48" s="15" t="e">
        <f t="shared" si="83"/>
        <v>#DIV/0!</v>
      </c>
      <c r="AL48" s="15" t="e">
        <f t="shared" si="83"/>
        <v>#DIV/0!</v>
      </c>
      <c r="AM48" s="15" t="e">
        <f t="shared" si="83"/>
        <v>#DIV/0!</v>
      </c>
      <c r="AN48" s="15" t="e">
        <f t="shared" si="83"/>
        <v>#DIV/0!</v>
      </c>
      <c r="AO48" s="15" t="e">
        <f t="shared" si="83"/>
        <v>#DIV/0!</v>
      </c>
      <c r="AP48" s="15" t="e">
        <f t="shared" si="83"/>
        <v>#DIV/0!</v>
      </c>
      <c r="AQ48" s="15" t="e">
        <f t="shared" si="83"/>
        <v>#DIV/0!</v>
      </c>
      <c r="AR48" s="15" t="e">
        <f t="shared" si="83"/>
        <v>#DIV/0!</v>
      </c>
      <c r="AS48" s="15" t="e">
        <f t="shared" si="83"/>
        <v>#DIV/0!</v>
      </c>
      <c r="AT48" s="15" t="e">
        <f t="shared" si="83"/>
        <v>#DIV/0!</v>
      </c>
      <c r="AU48" s="15" t="e">
        <f t="shared" si="83"/>
        <v>#DIV/0!</v>
      </c>
      <c r="AV48" s="15" t="e">
        <f t="shared" si="83"/>
        <v>#DIV/0!</v>
      </c>
      <c r="AW48" s="15" t="e">
        <f t="shared" si="83"/>
        <v>#DIV/0!</v>
      </c>
      <c r="AX48" s="15" t="e">
        <f t="shared" si="83"/>
        <v>#DIV/0!</v>
      </c>
      <c r="AY48" s="15" t="e">
        <f t="shared" si="83"/>
        <v>#DIV/0!</v>
      </c>
      <c r="AZ48" s="15" t="e">
        <f t="shared" si="83"/>
        <v>#DIV/0!</v>
      </c>
      <c r="BA48" s="15" t="e">
        <f t="shared" si="83"/>
        <v>#DIV/0!</v>
      </c>
      <c r="BB48" s="15" t="e">
        <f t="shared" si="83"/>
        <v>#DIV/0!</v>
      </c>
      <c r="BC48" s="15" t="e">
        <f t="shared" si="83"/>
        <v>#DIV/0!</v>
      </c>
      <c r="BD48" s="15" t="e">
        <f t="shared" si="83"/>
        <v>#DIV/0!</v>
      </c>
      <c r="BE48" s="15" t="e">
        <f t="shared" si="83"/>
        <v>#DIV/0!</v>
      </c>
      <c r="BF48" s="15" t="e">
        <f t="shared" si="83"/>
        <v>#DIV/0!</v>
      </c>
      <c r="BG48" s="15" t="e">
        <f t="shared" si="83"/>
        <v>#DIV/0!</v>
      </c>
      <c r="BH48" s="15" t="e">
        <f t="shared" si="83"/>
        <v>#DIV/0!</v>
      </c>
      <c r="BI48" s="15" t="e">
        <f t="shared" si="83"/>
        <v>#DIV/0!</v>
      </c>
      <c r="BJ48" s="15" t="e">
        <f t="shared" si="83"/>
        <v>#DIV/0!</v>
      </c>
      <c r="BK48" s="15" t="e">
        <f t="shared" si="83"/>
        <v>#DIV/0!</v>
      </c>
      <c r="BL48" s="15" t="e">
        <f t="shared" si="83"/>
        <v>#DIV/0!</v>
      </c>
      <c r="BM48" s="15" t="e">
        <f t="shared" si="83"/>
        <v>#DIV/0!</v>
      </c>
      <c r="BN48" s="15" t="e">
        <f t="shared" si="83"/>
        <v>#DIV/0!</v>
      </c>
      <c r="BO48" s="15" t="e">
        <f t="shared" si="83"/>
        <v>#DIV/0!</v>
      </c>
      <c r="BP48" s="15" t="e">
        <f t="shared" si="83"/>
        <v>#DIV/0!</v>
      </c>
      <c r="BQ48" s="15" t="e">
        <f t="shared" si="83"/>
        <v>#DIV/0!</v>
      </c>
      <c r="BR48" s="15" t="e">
        <f t="shared" si="83"/>
        <v>#DIV/0!</v>
      </c>
      <c r="BS48" s="15" t="e">
        <f t="shared" si="83"/>
        <v>#DIV/0!</v>
      </c>
      <c r="BT48" s="15" t="e">
        <f t="shared" si="83"/>
        <v>#DIV/0!</v>
      </c>
      <c r="BU48" s="15" t="e">
        <f t="shared" si="83"/>
        <v>#DIV/0!</v>
      </c>
      <c r="BV48" s="15" t="e">
        <f t="shared" si="83"/>
        <v>#DIV/0!</v>
      </c>
      <c r="BW48" s="15" t="e">
        <f t="shared" si="83"/>
        <v>#DIV/0!</v>
      </c>
      <c r="BX48" s="15" t="e">
        <f t="shared" si="83"/>
        <v>#DIV/0!</v>
      </c>
      <c r="BY48" s="15" t="e">
        <f t="shared" si="83"/>
        <v>#DIV/0!</v>
      </c>
      <c r="BZ48" s="15" t="e">
        <f t="shared" si="83"/>
        <v>#DIV/0!</v>
      </c>
      <c r="CA48" s="15" t="e">
        <f t="shared" si="83"/>
        <v>#DIV/0!</v>
      </c>
      <c r="CB48" s="15" t="e">
        <f t="shared" si="83"/>
        <v>#DIV/0!</v>
      </c>
      <c r="CC48" s="15" t="e">
        <f t="shared" si="83"/>
        <v>#DIV/0!</v>
      </c>
      <c r="CD48" s="15" t="e">
        <f t="shared" si="83"/>
        <v>#DIV/0!</v>
      </c>
      <c r="CE48" s="15" t="e">
        <f t="shared" si="83"/>
        <v>#DIV/0!</v>
      </c>
      <c r="CF48" s="15" t="e">
        <f t="shared" si="83"/>
        <v>#DIV/0!</v>
      </c>
      <c r="CG48" s="15" t="e">
        <f t="shared" si="83"/>
        <v>#DIV/0!</v>
      </c>
      <c r="CH48" s="15" t="e">
        <f t="shared" si="83"/>
        <v>#DIV/0!</v>
      </c>
      <c r="CI48" s="15" t="e">
        <f t="shared" si="83"/>
        <v>#DIV/0!</v>
      </c>
      <c r="CJ48" s="15" t="e">
        <f t="shared" si="83"/>
        <v>#DIV/0!</v>
      </c>
      <c r="CK48" s="15" t="e">
        <f t="shared" si="83"/>
        <v>#DIV/0!</v>
      </c>
      <c r="CL48" s="15" t="e">
        <f t="shared" ref="CL48:DS48" si="84">SUM(CL46:CL47)</f>
        <v>#DIV/0!</v>
      </c>
      <c r="CM48" s="15" t="e">
        <f t="shared" si="84"/>
        <v>#DIV/0!</v>
      </c>
      <c r="CN48" s="15" t="e">
        <f t="shared" si="84"/>
        <v>#DIV/0!</v>
      </c>
      <c r="CO48" s="15" t="e">
        <f t="shared" si="84"/>
        <v>#DIV/0!</v>
      </c>
      <c r="CP48" s="15" t="e">
        <f t="shared" si="84"/>
        <v>#DIV/0!</v>
      </c>
      <c r="CQ48" s="15" t="e">
        <f t="shared" si="84"/>
        <v>#DIV/0!</v>
      </c>
      <c r="CR48" s="15" t="e">
        <f t="shared" si="84"/>
        <v>#DIV/0!</v>
      </c>
      <c r="CS48" s="15" t="e">
        <f t="shared" si="84"/>
        <v>#DIV/0!</v>
      </c>
      <c r="CT48" s="15" t="e">
        <f t="shared" si="84"/>
        <v>#DIV/0!</v>
      </c>
      <c r="CU48" s="15" t="e">
        <f t="shared" si="84"/>
        <v>#DIV/0!</v>
      </c>
      <c r="CV48" s="15" t="e">
        <f t="shared" si="84"/>
        <v>#DIV/0!</v>
      </c>
      <c r="CW48" s="15" t="e">
        <f t="shared" si="84"/>
        <v>#DIV/0!</v>
      </c>
      <c r="CX48" s="15" t="e">
        <f t="shared" si="84"/>
        <v>#DIV/0!</v>
      </c>
      <c r="CY48" s="15" t="e">
        <f t="shared" si="84"/>
        <v>#DIV/0!</v>
      </c>
      <c r="CZ48" s="15" t="e">
        <f t="shared" si="84"/>
        <v>#DIV/0!</v>
      </c>
      <c r="DA48" s="15" t="e">
        <f t="shared" si="84"/>
        <v>#DIV/0!</v>
      </c>
      <c r="DB48" s="15" t="e">
        <f t="shared" si="84"/>
        <v>#DIV/0!</v>
      </c>
      <c r="DC48" s="15" t="e">
        <f t="shared" si="84"/>
        <v>#DIV/0!</v>
      </c>
      <c r="DD48" s="15" t="e">
        <f t="shared" si="84"/>
        <v>#DIV/0!</v>
      </c>
      <c r="DE48" s="15" t="e">
        <f t="shared" si="84"/>
        <v>#DIV/0!</v>
      </c>
      <c r="DF48" s="15" t="e">
        <f t="shared" si="84"/>
        <v>#DIV/0!</v>
      </c>
      <c r="DG48" s="15" t="e">
        <f t="shared" si="84"/>
        <v>#DIV/0!</v>
      </c>
      <c r="DH48" s="15" t="e">
        <f t="shared" si="84"/>
        <v>#DIV/0!</v>
      </c>
      <c r="DI48" s="15" t="e">
        <f t="shared" si="84"/>
        <v>#DIV/0!</v>
      </c>
      <c r="DJ48" s="15" t="e">
        <f t="shared" si="84"/>
        <v>#DIV/0!</v>
      </c>
      <c r="DK48" s="15" t="e">
        <f t="shared" si="84"/>
        <v>#DIV/0!</v>
      </c>
      <c r="DL48" s="15" t="e">
        <f t="shared" si="84"/>
        <v>#DIV/0!</v>
      </c>
      <c r="DM48" s="15" t="e">
        <f t="shared" si="84"/>
        <v>#DIV/0!</v>
      </c>
      <c r="DN48" s="15" t="e">
        <f t="shared" si="84"/>
        <v>#DIV/0!</v>
      </c>
      <c r="DO48" s="15" t="e">
        <f t="shared" si="84"/>
        <v>#DIV/0!</v>
      </c>
      <c r="DP48" s="15" t="e">
        <f t="shared" si="84"/>
        <v>#DIV/0!</v>
      </c>
      <c r="DQ48" s="15" t="e">
        <f t="shared" si="84"/>
        <v>#DIV/0!</v>
      </c>
      <c r="DR48" s="15" t="e">
        <f t="shared" si="84"/>
        <v>#DIV/0!</v>
      </c>
      <c r="DS48" s="15" t="e">
        <f t="shared" si="84"/>
        <v>#DIV/0!</v>
      </c>
    </row>
    <row r="49" spans="1:123" x14ac:dyDescent="0.3">
      <c r="A49" s="131"/>
      <c r="B49" s="90" t="s">
        <v>121</v>
      </c>
      <c r="C49" s="24" t="s">
        <v>13</v>
      </c>
      <c r="D49" s="175">
        <v>0.1</v>
      </c>
      <c r="E49" s="24">
        <v>0.15</v>
      </c>
      <c r="F49" s="24">
        <v>0</v>
      </c>
      <c r="G49" s="24">
        <v>0</v>
      </c>
      <c r="H49" s="183">
        <v>0</v>
      </c>
      <c r="I49" s="24">
        <v>0</v>
      </c>
      <c r="J49" s="24">
        <v>0.5</v>
      </c>
      <c r="K49" s="24">
        <v>0.5</v>
      </c>
      <c r="L49" s="183">
        <v>0.5</v>
      </c>
      <c r="N49" s="183" cm="1">
        <f t="array" aca="1" ref="N49" ca="1">INDEX(INDIRECT(VLOOKUP($N$8, $E$104:$F$112, 2, 0)), ROW(41:41), 1)</f>
        <v>0.15</v>
      </c>
      <c r="P49" s="30"/>
      <c r="Q49" s="10"/>
      <c r="R49" s="10"/>
      <c r="S49" s="15"/>
      <c r="T49" s="1"/>
      <c r="U49" s="30"/>
      <c r="V49" s="10"/>
      <c r="W49" s="10"/>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row>
    <row r="50" spans="1:123" x14ac:dyDescent="0.3">
      <c r="A50" s="131"/>
      <c r="B50" s="20"/>
      <c r="C50" s="24"/>
      <c r="D50" s="175"/>
      <c r="E50" s="24"/>
      <c r="F50" s="24"/>
      <c r="G50" s="24"/>
      <c r="H50" s="20"/>
      <c r="I50" s="24"/>
      <c r="J50" s="24"/>
      <c r="K50" s="24"/>
      <c r="L50" s="20"/>
      <c r="N50" s="183" cm="1">
        <f t="array" aca="1" ref="N50" ca="1">INDEX(INDIRECT(VLOOKUP($N$8, $E$104:$F$112, 2, 0)), ROW(42:42), 1)</f>
        <v>0</v>
      </c>
      <c r="P50" s="30"/>
      <c r="Q50" s="3" t="s">
        <v>102</v>
      </c>
      <c r="R50" s="10" t="s">
        <v>3</v>
      </c>
      <c r="S50" s="47" t="e">
        <f>S48*$D60</f>
        <v>#DIV/0!</v>
      </c>
      <c r="T50" s="1"/>
      <c r="U50" s="30"/>
      <c r="V50" s="3" t="s">
        <v>102</v>
      </c>
      <c r="W50" s="10" t="s">
        <v>3</v>
      </c>
      <c r="X50" s="47" t="e">
        <f t="shared" ref="X50:BC50" si="85">X48*$D60</f>
        <v>#DIV/0!</v>
      </c>
      <c r="Y50" s="47" t="e">
        <f t="shared" si="85"/>
        <v>#DIV/0!</v>
      </c>
      <c r="Z50" s="47" t="e">
        <f t="shared" si="85"/>
        <v>#DIV/0!</v>
      </c>
      <c r="AA50" s="47" t="e">
        <f t="shared" si="85"/>
        <v>#DIV/0!</v>
      </c>
      <c r="AB50" s="47" t="e">
        <f t="shared" si="85"/>
        <v>#DIV/0!</v>
      </c>
      <c r="AC50" s="47" t="e">
        <f t="shared" si="85"/>
        <v>#DIV/0!</v>
      </c>
      <c r="AD50" s="47" t="e">
        <f t="shared" si="85"/>
        <v>#DIV/0!</v>
      </c>
      <c r="AE50" s="47" t="e">
        <f t="shared" si="85"/>
        <v>#DIV/0!</v>
      </c>
      <c r="AF50" s="47" t="e">
        <f t="shared" si="85"/>
        <v>#DIV/0!</v>
      </c>
      <c r="AG50" s="47" t="e">
        <f t="shared" si="85"/>
        <v>#DIV/0!</v>
      </c>
      <c r="AH50" s="47" t="e">
        <f t="shared" si="85"/>
        <v>#DIV/0!</v>
      </c>
      <c r="AI50" s="47" t="e">
        <f t="shared" si="85"/>
        <v>#DIV/0!</v>
      </c>
      <c r="AJ50" s="47" t="e">
        <f t="shared" si="85"/>
        <v>#DIV/0!</v>
      </c>
      <c r="AK50" s="47" t="e">
        <f t="shared" si="85"/>
        <v>#DIV/0!</v>
      </c>
      <c r="AL50" s="47" t="e">
        <f t="shared" si="85"/>
        <v>#DIV/0!</v>
      </c>
      <c r="AM50" s="47" t="e">
        <f t="shared" si="85"/>
        <v>#DIV/0!</v>
      </c>
      <c r="AN50" s="47" t="e">
        <f t="shared" si="85"/>
        <v>#DIV/0!</v>
      </c>
      <c r="AO50" s="47" t="e">
        <f t="shared" si="85"/>
        <v>#DIV/0!</v>
      </c>
      <c r="AP50" s="47" t="e">
        <f t="shared" si="85"/>
        <v>#DIV/0!</v>
      </c>
      <c r="AQ50" s="47" t="e">
        <f t="shared" si="85"/>
        <v>#DIV/0!</v>
      </c>
      <c r="AR50" s="47" t="e">
        <f t="shared" si="85"/>
        <v>#DIV/0!</v>
      </c>
      <c r="AS50" s="47" t="e">
        <f t="shared" si="85"/>
        <v>#DIV/0!</v>
      </c>
      <c r="AT50" s="47" t="e">
        <f t="shared" si="85"/>
        <v>#DIV/0!</v>
      </c>
      <c r="AU50" s="47" t="e">
        <f t="shared" si="85"/>
        <v>#DIV/0!</v>
      </c>
      <c r="AV50" s="47" t="e">
        <f t="shared" si="85"/>
        <v>#DIV/0!</v>
      </c>
      <c r="AW50" s="47" t="e">
        <f t="shared" si="85"/>
        <v>#DIV/0!</v>
      </c>
      <c r="AX50" s="47" t="e">
        <f t="shared" si="85"/>
        <v>#DIV/0!</v>
      </c>
      <c r="AY50" s="47" t="e">
        <f t="shared" si="85"/>
        <v>#DIV/0!</v>
      </c>
      <c r="AZ50" s="47" t="e">
        <f t="shared" si="85"/>
        <v>#DIV/0!</v>
      </c>
      <c r="BA50" s="47" t="e">
        <f t="shared" si="85"/>
        <v>#DIV/0!</v>
      </c>
      <c r="BB50" s="47" t="e">
        <f t="shared" si="85"/>
        <v>#DIV/0!</v>
      </c>
      <c r="BC50" s="47" t="e">
        <f t="shared" si="85"/>
        <v>#DIV/0!</v>
      </c>
      <c r="BD50" s="47" t="e">
        <f t="shared" ref="BD50:CI50" si="86">BD48*$D60</f>
        <v>#DIV/0!</v>
      </c>
      <c r="BE50" s="47" t="e">
        <f t="shared" si="86"/>
        <v>#DIV/0!</v>
      </c>
      <c r="BF50" s="47" t="e">
        <f t="shared" si="86"/>
        <v>#DIV/0!</v>
      </c>
      <c r="BG50" s="47" t="e">
        <f t="shared" si="86"/>
        <v>#DIV/0!</v>
      </c>
      <c r="BH50" s="47" t="e">
        <f t="shared" si="86"/>
        <v>#DIV/0!</v>
      </c>
      <c r="BI50" s="47" t="e">
        <f t="shared" si="86"/>
        <v>#DIV/0!</v>
      </c>
      <c r="BJ50" s="47" t="e">
        <f t="shared" si="86"/>
        <v>#DIV/0!</v>
      </c>
      <c r="BK50" s="47" t="e">
        <f t="shared" si="86"/>
        <v>#DIV/0!</v>
      </c>
      <c r="BL50" s="47" t="e">
        <f t="shared" si="86"/>
        <v>#DIV/0!</v>
      </c>
      <c r="BM50" s="47" t="e">
        <f t="shared" si="86"/>
        <v>#DIV/0!</v>
      </c>
      <c r="BN50" s="47" t="e">
        <f t="shared" si="86"/>
        <v>#DIV/0!</v>
      </c>
      <c r="BO50" s="47" t="e">
        <f t="shared" si="86"/>
        <v>#DIV/0!</v>
      </c>
      <c r="BP50" s="47" t="e">
        <f t="shared" si="86"/>
        <v>#DIV/0!</v>
      </c>
      <c r="BQ50" s="47" t="e">
        <f t="shared" si="86"/>
        <v>#DIV/0!</v>
      </c>
      <c r="BR50" s="47" t="e">
        <f t="shared" si="86"/>
        <v>#DIV/0!</v>
      </c>
      <c r="BS50" s="47" t="e">
        <f t="shared" si="86"/>
        <v>#DIV/0!</v>
      </c>
      <c r="BT50" s="47" t="e">
        <f t="shared" si="86"/>
        <v>#DIV/0!</v>
      </c>
      <c r="BU50" s="47" t="e">
        <f t="shared" si="86"/>
        <v>#DIV/0!</v>
      </c>
      <c r="BV50" s="47" t="e">
        <f t="shared" si="86"/>
        <v>#DIV/0!</v>
      </c>
      <c r="BW50" s="47" t="e">
        <f t="shared" si="86"/>
        <v>#DIV/0!</v>
      </c>
      <c r="BX50" s="47" t="e">
        <f t="shared" si="86"/>
        <v>#DIV/0!</v>
      </c>
      <c r="BY50" s="47" t="e">
        <f t="shared" si="86"/>
        <v>#DIV/0!</v>
      </c>
      <c r="BZ50" s="47" t="e">
        <f t="shared" si="86"/>
        <v>#DIV/0!</v>
      </c>
      <c r="CA50" s="47" t="e">
        <f t="shared" si="86"/>
        <v>#DIV/0!</v>
      </c>
      <c r="CB50" s="47" t="e">
        <f t="shared" si="86"/>
        <v>#DIV/0!</v>
      </c>
      <c r="CC50" s="47" t="e">
        <f t="shared" si="86"/>
        <v>#DIV/0!</v>
      </c>
      <c r="CD50" s="47" t="e">
        <f t="shared" si="86"/>
        <v>#DIV/0!</v>
      </c>
      <c r="CE50" s="47" t="e">
        <f t="shared" si="86"/>
        <v>#DIV/0!</v>
      </c>
      <c r="CF50" s="47" t="e">
        <f t="shared" si="86"/>
        <v>#DIV/0!</v>
      </c>
      <c r="CG50" s="47" t="e">
        <f t="shared" si="86"/>
        <v>#DIV/0!</v>
      </c>
      <c r="CH50" s="47" t="e">
        <f t="shared" si="86"/>
        <v>#DIV/0!</v>
      </c>
      <c r="CI50" s="47" t="e">
        <f t="shared" si="86"/>
        <v>#DIV/0!</v>
      </c>
      <c r="CJ50" s="47" t="e">
        <f t="shared" ref="CJ50:DS50" si="87">CJ48*$D60</f>
        <v>#DIV/0!</v>
      </c>
      <c r="CK50" s="47" t="e">
        <f t="shared" si="87"/>
        <v>#DIV/0!</v>
      </c>
      <c r="CL50" s="47" t="e">
        <f t="shared" si="87"/>
        <v>#DIV/0!</v>
      </c>
      <c r="CM50" s="47" t="e">
        <f t="shared" si="87"/>
        <v>#DIV/0!</v>
      </c>
      <c r="CN50" s="47" t="e">
        <f t="shared" si="87"/>
        <v>#DIV/0!</v>
      </c>
      <c r="CO50" s="47" t="e">
        <f t="shared" si="87"/>
        <v>#DIV/0!</v>
      </c>
      <c r="CP50" s="47" t="e">
        <f t="shared" si="87"/>
        <v>#DIV/0!</v>
      </c>
      <c r="CQ50" s="47" t="e">
        <f t="shared" si="87"/>
        <v>#DIV/0!</v>
      </c>
      <c r="CR50" s="47" t="e">
        <f t="shared" si="87"/>
        <v>#DIV/0!</v>
      </c>
      <c r="CS50" s="47" t="e">
        <f t="shared" si="87"/>
        <v>#DIV/0!</v>
      </c>
      <c r="CT50" s="47" t="e">
        <f t="shared" si="87"/>
        <v>#DIV/0!</v>
      </c>
      <c r="CU50" s="47" t="e">
        <f t="shared" si="87"/>
        <v>#DIV/0!</v>
      </c>
      <c r="CV50" s="47" t="e">
        <f t="shared" si="87"/>
        <v>#DIV/0!</v>
      </c>
      <c r="CW50" s="47" t="e">
        <f t="shared" si="87"/>
        <v>#DIV/0!</v>
      </c>
      <c r="CX50" s="47" t="e">
        <f t="shared" si="87"/>
        <v>#DIV/0!</v>
      </c>
      <c r="CY50" s="47" t="e">
        <f t="shared" si="87"/>
        <v>#DIV/0!</v>
      </c>
      <c r="CZ50" s="47" t="e">
        <f t="shared" si="87"/>
        <v>#DIV/0!</v>
      </c>
      <c r="DA50" s="47" t="e">
        <f t="shared" si="87"/>
        <v>#DIV/0!</v>
      </c>
      <c r="DB50" s="47" t="e">
        <f t="shared" si="87"/>
        <v>#DIV/0!</v>
      </c>
      <c r="DC50" s="47" t="e">
        <f t="shared" si="87"/>
        <v>#DIV/0!</v>
      </c>
      <c r="DD50" s="47" t="e">
        <f t="shared" si="87"/>
        <v>#DIV/0!</v>
      </c>
      <c r="DE50" s="47" t="e">
        <f t="shared" si="87"/>
        <v>#DIV/0!</v>
      </c>
      <c r="DF50" s="47" t="e">
        <f t="shared" si="87"/>
        <v>#DIV/0!</v>
      </c>
      <c r="DG50" s="47" t="e">
        <f t="shared" si="87"/>
        <v>#DIV/0!</v>
      </c>
      <c r="DH50" s="47" t="e">
        <f t="shared" si="87"/>
        <v>#DIV/0!</v>
      </c>
      <c r="DI50" s="47" t="e">
        <f t="shared" si="87"/>
        <v>#DIV/0!</v>
      </c>
      <c r="DJ50" s="47" t="e">
        <f t="shared" si="87"/>
        <v>#DIV/0!</v>
      </c>
      <c r="DK50" s="47" t="e">
        <f t="shared" si="87"/>
        <v>#DIV/0!</v>
      </c>
      <c r="DL50" s="47" t="e">
        <f t="shared" si="87"/>
        <v>#DIV/0!</v>
      </c>
      <c r="DM50" s="47" t="e">
        <f t="shared" si="87"/>
        <v>#DIV/0!</v>
      </c>
      <c r="DN50" s="47" t="e">
        <f t="shared" si="87"/>
        <v>#DIV/0!</v>
      </c>
      <c r="DO50" s="47" t="e">
        <f t="shared" si="87"/>
        <v>#DIV/0!</v>
      </c>
      <c r="DP50" s="47" t="e">
        <f t="shared" si="87"/>
        <v>#DIV/0!</v>
      </c>
      <c r="DQ50" s="47" t="e">
        <f t="shared" si="87"/>
        <v>#DIV/0!</v>
      </c>
      <c r="DR50" s="47" t="e">
        <f t="shared" si="87"/>
        <v>#DIV/0!</v>
      </c>
      <c r="DS50" s="47" t="e">
        <f t="shared" si="87"/>
        <v>#DIV/0!</v>
      </c>
    </row>
    <row r="51" spans="1:123" x14ac:dyDescent="0.3">
      <c r="A51" s="134"/>
      <c r="B51" s="8"/>
      <c r="C51" s="32"/>
      <c r="D51" s="176"/>
      <c r="E51" s="32"/>
      <c r="F51" s="32"/>
      <c r="G51" s="32"/>
      <c r="H51" s="8"/>
      <c r="I51" s="32"/>
      <c r="J51" s="32"/>
      <c r="K51" s="32"/>
      <c r="L51" s="8"/>
      <c r="N51" s="20"/>
      <c r="P51" s="30"/>
      <c r="Q51" s="10"/>
      <c r="R51" s="10"/>
      <c r="S51" s="20"/>
      <c r="T51" s="1"/>
      <c r="U51" s="30"/>
      <c r="V51" s="10"/>
      <c r="W51" s="1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row>
    <row r="52" spans="1:123" x14ac:dyDescent="0.3">
      <c r="A52" s="130" t="s">
        <v>104</v>
      </c>
      <c r="B52" s="67" t="s">
        <v>207</v>
      </c>
      <c r="C52" s="127" t="s">
        <v>105</v>
      </c>
      <c r="D52" s="174">
        <v>0.05</v>
      </c>
      <c r="E52" s="127">
        <v>0.03</v>
      </c>
      <c r="F52" s="127">
        <v>0.08</v>
      </c>
      <c r="G52" s="127">
        <v>0.05</v>
      </c>
      <c r="H52" s="44">
        <v>0.11</v>
      </c>
      <c r="I52" s="127">
        <v>0.05</v>
      </c>
      <c r="J52" s="127">
        <v>0</v>
      </c>
      <c r="K52" s="127">
        <v>0.11</v>
      </c>
      <c r="L52" s="44">
        <v>0.11</v>
      </c>
      <c r="N52" s="32"/>
      <c r="P52" s="62"/>
      <c r="Q52" s="11"/>
      <c r="R52" s="11"/>
      <c r="S52" s="59"/>
      <c r="T52" s="1"/>
      <c r="U52" s="62"/>
      <c r="V52" s="11"/>
      <c r="W52" s="11"/>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row>
    <row r="53" spans="1:123" x14ac:dyDescent="0.3">
      <c r="A53" s="131"/>
      <c r="B53" s="21" t="s">
        <v>106</v>
      </c>
      <c r="C53" s="24"/>
      <c r="D53" s="212">
        <f t="shared" ref="D53:L53" si="88">(60*10^0.5)*D52</f>
        <v>9.4868329805051399</v>
      </c>
      <c r="E53" s="21">
        <f t="shared" si="88"/>
        <v>5.6920997883030831</v>
      </c>
      <c r="F53" s="21">
        <f t="shared" si="88"/>
        <v>15.178932768808222</v>
      </c>
      <c r="G53" s="21">
        <f t="shared" si="88"/>
        <v>9.4868329805051399</v>
      </c>
      <c r="H53" s="21">
        <f t="shared" si="88"/>
        <v>20.871032557111306</v>
      </c>
      <c r="I53" s="21">
        <f t="shared" si="88"/>
        <v>9.4868329805051399</v>
      </c>
      <c r="J53" s="21">
        <f t="shared" si="88"/>
        <v>0</v>
      </c>
      <c r="K53" s="21">
        <f t="shared" si="88"/>
        <v>20.871032557111306</v>
      </c>
      <c r="L53" s="21">
        <f t="shared" si="88"/>
        <v>20.871032557111306</v>
      </c>
      <c r="N53" s="44" cm="1">
        <f t="array" aca="1" ref="N53" ca="1">INDEX(INDIRECT(VLOOKUP($N$8, $E$104:$F$112, 2, 0)), ROW(45:45), 1)</f>
        <v>0.08</v>
      </c>
      <c r="P53" s="34" t="s">
        <v>104</v>
      </c>
      <c r="Q53" s="12" t="s">
        <v>36</v>
      </c>
      <c r="R53" s="12" t="s">
        <v>13</v>
      </c>
      <c r="S53" s="60">
        <f>$D48*$D11^0.5</f>
        <v>0</v>
      </c>
      <c r="T53" s="1"/>
      <c r="U53" s="34" t="s">
        <v>104</v>
      </c>
      <c r="V53" s="12" t="s">
        <v>36</v>
      </c>
      <c r="W53" s="12" t="s">
        <v>13</v>
      </c>
      <c r="X53" s="60">
        <f t="shared" ref="X53:BC53" si="89">$D48*$D11^0.5</f>
        <v>0</v>
      </c>
      <c r="Y53" s="60">
        <f t="shared" si="89"/>
        <v>0</v>
      </c>
      <c r="Z53" s="60">
        <f t="shared" si="89"/>
        <v>0</v>
      </c>
      <c r="AA53" s="60">
        <f t="shared" si="89"/>
        <v>0</v>
      </c>
      <c r="AB53" s="60">
        <f t="shared" si="89"/>
        <v>0</v>
      </c>
      <c r="AC53" s="60">
        <f t="shared" si="89"/>
        <v>0</v>
      </c>
      <c r="AD53" s="60">
        <f t="shared" si="89"/>
        <v>0</v>
      </c>
      <c r="AE53" s="60">
        <f t="shared" si="89"/>
        <v>0</v>
      </c>
      <c r="AF53" s="60">
        <f t="shared" si="89"/>
        <v>0</v>
      </c>
      <c r="AG53" s="60">
        <f t="shared" si="89"/>
        <v>0</v>
      </c>
      <c r="AH53" s="60">
        <f t="shared" si="89"/>
        <v>0</v>
      </c>
      <c r="AI53" s="60">
        <f t="shared" si="89"/>
        <v>0</v>
      </c>
      <c r="AJ53" s="60">
        <f t="shared" si="89"/>
        <v>0</v>
      </c>
      <c r="AK53" s="60">
        <f t="shared" si="89"/>
        <v>0</v>
      </c>
      <c r="AL53" s="60">
        <f t="shared" si="89"/>
        <v>0</v>
      </c>
      <c r="AM53" s="60">
        <f t="shared" si="89"/>
        <v>0</v>
      </c>
      <c r="AN53" s="60">
        <f t="shared" si="89"/>
        <v>0</v>
      </c>
      <c r="AO53" s="60">
        <f t="shared" si="89"/>
        <v>0</v>
      </c>
      <c r="AP53" s="60">
        <f t="shared" si="89"/>
        <v>0</v>
      </c>
      <c r="AQ53" s="60">
        <f t="shared" si="89"/>
        <v>0</v>
      </c>
      <c r="AR53" s="60">
        <f t="shared" si="89"/>
        <v>0</v>
      </c>
      <c r="AS53" s="60">
        <f t="shared" si="89"/>
        <v>0</v>
      </c>
      <c r="AT53" s="60">
        <f t="shared" si="89"/>
        <v>0</v>
      </c>
      <c r="AU53" s="60">
        <f t="shared" si="89"/>
        <v>0</v>
      </c>
      <c r="AV53" s="60">
        <f t="shared" si="89"/>
        <v>0</v>
      </c>
      <c r="AW53" s="60">
        <f t="shared" si="89"/>
        <v>0</v>
      </c>
      <c r="AX53" s="60">
        <f t="shared" si="89"/>
        <v>0</v>
      </c>
      <c r="AY53" s="60">
        <f t="shared" si="89"/>
        <v>0</v>
      </c>
      <c r="AZ53" s="60">
        <f t="shared" si="89"/>
        <v>0</v>
      </c>
      <c r="BA53" s="60">
        <f t="shared" si="89"/>
        <v>0</v>
      </c>
      <c r="BB53" s="60">
        <f t="shared" si="89"/>
        <v>0</v>
      </c>
      <c r="BC53" s="60">
        <f t="shared" si="89"/>
        <v>0</v>
      </c>
      <c r="BD53" s="60">
        <f t="shared" ref="BD53:CI53" si="90">$D48*$D11^0.5</f>
        <v>0</v>
      </c>
      <c r="BE53" s="60">
        <f t="shared" si="90"/>
        <v>0</v>
      </c>
      <c r="BF53" s="60">
        <f t="shared" si="90"/>
        <v>0</v>
      </c>
      <c r="BG53" s="60">
        <f t="shared" si="90"/>
        <v>0</v>
      </c>
      <c r="BH53" s="60">
        <f t="shared" si="90"/>
        <v>0</v>
      </c>
      <c r="BI53" s="60">
        <f t="shared" si="90"/>
        <v>0</v>
      </c>
      <c r="BJ53" s="60">
        <f t="shared" si="90"/>
        <v>0</v>
      </c>
      <c r="BK53" s="60">
        <f t="shared" si="90"/>
        <v>0</v>
      </c>
      <c r="BL53" s="60">
        <f t="shared" si="90"/>
        <v>0</v>
      </c>
      <c r="BM53" s="60">
        <f t="shared" si="90"/>
        <v>0</v>
      </c>
      <c r="BN53" s="60">
        <f t="shared" si="90"/>
        <v>0</v>
      </c>
      <c r="BO53" s="60">
        <f t="shared" si="90"/>
        <v>0</v>
      </c>
      <c r="BP53" s="60">
        <f t="shared" si="90"/>
        <v>0</v>
      </c>
      <c r="BQ53" s="60">
        <f t="shared" si="90"/>
        <v>0</v>
      </c>
      <c r="BR53" s="60">
        <f t="shared" si="90"/>
        <v>0</v>
      </c>
      <c r="BS53" s="60">
        <f t="shared" si="90"/>
        <v>0</v>
      </c>
      <c r="BT53" s="60">
        <f t="shared" si="90"/>
        <v>0</v>
      </c>
      <c r="BU53" s="60">
        <f t="shared" si="90"/>
        <v>0</v>
      </c>
      <c r="BV53" s="60">
        <f t="shared" si="90"/>
        <v>0</v>
      </c>
      <c r="BW53" s="60">
        <f t="shared" si="90"/>
        <v>0</v>
      </c>
      <c r="BX53" s="60">
        <f t="shared" si="90"/>
        <v>0</v>
      </c>
      <c r="BY53" s="60">
        <f t="shared" si="90"/>
        <v>0</v>
      </c>
      <c r="BZ53" s="60">
        <f t="shared" si="90"/>
        <v>0</v>
      </c>
      <c r="CA53" s="60">
        <f t="shared" si="90"/>
        <v>0</v>
      </c>
      <c r="CB53" s="60">
        <f t="shared" si="90"/>
        <v>0</v>
      </c>
      <c r="CC53" s="60">
        <f t="shared" si="90"/>
        <v>0</v>
      </c>
      <c r="CD53" s="60">
        <f t="shared" si="90"/>
        <v>0</v>
      </c>
      <c r="CE53" s="60">
        <f t="shared" si="90"/>
        <v>0</v>
      </c>
      <c r="CF53" s="60">
        <f t="shared" si="90"/>
        <v>0</v>
      </c>
      <c r="CG53" s="60">
        <f t="shared" si="90"/>
        <v>0</v>
      </c>
      <c r="CH53" s="60">
        <f t="shared" si="90"/>
        <v>0</v>
      </c>
      <c r="CI53" s="60">
        <f t="shared" si="90"/>
        <v>0</v>
      </c>
      <c r="CJ53" s="60">
        <f t="shared" ref="CJ53:DS53" si="91">$D48*$D11^0.5</f>
        <v>0</v>
      </c>
      <c r="CK53" s="60">
        <f t="shared" si="91"/>
        <v>0</v>
      </c>
      <c r="CL53" s="60">
        <f t="shared" si="91"/>
        <v>0</v>
      </c>
      <c r="CM53" s="60">
        <f t="shared" si="91"/>
        <v>0</v>
      </c>
      <c r="CN53" s="60">
        <f t="shared" si="91"/>
        <v>0</v>
      </c>
      <c r="CO53" s="60">
        <f t="shared" si="91"/>
        <v>0</v>
      </c>
      <c r="CP53" s="60">
        <f t="shared" si="91"/>
        <v>0</v>
      </c>
      <c r="CQ53" s="60">
        <f t="shared" si="91"/>
        <v>0</v>
      </c>
      <c r="CR53" s="60">
        <f t="shared" si="91"/>
        <v>0</v>
      </c>
      <c r="CS53" s="60">
        <f t="shared" si="91"/>
        <v>0</v>
      </c>
      <c r="CT53" s="60">
        <f t="shared" si="91"/>
        <v>0</v>
      </c>
      <c r="CU53" s="60">
        <f t="shared" si="91"/>
        <v>0</v>
      </c>
      <c r="CV53" s="60">
        <f t="shared" si="91"/>
        <v>0</v>
      </c>
      <c r="CW53" s="60">
        <f t="shared" si="91"/>
        <v>0</v>
      </c>
      <c r="CX53" s="60">
        <f t="shared" si="91"/>
        <v>0</v>
      </c>
      <c r="CY53" s="60">
        <f t="shared" si="91"/>
        <v>0</v>
      </c>
      <c r="CZ53" s="60">
        <f t="shared" si="91"/>
        <v>0</v>
      </c>
      <c r="DA53" s="60">
        <f t="shared" si="91"/>
        <v>0</v>
      </c>
      <c r="DB53" s="60">
        <f t="shared" si="91"/>
        <v>0</v>
      </c>
      <c r="DC53" s="60">
        <f t="shared" si="91"/>
        <v>0</v>
      </c>
      <c r="DD53" s="60">
        <f t="shared" si="91"/>
        <v>0</v>
      </c>
      <c r="DE53" s="60">
        <f t="shared" si="91"/>
        <v>0</v>
      </c>
      <c r="DF53" s="60">
        <f t="shared" si="91"/>
        <v>0</v>
      </c>
      <c r="DG53" s="60">
        <f t="shared" si="91"/>
        <v>0</v>
      </c>
      <c r="DH53" s="60">
        <f t="shared" si="91"/>
        <v>0</v>
      </c>
      <c r="DI53" s="60">
        <f t="shared" si="91"/>
        <v>0</v>
      </c>
      <c r="DJ53" s="60">
        <f t="shared" si="91"/>
        <v>0</v>
      </c>
      <c r="DK53" s="60">
        <f t="shared" si="91"/>
        <v>0</v>
      </c>
      <c r="DL53" s="60">
        <f t="shared" si="91"/>
        <v>0</v>
      </c>
      <c r="DM53" s="60">
        <f t="shared" si="91"/>
        <v>0</v>
      </c>
      <c r="DN53" s="60">
        <f t="shared" si="91"/>
        <v>0</v>
      </c>
      <c r="DO53" s="60">
        <f t="shared" si="91"/>
        <v>0</v>
      </c>
      <c r="DP53" s="60">
        <f t="shared" si="91"/>
        <v>0</v>
      </c>
      <c r="DQ53" s="60">
        <f t="shared" si="91"/>
        <v>0</v>
      </c>
      <c r="DR53" s="60">
        <f t="shared" si="91"/>
        <v>0</v>
      </c>
      <c r="DS53" s="60">
        <f t="shared" si="91"/>
        <v>0</v>
      </c>
    </row>
    <row r="54" spans="1:123" x14ac:dyDescent="0.3">
      <c r="A54" s="131"/>
      <c r="B54" s="10"/>
      <c r="C54" s="24"/>
      <c r="D54" s="175"/>
      <c r="E54" s="24"/>
      <c r="F54" s="24"/>
      <c r="G54" s="24"/>
      <c r="H54" s="10"/>
      <c r="I54" s="24"/>
      <c r="J54" s="24"/>
      <c r="K54" s="24"/>
      <c r="L54" s="10"/>
      <c r="N54" s="21" cm="1">
        <f t="array" aca="1" ref="N54" ca="1">INDEX(INDIRECT(VLOOKUP($N$8, $E$104:$F$112, 2, 0)), ROW(46:46), 1)</f>
        <v>15.178932768808222</v>
      </c>
      <c r="P54" s="30"/>
      <c r="Q54" s="10" t="s">
        <v>107</v>
      </c>
      <c r="R54" s="10" t="s">
        <v>13</v>
      </c>
      <c r="S54" s="20">
        <f>S53*S4</f>
        <v>0</v>
      </c>
      <c r="T54" s="1"/>
      <c r="U54" s="30"/>
      <c r="V54" s="10" t="s">
        <v>107</v>
      </c>
      <c r="W54" s="10" t="s">
        <v>13</v>
      </c>
      <c r="X54" s="20">
        <f>X53*X4</f>
        <v>0</v>
      </c>
      <c r="Y54" s="20">
        <f>Y53*Y4</f>
        <v>0</v>
      </c>
      <c r="Z54" s="20">
        <f t="shared" ref="Z54:CK54" si="92">Z53*Z4</f>
        <v>0</v>
      </c>
      <c r="AA54" s="20">
        <f t="shared" si="92"/>
        <v>0</v>
      </c>
      <c r="AB54" s="20">
        <f t="shared" si="92"/>
        <v>0</v>
      </c>
      <c r="AC54" s="20">
        <f t="shared" si="92"/>
        <v>0</v>
      </c>
      <c r="AD54" s="20">
        <f t="shared" si="92"/>
        <v>0</v>
      </c>
      <c r="AE54" s="20">
        <f t="shared" si="92"/>
        <v>0</v>
      </c>
      <c r="AF54" s="20">
        <f t="shared" si="92"/>
        <v>0</v>
      </c>
      <c r="AG54" s="20">
        <f t="shared" si="92"/>
        <v>0</v>
      </c>
      <c r="AH54" s="20">
        <f t="shared" si="92"/>
        <v>0</v>
      </c>
      <c r="AI54" s="20">
        <f t="shared" si="92"/>
        <v>0</v>
      </c>
      <c r="AJ54" s="20">
        <f t="shared" si="92"/>
        <v>0</v>
      </c>
      <c r="AK54" s="20">
        <f t="shared" si="92"/>
        <v>0</v>
      </c>
      <c r="AL54" s="20">
        <f t="shared" si="92"/>
        <v>0</v>
      </c>
      <c r="AM54" s="20">
        <f t="shared" si="92"/>
        <v>0</v>
      </c>
      <c r="AN54" s="20">
        <f t="shared" si="92"/>
        <v>0</v>
      </c>
      <c r="AO54" s="20">
        <f t="shared" si="92"/>
        <v>0</v>
      </c>
      <c r="AP54" s="20">
        <f t="shared" si="92"/>
        <v>0</v>
      </c>
      <c r="AQ54" s="20">
        <f t="shared" si="92"/>
        <v>0</v>
      </c>
      <c r="AR54" s="20">
        <f t="shared" si="92"/>
        <v>0</v>
      </c>
      <c r="AS54" s="20">
        <f t="shared" si="92"/>
        <v>0</v>
      </c>
      <c r="AT54" s="20">
        <f t="shared" si="92"/>
        <v>0</v>
      </c>
      <c r="AU54" s="20">
        <f t="shared" si="92"/>
        <v>0</v>
      </c>
      <c r="AV54" s="20">
        <f t="shared" si="92"/>
        <v>0</v>
      </c>
      <c r="AW54" s="20">
        <f t="shared" si="92"/>
        <v>0</v>
      </c>
      <c r="AX54" s="20">
        <f t="shared" si="92"/>
        <v>0</v>
      </c>
      <c r="AY54" s="20">
        <f t="shared" si="92"/>
        <v>0</v>
      </c>
      <c r="AZ54" s="20">
        <f t="shared" si="92"/>
        <v>0</v>
      </c>
      <c r="BA54" s="20">
        <f t="shared" si="92"/>
        <v>0</v>
      </c>
      <c r="BB54" s="20">
        <f t="shared" si="92"/>
        <v>0</v>
      </c>
      <c r="BC54" s="20">
        <f t="shared" si="92"/>
        <v>0</v>
      </c>
      <c r="BD54" s="20">
        <f t="shared" si="92"/>
        <v>0</v>
      </c>
      <c r="BE54" s="20">
        <f t="shared" si="92"/>
        <v>0</v>
      </c>
      <c r="BF54" s="20">
        <f t="shared" si="92"/>
        <v>0</v>
      </c>
      <c r="BG54" s="20">
        <f t="shared" si="92"/>
        <v>0</v>
      </c>
      <c r="BH54" s="20">
        <f t="shared" si="92"/>
        <v>0</v>
      </c>
      <c r="BI54" s="20">
        <f t="shared" si="92"/>
        <v>0</v>
      </c>
      <c r="BJ54" s="20">
        <f t="shared" si="92"/>
        <v>0</v>
      </c>
      <c r="BK54" s="20">
        <f t="shared" si="92"/>
        <v>0</v>
      </c>
      <c r="BL54" s="20">
        <f t="shared" si="92"/>
        <v>0</v>
      </c>
      <c r="BM54" s="20">
        <f t="shared" si="92"/>
        <v>0</v>
      </c>
      <c r="BN54" s="20">
        <f t="shared" si="92"/>
        <v>0</v>
      </c>
      <c r="BO54" s="20">
        <f t="shared" si="92"/>
        <v>0</v>
      </c>
      <c r="BP54" s="20">
        <f t="shared" si="92"/>
        <v>0</v>
      </c>
      <c r="BQ54" s="20">
        <f t="shared" si="92"/>
        <v>0</v>
      </c>
      <c r="BR54" s="20">
        <f t="shared" si="92"/>
        <v>0</v>
      </c>
      <c r="BS54" s="20">
        <f t="shared" si="92"/>
        <v>0</v>
      </c>
      <c r="BT54" s="20">
        <f t="shared" si="92"/>
        <v>0</v>
      </c>
      <c r="BU54" s="20">
        <f t="shared" si="92"/>
        <v>0</v>
      </c>
      <c r="BV54" s="20">
        <f t="shared" si="92"/>
        <v>0</v>
      </c>
      <c r="BW54" s="20">
        <f t="shared" si="92"/>
        <v>0</v>
      </c>
      <c r="BX54" s="20">
        <f t="shared" si="92"/>
        <v>0</v>
      </c>
      <c r="BY54" s="20">
        <f t="shared" si="92"/>
        <v>0</v>
      </c>
      <c r="BZ54" s="20">
        <f t="shared" si="92"/>
        <v>0</v>
      </c>
      <c r="CA54" s="20">
        <f t="shared" si="92"/>
        <v>0</v>
      </c>
      <c r="CB54" s="20">
        <f t="shared" si="92"/>
        <v>0</v>
      </c>
      <c r="CC54" s="20">
        <f t="shared" si="92"/>
        <v>0</v>
      </c>
      <c r="CD54" s="20">
        <f t="shared" si="92"/>
        <v>0</v>
      </c>
      <c r="CE54" s="20">
        <f t="shared" si="92"/>
        <v>0</v>
      </c>
      <c r="CF54" s="20">
        <f t="shared" si="92"/>
        <v>0</v>
      </c>
      <c r="CG54" s="20">
        <f t="shared" si="92"/>
        <v>0</v>
      </c>
      <c r="CH54" s="20">
        <f t="shared" si="92"/>
        <v>0</v>
      </c>
      <c r="CI54" s="20">
        <f t="shared" si="92"/>
        <v>0</v>
      </c>
      <c r="CJ54" s="20">
        <f t="shared" si="92"/>
        <v>0</v>
      </c>
      <c r="CK54" s="20">
        <f t="shared" si="92"/>
        <v>0</v>
      </c>
      <c r="CL54" s="20">
        <f t="shared" ref="CL54:DS54" si="93">CL53*CL4</f>
        <v>0</v>
      </c>
      <c r="CM54" s="20">
        <f t="shared" si="93"/>
        <v>0</v>
      </c>
      <c r="CN54" s="20">
        <f t="shared" si="93"/>
        <v>0</v>
      </c>
      <c r="CO54" s="20">
        <f t="shared" si="93"/>
        <v>0</v>
      </c>
      <c r="CP54" s="20">
        <f t="shared" si="93"/>
        <v>0</v>
      </c>
      <c r="CQ54" s="20">
        <f t="shared" si="93"/>
        <v>0</v>
      </c>
      <c r="CR54" s="20">
        <f t="shared" si="93"/>
        <v>0</v>
      </c>
      <c r="CS54" s="20">
        <f t="shared" si="93"/>
        <v>0</v>
      </c>
      <c r="CT54" s="20">
        <f t="shared" si="93"/>
        <v>0</v>
      </c>
      <c r="CU54" s="20">
        <f t="shared" si="93"/>
        <v>0</v>
      </c>
      <c r="CV54" s="20">
        <f t="shared" si="93"/>
        <v>0</v>
      </c>
      <c r="CW54" s="20">
        <f t="shared" si="93"/>
        <v>0</v>
      </c>
      <c r="CX54" s="20">
        <f t="shared" si="93"/>
        <v>0</v>
      </c>
      <c r="CY54" s="20">
        <f t="shared" si="93"/>
        <v>0</v>
      </c>
      <c r="CZ54" s="20">
        <f t="shared" si="93"/>
        <v>0</v>
      </c>
      <c r="DA54" s="20">
        <f t="shared" si="93"/>
        <v>0</v>
      </c>
      <c r="DB54" s="20">
        <f t="shared" si="93"/>
        <v>0</v>
      </c>
      <c r="DC54" s="20">
        <f t="shared" si="93"/>
        <v>0</v>
      </c>
      <c r="DD54" s="20">
        <f t="shared" si="93"/>
        <v>0</v>
      </c>
      <c r="DE54" s="20">
        <f t="shared" si="93"/>
        <v>0</v>
      </c>
      <c r="DF54" s="20">
        <f t="shared" si="93"/>
        <v>0</v>
      </c>
      <c r="DG54" s="20">
        <f t="shared" si="93"/>
        <v>0</v>
      </c>
      <c r="DH54" s="20">
        <f t="shared" si="93"/>
        <v>0</v>
      </c>
      <c r="DI54" s="20">
        <f t="shared" si="93"/>
        <v>0</v>
      </c>
      <c r="DJ54" s="20">
        <f t="shared" si="93"/>
        <v>0</v>
      </c>
      <c r="DK54" s="20">
        <f t="shared" si="93"/>
        <v>0</v>
      </c>
      <c r="DL54" s="20">
        <f t="shared" si="93"/>
        <v>0</v>
      </c>
      <c r="DM54" s="20">
        <f t="shared" si="93"/>
        <v>0</v>
      </c>
      <c r="DN54" s="20">
        <f t="shared" si="93"/>
        <v>0</v>
      </c>
      <c r="DO54" s="20">
        <f t="shared" si="93"/>
        <v>0</v>
      </c>
      <c r="DP54" s="20">
        <f t="shared" si="93"/>
        <v>0</v>
      </c>
      <c r="DQ54" s="20">
        <f t="shared" si="93"/>
        <v>0</v>
      </c>
      <c r="DR54" s="20">
        <f t="shared" si="93"/>
        <v>0</v>
      </c>
      <c r="DS54" s="20">
        <f t="shared" si="93"/>
        <v>0</v>
      </c>
    </row>
    <row r="55" spans="1:123" x14ac:dyDescent="0.3">
      <c r="A55" s="132"/>
      <c r="B55" s="11"/>
      <c r="C55" s="32"/>
      <c r="D55" s="176"/>
      <c r="E55" s="32"/>
      <c r="F55" s="32"/>
      <c r="G55" s="32"/>
      <c r="H55" s="11"/>
      <c r="I55" s="32"/>
      <c r="J55" s="32"/>
      <c r="K55" s="32"/>
      <c r="L55" s="11"/>
      <c r="N55" s="10"/>
      <c r="P55" s="30"/>
      <c r="Q55" s="10"/>
      <c r="R55" s="10"/>
      <c r="S55" s="20"/>
      <c r="T55" s="1"/>
      <c r="U55" s="30"/>
      <c r="V55" s="10"/>
      <c r="W55" s="1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row>
    <row r="56" spans="1:123" x14ac:dyDescent="0.3">
      <c r="A56" s="130" t="s">
        <v>75</v>
      </c>
      <c r="B56" s="14" t="s">
        <v>70</v>
      </c>
      <c r="C56" s="127" t="s">
        <v>10</v>
      </c>
      <c r="D56" s="174">
        <v>18</v>
      </c>
      <c r="E56" s="127">
        <v>18</v>
      </c>
      <c r="F56" s="127">
        <v>18</v>
      </c>
      <c r="G56" s="127">
        <v>18</v>
      </c>
      <c r="H56" s="12">
        <v>18</v>
      </c>
      <c r="I56" s="127">
        <v>18</v>
      </c>
      <c r="J56" s="127">
        <v>18</v>
      </c>
      <c r="K56" s="127">
        <v>18</v>
      </c>
      <c r="L56" s="12">
        <v>18</v>
      </c>
      <c r="N56" s="11"/>
      <c r="P56" s="30"/>
      <c r="Q56" s="3" t="s">
        <v>108</v>
      </c>
      <c r="R56" s="3" t="s">
        <v>3</v>
      </c>
      <c r="S56" s="49">
        <f>$D61*S54</f>
        <v>0</v>
      </c>
      <c r="T56" s="1"/>
      <c r="U56" s="30"/>
      <c r="V56" s="3" t="s">
        <v>108</v>
      </c>
      <c r="W56" s="3" t="s">
        <v>3</v>
      </c>
      <c r="X56" s="49">
        <f t="shared" ref="X56:BC56" si="94">$D61*X54</f>
        <v>0</v>
      </c>
      <c r="Y56" s="49">
        <f t="shared" si="94"/>
        <v>0</v>
      </c>
      <c r="Z56" s="49">
        <f t="shared" si="94"/>
        <v>0</v>
      </c>
      <c r="AA56" s="49">
        <f t="shared" si="94"/>
        <v>0</v>
      </c>
      <c r="AB56" s="49">
        <f t="shared" si="94"/>
        <v>0</v>
      </c>
      <c r="AC56" s="49">
        <f t="shared" si="94"/>
        <v>0</v>
      </c>
      <c r="AD56" s="49">
        <f t="shared" si="94"/>
        <v>0</v>
      </c>
      <c r="AE56" s="49">
        <f t="shared" si="94"/>
        <v>0</v>
      </c>
      <c r="AF56" s="49">
        <f t="shared" si="94"/>
        <v>0</v>
      </c>
      <c r="AG56" s="49">
        <f t="shared" si="94"/>
        <v>0</v>
      </c>
      <c r="AH56" s="49">
        <f t="shared" si="94"/>
        <v>0</v>
      </c>
      <c r="AI56" s="49">
        <f t="shared" si="94"/>
        <v>0</v>
      </c>
      <c r="AJ56" s="49">
        <f t="shared" si="94"/>
        <v>0</v>
      </c>
      <c r="AK56" s="49">
        <f t="shared" si="94"/>
        <v>0</v>
      </c>
      <c r="AL56" s="49">
        <f t="shared" si="94"/>
        <v>0</v>
      </c>
      <c r="AM56" s="49">
        <f t="shared" si="94"/>
        <v>0</v>
      </c>
      <c r="AN56" s="49">
        <f t="shared" si="94"/>
        <v>0</v>
      </c>
      <c r="AO56" s="49">
        <f t="shared" si="94"/>
        <v>0</v>
      </c>
      <c r="AP56" s="49">
        <f t="shared" si="94"/>
        <v>0</v>
      </c>
      <c r="AQ56" s="49">
        <f t="shared" si="94"/>
        <v>0</v>
      </c>
      <c r="AR56" s="49">
        <f t="shared" si="94"/>
        <v>0</v>
      </c>
      <c r="AS56" s="49">
        <f t="shared" si="94"/>
        <v>0</v>
      </c>
      <c r="AT56" s="49">
        <f t="shared" si="94"/>
        <v>0</v>
      </c>
      <c r="AU56" s="49">
        <f t="shared" si="94"/>
        <v>0</v>
      </c>
      <c r="AV56" s="49">
        <f t="shared" si="94"/>
        <v>0</v>
      </c>
      <c r="AW56" s="49">
        <f t="shared" si="94"/>
        <v>0</v>
      </c>
      <c r="AX56" s="49">
        <f t="shared" si="94"/>
        <v>0</v>
      </c>
      <c r="AY56" s="49">
        <f t="shared" si="94"/>
        <v>0</v>
      </c>
      <c r="AZ56" s="49">
        <f t="shared" si="94"/>
        <v>0</v>
      </c>
      <c r="BA56" s="49">
        <f t="shared" si="94"/>
        <v>0</v>
      </c>
      <c r="BB56" s="49">
        <f t="shared" si="94"/>
        <v>0</v>
      </c>
      <c r="BC56" s="49">
        <f t="shared" si="94"/>
        <v>0</v>
      </c>
      <c r="BD56" s="49">
        <f t="shared" ref="BD56:CI56" si="95">$D61*BD54</f>
        <v>0</v>
      </c>
      <c r="BE56" s="49">
        <f t="shared" si="95"/>
        <v>0</v>
      </c>
      <c r="BF56" s="49">
        <f t="shared" si="95"/>
        <v>0</v>
      </c>
      <c r="BG56" s="49">
        <f t="shared" si="95"/>
        <v>0</v>
      </c>
      <c r="BH56" s="49">
        <f t="shared" si="95"/>
        <v>0</v>
      </c>
      <c r="BI56" s="49">
        <f t="shared" si="95"/>
        <v>0</v>
      </c>
      <c r="BJ56" s="49">
        <f t="shared" si="95"/>
        <v>0</v>
      </c>
      <c r="BK56" s="49">
        <f t="shared" si="95"/>
        <v>0</v>
      </c>
      <c r="BL56" s="49">
        <f t="shared" si="95"/>
        <v>0</v>
      </c>
      <c r="BM56" s="49">
        <f t="shared" si="95"/>
        <v>0</v>
      </c>
      <c r="BN56" s="49">
        <f t="shared" si="95"/>
        <v>0</v>
      </c>
      <c r="BO56" s="49">
        <f t="shared" si="95"/>
        <v>0</v>
      </c>
      <c r="BP56" s="49">
        <f t="shared" si="95"/>
        <v>0</v>
      </c>
      <c r="BQ56" s="49">
        <f t="shared" si="95"/>
        <v>0</v>
      </c>
      <c r="BR56" s="49">
        <f t="shared" si="95"/>
        <v>0</v>
      </c>
      <c r="BS56" s="49">
        <f t="shared" si="95"/>
        <v>0</v>
      </c>
      <c r="BT56" s="49">
        <f t="shared" si="95"/>
        <v>0</v>
      </c>
      <c r="BU56" s="49">
        <f t="shared" si="95"/>
        <v>0</v>
      </c>
      <c r="BV56" s="49">
        <f t="shared" si="95"/>
        <v>0</v>
      </c>
      <c r="BW56" s="49">
        <f t="shared" si="95"/>
        <v>0</v>
      </c>
      <c r="BX56" s="49">
        <f t="shared" si="95"/>
        <v>0</v>
      </c>
      <c r="BY56" s="49">
        <f t="shared" si="95"/>
        <v>0</v>
      </c>
      <c r="BZ56" s="49">
        <f t="shared" si="95"/>
        <v>0</v>
      </c>
      <c r="CA56" s="49">
        <f t="shared" si="95"/>
        <v>0</v>
      </c>
      <c r="CB56" s="49">
        <f t="shared" si="95"/>
        <v>0</v>
      </c>
      <c r="CC56" s="49">
        <f t="shared" si="95"/>
        <v>0</v>
      </c>
      <c r="CD56" s="49">
        <f t="shared" si="95"/>
        <v>0</v>
      </c>
      <c r="CE56" s="49">
        <f t="shared" si="95"/>
        <v>0</v>
      </c>
      <c r="CF56" s="49">
        <f t="shared" si="95"/>
        <v>0</v>
      </c>
      <c r="CG56" s="49">
        <f t="shared" si="95"/>
        <v>0</v>
      </c>
      <c r="CH56" s="49">
        <f t="shared" si="95"/>
        <v>0</v>
      </c>
      <c r="CI56" s="49">
        <f t="shared" si="95"/>
        <v>0</v>
      </c>
      <c r="CJ56" s="49">
        <f t="shared" ref="CJ56:DS56" si="96">$D61*CJ54</f>
        <v>0</v>
      </c>
      <c r="CK56" s="49">
        <f t="shared" si="96"/>
        <v>0</v>
      </c>
      <c r="CL56" s="49">
        <f t="shared" si="96"/>
        <v>0</v>
      </c>
      <c r="CM56" s="49">
        <f t="shared" si="96"/>
        <v>0</v>
      </c>
      <c r="CN56" s="49">
        <f t="shared" si="96"/>
        <v>0</v>
      </c>
      <c r="CO56" s="49">
        <f t="shared" si="96"/>
        <v>0</v>
      </c>
      <c r="CP56" s="49">
        <f t="shared" si="96"/>
        <v>0</v>
      </c>
      <c r="CQ56" s="49">
        <f t="shared" si="96"/>
        <v>0</v>
      </c>
      <c r="CR56" s="49">
        <f t="shared" si="96"/>
        <v>0</v>
      </c>
      <c r="CS56" s="49">
        <f t="shared" si="96"/>
        <v>0</v>
      </c>
      <c r="CT56" s="49">
        <f t="shared" si="96"/>
        <v>0</v>
      </c>
      <c r="CU56" s="49">
        <f t="shared" si="96"/>
        <v>0</v>
      </c>
      <c r="CV56" s="49">
        <f t="shared" si="96"/>
        <v>0</v>
      </c>
      <c r="CW56" s="49">
        <f t="shared" si="96"/>
        <v>0</v>
      </c>
      <c r="CX56" s="49">
        <f t="shared" si="96"/>
        <v>0</v>
      </c>
      <c r="CY56" s="49">
        <f t="shared" si="96"/>
        <v>0</v>
      </c>
      <c r="CZ56" s="49">
        <f t="shared" si="96"/>
        <v>0</v>
      </c>
      <c r="DA56" s="49">
        <f t="shared" si="96"/>
        <v>0</v>
      </c>
      <c r="DB56" s="49">
        <f t="shared" si="96"/>
        <v>0</v>
      </c>
      <c r="DC56" s="49">
        <f t="shared" si="96"/>
        <v>0</v>
      </c>
      <c r="DD56" s="49">
        <f t="shared" si="96"/>
        <v>0</v>
      </c>
      <c r="DE56" s="49">
        <f t="shared" si="96"/>
        <v>0</v>
      </c>
      <c r="DF56" s="49">
        <f t="shared" si="96"/>
        <v>0</v>
      </c>
      <c r="DG56" s="49">
        <f t="shared" si="96"/>
        <v>0</v>
      </c>
      <c r="DH56" s="49">
        <f t="shared" si="96"/>
        <v>0</v>
      </c>
      <c r="DI56" s="49">
        <f t="shared" si="96"/>
        <v>0</v>
      </c>
      <c r="DJ56" s="49">
        <f t="shared" si="96"/>
        <v>0</v>
      </c>
      <c r="DK56" s="49">
        <f t="shared" si="96"/>
        <v>0</v>
      </c>
      <c r="DL56" s="49">
        <f t="shared" si="96"/>
        <v>0</v>
      </c>
      <c r="DM56" s="49">
        <f t="shared" si="96"/>
        <v>0</v>
      </c>
      <c r="DN56" s="49">
        <f t="shared" si="96"/>
        <v>0</v>
      </c>
      <c r="DO56" s="49">
        <f t="shared" si="96"/>
        <v>0</v>
      </c>
      <c r="DP56" s="49">
        <f t="shared" si="96"/>
        <v>0</v>
      </c>
      <c r="DQ56" s="49">
        <f t="shared" si="96"/>
        <v>0</v>
      </c>
      <c r="DR56" s="49">
        <f t="shared" si="96"/>
        <v>0</v>
      </c>
      <c r="DS56" s="49">
        <f t="shared" si="96"/>
        <v>0</v>
      </c>
    </row>
    <row r="57" spans="1:123" x14ac:dyDescent="0.3">
      <c r="A57" s="131"/>
      <c r="B57" s="5" t="s">
        <v>34</v>
      </c>
      <c r="C57" s="24" t="s">
        <v>35</v>
      </c>
      <c r="D57" s="175">
        <v>5</v>
      </c>
      <c r="E57" s="24">
        <v>5</v>
      </c>
      <c r="F57" s="24">
        <v>5</v>
      </c>
      <c r="G57" s="24">
        <v>5</v>
      </c>
      <c r="H57" s="10">
        <v>5</v>
      </c>
      <c r="I57" s="24">
        <v>5</v>
      </c>
      <c r="J57" s="24">
        <v>5</v>
      </c>
      <c r="K57" s="24">
        <v>5</v>
      </c>
      <c r="L57" s="10">
        <v>5</v>
      </c>
      <c r="N57" s="12" cm="1">
        <f t="array" aca="1" ref="N57" ca="1">INDEX(INDIRECT(VLOOKUP($N$8, $E$104:$F$112, 2, 0)), ROW(49:49), 1)</f>
        <v>18</v>
      </c>
      <c r="P57" s="30"/>
      <c r="Q57" s="10"/>
      <c r="R57" s="10"/>
      <c r="S57" s="20"/>
      <c r="T57" s="1"/>
      <c r="U57" s="30"/>
      <c r="V57" s="10"/>
      <c r="W57" s="1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row>
    <row r="58" spans="1:123" x14ac:dyDescent="0.3">
      <c r="A58" s="131"/>
      <c r="B58" s="10"/>
      <c r="C58" s="24"/>
      <c r="D58" s="175"/>
      <c r="E58" s="24"/>
      <c r="F58" s="24"/>
      <c r="G58" s="24"/>
      <c r="H58" s="10"/>
      <c r="I58" s="24"/>
      <c r="J58" s="24"/>
      <c r="K58" s="24"/>
      <c r="L58" s="10"/>
      <c r="N58" s="10" cm="1">
        <f t="array" aca="1" ref="N58" ca="1">INDEX(INDIRECT(VLOOKUP($N$8, $E$104:$F$112, 2, 0)), ROW(50:50), 1)</f>
        <v>5</v>
      </c>
      <c r="P58" s="62"/>
      <c r="Q58" s="11"/>
      <c r="R58" s="11"/>
      <c r="S58" s="59"/>
      <c r="T58" s="1"/>
      <c r="U58" s="62"/>
      <c r="V58" s="11"/>
      <c r="W58" s="11"/>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row>
    <row r="59" spans="1:123" x14ac:dyDescent="0.3">
      <c r="A59" s="131"/>
      <c r="B59" s="5" t="s">
        <v>38</v>
      </c>
      <c r="C59" s="24"/>
      <c r="D59" s="175">
        <v>0.05</v>
      </c>
      <c r="E59" s="24">
        <v>0.1</v>
      </c>
      <c r="F59" s="24">
        <v>0.05</v>
      </c>
      <c r="G59" s="24">
        <v>0.15</v>
      </c>
      <c r="H59" s="10">
        <v>0.15</v>
      </c>
      <c r="I59" s="24">
        <v>0.1</v>
      </c>
      <c r="J59" s="24">
        <v>0.15</v>
      </c>
      <c r="K59" s="24">
        <v>0.15</v>
      </c>
      <c r="L59" s="10">
        <v>0.15</v>
      </c>
      <c r="N59" s="10"/>
      <c r="P59" s="31"/>
      <c r="Q59" s="1"/>
      <c r="R59" s="1"/>
      <c r="S59" s="1"/>
      <c r="T59" s="1"/>
      <c r="U59" s="3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row>
    <row r="60" spans="1:123" x14ac:dyDescent="0.3">
      <c r="A60" s="131"/>
      <c r="B60" s="91" t="s">
        <v>39</v>
      </c>
      <c r="C60" s="24"/>
      <c r="D60" s="175">
        <v>1</v>
      </c>
      <c r="E60" s="24">
        <v>1</v>
      </c>
      <c r="F60" s="24">
        <v>1</v>
      </c>
      <c r="G60" s="24">
        <v>1</v>
      </c>
      <c r="H60" s="21">
        <v>1</v>
      </c>
      <c r="I60" s="24">
        <v>1</v>
      </c>
      <c r="J60" s="24">
        <v>1</v>
      </c>
      <c r="K60" s="24">
        <v>1</v>
      </c>
      <c r="L60" s="21">
        <v>1</v>
      </c>
      <c r="N60" s="10" cm="1">
        <f t="array" aca="1" ref="N60" ca="1">INDEX(INDIRECT(VLOOKUP($N$8, $E$104:$F$112, 2, 0)), ROW(52:52), 1)</f>
        <v>0.05</v>
      </c>
      <c r="P60" s="31"/>
      <c r="Q60" s="1"/>
      <c r="R60" s="1"/>
      <c r="S60" s="1"/>
      <c r="T60" s="1"/>
      <c r="U60" s="31"/>
      <c r="V60" s="63" t="s">
        <v>115</v>
      </c>
      <c r="W60" s="63" t="s">
        <v>3</v>
      </c>
      <c r="X60" s="63" t="e">
        <f>X56+X50+X43+X37+X20+X15</f>
        <v>#DIV/0!</v>
      </c>
      <c r="Y60" s="63" t="e">
        <f t="shared" ref="Y60:CJ60" si="97">Y56+Y50+Y43+Y37+Y20+Y15</f>
        <v>#DIV/0!</v>
      </c>
      <c r="Z60" s="63" t="e">
        <f t="shared" si="97"/>
        <v>#DIV/0!</v>
      </c>
      <c r="AA60" s="63" t="e">
        <f t="shared" si="97"/>
        <v>#DIV/0!</v>
      </c>
      <c r="AB60" s="63" t="e">
        <f t="shared" si="97"/>
        <v>#DIV/0!</v>
      </c>
      <c r="AC60" s="63" t="e">
        <f t="shared" si="97"/>
        <v>#DIV/0!</v>
      </c>
      <c r="AD60" s="63" t="e">
        <f t="shared" si="97"/>
        <v>#DIV/0!</v>
      </c>
      <c r="AE60" s="63" t="e">
        <f t="shared" si="97"/>
        <v>#DIV/0!</v>
      </c>
      <c r="AF60" s="63" t="e">
        <f t="shared" si="97"/>
        <v>#DIV/0!</v>
      </c>
      <c r="AG60" s="63" t="e">
        <f t="shared" si="97"/>
        <v>#DIV/0!</v>
      </c>
      <c r="AH60" s="63" t="e">
        <f t="shared" si="97"/>
        <v>#DIV/0!</v>
      </c>
      <c r="AI60" s="63" t="e">
        <f t="shared" si="97"/>
        <v>#DIV/0!</v>
      </c>
      <c r="AJ60" s="63" t="e">
        <f t="shared" si="97"/>
        <v>#DIV/0!</v>
      </c>
      <c r="AK60" s="63" t="e">
        <f t="shared" si="97"/>
        <v>#DIV/0!</v>
      </c>
      <c r="AL60" s="63" t="e">
        <f t="shared" si="97"/>
        <v>#DIV/0!</v>
      </c>
      <c r="AM60" s="63" t="e">
        <f t="shared" si="97"/>
        <v>#DIV/0!</v>
      </c>
      <c r="AN60" s="63" t="e">
        <f t="shared" si="97"/>
        <v>#DIV/0!</v>
      </c>
      <c r="AO60" s="63" t="e">
        <f t="shared" si="97"/>
        <v>#DIV/0!</v>
      </c>
      <c r="AP60" s="63" t="e">
        <f t="shared" si="97"/>
        <v>#DIV/0!</v>
      </c>
      <c r="AQ60" s="63" t="e">
        <f t="shared" si="97"/>
        <v>#DIV/0!</v>
      </c>
      <c r="AR60" s="63" t="e">
        <f t="shared" si="97"/>
        <v>#DIV/0!</v>
      </c>
      <c r="AS60" s="63" t="e">
        <f t="shared" si="97"/>
        <v>#DIV/0!</v>
      </c>
      <c r="AT60" s="63" t="e">
        <f t="shared" si="97"/>
        <v>#DIV/0!</v>
      </c>
      <c r="AU60" s="63" t="e">
        <f t="shared" si="97"/>
        <v>#DIV/0!</v>
      </c>
      <c r="AV60" s="63" t="e">
        <f t="shared" si="97"/>
        <v>#DIV/0!</v>
      </c>
      <c r="AW60" s="63" t="e">
        <f t="shared" si="97"/>
        <v>#DIV/0!</v>
      </c>
      <c r="AX60" s="63" t="e">
        <f t="shared" si="97"/>
        <v>#DIV/0!</v>
      </c>
      <c r="AY60" s="63" t="e">
        <f t="shared" si="97"/>
        <v>#DIV/0!</v>
      </c>
      <c r="AZ60" s="63" t="e">
        <f t="shared" si="97"/>
        <v>#DIV/0!</v>
      </c>
      <c r="BA60" s="63" t="e">
        <f t="shared" si="97"/>
        <v>#DIV/0!</v>
      </c>
      <c r="BB60" s="63" t="e">
        <f t="shared" si="97"/>
        <v>#DIV/0!</v>
      </c>
      <c r="BC60" s="63" t="e">
        <f t="shared" si="97"/>
        <v>#DIV/0!</v>
      </c>
      <c r="BD60" s="63" t="e">
        <f t="shared" si="97"/>
        <v>#DIV/0!</v>
      </c>
      <c r="BE60" s="63" t="e">
        <f t="shared" si="97"/>
        <v>#DIV/0!</v>
      </c>
      <c r="BF60" s="63" t="e">
        <f t="shared" si="97"/>
        <v>#DIV/0!</v>
      </c>
      <c r="BG60" s="63" t="e">
        <f t="shared" si="97"/>
        <v>#DIV/0!</v>
      </c>
      <c r="BH60" s="63" t="e">
        <f t="shared" si="97"/>
        <v>#DIV/0!</v>
      </c>
      <c r="BI60" s="63" t="e">
        <f t="shared" si="97"/>
        <v>#DIV/0!</v>
      </c>
      <c r="BJ60" s="63" t="e">
        <f t="shared" si="97"/>
        <v>#DIV/0!</v>
      </c>
      <c r="BK60" s="63" t="e">
        <f t="shared" si="97"/>
        <v>#DIV/0!</v>
      </c>
      <c r="BL60" s="63" t="e">
        <f t="shared" si="97"/>
        <v>#DIV/0!</v>
      </c>
      <c r="BM60" s="63" t="e">
        <f t="shared" si="97"/>
        <v>#DIV/0!</v>
      </c>
      <c r="BN60" s="63" t="e">
        <f t="shared" si="97"/>
        <v>#DIV/0!</v>
      </c>
      <c r="BO60" s="63" t="e">
        <f t="shared" si="97"/>
        <v>#DIV/0!</v>
      </c>
      <c r="BP60" s="63" t="e">
        <f t="shared" si="97"/>
        <v>#DIV/0!</v>
      </c>
      <c r="BQ60" s="63" t="e">
        <f t="shared" si="97"/>
        <v>#DIV/0!</v>
      </c>
      <c r="BR60" s="63" t="e">
        <f t="shared" si="97"/>
        <v>#DIV/0!</v>
      </c>
      <c r="BS60" s="63" t="e">
        <f t="shared" si="97"/>
        <v>#DIV/0!</v>
      </c>
      <c r="BT60" s="63" t="e">
        <f t="shared" si="97"/>
        <v>#DIV/0!</v>
      </c>
      <c r="BU60" s="63" t="e">
        <f t="shared" si="97"/>
        <v>#DIV/0!</v>
      </c>
      <c r="BV60" s="63" t="e">
        <f t="shared" si="97"/>
        <v>#DIV/0!</v>
      </c>
      <c r="BW60" s="63" t="e">
        <f t="shared" si="97"/>
        <v>#DIV/0!</v>
      </c>
      <c r="BX60" s="63" t="e">
        <f t="shared" si="97"/>
        <v>#DIV/0!</v>
      </c>
      <c r="BY60" s="63" t="e">
        <f t="shared" si="97"/>
        <v>#DIV/0!</v>
      </c>
      <c r="BZ60" s="63" t="e">
        <f t="shared" si="97"/>
        <v>#DIV/0!</v>
      </c>
      <c r="CA60" s="63" t="e">
        <f t="shared" si="97"/>
        <v>#DIV/0!</v>
      </c>
      <c r="CB60" s="63" t="e">
        <f t="shared" si="97"/>
        <v>#DIV/0!</v>
      </c>
      <c r="CC60" s="63" t="e">
        <f t="shared" si="97"/>
        <v>#DIV/0!</v>
      </c>
      <c r="CD60" s="63" t="e">
        <f t="shared" si="97"/>
        <v>#DIV/0!</v>
      </c>
      <c r="CE60" s="63" t="e">
        <f t="shared" si="97"/>
        <v>#DIV/0!</v>
      </c>
      <c r="CF60" s="63" t="e">
        <f t="shared" si="97"/>
        <v>#DIV/0!</v>
      </c>
      <c r="CG60" s="63" t="e">
        <f t="shared" si="97"/>
        <v>#DIV/0!</v>
      </c>
      <c r="CH60" s="63" t="e">
        <f t="shared" si="97"/>
        <v>#DIV/0!</v>
      </c>
      <c r="CI60" s="63" t="e">
        <f t="shared" si="97"/>
        <v>#DIV/0!</v>
      </c>
      <c r="CJ60" s="63" t="e">
        <f t="shared" si="97"/>
        <v>#DIV/0!</v>
      </c>
      <c r="CK60" s="63" t="e">
        <f t="shared" ref="CK60:DS60" si="98">CK56+CK50+CK43+CK37+CK20+CK15</f>
        <v>#DIV/0!</v>
      </c>
      <c r="CL60" s="63" t="e">
        <f t="shared" si="98"/>
        <v>#DIV/0!</v>
      </c>
      <c r="CM60" s="63" t="e">
        <f t="shared" si="98"/>
        <v>#DIV/0!</v>
      </c>
      <c r="CN60" s="63" t="e">
        <f t="shared" si="98"/>
        <v>#DIV/0!</v>
      </c>
      <c r="CO60" s="63" t="e">
        <f t="shared" si="98"/>
        <v>#DIV/0!</v>
      </c>
      <c r="CP60" s="63" t="e">
        <f t="shared" si="98"/>
        <v>#DIV/0!</v>
      </c>
      <c r="CQ60" s="63" t="e">
        <f t="shared" si="98"/>
        <v>#DIV/0!</v>
      </c>
      <c r="CR60" s="63" t="e">
        <f t="shared" si="98"/>
        <v>#DIV/0!</v>
      </c>
      <c r="CS60" s="63" t="e">
        <f t="shared" si="98"/>
        <v>#DIV/0!</v>
      </c>
      <c r="CT60" s="63" t="e">
        <f t="shared" si="98"/>
        <v>#DIV/0!</v>
      </c>
      <c r="CU60" s="63" t="e">
        <f t="shared" si="98"/>
        <v>#DIV/0!</v>
      </c>
      <c r="CV60" s="63" t="e">
        <f t="shared" si="98"/>
        <v>#DIV/0!</v>
      </c>
      <c r="CW60" s="63" t="e">
        <f t="shared" si="98"/>
        <v>#DIV/0!</v>
      </c>
      <c r="CX60" s="63" t="e">
        <f t="shared" si="98"/>
        <v>#DIV/0!</v>
      </c>
      <c r="CY60" s="63" t="e">
        <f t="shared" si="98"/>
        <v>#DIV/0!</v>
      </c>
      <c r="CZ60" s="63" t="e">
        <f t="shared" si="98"/>
        <v>#DIV/0!</v>
      </c>
      <c r="DA60" s="63" t="e">
        <f t="shared" si="98"/>
        <v>#DIV/0!</v>
      </c>
      <c r="DB60" s="63" t="e">
        <f t="shared" si="98"/>
        <v>#DIV/0!</v>
      </c>
      <c r="DC60" s="63" t="e">
        <f t="shared" si="98"/>
        <v>#DIV/0!</v>
      </c>
      <c r="DD60" s="63" t="e">
        <f t="shared" si="98"/>
        <v>#DIV/0!</v>
      </c>
      <c r="DE60" s="63" t="e">
        <f t="shared" si="98"/>
        <v>#DIV/0!</v>
      </c>
      <c r="DF60" s="63" t="e">
        <f t="shared" si="98"/>
        <v>#DIV/0!</v>
      </c>
      <c r="DG60" s="63" t="e">
        <f t="shared" si="98"/>
        <v>#DIV/0!</v>
      </c>
      <c r="DH60" s="63" t="e">
        <f t="shared" si="98"/>
        <v>#DIV/0!</v>
      </c>
      <c r="DI60" s="63" t="e">
        <f t="shared" si="98"/>
        <v>#DIV/0!</v>
      </c>
      <c r="DJ60" s="63" t="e">
        <f t="shared" si="98"/>
        <v>#DIV/0!</v>
      </c>
      <c r="DK60" s="63" t="e">
        <f t="shared" si="98"/>
        <v>#DIV/0!</v>
      </c>
      <c r="DL60" s="63" t="e">
        <f t="shared" si="98"/>
        <v>#DIV/0!</v>
      </c>
      <c r="DM60" s="63" t="e">
        <f t="shared" si="98"/>
        <v>#DIV/0!</v>
      </c>
      <c r="DN60" s="63" t="e">
        <f t="shared" si="98"/>
        <v>#DIV/0!</v>
      </c>
      <c r="DO60" s="63" t="e">
        <f t="shared" si="98"/>
        <v>#DIV/0!</v>
      </c>
      <c r="DP60" s="63" t="e">
        <f t="shared" si="98"/>
        <v>#DIV/0!</v>
      </c>
      <c r="DQ60" s="63" t="e">
        <f t="shared" si="98"/>
        <v>#DIV/0!</v>
      </c>
      <c r="DR60" s="63" t="e">
        <f t="shared" si="98"/>
        <v>#DIV/0!</v>
      </c>
      <c r="DS60" s="63" t="e">
        <f t="shared" si="98"/>
        <v>#DIV/0!</v>
      </c>
    </row>
    <row r="61" spans="1:123" x14ac:dyDescent="0.3">
      <c r="A61" s="131"/>
      <c r="B61" s="91" t="s">
        <v>103</v>
      </c>
      <c r="C61" s="24"/>
      <c r="D61" s="175">
        <v>1</v>
      </c>
      <c r="E61" s="24">
        <v>1</v>
      </c>
      <c r="F61" s="24">
        <v>1</v>
      </c>
      <c r="G61" s="24">
        <v>1</v>
      </c>
      <c r="H61" s="21">
        <v>1</v>
      </c>
      <c r="I61" s="24">
        <v>1</v>
      </c>
      <c r="J61" s="24">
        <v>1</v>
      </c>
      <c r="K61" s="24">
        <v>1</v>
      </c>
      <c r="L61" s="21">
        <v>1</v>
      </c>
      <c r="N61" s="21" cm="1">
        <f t="array" aca="1" ref="N61" ca="1">INDEX(INDIRECT(VLOOKUP($N$8, $E$104:$F$112, 2, 0)), ROW(53:53), 1)</f>
        <v>1</v>
      </c>
      <c r="P61" s="31"/>
      <c r="Q61" s="1"/>
      <c r="R61" s="1"/>
      <c r="S61" s="1"/>
      <c r="T61" s="1"/>
      <c r="U61" s="31"/>
      <c r="V61" s="63" t="s">
        <v>116</v>
      </c>
      <c r="W61" s="63" t="s">
        <v>3</v>
      </c>
      <c r="X61" s="63" t="e">
        <f>X60/X4</f>
        <v>#DIV/0!</v>
      </c>
      <c r="Y61" s="63" t="e">
        <f t="shared" ref="Y61:CJ61" si="99">Y60/Y4</f>
        <v>#DIV/0!</v>
      </c>
      <c r="Z61" s="63" t="e">
        <f t="shared" si="99"/>
        <v>#DIV/0!</v>
      </c>
      <c r="AA61" s="63" t="e">
        <f t="shared" si="99"/>
        <v>#DIV/0!</v>
      </c>
      <c r="AB61" s="63" t="e">
        <f t="shared" si="99"/>
        <v>#DIV/0!</v>
      </c>
      <c r="AC61" s="63" t="e">
        <f t="shared" si="99"/>
        <v>#DIV/0!</v>
      </c>
      <c r="AD61" s="63" t="e">
        <f t="shared" si="99"/>
        <v>#DIV/0!</v>
      </c>
      <c r="AE61" s="63" t="e">
        <f t="shared" si="99"/>
        <v>#DIV/0!</v>
      </c>
      <c r="AF61" s="63" t="e">
        <f t="shared" si="99"/>
        <v>#DIV/0!</v>
      </c>
      <c r="AG61" s="63" t="e">
        <f t="shared" si="99"/>
        <v>#DIV/0!</v>
      </c>
      <c r="AH61" s="63" t="e">
        <f t="shared" si="99"/>
        <v>#DIV/0!</v>
      </c>
      <c r="AI61" s="63" t="e">
        <f t="shared" si="99"/>
        <v>#DIV/0!</v>
      </c>
      <c r="AJ61" s="63" t="e">
        <f t="shared" si="99"/>
        <v>#DIV/0!</v>
      </c>
      <c r="AK61" s="63" t="e">
        <f t="shared" si="99"/>
        <v>#DIV/0!</v>
      </c>
      <c r="AL61" s="63" t="e">
        <f t="shared" si="99"/>
        <v>#DIV/0!</v>
      </c>
      <c r="AM61" s="63" t="e">
        <f t="shared" si="99"/>
        <v>#DIV/0!</v>
      </c>
      <c r="AN61" s="63" t="e">
        <f t="shared" si="99"/>
        <v>#DIV/0!</v>
      </c>
      <c r="AO61" s="63" t="e">
        <f t="shared" si="99"/>
        <v>#DIV/0!</v>
      </c>
      <c r="AP61" s="63" t="e">
        <f t="shared" si="99"/>
        <v>#DIV/0!</v>
      </c>
      <c r="AQ61" s="63" t="e">
        <f t="shared" si="99"/>
        <v>#DIV/0!</v>
      </c>
      <c r="AR61" s="63" t="e">
        <f t="shared" si="99"/>
        <v>#DIV/0!</v>
      </c>
      <c r="AS61" s="63" t="e">
        <f t="shared" si="99"/>
        <v>#DIV/0!</v>
      </c>
      <c r="AT61" s="63" t="e">
        <f t="shared" si="99"/>
        <v>#DIV/0!</v>
      </c>
      <c r="AU61" s="63" t="e">
        <f t="shared" si="99"/>
        <v>#DIV/0!</v>
      </c>
      <c r="AV61" s="63" t="e">
        <f t="shared" si="99"/>
        <v>#DIV/0!</v>
      </c>
      <c r="AW61" s="63" t="e">
        <f t="shared" si="99"/>
        <v>#DIV/0!</v>
      </c>
      <c r="AX61" s="63" t="e">
        <f t="shared" si="99"/>
        <v>#DIV/0!</v>
      </c>
      <c r="AY61" s="63" t="e">
        <f t="shared" si="99"/>
        <v>#DIV/0!</v>
      </c>
      <c r="AZ61" s="63" t="e">
        <f t="shared" si="99"/>
        <v>#DIV/0!</v>
      </c>
      <c r="BA61" s="63" t="e">
        <f t="shared" si="99"/>
        <v>#DIV/0!</v>
      </c>
      <c r="BB61" s="63" t="e">
        <f t="shared" si="99"/>
        <v>#DIV/0!</v>
      </c>
      <c r="BC61" s="63" t="e">
        <f t="shared" si="99"/>
        <v>#DIV/0!</v>
      </c>
      <c r="BD61" s="63" t="e">
        <f t="shared" si="99"/>
        <v>#DIV/0!</v>
      </c>
      <c r="BE61" s="63" t="e">
        <f t="shared" si="99"/>
        <v>#DIV/0!</v>
      </c>
      <c r="BF61" s="63" t="e">
        <f t="shared" si="99"/>
        <v>#DIV/0!</v>
      </c>
      <c r="BG61" s="63" t="e">
        <f t="shared" si="99"/>
        <v>#DIV/0!</v>
      </c>
      <c r="BH61" s="63" t="e">
        <f t="shared" si="99"/>
        <v>#DIV/0!</v>
      </c>
      <c r="BI61" s="63" t="e">
        <f t="shared" si="99"/>
        <v>#DIV/0!</v>
      </c>
      <c r="BJ61" s="63" t="e">
        <f t="shared" si="99"/>
        <v>#DIV/0!</v>
      </c>
      <c r="BK61" s="63" t="e">
        <f t="shared" si="99"/>
        <v>#DIV/0!</v>
      </c>
      <c r="BL61" s="63" t="e">
        <f t="shared" si="99"/>
        <v>#DIV/0!</v>
      </c>
      <c r="BM61" s="63" t="e">
        <f t="shared" si="99"/>
        <v>#DIV/0!</v>
      </c>
      <c r="BN61" s="63" t="e">
        <f t="shared" si="99"/>
        <v>#DIV/0!</v>
      </c>
      <c r="BO61" s="63" t="e">
        <f t="shared" si="99"/>
        <v>#DIV/0!</v>
      </c>
      <c r="BP61" s="63" t="e">
        <f t="shared" si="99"/>
        <v>#DIV/0!</v>
      </c>
      <c r="BQ61" s="63" t="e">
        <f t="shared" si="99"/>
        <v>#DIV/0!</v>
      </c>
      <c r="BR61" s="63" t="e">
        <f t="shared" si="99"/>
        <v>#DIV/0!</v>
      </c>
      <c r="BS61" s="63" t="e">
        <f t="shared" si="99"/>
        <v>#DIV/0!</v>
      </c>
      <c r="BT61" s="63" t="e">
        <f t="shared" si="99"/>
        <v>#DIV/0!</v>
      </c>
      <c r="BU61" s="63" t="e">
        <f t="shared" si="99"/>
        <v>#DIV/0!</v>
      </c>
      <c r="BV61" s="63" t="e">
        <f t="shared" si="99"/>
        <v>#DIV/0!</v>
      </c>
      <c r="BW61" s="63" t="e">
        <f t="shared" si="99"/>
        <v>#DIV/0!</v>
      </c>
      <c r="BX61" s="63" t="e">
        <f t="shared" si="99"/>
        <v>#DIV/0!</v>
      </c>
      <c r="BY61" s="63" t="e">
        <f t="shared" si="99"/>
        <v>#DIV/0!</v>
      </c>
      <c r="BZ61" s="63" t="e">
        <f t="shared" si="99"/>
        <v>#DIV/0!</v>
      </c>
      <c r="CA61" s="63" t="e">
        <f t="shared" si="99"/>
        <v>#DIV/0!</v>
      </c>
      <c r="CB61" s="63" t="e">
        <f t="shared" si="99"/>
        <v>#DIV/0!</v>
      </c>
      <c r="CC61" s="63" t="e">
        <f t="shared" si="99"/>
        <v>#DIV/0!</v>
      </c>
      <c r="CD61" s="63" t="e">
        <f t="shared" si="99"/>
        <v>#DIV/0!</v>
      </c>
      <c r="CE61" s="63" t="e">
        <f t="shared" si="99"/>
        <v>#DIV/0!</v>
      </c>
      <c r="CF61" s="63" t="e">
        <f t="shared" si="99"/>
        <v>#DIV/0!</v>
      </c>
      <c r="CG61" s="63" t="e">
        <f t="shared" si="99"/>
        <v>#DIV/0!</v>
      </c>
      <c r="CH61" s="63" t="e">
        <f t="shared" si="99"/>
        <v>#DIV/0!</v>
      </c>
      <c r="CI61" s="63" t="e">
        <f t="shared" si="99"/>
        <v>#DIV/0!</v>
      </c>
      <c r="CJ61" s="63" t="e">
        <f t="shared" si="99"/>
        <v>#DIV/0!</v>
      </c>
      <c r="CK61" s="63" t="e">
        <f t="shared" ref="CK61:DS61" si="100">CK60/CK4</f>
        <v>#DIV/0!</v>
      </c>
      <c r="CL61" s="63" t="e">
        <f t="shared" si="100"/>
        <v>#DIV/0!</v>
      </c>
      <c r="CM61" s="63" t="e">
        <f t="shared" si="100"/>
        <v>#DIV/0!</v>
      </c>
      <c r="CN61" s="63" t="e">
        <f t="shared" si="100"/>
        <v>#DIV/0!</v>
      </c>
      <c r="CO61" s="63" t="e">
        <f t="shared" si="100"/>
        <v>#DIV/0!</v>
      </c>
      <c r="CP61" s="63" t="e">
        <f t="shared" si="100"/>
        <v>#DIV/0!</v>
      </c>
      <c r="CQ61" s="63" t="e">
        <f t="shared" si="100"/>
        <v>#DIV/0!</v>
      </c>
      <c r="CR61" s="63" t="e">
        <f t="shared" si="100"/>
        <v>#DIV/0!</v>
      </c>
      <c r="CS61" s="63" t="e">
        <f t="shared" si="100"/>
        <v>#DIV/0!</v>
      </c>
      <c r="CT61" s="63" t="e">
        <f t="shared" si="100"/>
        <v>#DIV/0!</v>
      </c>
      <c r="CU61" s="63" t="e">
        <f t="shared" si="100"/>
        <v>#DIV/0!</v>
      </c>
      <c r="CV61" s="63" t="e">
        <f t="shared" si="100"/>
        <v>#DIV/0!</v>
      </c>
      <c r="CW61" s="63" t="e">
        <f t="shared" si="100"/>
        <v>#DIV/0!</v>
      </c>
      <c r="CX61" s="63" t="e">
        <f t="shared" si="100"/>
        <v>#DIV/0!</v>
      </c>
      <c r="CY61" s="63" t="e">
        <f t="shared" si="100"/>
        <v>#DIV/0!</v>
      </c>
      <c r="CZ61" s="63" t="e">
        <f t="shared" si="100"/>
        <v>#DIV/0!</v>
      </c>
      <c r="DA61" s="63" t="e">
        <f t="shared" si="100"/>
        <v>#DIV/0!</v>
      </c>
      <c r="DB61" s="63" t="e">
        <f t="shared" si="100"/>
        <v>#DIV/0!</v>
      </c>
      <c r="DC61" s="63" t="e">
        <f t="shared" si="100"/>
        <v>#DIV/0!</v>
      </c>
      <c r="DD61" s="63" t="e">
        <f t="shared" si="100"/>
        <v>#DIV/0!</v>
      </c>
      <c r="DE61" s="63" t="e">
        <f t="shared" si="100"/>
        <v>#DIV/0!</v>
      </c>
      <c r="DF61" s="63" t="e">
        <f t="shared" si="100"/>
        <v>#DIV/0!</v>
      </c>
      <c r="DG61" s="63" t="e">
        <f t="shared" si="100"/>
        <v>#DIV/0!</v>
      </c>
      <c r="DH61" s="63" t="e">
        <f t="shared" si="100"/>
        <v>#DIV/0!</v>
      </c>
      <c r="DI61" s="63" t="e">
        <f t="shared" si="100"/>
        <v>#DIV/0!</v>
      </c>
      <c r="DJ61" s="63" t="e">
        <f t="shared" si="100"/>
        <v>#DIV/0!</v>
      </c>
      <c r="DK61" s="63" t="e">
        <f t="shared" si="100"/>
        <v>#DIV/0!</v>
      </c>
      <c r="DL61" s="63" t="e">
        <f t="shared" si="100"/>
        <v>#DIV/0!</v>
      </c>
      <c r="DM61" s="63" t="e">
        <f t="shared" si="100"/>
        <v>#DIV/0!</v>
      </c>
      <c r="DN61" s="63" t="e">
        <f t="shared" si="100"/>
        <v>#DIV/0!</v>
      </c>
      <c r="DO61" s="63" t="e">
        <f t="shared" si="100"/>
        <v>#DIV/0!</v>
      </c>
      <c r="DP61" s="63" t="e">
        <f t="shared" si="100"/>
        <v>#DIV/0!</v>
      </c>
      <c r="DQ61" s="63" t="e">
        <f t="shared" si="100"/>
        <v>#DIV/0!</v>
      </c>
      <c r="DR61" s="63" t="e">
        <f t="shared" si="100"/>
        <v>#DIV/0!</v>
      </c>
      <c r="DS61" s="63" t="e">
        <f t="shared" si="100"/>
        <v>#DIV/0!</v>
      </c>
    </row>
    <row r="62" spans="1:123" x14ac:dyDescent="0.3">
      <c r="A62" s="131"/>
      <c r="B62" s="10"/>
      <c r="C62" s="24"/>
      <c r="D62" s="175"/>
      <c r="E62" s="24"/>
      <c r="F62" s="24"/>
      <c r="G62" s="24"/>
      <c r="H62" s="10"/>
      <c r="I62" s="24"/>
      <c r="J62" s="24"/>
      <c r="K62" s="24"/>
      <c r="L62" s="10"/>
      <c r="N62" s="21" cm="1">
        <f t="array" aca="1" ref="N62" ca="1">INDEX(INDIRECT(VLOOKUP($N$8, $E$104:$F$112, 2, 0)), ROW(54:54), 1)</f>
        <v>1</v>
      </c>
    </row>
    <row r="63" spans="1:123" x14ac:dyDescent="0.3">
      <c r="A63" s="135"/>
      <c r="B63" s="5" t="s">
        <v>71</v>
      </c>
      <c r="C63" s="24" t="s">
        <v>9</v>
      </c>
      <c r="D63" s="219">
        <v>70</v>
      </c>
      <c r="E63" s="181">
        <v>70</v>
      </c>
      <c r="F63" s="181">
        <v>70</v>
      </c>
      <c r="G63" s="181">
        <v>70</v>
      </c>
      <c r="H63" s="181">
        <v>70</v>
      </c>
      <c r="I63" s="181">
        <v>70</v>
      </c>
      <c r="J63" s="181">
        <v>70</v>
      </c>
      <c r="K63" s="181">
        <v>70</v>
      </c>
      <c r="L63" s="181">
        <v>70</v>
      </c>
      <c r="N63" s="10"/>
    </row>
    <row r="64" spans="1:123" x14ac:dyDescent="0.3">
      <c r="A64" s="131"/>
      <c r="B64" s="5" t="s">
        <v>73</v>
      </c>
      <c r="C64" s="24" t="s">
        <v>9</v>
      </c>
      <c r="D64" s="219">
        <v>40</v>
      </c>
      <c r="E64" s="181">
        <v>40</v>
      </c>
      <c r="F64" s="181">
        <v>40</v>
      </c>
      <c r="G64" s="181">
        <v>50</v>
      </c>
      <c r="H64" s="181">
        <v>50</v>
      </c>
      <c r="I64" s="181">
        <v>50</v>
      </c>
      <c r="J64" s="181">
        <v>50</v>
      </c>
      <c r="K64" s="181">
        <v>50</v>
      </c>
      <c r="L64" s="181">
        <v>50</v>
      </c>
      <c r="N64" s="181" cm="1">
        <f t="array" aca="1" ref="N64" ca="1">INDEX(INDIRECT(VLOOKUP($N$8, $E$104:$F$112, 2, 0)), ROW(56:56), 1)</f>
        <v>70</v>
      </c>
    </row>
    <row r="65" spans="1:14" x14ac:dyDescent="0.3">
      <c r="A65" s="132"/>
      <c r="B65" s="188" t="s">
        <v>74</v>
      </c>
      <c r="C65" s="32" t="s">
        <v>9</v>
      </c>
      <c r="D65" s="220">
        <v>30</v>
      </c>
      <c r="E65" s="189">
        <v>30</v>
      </c>
      <c r="F65" s="189">
        <v>30</v>
      </c>
      <c r="G65" s="189">
        <v>30</v>
      </c>
      <c r="H65" s="189">
        <v>30</v>
      </c>
      <c r="I65" s="189">
        <v>30</v>
      </c>
      <c r="J65" s="189">
        <v>30</v>
      </c>
      <c r="K65" s="189">
        <v>30</v>
      </c>
      <c r="L65" s="189">
        <v>30</v>
      </c>
      <c r="N65" s="181" cm="1">
        <f t="array" aca="1" ref="N65" ca="1">INDEX(INDIRECT(VLOOKUP($N$8, $E$104:$F$112, 2, 0)), ROW(57:57), 1)</f>
        <v>40</v>
      </c>
    </row>
    <row r="66" spans="1:14" x14ac:dyDescent="0.3">
      <c r="N66" s="189" cm="1">
        <f t="array" aca="1" ref="N66" ca="1">INDEX(INDIRECT(VLOOKUP($N$8, $E$104:$F$112, 2, 0)), ROW(58:58), 1)</f>
        <v>30</v>
      </c>
    </row>
    <row r="68" spans="1:14" x14ac:dyDescent="0.3">
      <c r="A68" s="231" t="s">
        <v>228</v>
      </c>
      <c r="B68" s="231" t="s">
        <v>33</v>
      </c>
      <c r="C68" s="231" t="s">
        <v>51</v>
      </c>
      <c r="D68" s="231" t="s">
        <v>77</v>
      </c>
      <c r="E68" s="231" t="s">
        <v>49</v>
      </c>
      <c r="F68" s="231" t="s">
        <v>255</v>
      </c>
      <c r="G68" s="231" t="s">
        <v>79</v>
      </c>
      <c r="H68" s="231" t="s">
        <v>50</v>
      </c>
      <c r="I68" s="231" t="s">
        <v>80</v>
      </c>
      <c r="J68" s="231" t="s">
        <v>78</v>
      </c>
      <c r="K68" s="231" t="s">
        <v>82</v>
      </c>
      <c r="L68" s="231" t="s">
        <v>83</v>
      </c>
    </row>
    <row r="69" spans="1:14" x14ac:dyDescent="0.3">
      <c r="A69" s="171" t="s">
        <v>172</v>
      </c>
      <c r="B69" s="171">
        <v>3499</v>
      </c>
      <c r="C69" s="171">
        <v>0.05</v>
      </c>
      <c r="D69" s="171">
        <f t="shared" ref="D69:D77" si="101">B69*(1+C69)</f>
        <v>3673.9500000000003</v>
      </c>
      <c r="E69" s="171">
        <v>7.0000000000000007E-2</v>
      </c>
      <c r="F69" s="171">
        <v>7</v>
      </c>
      <c r="G69" s="171">
        <f t="shared" ref="G69:G77" si="102">C69*D69/(1-(1+C69)^(-1*7))</f>
        <v>634.93137198030888</v>
      </c>
      <c r="H69" s="171">
        <v>0</v>
      </c>
      <c r="I69" s="171">
        <f t="shared" ref="I69:I77" si="103">B69*H69</f>
        <v>0</v>
      </c>
      <c r="J69" s="171">
        <f t="shared" ref="J69:J77" si="104">G69+I69</f>
        <v>634.93137198030888</v>
      </c>
      <c r="K69" s="171">
        <f>D$56*D$57*52*D$32</f>
        <v>3744</v>
      </c>
      <c r="L69" s="171">
        <f t="shared" ref="L69:L77" si="105">J69/K69</f>
        <v>0.16958637072123633</v>
      </c>
    </row>
    <row r="70" spans="1:14" x14ac:dyDescent="0.3">
      <c r="A70" s="171" t="s">
        <v>173</v>
      </c>
      <c r="B70" s="171">
        <v>145000</v>
      </c>
      <c r="C70" s="171">
        <v>0.05</v>
      </c>
      <c r="D70" s="171">
        <f t="shared" si="101"/>
        <v>152250</v>
      </c>
      <c r="E70" s="171">
        <v>7.0000000000000007E-2</v>
      </c>
      <c r="F70" s="171">
        <v>7</v>
      </c>
      <c r="G70" s="171">
        <f t="shared" si="102"/>
        <v>26311.817358429485</v>
      </c>
      <c r="H70" s="171">
        <v>7.0000000000000007E-2</v>
      </c>
      <c r="I70" s="171">
        <f t="shared" si="103"/>
        <v>10150.000000000002</v>
      </c>
      <c r="J70" s="171">
        <f t="shared" si="104"/>
        <v>36461.817358429485</v>
      </c>
      <c r="K70" s="171">
        <f>E$56*E$57*52*E$32</f>
        <v>3744</v>
      </c>
      <c r="L70" s="171">
        <f t="shared" si="105"/>
        <v>9.7387332688112949</v>
      </c>
    </row>
    <row r="71" spans="1:14" x14ac:dyDescent="0.3">
      <c r="A71" s="171" t="s">
        <v>174</v>
      </c>
      <c r="B71" s="171">
        <v>3500</v>
      </c>
      <c r="C71" s="171">
        <v>0.35</v>
      </c>
      <c r="D71" s="171">
        <f t="shared" si="101"/>
        <v>4725</v>
      </c>
      <c r="E71" s="171">
        <v>7.0000000000000007E-2</v>
      </c>
      <c r="F71" s="171">
        <v>7</v>
      </c>
      <c r="G71" s="171">
        <f t="shared" si="102"/>
        <v>1884.3293636903056</v>
      </c>
      <c r="H71" s="171">
        <v>0.05</v>
      </c>
      <c r="I71" s="171">
        <f t="shared" si="103"/>
        <v>175</v>
      </c>
      <c r="J71" s="171">
        <f t="shared" si="104"/>
        <v>2059.3293636903054</v>
      </c>
      <c r="K71" s="171">
        <f>F$56*F$57*52*F$32</f>
        <v>3744</v>
      </c>
      <c r="L71" s="171">
        <f t="shared" si="105"/>
        <v>0.55003455226770981</v>
      </c>
    </row>
    <row r="72" spans="1:14" x14ac:dyDescent="0.3">
      <c r="A72" s="171" t="s">
        <v>175</v>
      </c>
      <c r="B72" s="171">
        <v>990000</v>
      </c>
      <c r="C72" s="171">
        <v>0.1</v>
      </c>
      <c r="D72" s="171">
        <f t="shared" si="101"/>
        <v>1089000</v>
      </c>
      <c r="E72" s="171">
        <v>7.0000000000000007E-2</v>
      </c>
      <c r="F72" s="171">
        <v>7</v>
      </c>
      <c r="G72" s="171">
        <f t="shared" si="102"/>
        <v>223686.58917394857</v>
      </c>
      <c r="H72" s="171">
        <v>0.05</v>
      </c>
      <c r="I72" s="171">
        <f t="shared" si="103"/>
        <v>49500</v>
      </c>
      <c r="J72" s="171">
        <f t="shared" si="104"/>
        <v>273186.58917394857</v>
      </c>
      <c r="K72" s="171">
        <f>G$56*G$57*52*G$32</f>
        <v>3744</v>
      </c>
      <c r="L72" s="171">
        <f t="shared" si="105"/>
        <v>72.966503518682842</v>
      </c>
    </row>
    <row r="73" spans="1:14" x14ac:dyDescent="0.3">
      <c r="A73" s="171" t="s">
        <v>219</v>
      </c>
      <c r="B73" s="171">
        <v>21700</v>
      </c>
      <c r="C73" s="171">
        <v>0.35</v>
      </c>
      <c r="D73" s="171">
        <f t="shared" si="101"/>
        <v>29295.000000000004</v>
      </c>
      <c r="E73" s="171">
        <v>7.0000000000000007E-2</v>
      </c>
      <c r="F73" s="171">
        <v>7</v>
      </c>
      <c r="G73" s="171">
        <f t="shared" si="102"/>
        <v>11682.842054879895</v>
      </c>
      <c r="H73" s="171">
        <v>0.05</v>
      </c>
      <c r="I73" s="171">
        <f t="shared" si="103"/>
        <v>1085</v>
      </c>
      <c r="J73" s="171">
        <f t="shared" si="104"/>
        <v>12767.842054879895</v>
      </c>
      <c r="K73" s="171">
        <f>H$56*H$57*52*H$32</f>
        <v>4446</v>
      </c>
      <c r="L73" s="171">
        <f t="shared" si="105"/>
        <v>2.8717593465766744</v>
      </c>
    </row>
    <row r="74" spans="1:14" x14ac:dyDescent="0.3">
      <c r="A74" s="171" t="s">
        <v>217</v>
      </c>
      <c r="B74" s="171">
        <v>50000</v>
      </c>
      <c r="C74" s="171">
        <v>0.1</v>
      </c>
      <c r="D74" s="171">
        <f t="shared" si="101"/>
        <v>55000.000000000007</v>
      </c>
      <c r="E74" s="171">
        <v>7.0000000000000007E-2</v>
      </c>
      <c r="F74" s="171">
        <v>7</v>
      </c>
      <c r="G74" s="171">
        <f t="shared" si="102"/>
        <v>11297.302483532758</v>
      </c>
      <c r="H74" s="171">
        <v>0.05</v>
      </c>
      <c r="I74" s="171">
        <f t="shared" si="103"/>
        <v>2500</v>
      </c>
      <c r="J74" s="171">
        <f t="shared" si="104"/>
        <v>13797.302483532758</v>
      </c>
      <c r="K74" s="171">
        <f>I$56*I$57*52*I$32</f>
        <v>3744</v>
      </c>
      <c r="L74" s="171">
        <f t="shared" si="105"/>
        <v>3.6851769453880228</v>
      </c>
    </row>
    <row r="75" spans="1:14" x14ac:dyDescent="0.3">
      <c r="A75" s="171" t="s">
        <v>176</v>
      </c>
      <c r="B75" s="171">
        <v>1055000</v>
      </c>
      <c r="C75" s="171">
        <v>0.2</v>
      </c>
      <c r="D75" s="171">
        <f t="shared" si="101"/>
        <v>1266000</v>
      </c>
      <c r="E75" s="171">
        <v>7.0000000000000007E-2</v>
      </c>
      <c r="F75" s="171">
        <v>7</v>
      </c>
      <c r="G75" s="171">
        <f t="shared" si="102"/>
        <v>351218.69075521157</v>
      </c>
      <c r="H75" s="171">
        <v>0.05</v>
      </c>
      <c r="I75" s="171">
        <f t="shared" si="103"/>
        <v>52750</v>
      </c>
      <c r="J75" s="171">
        <f t="shared" si="104"/>
        <v>403968.69075521157</v>
      </c>
      <c r="K75" s="171">
        <f>J$56*J$57*52*J$32</f>
        <v>3744</v>
      </c>
      <c r="L75" s="171">
        <f t="shared" si="105"/>
        <v>107.89762039402018</v>
      </c>
    </row>
    <row r="76" spans="1:14" x14ac:dyDescent="0.3">
      <c r="A76" s="171" t="s">
        <v>177</v>
      </c>
      <c r="B76" s="171">
        <v>248000</v>
      </c>
      <c r="C76" s="171">
        <v>0.5</v>
      </c>
      <c r="D76" s="171">
        <f t="shared" si="101"/>
        <v>372000</v>
      </c>
      <c r="E76" s="171">
        <v>7.0000000000000007E-2</v>
      </c>
      <c r="F76" s="171">
        <v>7</v>
      </c>
      <c r="G76" s="171">
        <f t="shared" si="102"/>
        <v>197562.89460903351</v>
      </c>
      <c r="H76" s="171">
        <v>0.05</v>
      </c>
      <c r="I76" s="171">
        <f t="shared" si="103"/>
        <v>12400</v>
      </c>
      <c r="J76" s="171">
        <f t="shared" si="104"/>
        <v>209962.89460903351</v>
      </c>
      <c r="K76" s="171">
        <f>K$56*K$57*52*K$32</f>
        <v>3744</v>
      </c>
      <c r="L76" s="171">
        <f t="shared" si="105"/>
        <v>56.079832961814503</v>
      </c>
    </row>
    <row r="77" spans="1:14" x14ac:dyDescent="0.3">
      <c r="A77" s="171" t="s">
        <v>178</v>
      </c>
      <c r="B77" s="171">
        <v>1758000</v>
      </c>
      <c r="C77" s="171">
        <v>0.5</v>
      </c>
      <c r="D77" s="171">
        <f t="shared" si="101"/>
        <v>2637000</v>
      </c>
      <c r="E77" s="171">
        <v>7.0000000000000007E-2</v>
      </c>
      <c r="F77" s="171">
        <v>7</v>
      </c>
      <c r="G77" s="171">
        <f t="shared" si="102"/>
        <v>1400466.0029140359</v>
      </c>
      <c r="H77" s="171">
        <v>0.05</v>
      </c>
      <c r="I77" s="171">
        <f t="shared" si="103"/>
        <v>87900</v>
      </c>
      <c r="J77" s="171">
        <f t="shared" si="104"/>
        <v>1488366.0029140359</v>
      </c>
      <c r="K77" s="171">
        <f>L$56*L$57*52*L$32</f>
        <v>3744</v>
      </c>
      <c r="L77" s="171">
        <f t="shared" si="105"/>
        <v>397.53365462447539</v>
      </c>
    </row>
    <row r="79" spans="1:14" x14ac:dyDescent="0.3">
      <c r="A79" s="236" t="s">
        <v>253</v>
      </c>
      <c r="B79" s="236" t="s">
        <v>254</v>
      </c>
      <c r="C79" s="236" t="s">
        <v>237</v>
      </c>
    </row>
    <row r="80" spans="1:14" x14ac:dyDescent="0.3">
      <c r="A80" t="s">
        <v>169</v>
      </c>
      <c r="B80" t="s">
        <v>168</v>
      </c>
      <c r="C80" t="s">
        <v>170</v>
      </c>
    </row>
    <row r="81" spans="1:7" x14ac:dyDescent="0.3">
      <c r="A81" t="s">
        <v>208</v>
      </c>
      <c r="C81" t="s">
        <v>171</v>
      </c>
    </row>
    <row r="82" spans="1:7" x14ac:dyDescent="0.3">
      <c r="B82" s="237"/>
      <c r="C82" s="237"/>
      <c r="E82" s="235"/>
      <c r="F82" s="235"/>
      <c r="G82" s="235"/>
    </row>
    <row r="83" spans="1:7" x14ac:dyDescent="0.3">
      <c r="D83" s="235"/>
      <c r="E83" s="235"/>
      <c r="F83" s="235"/>
      <c r="G83" s="235"/>
    </row>
    <row r="84" spans="1:7" x14ac:dyDescent="0.3">
      <c r="E84" s="235"/>
      <c r="F84" s="235"/>
      <c r="G84" s="235"/>
    </row>
    <row r="86" spans="1:7" x14ac:dyDescent="0.3">
      <c r="A86" s="237"/>
      <c r="B86" s="237"/>
      <c r="C86" s="237"/>
    </row>
    <row r="90" spans="1:7" x14ac:dyDescent="0.3">
      <c r="A90" s="231" t="s">
        <v>47</v>
      </c>
      <c r="B90" s="231" t="s">
        <v>48</v>
      </c>
      <c r="C90" s="231" t="s">
        <v>0</v>
      </c>
      <c r="D90" s="231" t="s">
        <v>184</v>
      </c>
      <c r="E90" s="231" t="s">
        <v>185</v>
      </c>
      <c r="F90" s="231" t="s">
        <v>186</v>
      </c>
    </row>
    <row r="91" spans="1:7" x14ac:dyDescent="0.3">
      <c r="A91" s="171" t="s">
        <v>168</v>
      </c>
      <c r="B91" s="171" t="s">
        <v>172</v>
      </c>
      <c r="C91" s="171" t="s">
        <v>187</v>
      </c>
      <c r="D91" s="171">
        <v>66.66</v>
      </c>
      <c r="E91" s="233" t="s">
        <v>5</v>
      </c>
      <c r="F91" s="232">
        <v>1.1000000000000001</v>
      </c>
    </row>
    <row r="92" spans="1:7" x14ac:dyDescent="0.3">
      <c r="A92" s="171" t="s">
        <v>168</v>
      </c>
      <c r="B92" s="171" t="s">
        <v>188</v>
      </c>
      <c r="C92" s="171" t="s">
        <v>197</v>
      </c>
      <c r="D92" s="171">
        <v>178.86</v>
      </c>
      <c r="E92" s="233" t="s">
        <v>5</v>
      </c>
      <c r="F92" s="232">
        <v>1.27</v>
      </c>
    </row>
    <row r="93" spans="1:7" x14ac:dyDescent="0.3">
      <c r="A93" s="171" t="s">
        <v>169</v>
      </c>
      <c r="B93" s="171" t="s">
        <v>174</v>
      </c>
      <c r="C93" s="171" t="s">
        <v>190</v>
      </c>
      <c r="D93" s="171">
        <v>126.27</v>
      </c>
      <c r="E93" s="233" t="s">
        <v>5</v>
      </c>
      <c r="F93" s="232">
        <v>1.18</v>
      </c>
    </row>
    <row r="94" spans="1:7" x14ac:dyDescent="0.3">
      <c r="A94" s="171" t="s">
        <v>169</v>
      </c>
      <c r="B94" s="171" t="s">
        <v>174</v>
      </c>
      <c r="C94" s="171" t="s">
        <v>192</v>
      </c>
      <c r="D94" s="171">
        <v>126.27</v>
      </c>
      <c r="E94" s="233" t="s">
        <v>5</v>
      </c>
      <c r="F94" s="232">
        <v>1.18</v>
      </c>
    </row>
    <row r="95" spans="1:7" x14ac:dyDescent="0.3">
      <c r="A95" s="171" t="s">
        <v>169</v>
      </c>
      <c r="B95" s="171" t="s">
        <v>193</v>
      </c>
      <c r="C95" s="171" t="s">
        <v>205</v>
      </c>
      <c r="D95" s="171">
        <v>280</v>
      </c>
      <c r="E95" s="233" t="s">
        <v>5</v>
      </c>
      <c r="F95" s="232">
        <v>1.18</v>
      </c>
    </row>
    <row r="96" spans="1:7" x14ac:dyDescent="0.3">
      <c r="A96" s="171" t="s">
        <v>169</v>
      </c>
      <c r="B96" s="171" t="s">
        <v>174</v>
      </c>
      <c r="C96" s="171" t="s">
        <v>204</v>
      </c>
      <c r="D96" s="171">
        <v>253.39</v>
      </c>
      <c r="E96" s="233" t="s">
        <v>5</v>
      </c>
      <c r="F96" s="232">
        <v>1.18</v>
      </c>
    </row>
    <row r="97" spans="1:6" x14ac:dyDescent="0.3">
      <c r="A97" s="171" t="s">
        <v>170</v>
      </c>
      <c r="B97" s="171" t="s">
        <v>176</v>
      </c>
      <c r="C97" s="171" t="s">
        <v>198</v>
      </c>
      <c r="D97" s="171">
        <v>67.5</v>
      </c>
      <c r="E97" s="233" t="s">
        <v>5</v>
      </c>
      <c r="F97" s="232">
        <v>0.93</v>
      </c>
    </row>
    <row r="98" spans="1:6" x14ac:dyDescent="0.3">
      <c r="A98" s="171" t="s">
        <v>170</v>
      </c>
      <c r="B98" s="171" t="s">
        <v>176</v>
      </c>
      <c r="C98" s="171" t="s">
        <v>199</v>
      </c>
      <c r="D98" s="171">
        <v>60</v>
      </c>
      <c r="E98" s="233" t="s">
        <v>5</v>
      </c>
      <c r="F98" s="232">
        <v>1.01</v>
      </c>
    </row>
    <row r="99" spans="1:6" x14ac:dyDescent="0.3">
      <c r="A99" s="171" t="s">
        <v>170</v>
      </c>
      <c r="B99" s="171" t="s">
        <v>176</v>
      </c>
      <c r="C99" s="171" t="s">
        <v>200</v>
      </c>
      <c r="D99" s="171">
        <v>50</v>
      </c>
      <c r="E99" s="233" t="s">
        <v>5</v>
      </c>
      <c r="F99" s="232">
        <v>1.36</v>
      </c>
    </row>
    <row r="100" spans="1:6" x14ac:dyDescent="0.3">
      <c r="A100" s="171" t="s">
        <v>171</v>
      </c>
      <c r="B100" s="171" t="s">
        <v>195</v>
      </c>
      <c r="C100" s="171" t="s">
        <v>201</v>
      </c>
      <c r="D100" s="171">
        <v>400</v>
      </c>
      <c r="E100" s="233" t="s">
        <v>5</v>
      </c>
      <c r="F100" s="232">
        <v>4.43</v>
      </c>
    </row>
    <row r="101" spans="1:6" x14ac:dyDescent="0.3">
      <c r="A101" s="171" t="s">
        <v>171</v>
      </c>
      <c r="B101" s="171" t="s">
        <v>195</v>
      </c>
      <c r="C101" s="171" t="s">
        <v>196</v>
      </c>
      <c r="D101" s="171">
        <v>30</v>
      </c>
      <c r="E101" s="233" t="s">
        <v>5</v>
      </c>
      <c r="F101" s="232">
        <v>8</v>
      </c>
    </row>
    <row r="102" spans="1:6" x14ac:dyDescent="0.3">
      <c r="A102" s="171" t="s">
        <v>208</v>
      </c>
      <c r="B102" s="171" t="s">
        <v>212</v>
      </c>
      <c r="C102" s="171" t="s">
        <v>213</v>
      </c>
      <c r="D102" s="171">
        <v>250</v>
      </c>
      <c r="E102" s="233" t="s">
        <v>5</v>
      </c>
      <c r="F102" s="232">
        <v>1.07</v>
      </c>
    </row>
    <row r="104" spans="1:6" x14ac:dyDescent="0.3">
      <c r="A104" s="234"/>
      <c r="B104" s="231" t="s">
        <v>168</v>
      </c>
      <c r="C104" s="231" t="s">
        <v>170</v>
      </c>
      <c r="E104" s="171" t="s">
        <v>233</v>
      </c>
      <c r="F104" s="171" t="s">
        <v>241</v>
      </c>
    </row>
    <row r="105" spans="1:6" x14ac:dyDescent="0.3">
      <c r="B105" s="171" t="s">
        <v>187</v>
      </c>
      <c r="C105" s="171" t="s">
        <v>262</v>
      </c>
      <c r="E105" s="171" t="s">
        <v>234</v>
      </c>
      <c r="F105" s="171" t="s">
        <v>242</v>
      </c>
    </row>
    <row r="106" spans="1:6" x14ac:dyDescent="0.3">
      <c r="B106" s="171" t="s">
        <v>197</v>
      </c>
      <c r="C106" s="171" t="s">
        <v>263</v>
      </c>
      <c r="E106" s="171" t="s">
        <v>174</v>
      </c>
      <c r="F106" s="171" t="s">
        <v>243</v>
      </c>
    </row>
    <row r="107" spans="1:6" x14ac:dyDescent="0.3">
      <c r="C107" s="171" t="s">
        <v>200</v>
      </c>
      <c r="E107" s="171" t="s">
        <v>236</v>
      </c>
      <c r="F107" s="171" t="s">
        <v>244</v>
      </c>
    </row>
    <row r="108" spans="1:6" x14ac:dyDescent="0.3">
      <c r="C108" s="171" t="s">
        <v>201</v>
      </c>
      <c r="E108" s="171" t="s">
        <v>235</v>
      </c>
      <c r="F108" s="171" t="s">
        <v>245</v>
      </c>
    </row>
    <row r="109" spans="1:6" x14ac:dyDescent="0.3">
      <c r="C109" s="171" t="s">
        <v>264</v>
      </c>
      <c r="E109" s="171" t="s">
        <v>249</v>
      </c>
      <c r="F109" s="171" t="s">
        <v>246</v>
      </c>
    </row>
    <row r="110" spans="1:6" x14ac:dyDescent="0.3">
      <c r="A110" s="231" t="s">
        <v>169</v>
      </c>
      <c r="B110" s="231" t="s">
        <v>208</v>
      </c>
      <c r="C110" s="231" t="s">
        <v>171</v>
      </c>
      <c r="E110" s="171" t="s">
        <v>177</v>
      </c>
      <c r="F110" s="171" t="s">
        <v>247</v>
      </c>
    </row>
    <row r="111" spans="1:6" x14ac:dyDescent="0.3">
      <c r="A111" s="171" t="s">
        <v>257</v>
      </c>
      <c r="B111" s="171" t="s">
        <v>261</v>
      </c>
      <c r="C111" s="171" t="s">
        <v>201</v>
      </c>
      <c r="E111" s="171" t="s">
        <v>250</v>
      </c>
      <c r="F111" s="171" t="s">
        <v>248</v>
      </c>
    </row>
    <row r="112" spans="1:6" x14ac:dyDescent="0.3">
      <c r="A112" s="171" t="s">
        <v>258</v>
      </c>
      <c r="C112" s="171" t="s">
        <v>264</v>
      </c>
      <c r="E112" s="171" t="s">
        <v>251</v>
      </c>
      <c r="F112" s="171" t="s">
        <v>252</v>
      </c>
    </row>
    <row r="113" spans="1:3" x14ac:dyDescent="0.3">
      <c r="A113" s="171" t="s">
        <v>259</v>
      </c>
    </row>
    <row r="114" spans="1:3" x14ac:dyDescent="0.3">
      <c r="A114" s="171" t="s">
        <v>260</v>
      </c>
    </row>
    <row r="116" spans="1:3" x14ac:dyDescent="0.3">
      <c r="A116" s="231" t="s">
        <v>0</v>
      </c>
      <c r="B116" s="231" t="s">
        <v>48</v>
      </c>
    </row>
    <row r="117" spans="1:3" x14ac:dyDescent="0.3">
      <c r="A117" s="96" t="s">
        <v>187</v>
      </c>
      <c r="B117" s="171" t="s">
        <v>233</v>
      </c>
    </row>
    <row r="118" spans="1:3" x14ac:dyDescent="0.3">
      <c r="A118" s="93" t="s">
        <v>197</v>
      </c>
      <c r="B118" s="171" t="s">
        <v>234</v>
      </c>
    </row>
    <row r="119" spans="1:3" x14ac:dyDescent="0.3">
      <c r="A119" s="93" t="s">
        <v>257</v>
      </c>
      <c r="B119" s="171" t="s">
        <v>174</v>
      </c>
    </row>
    <row r="120" spans="1:3" x14ac:dyDescent="0.3">
      <c r="A120" s="200" t="s">
        <v>258</v>
      </c>
      <c r="B120" s="171" t="s">
        <v>174</v>
      </c>
    </row>
    <row r="121" spans="1:3" x14ac:dyDescent="0.3">
      <c r="A121" s="93" t="s">
        <v>259</v>
      </c>
      <c r="B121" s="171" t="s">
        <v>235</v>
      </c>
    </row>
    <row r="122" spans="1:3" x14ac:dyDescent="0.3">
      <c r="A122" s="93" t="s">
        <v>260</v>
      </c>
      <c r="B122" s="171" t="s">
        <v>174</v>
      </c>
    </row>
    <row r="123" spans="1:3" x14ac:dyDescent="0.3">
      <c r="A123" s="93" t="s">
        <v>262</v>
      </c>
      <c r="B123" s="171" t="s">
        <v>236</v>
      </c>
    </row>
    <row r="124" spans="1:3" x14ac:dyDescent="0.3">
      <c r="A124" s="93" t="s">
        <v>263</v>
      </c>
      <c r="B124" s="171" t="s">
        <v>236</v>
      </c>
    </row>
    <row r="125" spans="1:3" x14ac:dyDescent="0.3">
      <c r="A125" s="93" t="s">
        <v>200</v>
      </c>
      <c r="B125" s="171" t="s">
        <v>236</v>
      </c>
    </row>
    <row r="126" spans="1:3" x14ac:dyDescent="0.3">
      <c r="A126" s="93" t="s">
        <v>201</v>
      </c>
      <c r="B126" s="171" t="s">
        <v>177</v>
      </c>
      <c r="C126" s="171" t="s">
        <v>251</v>
      </c>
    </row>
    <row r="127" spans="1:3" x14ac:dyDescent="0.3">
      <c r="A127" s="197" t="s">
        <v>264</v>
      </c>
      <c r="B127" s="171" t="s">
        <v>177</v>
      </c>
      <c r="C127" s="171" t="s">
        <v>251</v>
      </c>
    </row>
    <row r="128" spans="1:3" x14ac:dyDescent="0.3">
      <c r="A128" s="200" t="s">
        <v>261</v>
      </c>
      <c r="B128" s="171" t="s">
        <v>249</v>
      </c>
      <c r="C128" s="171" t="s">
        <v>250</v>
      </c>
    </row>
  </sheetData>
  <mergeCells count="4">
    <mergeCell ref="D4:E5"/>
    <mergeCell ref="F4:I5"/>
    <mergeCell ref="J4:L5"/>
    <mergeCell ref="D6:E6"/>
  </mergeCells>
  <phoneticPr fontId="23" type="noConversion"/>
  <dataValidations count="4">
    <dataValidation type="list" allowBlank="1" showInputMessage="1" showErrorMessage="1" sqref="N8 N6" xr:uid="{F4D1ADFA-57BD-45FC-A9FD-BB65905BE332}">
      <formula1>INDIRECT(N4)</formula1>
    </dataValidation>
    <dataValidation type="list" allowBlank="1" showInputMessage="1" showErrorMessage="1" sqref="N4" xr:uid="{A6FE665F-8FA1-4F14-98B0-37127F54F99F}">
      <formula1>INDIRECT($N$2)</formula1>
    </dataValidation>
    <dataValidation type="list" allowBlank="1" showInputMessage="1" showErrorMessage="1" sqref="D2" xr:uid="{3D380911-7CCC-4BBB-A906-EED3D685AC41}">
      <formula1>INDIRECT(D1)</formula1>
    </dataValidation>
    <dataValidation type="list" allowBlank="1" showInputMessage="1" showErrorMessage="1" sqref="N2" xr:uid="{BF4AA132-7A58-404C-A4CF-E1C91720C494}">
      <formula1>$A$79:$C$79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zoomScale="85" zoomScaleNormal="85" workbookViewId="0">
      <pane ySplit="1" topLeftCell="A2" activePane="bottomLeft" state="frozen"/>
      <selection pane="bottomLeft" activeCell="K1" sqref="K1:N13"/>
    </sheetView>
  </sheetViews>
  <sheetFormatPr defaultColWidth="8.69921875" defaultRowHeight="15.6" x14ac:dyDescent="0.3"/>
  <cols>
    <col min="1" max="1" width="9.5" customWidth="1"/>
    <col min="2" max="2" width="17.19921875" customWidth="1"/>
    <col min="3" max="3" width="14.69921875" customWidth="1"/>
    <col min="4" max="5" width="9.5" customWidth="1"/>
    <col min="6" max="6" width="14.69921875" customWidth="1"/>
    <col min="9" max="9" width="9.5" customWidth="1"/>
    <col min="10" max="10" width="16.3984375" customWidth="1"/>
    <col min="11" max="11" width="14.69921875" customWidth="1"/>
    <col min="12" max="13" width="9.5" customWidth="1"/>
    <col min="14" max="14" width="14.69921875" customWidth="1"/>
  </cols>
  <sheetData>
    <row r="1" spans="1:27" ht="16.2" thickBot="1" x14ac:dyDescent="0.35">
      <c r="A1" s="98" t="s">
        <v>47</v>
      </c>
      <c r="B1" s="98" t="s">
        <v>48</v>
      </c>
      <c r="C1" s="98" t="s">
        <v>0</v>
      </c>
      <c r="D1" s="98" t="s">
        <v>184</v>
      </c>
      <c r="E1" s="98" t="s">
        <v>185</v>
      </c>
      <c r="F1" s="99" t="s">
        <v>186</v>
      </c>
      <c r="G1" s="92"/>
      <c r="H1" s="75"/>
      <c r="I1" s="204" t="s">
        <v>47</v>
      </c>
      <c r="J1" s="204" t="s">
        <v>48</v>
      </c>
      <c r="K1" s="204" t="s">
        <v>0</v>
      </c>
      <c r="L1" s="204" t="s">
        <v>184</v>
      </c>
      <c r="M1" s="204" t="s">
        <v>185</v>
      </c>
      <c r="N1" s="205" t="s">
        <v>186</v>
      </c>
      <c r="O1" s="75"/>
      <c r="P1" s="75"/>
      <c r="Q1" s="75"/>
      <c r="R1" s="75"/>
      <c r="S1" s="75"/>
      <c r="T1" s="75"/>
      <c r="U1" s="75"/>
      <c r="V1" s="75"/>
      <c r="W1" s="75"/>
      <c r="X1" s="75"/>
      <c r="Y1" s="75"/>
      <c r="Z1" s="75"/>
      <c r="AA1" s="75"/>
    </row>
    <row r="2" spans="1:27" ht="16.2" thickBot="1" x14ac:dyDescent="0.35">
      <c r="A2" s="96" t="s">
        <v>168</v>
      </c>
      <c r="B2" s="96" t="s">
        <v>172</v>
      </c>
      <c r="C2" s="96" t="s">
        <v>187</v>
      </c>
      <c r="D2" s="97">
        <v>66.66</v>
      </c>
      <c r="E2" s="96" t="s">
        <v>5</v>
      </c>
      <c r="F2" s="97">
        <v>1.1000000000000001</v>
      </c>
      <c r="G2" s="92"/>
      <c r="H2" s="121"/>
      <c r="I2" s="93" t="s">
        <v>168</v>
      </c>
      <c r="J2" s="93" t="s">
        <v>172</v>
      </c>
      <c r="K2" s="93" t="s">
        <v>187</v>
      </c>
      <c r="L2" s="94">
        <v>66.66</v>
      </c>
      <c r="M2" s="94" t="s">
        <v>5</v>
      </c>
      <c r="N2" s="94">
        <v>1.1000000000000001</v>
      </c>
      <c r="O2" s="92"/>
      <c r="P2" s="75"/>
      <c r="Q2" s="75"/>
      <c r="R2" s="75"/>
      <c r="S2" s="75"/>
      <c r="T2" s="75"/>
      <c r="U2" s="75"/>
      <c r="V2" s="75"/>
      <c r="W2" s="75"/>
      <c r="X2" s="75"/>
      <c r="Y2" s="75"/>
      <c r="Z2" s="75"/>
      <c r="AA2" s="75"/>
    </row>
    <row r="3" spans="1:27" ht="16.2" thickBot="1" x14ac:dyDescent="0.35">
      <c r="A3" s="93" t="s">
        <v>168</v>
      </c>
      <c r="B3" s="93" t="s">
        <v>188</v>
      </c>
      <c r="C3" s="93" t="s">
        <v>197</v>
      </c>
      <c r="D3" s="94">
        <v>343</v>
      </c>
      <c r="E3" s="95" t="s">
        <v>189</v>
      </c>
      <c r="F3" s="94">
        <v>1.27</v>
      </c>
      <c r="G3" s="92"/>
      <c r="H3" s="199"/>
      <c r="I3" s="93" t="s">
        <v>168</v>
      </c>
      <c r="J3" s="93" t="s">
        <v>188</v>
      </c>
      <c r="K3" s="93" t="s">
        <v>197</v>
      </c>
      <c r="L3" s="93">
        <v>178.86</v>
      </c>
      <c r="M3" s="94" t="s">
        <v>5</v>
      </c>
      <c r="N3" s="94">
        <v>1.27</v>
      </c>
      <c r="O3" s="92"/>
      <c r="P3" s="75"/>
      <c r="Q3" s="75"/>
      <c r="R3" s="75"/>
      <c r="S3" s="75"/>
      <c r="T3" s="75"/>
      <c r="U3" s="75"/>
      <c r="V3" s="75"/>
      <c r="W3" s="75"/>
      <c r="X3" s="75"/>
      <c r="Y3" s="75"/>
      <c r="Z3" s="75"/>
      <c r="AA3" s="75"/>
    </row>
    <row r="4" spans="1:27" ht="16.2" thickBot="1" x14ac:dyDescent="0.35">
      <c r="A4" s="93" t="s">
        <v>169</v>
      </c>
      <c r="B4" s="93" t="s">
        <v>174</v>
      </c>
      <c r="C4" s="93" t="s">
        <v>190</v>
      </c>
      <c r="D4" s="94">
        <v>149</v>
      </c>
      <c r="E4" s="93" t="s">
        <v>191</v>
      </c>
      <c r="F4" s="94">
        <v>1.18</v>
      </c>
      <c r="G4" s="96"/>
      <c r="H4" s="199"/>
      <c r="I4" s="93" t="s">
        <v>169</v>
      </c>
      <c r="J4" s="93" t="s">
        <v>174</v>
      </c>
      <c r="K4" s="93" t="s">
        <v>190</v>
      </c>
      <c r="L4" s="93">
        <v>126.27</v>
      </c>
      <c r="M4" s="94" t="s">
        <v>5</v>
      </c>
      <c r="N4" s="94">
        <v>1.18</v>
      </c>
      <c r="O4" s="92"/>
      <c r="P4" s="75"/>
      <c r="Q4" s="75"/>
      <c r="R4" s="75"/>
      <c r="S4" s="75"/>
      <c r="T4" s="75"/>
      <c r="U4" s="75"/>
      <c r="V4" s="75"/>
      <c r="W4" s="75"/>
      <c r="X4" s="75"/>
      <c r="Y4" s="75"/>
      <c r="Z4" s="75"/>
      <c r="AA4" s="75"/>
    </row>
    <row r="5" spans="1:27" s="129" customFormat="1" ht="16.8" customHeight="1" thickBot="1" x14ac:dyDescent="0.35">
      <c r="A5" s="200" t="s">
        <v>169</v>
      </c>
      <c r="B5" s="200" t="s">
        <v>174</v>
      </c>
      <c r="C5" s="200" t="s">
        <v>192</v>
      </c>
      <c r="D5" s="202">
        <v>149</v>
      </c>
      <c r="E5" s="200" t="s">
        <v>191</v>
      </c>
      <c r="F5" s="202">
        <v>1.18</v>
      </c>
      <c r="G5" s="268" t="s">
        <v>229</v>
      </c>
      <c r="H5" s="269"/>
      <c r="I5" s="200" t="s">
        <v>169</v>
      </c>
      <c r="J5" s="200" t="s">
        <v>174</v>
      </c>
      <c r="K5" s="200" t="s">
        <v>192</v>
      </c>
      <c r="L5" s="200">
        <v>126.27</v>
      </c>
      <c r="M5" s="202" t="s">
        <v>5</v>
      </c>
      <c r="N5" s="202">
        <v>1.18</v>
      </c>
      <c r="O5" s="146"/>
      <c r="P5" s="69"/>
      <c r="Q5" s="69"/>
      <c r="R5" s="69"/>
      <c r="S5" s="69"/>
      <c r="T5" s="69"/>
      <c r="U5" s="69"/>
      <c r="V5" s="69"/>
      <c r="W5" s="69"/>
      <c r="X5" s="69"/>
      <c r="Y5" s="69"/>
      <c r="Z5" s="69"/>
      <c r="AA5" s="69"/>
    </row>
    <row r="6" spans="1:27" ht="16.2" customHeight="1" thickBot="1" x14ac:dyDescent="0.35">
      <c r="A6" s="93" t="s">
        <v>169</v>
      </c>
      <c r="B6" s="93" t="s">
        <v>193</v>
      </c>
      <c r="C6" s="93" t="s">
        <v>205</v>
      </c>
      <c r="D6" s="94">
        <v>2800</v>
      </c>
      <c r="E6" s="93" t="s">
        <v>194</v>
      </c>
      <c r="F6" s="94">
        <v>1.18</v>
      </c>
      <c r="G6" s="270"/>
      <c r="H6" s="271"/>
      <c r="I6" s="93" t="s">
        <v>169</v>
      </c>
      <c r="J6" s="93" t="s">
        <v>193</v>
      </c>
      <c r="K6" s="93" t="s">
        <v>205</v>
      </c>
      <c r="L6" s="93">
        <v>280</v>
      </c>
      <c r="M6" s="94" t="s">
        <v>5</v>
      </c>
      <c r="N6" s="94">
        <v>1.18</v>
      </c>
      <c r="O6" s="92"/>
      <c r="P6" s="75"/>
      <c r="Q6" s="75"/>
      <c r="R6" s="75"/>
      <c r="S6" s="75"/>
      <c r="T6" s="75"/>
      <c r="U6" s="75"/>
      <c r="V6" s="75"/>
      <c r="W6" s="75"/>
      <c r="X6" s="75"/>
      <c r="Y6" s="75"/>
      <c r="Z6" s="75"/>
      <c r="AA6" s="75"/>
    </row>
    <row r="7" spans="1:27" ht="16.2" customHeight="1" thickBot="1" x14ac:dyDescent="0.35">
      <c r="A7" s="93" t="s">
        <v>169</v>
      </c>
      <c r="B7" s="93" t="s">
        <v>174</v>
      </c>
      <c r="C7" s="93" t="s">
        <v>204</v>
      </c>
      <c r="D7" s="94">
        <v>299</v>
      </c>
      <c r="E7" s="93" t="s">
        <v>191</v>
      </c>
      <c r="F7" s="94">
        <v>1.18</v>
      </c>
      <c r="G7" s="270"/>
      <c r="H7" s="271"/>
      <c r="I7" s="93" t="s">
        <v>169</v>
      </c>
      <c r="J7" s="93" t="s">
        <v>174</v>
      </c>
      <c r="K7" s="93" t="s">
        <v>204</v>
      </c>
      <c r="L7" s="93">
        <v>253.39</v>
      </c>
      <c r="M7" s="94" t="s">
        <v>5</v>
      </c>
      <c r="N7" s="94">
        <v>1.18</v>
      </c>
      <c r="O7" s="92"/>
      <c r="P7" s="75"/>
      <c r="Q7" s="75"/>
      <c r="R7" s="75"/>
      <c r="S7" s="75"/>
      <c r="T7" s="75"/>
      <c r="U7" s="75"/>
      <c r="V7" s="75"/>
      <c r="W7" s="75"/>
      <c r="X7" s="75"/>
      <c r="Y7" s="75"/>
      <c r="Z7" s="75"/>
      <c r="AA7" s="75"/>
    </row>
    <row r="8" spans="1:27" ht="16.2" thickBot="1" x14ac:dyDescent="0.35">
      <c r="A8" s="93" t="s">
        <v>170</v>
      </c>
      <c r="B8" s="93" t="s">
        <v>176</v>
      </c>
      <c r="C8" s="93" t="s">
        <v>198</v>
      </c>
      <c r="D8" s="94">
        <v>67.5</v>
      </c>
      <c r="E8" s="93" t="s">
        <v>5</v>
      </c>
      <c r="F8" s="94">
        <v>0.93</v>
      </c>
      <c r="G8" s="272"/>
      <c r="H8" s="273"/>
      <c r="I8" s="93" t="s">
        <v>170</v>
      </c>
      <c r="J8" s="93" t="s">
        <v>176</v>
      </c>
      <c r="K8" s="93" t="s">
        <v>198</v>
      </c>
      <c r="L8" s="94">
        <v>67.5</v>
      </c>
      <c r="M8" s="94" t="s">
        <v>5</v>
      </c>
      <c r="N8" s="94">
        <v>0.93</v>
      </c>
      <c r="O8" s="92"/>
      <c r="P8" s="75"/>
      <c r="Q8" s="75"/>
      <c r="R8" s="75"/>
      <c r="S8" s="75"/>
      <c r="T8" s="75"/>
      <c r="U8" s="75"/>
      <c r="V8" s="75"/>
      <c r="W8" s="75"/>
      <c r="X8" s="75"/>
      <c r="Y8" s="75"/>
      <c r="Z8" s="75"/>
      <c r="AA8" s="75"/>
    </row>
    <row r="9" spans="1:27" ht="16.2" thickBot="1" x14ac:dyDescent="0.35">
      <c r="A9" s="93" t="s">
        <v>170</v>
      </c>
      <c r="B9" s="93" t="s">
        <v>176</v>
      </c>
      <c r="C9" s="93" t="s">
        <v>199</v>
      </c>
      <c r="D9" s="94">
        <v>60</v>
      </c>
      <c r="E9" s="93" t="s">
        <v>5</v>
      </c>
      <c r="F9" s="94">
        <v>1.01</v>
      </c>
      <c r="G9" s="92"/>
      <c r="H9" s="121"/>
      <c r="I9" s="93" t="s">
        <v>170</v>
      </c>
      <c r="J9" s="93" t="s">
        <v>176</v>
      </c>
      <c r="K9" s="93" t="s">
        <v>199</v>
      </c>
      <c r="L9" s="94">
        <v>60</v>
      </c>
      <c r="M9" s="94" t="s">
        <v>5</v>
      </c>
      <c r="N9" s="94">
        <v>1.01</v>
      </c>
      <c r="O9" s="92"/>
      <c r="P9" s="75"/>
      <c r="Q9" s="75"/>
      <c r="R9" s="75"/>
      <c r="S9" s="75"/>
      <c r="T9" s="75"/>
      <c r="U9" s="75"/>
      <c r="V9" s="75"/>
      <c r="W9" s="75"/>
      <c r="X9" s="75"/>
      <c r="Y9" s="75"/>
      <c r="Z9" s="75"/>
      <c r="AA9" s="75"/>
    </row>
    <row r="10" spans="1:27" ht="16.2" thickBot="1" x14ac:dyDescent="0.35">
      <c r="A10" s="93" t="s">
        <v>170</v>
      </c>
      <c r="B10" s="93" t="s">
        <v>176</v>
      </c>
      <c r="C10" s="93" t="s">
        <v>200</v>
      </c>
      <c r="D10" s="94">
        <v>50</v>
      </c>
      <c r="E10" s="93" t="s">
        <v>5</v>
      </c>
      <c r="F10" s="94">
        <v>1.36</v>
      </c>
      <c r="G10" s="92"/>
      <c r="H10" s="121"/>
      <c r="I10" s="93" t="s">
        <v>170</v>
      </c>
      <c r="J10" s="93" t="s">
        <v>176</v>
      </c>
      <c r="K10" s="93" t="s">
        <v>200</v>
      </c>
      <c r="L10" s="94">
        <v>50</v>
      </c>
      <c r="M10" s="94" t="s">
        <v>5</v>
      </c>
      <c r="N10" s="94">
        <v>1.36</v>
      </c>
      <c r="O10" s="92"/>
      <c r="P10" s="75"/>
      <c r="Q10" s="75"/>
      <c r="R10" s="75"/>
      <c r="S10" s="75"/>
      <c r="T10" s="75"/>
      <c r="U10" s="75"/>
      <c r="V10" s="75"/>
      <c r="W10" s="75"/>
      <c r="X10" s="75"/>
      <c r="Y10" s="75"/>
      <c r="Z10" s="75"/>
      <c r="AA10" s="75"/>
    </row>
    <row r="11" spans="1:27" ht="16.2" thickBot="1" x14ac:dyDescent="0.35">
      <c r="A11" s="93" t="s">
        <v>171</v>
      </c>
      <c r="B11" s="93" t="s">
        <v>195</v>
      </c>
      <c r="C11" s="93" t="s">
        <v>201</v>
      </c>
      <c r="D11" s="94">
        <v>400</v>
      </c>
      <c r="E11" s="93" t="s">
        <v>5</v>
      </c>
      <c r="F11" s="94">
        <v>4.43</v>
      </c>
      <c r="G11" s="92"/>
      <c r="H11" s="121"/>
      <c r="I11" s="93" t="s">
        <v>171</v>
      </c>
      <c r="J11" s="93" t="s">
        <v>195</v>
      </c>
      <c r="K11" s="93" t="s">
        <v>201</v>
      </c>
      <c r="L11" s="94">
        <v>400</v>
      </c>
      <c r="M11" s="94" t="s">
        <v>5</v>
      </c>
      <c r="N11" s="94">
        <v>4.43</v>
      </c>
      <c r="O11" s="92"/>
      <c r="P11" s="75"/>
      <c r="Q11" s="75"/>
      <c r="R11" s="75"/>
      <c r="S11" s="75"/>
      <c r="T11" s="75"/>
      <c r="U11" s="75"/>
      <c r="V11" s="75"/>
      <c r="W11" s="75"/>
      <c r="X11" s="75"/>
      <c r="Y11" s="75"/>
      <c r="Z11" s="75"/>
      <c r="AA11" s="75"/>
    </row>
    <row r="12" spans="1:27" ht="16.2" thickBot="1" x14ac:dyDescent="0.35">
      <c r="A12" s="197" t="s">
        <v>171</v>
      </c>
      <c r="B12" s="197" t="s">
        <v>195</v>
      </c>
      <c r="C12" s="197" t="s">
        <v>196</v>
      </c>
      <c r="D12" s="198">
        <v>30</v>
      </c>
      <c r="E12" s="197" t="s">
        <v>5</v>
      </c>
      <c r="F12" s="198">
        <v>8</v>
      </c>
      <c r="G12" s="92"/>
      <c r="H12" s="121"/>
      <c r="I12" s="93" t="s">
        <v>171</v>
      </c>
      <c r="J12" s="93" t="s">
        <v>195</v>
      </c>
      <c r="K12" s="93" t="s">
        <v>196</v>
      </c>
      <c r="L12" s="94">
        <v>30</v>
      </c>
      <c r="M12" s="94" t="s">
        <v>5</v>
      </c>
      <c r="N12" s="94">
        <v>8</v>
      </c>
      <c r="O12" s="92"/>
      <c r="P12" s="75"/>
      <c r="Q12" s="75"/>
      <c r="R12" s="75"/>
      <c r="S12" s="75"/>
      <c r="T12" s="75"/>
      <c r="U12" s="75"/>
      <c r="V12" s="75"/>
      <c r="W12" s="75"/>
      <c r="X12" s="75"/>
      <c r="Y12" s="75"/>
      <c r="Z12" s="75"/>
      <c r="AA12" s="75"/>
    </row>
    <row r="13" spans="1:27" s="129" customFormat="1" ht="27" thickBot="1" x14ac:dyDescent="0.35">
      <c r="A13" s="200" t="s">
        <v>208</v>
      </c>
      <c r="B13" s="200" t="s">
        <v>212</v>
      </c>
      <c r="C13" s="200" t="s">
        <v>213</v>
      </c>
      <c r="D13" s="200">
        <v>250</v>
      </c>
      <c r="E13" s="200" t="s">
        <v>5</v>
      </c>
      <c r="F13" s="200">
        <v>1.07</v>
      </c>
      <c r="G13" s="146"/>
      <c r="H13" s="201"/>
      <c r="I13" s="206" t="s">
        <v>208</v>
      </c>
      <c r="J13" s="206" t="s">
        <v>212</v>
      </c>
      <c r="K13" s="206" t="s">
        <v>213</v>
      </c>
      <c r="L13" s="206">
        <v>250</v>
      </c>
      <c r="M13" s="207" t="s">
        <v>5</v>
      </c>
      <c r="N13" s="206">
        <v>1.07</v>
      </c>
      <c r="O13" s="146"/>
      <c r="P13" s="69"/>
      <c r="Q13" s="69"/>
      <c r="R13" s="69"/>
      <c r="S13" s="69"/>
      <c r="T13" s="69"/>
      <c r="U13" s="69"/>
      <c r="V13" s="69"/>
      <c r="W13" s="69"/>
      <c r="X13" s="69"/>
      <c r="Y13" s="69"/>
      <c r="Z13" s="69"/>
      <c r="AA13" s="69"/>
    </row>
    <row r="14" spans="1:27" ht="16.2" thickBot="1" x14ac:dyDescent="0.35">
      <c r="G14" s="75"/>
      <c r="H14" s="75"/>
      <c r="I14" s="208"/>
      <c r="J14" s="209"/>
      <c r="K14" s="209"/>
      <c r="L14" s="209"/>
      <c r="M14" s="209"/>
      <c r="N14" s="210"/>
      <c r="O14" s="75"/>
      <c r="P14" s="75"/>
      <c r="Q14" s="75"/>
      <c r="R14" s="75"/>
      <c r="S14" s="75"/>
      <c r="T14" s="75"/>
      <c r="U14" s="75"/>
      <c r="V14" s="75"/>
      <c r="W14" s="75"/>
      <c r="X14" s="75"/>
      <c r="Y14" s="75"/>
      <c r="Z14" s="75"/>
      <c r="AA14" s="75"/>
    </row>
    <row r="15" spans="1:27" ht="16.2" thickBot="1" x14ac:dyDescent="0.35">
      <c r="A15" s="75"/>
      <c r="B15" s="75"/>
      <c r="C15" s="75"/>
      <c r="D15" s="75"/>
      <c r="E15" s="75"/>
      <c r="F15" s="75"/>
      <c r="G15" s="75"/>
      <c r="H15" s="75"/>
      <c r="I15" s="75"/>
      <c r="J15" s="75"/>
      <c r="K15" s="75"/>
      <c r="L15" s="75"/>
      <c r="M15" s="75"/>
      <c r="N15" s="75"/>
      <c r="O15" s="75"/>
      <c r="P15" s="75"/>
      <c r="Q15" s="75"/>
      <c r="R15" s="75"/>
      <c r="S15" s="75"/>
      <c r="T15" s="75"/>
      <c r="U15" s="75"/>
      <c r="V15" s="75"/>
      <c r="W15" s="75"/>
      <c r="X15" s="75"/>
      <c r="Y15" s="75"/>
      <c r="Z15" s="75"/>
      <c r="AA15" s="75"/>
    </row>
    <row r="16" spans="1:27" ht="16.2" thickBot="1" x14ac:dyDescent="0.35">
      <c r="A16" s="75"/>
      <c r="B16" s="75"/>
      <c r="C16" s="203" t="s">
        <v>230</v>
      </c>
      <c r="D16" s="75"/>
      <c r="E16" s="75"/>
      <c r="F16" s="75"/>
      <c r="G16" s="75"/>
      <c r="H16" s="75"/>
      <c r="I16" s="75"/>
      <c r="J16" s="75"/>
      <c r="K16" s="203" t="s">
        <v>231</v>
      </c>
      <c r="L16" s="75"/>
      <c r="M16" s="75"/>
      <c r="N16" s="75"/>
      <c r="O16" s="75"/>
      <c r="P16" s="75"/>
      <c r="Q16" s="75"/>
      <c r="R16" s="75"/>
      <c r="S16" s="75"/>
      <c r="T16" s="75"/>
      <c r="U16" s="75"/>
      <c r="V16" s="75"/>
      <c r="W16" s="75"/>
      <c r="X16" s="75"/>
      <c r="Y16" s="75"/>
      <c r="Z16" s="75"/>
      <c r="AA16" s="75"/>
    </row>
    <row r="17" spans="1:27" ht="16.2" thickBot="1" x14ac:dyDescent="0.35">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row>
    <row r="18" spans="1:27" ht="16.2" thickBot="1" x14ac:dyDescent="0.35">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row>
    <row r="19" spans="1:27" ht="16.2" thickBot="1" x14ac:dyDescent="0.35">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c r="AA19" s="75"/>
    </row>
    <row r="20" spans="1:27" ht="16.2" thickBot="1" x14ac:dyDescent="0.35">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c r="AA20" s="75"/>
    </row>
    <row r="21" spans="1:27" ht="16.2" thickBot="1" x14ac:dyDescent="0.35">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row>
    <row r="22" spans="1:27" ht="16.2" thickBot="1" x14ac:dyDescent="0.35">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5"/>
    </row>
    <row r="23" spans="1:27" ht="16.2" thickBot="1" x14ac:dyDescent="0.35">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c r="AA23" s="75"/>
    </row>
    <row r="24" spans="1:27" ht="16.2" thickBot="1" x14ac:dyDescent="0.35">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row>
    <row r="25" spans="1:27" ht="16.2" thickBot="1" x14ac:dyDescent="0.35">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row>
    <row r="26" spans="1:27" ht="16.2" thickBot="1" x14ac:dyDescent="0.35">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row>
    <row r="27" spans="1:27" ht="16.2" thickBot="1" x14ac:dyDescent="0.35">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row>
    <row r="28" spans="1:27" ht="16.2" thickBot="1" x14ac:dyDescent="0.35">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row>
    <row r="29" spans="1:27" ht="16.2" thickBot="1" x14ac:dyDescent="0.35">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row>
    <row r="30" spans="1:27" ht="16.2" thickBot="1" x14ac:dyDescent="0.35">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5"/>
    </row>
    <row r="31" spans="1:27" ht="16.2" thickBot="1" x14ac:dyDescent="0.35">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5"/>
    </row>
    <row r="32" spans="1:27" ht="16.2" thickBot="1" x14ac:dyDescent="0.35">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5"/>
    </row>
    <row r="33" spans="1:27" ht="16.2" thickBot="1" x14ac:dyDescent="0.35">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c r="AA33" s="75"/>
    </row>
    <row r="34" spans="1:27" ht="16.2" thickBot="1" x14ac:dyDescent="0.35">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c r="AA34" s="75"/>
    </row>
    <row r="35" spans="1:27" ht="16.2" thickBot="1" x14ac:dyDescent="0.35">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c r="AA35" s="75"/>
    </row>
    <row r="36" spans="1:27" ht="16.2" thickBot="1" x14ac:dyDescent="0.35">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5"/>
    </row>
    <row r="37" spans="1:27" ht="16.2" thickBot="1" x14ac:dyDescent="0.35">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c r="AA37" s="75"/>
    </row>
    <row r="38" spans="1:27" ht="16.2" thickBot="1" x14ac:dyDescent="0.35">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row>
    <row r="39" spans="1:27" ht="16.2" thickBot="1" x14ac:dyDescent="0.35">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row>
    <row r="40" spans="1:27" ht="16.2" thickBot="1" x14ac:dyDescent="0.35">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row>
    <row r="41" spans="1:27" ht="16.2" thickBot="1" x14ac:dyDescent="0.35">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5"/>
    </row>
    <row r="42" spans="1:27" ht="16.2" thickBot="1" x14ac:dyDescent="0.35">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row>
    <row r="43" spans="1:27" ht="16.2" thickBot="1" x14ac:dyDescent="0.35">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row>
    <row r="44" spans="1:27" ht="16.2" thickBot="1" x14ac:dyDescent="0.35">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row>
    <row r="45" spans="1:27" ht="16.2" thickBot="1" x14ac:dyDescent="0.3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c r="AA45" s="75"/>
    </row>
    <row r="46" spans="1:27" ht="16.2" thickBot="1" x14ac:dyDescent="0.35">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row>
    <row r="47" spans="1:27" ht="16.2" thickBot="1" x14ac:dyDescent="0.35">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c r="AA47" s="75"/>
    </row>
    <row r="48" spans="1:27" ht="16.2" thickBot="1" x14ac:dyDescent="0.35">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row>
    <row r="49" spans="1:27" ht="16.2" thickBot="1" x14ac:dyDescent="0.35">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row>
    <row r="50" spans="1:27" ht="16.2" thickBot="1" x14ac:dyDescent="0.35">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row>
    <row r="51" spans="1:27" ht="16.2" thickBot="1" x14ac:dyDescent="0.35">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c r="AA51" s="75"/>
    </row>
    <row r="52" spans="1:27" ht="16.2" thickBot="1" x14ac:dyDescent="0.35">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row>
    <row r="53" spans="1:27" ht="16.2" thickBot="1" x14ac:dyDescent="0.35">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c r="AA53" s="75"/>
    </row>
    <row r="54" spans="1:27" ht="16.2" thickBot="1" x14ac:dyDescent="0.35">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row>
    <row r="55" spans="1:27" ht="16.2" thickBot="1" x14ac:dyDescent="0.3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row>
    <row r="56" spans="1:27" ht="16.2" thickBot="1" x14ac:dyDescent="0.35">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row>
    <row r="57" spans="1:27" ht="16.2" thickBot="1" x14ac:dyDescent="0.35">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row>
    <row r="58" spans="1:27" ht="16.2" thickBot="1" x14ac:dyDescent="0.35">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row>
    <row r="59" spans="1:27" ht="16.2" thickBot="1" x14ac:dyDescent="0.35">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row>
    <row r="60" spans="1:27" ht="16.2" thickBot="1" x14ac:dyDescent="0.35">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row>
    <row r="61" spans="1:27" ht="16.2" thickBot="1" x14ac:dyDescent="0.35">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c r="AA61" s="75"/>
    </row>
    <row r="62" spans="1:27" ht="16.2" thickBot="1" x14ac:dyDescent="0.35">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c r="AA62" s="75"/>
    </row>
    <row r="63" spans="1:27" ht="16.2" thickBot="1" x14ac:dyDescent="0.35">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c r="AA63" s="75"/>
    </row>
    <row r="64" spans="1:27" ht="16.2" thickBot="1" x14ac:dyDescent="0.35">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c r="AA64" s="75"/>
    </row>
    <row r="65" spans="1:27" ht="16.2" thickBot="1" x14ac:dyDescent="0.3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row>
    <row r="66" spans="1:27" ht="16.2" thickBot="1" x14ac:dyDescent="0.35">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c r="AA66" s="75"/>
    </row>
    <row r="67" spans="1:27" ht="16.2" thickBot="1" x14ac:dyDescent="0.35">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75"/>
    </row>
    <row r="68" spans="1:27" ht="16.2" thickBot="1" x14ac:dyDescent="0.35">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row>
    <row r="69" spans="1:27" ht="16.2" thickBot="1" x14ac:dyDescent="0.35">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row>
    <row r="70" spans="1:27" ht="16.2" thickBot="1" x14ac:dyDescent="0.35">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c r="AA70" s="75"/>
    </row>
    <row r="71" spans="1:27" ht="16.2" thickBot="1" x14ac:dyDescent="0.35">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row>
    <row r="72" spans="1:27" ht="16.2" thickBot="1" x14ac:dyDescent="0.35">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row>
    <row r="73" spans="1:27" ht="16.2" thickBot="1" x14ac:dyDescent="0.35">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c r="AA73" s="75"/>
    </row>
    <row r="74" spans="1:27" ht="16.2" thickBot="1" x14ac:dyDescent="0.35">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row>
    <row r="75" spans="1:27" ht="16.2" thickBot="1" x14ac:dyDescent="0.3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row>
    <row r="76" spans="1:27" ht="16.2" thickBot="1" x14ac:dyDescent="0.35">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c r="AA76" s="75"/>
    </row>
    <row r="77" spans="1:27" ht="16.2" thickBot="1" x14ac:dyDescent="0.35">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row>
    <row r="78" spans="1:27" ht="16.2" thickBot="1" x14ac:dyDescent="0.35">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row>
    <row r="79" spans="1:27" ht="16.2" thickBot="1" x14ac:dyDescent="0.35">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row>
    <row r="80" spans="1:27" ht="16.2" thickBot="1" x14ac:dyDescent="0.35">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row>
    <row r="81" spans="1:27" ht="16.2" thickBot="1" x14ac:dyDescent="0.35">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row>
    <row r="82" spans="1:27" ht="16.2" thickBot="1" x14ac:dyDescent="0.35">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row>
    <row r="83" spans="1:27" ht="16.2" thickBot="1" x14ac:dyDescent="0.35">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row>
    <row r="84" spans="1:27" ht="16.2" thickBot="1" x14ac:dyDescent="0.35">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row>
    <row r="85" spans="1:27" ht="16.2" thickBot="1" x14ac:dyDescent="0.3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row>
    <row r="86" spans="1:27" ht="16.2" thickBot="1" x14ac:dyDescent="0.35">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row>
    <row r="87" spans="1:27" ht="16.2" thickBot="1" x14ac:dyDescent="0.35">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row>
    <row r="88" spans="1:27" ht="16.2" thickBot="1" x14ac:dyDescent="0.35">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row>
    <row r="89" spans="1:27" ht="16.2" thickBot="1" x14ac:dyDescent="0.35">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row>
    <row r="90" spans="1:27" ht="16.2" thickBot="1" x14ac:dyDescent="0.35">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row>
    <row r="91" spans="1:27" ht="16.2" thickBot="1" x14ac:dyDescent="0.3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row>
    <row r="92" spans="1:27" ht="16.2" thickBot="1" x14ac:dyDescent="0.3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row>
    <row r="93" spans="1:27" ht="16.2" thickBot="1" x14ac:dyDescent="0.35">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c r="AA93" s="75"/>
    </row>
    <row r="94" spans="1:27" ht="16.2" thickBot="1" x14ac:dyDescent="0.35">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c r="AA94" s="75"/>
    </row>
    <row r="95" spans="1:27" ht="16.2" thickBot="1" x14ac:dyDescent="0.3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row>
    <row r="96" spans="1:27" ht="16.2" thickBot="1" x14ac:dyDescent="0.35">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c r="AA96" s="75"/>
    </row>
    <row r="97" spans="1:27" ht="16.2" thickBot="1" x14ac:dyDescent="0.35">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c r="AA97" s="75"/>
    </row>
    <row r="98" spans="1:27" ht="16.2" thickBot="1" x14ac:dyDescent="0.35">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c r="AA98" s="75"/>
    </row>
    <row r="99" spans="1:27" ht="16.2" thickBot="1" x14ac:dyDescent="0.35">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row>
    <row r="100" spans="1:27" ht="16.2" thickBot="1" x14ac:dyDescent="0.35">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row>
    <row r="101" spans="1:27" ht="16.2" thickBot="1" x14ac:dyDescent="0.35">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row>
    <row r="102" spans="1:27" ht="16.2" thickBot="1" x14ac:dyDescent="0.35">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row>
    <row r="103" spans="1:27" ht="16.2" thickBot="1" x14ac:dyDescent="0.35">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row>
    <row r="104" spans="1:27" ht="16.2" thickBot="1" x14ac:dyDescent="0.3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row>
    <row r="105" spans="1:27" ht="16.2" thickBot="1" x14ac:dyDescent="0.3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row>
    <row r="106" spans="1:27" ht="16.2" thickBot="1" x14ac:dyDescent="0.35">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row>
    <row r="107" spans="1:27" ht="16.2" thickBot="1" x14ac:dyDescent="0.35">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row>
    <row r="108" spans="1:27" ht="16.2" thickBot="1" x14ac:dyDescent="0.35">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row>
    <row r="109" spans="1:27" ht="16.2" thickBot="1" x14ac:dyDescent="0.35">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row>
    <row r="110" spans="1:27" ht="16.2" thickBot="1" x14ac:dyDescent="0.35">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row>
    <row r="111" spans="1:27" ht="16.2" thickBot="1" x14ac:dyDescent="0.35">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row>
    <row r="112" spans="1:27" ht="16.2" thickBot="1" x14ac:dyDescent="0.35">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row>
    <row r="113" spans="1:27" ht="16.2" thickBot="1" x14ac:dyDescent="0.35">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row>
    <row r="114" spans="1:27" ht="16.2" thickBot="1" x14ac:dyDescent="0.35">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row>
    <row r="115" spans="1:27" ht="16.2" thickBot="1" x14ac:dyDescent="0.3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row>
    <row r="116" spans="1:27" ht="16.2" thickBot="1" x14ac:dyDescent="0.35">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row>
    <row r="117" spans="1:27" ht="16.2" thickBot="1" x14ac:dyDescent="0.35">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row>
    <row r="118" spans="1:27" ht="16.2" thickBot="1" x14ac:dyDescent="0.35">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row>
    <row r="119" spans="1:27" ht="16.2" thickBot="1" x14ac:dyDescent="0.35">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row>
    <row r="120" spans="1:27" ht="16.2" thickBot="1" x14ac:dyDescent="0.35">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row>
    <row r="121" spans="1:27" ht="16.2" thickBot="1" x14ac:dyDescent="0.35">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row>
    <row r="122" spans="1:27" ht="16.2" thickBot="1" x14ac:dyDescent="0.35">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row>
    <row r="123" spans="1:27" ht="16.2" thickBot="1" x14ac:dyDescent="0.35">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row>
    <row r="124" spans="1:27" ht="16.2" thickBot="1" x14ac:dyDescent="0.35">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row>
    <row r="125" spans="1:27" ht="16.2" thickBot="1" x14ac:dyDescent="0.3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row>
    <row r="126" spans="1:27" ht="16.2" thickBot="1" x14ac:dyDescent="0.35">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row>
    <row r="127" spans="1:27" ht="16.2" thickBot="1" x14ac:dyDescent="0.35">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row>
    <row r="128" spans="1:27" ht="16.2" thickBot="1" x14ac:dyDescent="0.35">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row>
    <row r="129" spans="1:27" ht="16.2" thickBot="1" x14ac:dyDescent="0.35">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row>
    <row r="130" spans="1:27" ht="16.2" thickBot="1" x14ac:dyDescent="0.35">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row>
    <row r="131" spans="1:27" ht="16.2" thickBot="1" x14ac:dyDescent="0.35">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row>
    <row r="132" spans="1:27" ht="16.2" thickBot="1" x14ac:dyDescent="0.35">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row>
    <row r="133" spans="1:27" ht="16.2" thickBot="1" x14ac:dyDescent="0.35">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row>
    <row r="134" spans="1:27" ht="16.2" thickBot="1" x14ac:dyDescent="0.35">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row>
    <row r="135" spans="1:27" ht="16.2" thickBot="1" x14ac:dyDescent="0.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row>
    <row r="136" spans="1:27" ht="16.2" thickBot="1" x14ac:dyDescent="0.35">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row>
    <row r="137" spans="1:27" ht="16.2" thickBot="1" x14ac:dyDescent="0.35">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row>
    <row r="138" spans="1:27" ht="16.2" thickBot="1" x14ac:dyDescent="0.35">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row>
    <row r="139" spans="1:27" ht="16.2" thickBot="1" x14ac:dyDescent="0.35">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row>
    <row r="140" spans="1:27" ht="16.2" thickBot="1" x14ac:dyDescent="0.35">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row>
    <row r="141" spans="1:27" ht="16.2" thickBot="1" x14ac:dyDescent="0.35">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row>
    <row r="142" spans="1:27" ht="16.2" thickBot="1" x14ac:dyDescent="0.35">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row>
    <row r="143" spans="1:27" ht="16.2" thickBot="1" x14ac:dyDescent="0.35">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row>
    <row r="144" spans="1:27" ht="16.2" thickBot="1" x14ac:dyDescent="0.35">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row>
    <row r="145" spans="1:27" ht="16.2" thickBot="1" x14ac:dyDescent="0.3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row>
    <row r="146" spans="1:27" ht="16.2" thickBot="1" x14ac:dyDescent="0.35">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row>
    <row r="147" spans="1:27" ht="16.2" thickBot="1" x14ac:dyDescent="0.35">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row>
    <row r="148" spans="1:27" ht="16.2" thickBot="1" x14ac:dyDescent="0.35">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row>
    <row r="149" spans="1:27" ht="16.2" thickBot="1" x14ac:dyDescent="0.35">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row>
    <row r="150" spans="1:27" ht="16.2" thickBot="1" x14ac:dyDescent="0.35">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row>
    <row r="151" spans="1:27" ht="16.2" thickBot="1" x14ac:dyDescent="0.35">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row>
    <row r="152" spans="1:27" ht="16.2" thickBot="1" x14ac:dyDescent="0.35">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row>
    <row r="153" spans="1:27" ht="16.2" thickBot="1" x14ac:dyDescent="0.35">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row>
    <row r="154" spans="1:27" ht="16.2" thickBot="1" x14ac:dyDescent="0.35">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row>
    <row r="155" spans="1:27" ht="16.2" thickBot="1" x14ac:dyDescent="0.3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row>
    <row r="156" spans="1:27" ht="16.2" thickBot="1" x14ac:dyDescent="0.35">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row>
    <row r="157" spans="1:27" ht="16.2" thickBot="1" x14ac:dyDescent="0.35">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row>
    <row r="158" spans="1:27" ht="16.2" thickBot="1" x14ac:dyDescent="0.35">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row>
    <row r="159" spans="1:27" ht="16.2" thickBot="1" x14ac:dyDescent="0.35">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row>
    <row r="160" spans="1:27" ht="16.2" thickBot="1" x14ac:dyDescent="0.35">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row>
    <row r="161" spans="1:27" ht="16.2" thickBot="1" x14ac:dyDescent="0.35">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row>
    <row r="162" spans="1:27" ht="16.2" thickBot="1" x14ac:dyDescent="0.35">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row>
    <row r="163" spans="1:27" ht="16.2" thickBot="1" x14ac:dyDescent="0.35">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row>
    <row r="164" spans="1:27" ht="16.2" thickBot="1" x14ac:dyDescent="0.35">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row>
    <row r="165" spans="1:27" ht="16.2" thickBot="1" x14ac:dyDescent="0.3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row>
    <row r="166" spans="1:27" ht="16.2" thickBot="1" x14ac:dyDescent="0.35">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row>
    <row r="167" spans="1:27" ht="16.2" thickBot="1" x14ac:dyDescent="0.35">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row>
    <row r="168" spans="1:27" ht="16.2" thickBot="1" x14ac:dyDescent="0.35">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row>
    <row r="169" spans="1:27" ht="16.2" thickBot="1" x14ac:dyDescent="0.35">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row>
    <row r="170" spans="1:27" ht="16.2" thickBot="1" x14ac:dyDescent="0.35">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row>
    <row r="171" spans="1:27" ht="16.2" thickBot="1" x14ac:dyDescent="0.35">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row>
    <row r="172" spans="1:27" ht="16.2" thickBot="1" x14ac:dyDescent="0.35">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row>
    <row r="173" spans="1:27" ht="16.2" thickBot="1" x14ac:dyDescent="0.35">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row>
    <row r="174" spans="1:27" ht="16.2" thickBot="1" x14ac:dyDescent="0.35">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row>
    <row r="175" spans="1:27" ht="16.2" thickBot="1" x14ac:dyDescent="0.3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row>
    <row r="176" spans="1:27" ht="16.2" thickBot="1" x14ac:dyDescent="0.35">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row>
    <row r="177" spans="1:27" ht="16.2" thickBot="1" x14ac:dyDescent="0.35">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row>
    <row r="178" spans="1:27" ht="16.2" thickBot="1" x14ac:dyDescent="0.35">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row>
    <row r="179" spans="1:27" ht="16.2" thickBot="1" x14ac:dyDescent="0.35">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row>
    <row r="180" spans="1:27" ht="16.2" thickBot="1" x14ac:dyDescent="0.35">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row>
    <row r="181" spans="1:27" ht="16.2" thickBot="1" x14ac:dyDescent="0.35">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row>
    <row r="182" spans="1:27" ht="16.2" thickBot="1" x14ac:dyDescent="0.35">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row>
    <row r="183" spans="1:27" ht="16.2" thickBot="1" x14ac:dyDescent="0.35">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row>
    <row r="184" spans="1:27" ht="16.2" thickBot="1" x14ac:dyDescent="0.35">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row>
    <row r="185" spans="1:27" ht="16.2" thickBot="1" x14ac:dyDescent="0.3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row>
    <row r="186" spans="1:27" ht="16.2" thickBot="1" x14ac:dyDescent="0.35">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row>
    <row r="187" spans="1:27" ht="16.2" thickBot="1" x14ac:dyDescent="0.35">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row>
    <row r="188" spans="1:27" ht="16.2" thickBot="1" x14ac:dyDescent="0.35">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row>
    <row r="189" spans="1:27" ht="16.2" thickBot="1" x14ac:dyDescent="0.35">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row>
    <row r="190" spans="1:27" ht="16.2" thickBot="1" x14ac:dyDescent="0.35">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row>
    <row r="191" spans="1:27" ht="16.2" thickBot="1" x14ac:dyDescent="0.35">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row>
    <row r="192" spans="1:27" ht="16.2" thickBot="1" x14ac:dyDescent="0.35">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row>
    <row r="193" spans="1:27" ht="16.2" thickBot="1" x14ac:dyDescent="0.35">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row>
    <row r="194" spans="1:27" ht="16.2" thickBot="1" x14ac:dyDescent="0.35">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row>
    <row r="195" spans="1:27" ht="16.2" thickBot="1" x14ac:dyDescent="0.3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row>
    <row r="196" spans="1:27" ht="16.2" thickBot="1" x14ac:dyDescent="0.35">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row>
    <row r="197" spans="1:27" ht="16.2" thickBot="1" x14ac:dyDescent="0.35">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row>
    <row r="198" spans="1:27" ht="16.2" thickBot="1" x14ac:dyDescent="0.35">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row>
    <row r="199" spans="1:27" ht="16.2" thickBot="1" x14ac:dyDescent="0.35">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row>
    <row r="200" spans="1:27" ht="16.2" thickBot="1" x14ac:dyDescent="0.35">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row>
    <row r="201" spans="1:27" ht="16.2" thickBot="1" x14ac:dyDescent="0.35">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row>
    <row r="202" spans="1:27" ht="16.2" thickBot="1" x14ac:dyDescent="0.35">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row>
    <row r="203" spans="1:27" ht="16.2" thickBot="1" x14ac:dyDescent="0.35">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row>
    <row r="204" spans="1:27" ht="16.2" thickBot="1" x14ac:dyDescent="0.35">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row>
    <row r="205" spans="1:27" ht="16.2" thickBot="1" x14ac:dyDescent="0.3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row>
    <row r="206" spans="1:27" ht="16.2" thickBot="1" x14ac:dyDescent="0.35">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row>
    <row r="207" spans="1:27" ht="16.2" thickBot="1" x14ac:dyDescent="0.35">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row>
    <row r="208" spans="1:27" ht="16.2" thickBot="1" x14ac:dyDescent="0.35">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row>
    <row r="209" spans="1:27" ht="16.2" thickBot="1" x14ac:dyDescent="0.35">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row>
    <row r="210" spans="1:27" ht="16.2" thickBot="1" x14ac:dyDescent="0.35">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row>
    <row r="211" spans="1:27" ht="16.2" thickBot="1" x14ac:dyDescent="0.35">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row>
    <row r="212" spans="1:27" ht="16.2" thickBot="1" x14ac:dyDescent="0.35">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row>
    <row r="213" spans="1:27" ht="16.2" thickBot="1" x14ac:dyDescent="0.35">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row>
    <row r="214" spans="1:27" ht="16.2" thickBot="1" x14ac:dyDescent="0.35">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row>
    <row r="215" spans="1:27" ht="16.2" thickBot="1" x14ac:dyDescent="0.3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row>
    <row r="216" spans="1:27" ht="16.2" thickBot="1" x14ac:dyDescent="0.35">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row>
    <row r="217" spans="1:27" ht="16.2" thickBot="1" x14ac:dyDescent="0.35">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row>
    <row r="218" spans="1:27" ht="16.2" thickBot="1" x14ac:dyDescent="0.35">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row>
    <row r="219" spans="1:27" ht="16.2" thickBot="1" x14ac:dyDescent="0.35">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row>
    <row r="220" spans="1:27" ht="16.2" thickBot="1" x14ac:dyDescent="0.35">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row>
    <row r="221" spans="1:27" ht="16.2" thickBot="1" x14ac:dyDescent="0.35">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row>
    <row r="222" spans="1:27" ht="16.2" thickBot="1" x14ac:dyDescent="0.35">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row>
    <row r="223" spans="1:27" ht="16.2" thickBot="1" x14ac:dyDescent="0.35">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row>
    <row r="224" spans="1:27" ht="16.2" thickBot="1" x14ac:dyDescent="0.35">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row>
    <row r="225" spans="1:27" ht="16.2" thickBot="1" x14ac:dyDescent="0.3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row>
    <row r="226" spans="1:27" ht="16.2" thickBot="1" x14ac:dyDescent="0.35">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row>
    <row r="227" spans="1:27" ht="16.2" thickBot="1" x14ac:dyDescent="0.35">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row>
    <row r="228" spans="1:27" ht="16.2" thickBot="1" x14ac:dyDescent="0.35">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row>
    <row r="229" spans="1:27" ht="16.2" thickBot="1" x14ac:dyDescent="0.35">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row>
    <row r="230" spans="1:27" ht="16.2" thickBot="1" x14ac:dyDescent="0.35">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row>
    <row r="231" spans="1:27" ht="16.2" thickBot="1" x14ac:dyDescent="0.35">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row>
    <row r="232" spans="1:27" ht="16.2" thickBot="1" x14ac:dyDescent="0.35">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row>
    <row r="233" spans="1:27" ht="16.2" thickBot="1" x14ac:dyDescent="0.35">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row>
    <row r="234" spans="1:27" ht="16.2" thickBot="1" x14ac:dyDescent="0.35">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row>
    <row r="235" spans="1:27" ht="16.2" thickBot="1" x14ac:dyDescent="0.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row>
    <row r="236" spans="1:27" ht="16.2" thickBot="1" x14ac:dyDescent="0.35">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row>
    <row r="237" spans="1:27" ht="16.2" thickBot="1" x14ac:dyDescent="0.35">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row>
    <row r="238" spans="1:27" ht="16.2" thickBot="1" x14ac:dyDescent="0.35">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row>
    <row r="239" spans="1:27" ht="16.2" thickBot="1" x14ac:dyDescent="0.35">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row>
    <row r="240" spans="1:27" ht="16.2" thickBot="1" x14ac:dyDescent="0.35">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row>
    <row r="241" spans="1:27" ht="16.2" thickBot="1" x14ac:dyDescent="0.35">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row>
    <row r="242" spans="1:27" ht="16.2" thickBot="1" x14ac:dyDescent="0.35">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row>
    <row r="243" spans="1:27" ht="16.2" thickBot="1" x14ac:dyDescent="0.35">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row>
    <row r="244" spans="1:27" ht="16.2" thickBot="1" x14ac:dyDescent="0.35">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row>
    <row r="245" spans="1:27" ht="16.2" thickBot="1" x14ac:dyDescent="0.3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row>
    <row r="246" spans="1:27" ht="16.2" thickBot="1" x14ac:dyDescent="0.35">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row>
    <row r="247" spans="1:27" ht="16.2" thickBot="1" x14ac:dyDescent="0.35">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row>
    <row r="248" spans="1:27" ht="16.2" thickBot="1" x14ac:dyDescent="0.35">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row>
    <row r="249" spans="1:27" ht="16.2" thickBot="1" x14ac:dyDescent="0.35">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row>
    <row r="250" spans="1:27" ht="16.2" thickBot="1" x14ac:dyDescent="0.35">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row>
    <row r="251" spans="1:27" ht="16.2" thickBot="1" x14ac:dyDescent="0.35">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row>
    <row r="252" spans="1:27" ht="16.2" thickBot="1" x14ac:dyDescent="0.35">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row>
    <row r="253" spans="1:27" ht="16.2" thickBot="1" x14ac:dyDescent="0.35">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row>
    <row r="254" spans="1:27" ht="16.2" thickBot="1" x14ac:dyDescent="0.35">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row>
    <row r="255" spans="1:27" ht="16.2" thickBot="1" x14ac:dyDescent="0.3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row>
    <row r="256" spans="1:27" ht="16.2" thickBot="1" x14ac:dyDescent="0.35">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row>
    <row r="257" spans="1:27" ht="16.2" thickBot="1" x14ac:dyDescent="0.35">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row>
    <row r="258" spans="1:27" ht="16.2" thickBot="1" x14ac:dyDescent="0.35">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row>
    <row r="259" spans="1:27" ht="16.2" thickBot="1" x14ac:dyDescent="0.35">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row>
    <row r="260" spans="1:27" ht="16.2" thickBot="1" x14ac:dyDescent="0.35">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row>
    <row r="261" spans="1:27" ht="16.2" thickBot="1" x14ac:dyDescent="0.35">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row>
    <row r="262" spans="1:27" ht="16.2" thickBot="1" x14ac:dyDescent="0.35">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row>
    <row r="263" spans="1:27" ht="16.2" thickBot="1" x14ac:dyDescent="0.35">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row>
    <row r="264" spans="1:27" ht="16.2" thickBot="1" x14ac:dyDescent="0.35">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row>
    <row r="265" spans="1:27" ht="16.2" thickBot="1" x14ac:dyDescent="0.3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row>
    <row r="266" spans="1:27" ht="16.2" thickBot="1" x14ac:dyDescent="0.35">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row>
    <row r="267" spans="1:27" ht="16.2" thickBot="1" x14ac:dyDescent="0.35">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row>
    <row r="268" spans="1:27" ht="16.2" thickBot="1" x14ac:dyDescent="0.35">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row>
    <row r="269" spans="1:27" ht="16.2" thickBot="1" x14ac:dyDescent="0.35">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row>
    <row r="270" spans="1:27" ht="16.2" thickBot="1" x14ac:dyDescent="0.35">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row>
    <row r="271" spans="1:27" ht="16.2" thickBot="1" x14ac:dyDescent="0.35">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row>
    <row r="272" spans="1:27" ht="16.2" thickBot="1" x14ac:dyDescent="0.35">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row>
    <row r="273" spans="1:27" ht="16.2" thickBot="1" x14ac:dyDescent="0.35">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row>
    <row r="274" spans="1:27" ht="16.2" thickBot="1" x14ac:dyDescent="0.35">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row>
    <row r="275" spans="1:27" ht="16.2" thickBot="1" x14ac:dyDescent="0.3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row>
    <row r="276" spans="1:27" ht="16.2" thickBot="1" x14ac:dyDescent="0.35">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row>
    <row r="277" spans="1:27" ht="16.2" thickBot="1" x14ac:dyDescent="0.35">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row>
    <row r="278" spans="1:27" ht="16.2" thickBot="1" x14ac:dyDescent="0.35">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row>
    <row r="279" spans="1:27" ht="16.2" thickBot="1" x14ac:dyDescent="0.35">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row>
    <row r="280" spans="1:27" ht="16.2" thickBot="1" x14ac:dyDescent="0.35">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row>
    <row r="281" spans="1:27" ht="16.2" thickBot="1" x14ac:dyDescent="0.35">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row>
    <row r="282" spans="1:27" ht="16.2" thickBot="1" x14ac:dyDescent="0.35">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row>
    <row r="283" spans="1:27" ht="16.2" thickBot="1" x14ac:dyDescent="0.35">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row>
    <row r="284" spans="1:27" ht="16.2" thickBot="1" x14ac:dyDescent="0.35">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row>
    <row r="285" spans="1:27" ht="16.2" thickBot="1" x14ac:dyDescent="0.3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row>
    <row r="286" spans="1:27" ht="16.2" thickBot="1" x14ac:dyDescent="0.35">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row>
    <row r="287" spans="1:27" ht="16.2" thickBot="1" x14ac:dyDescent="0.35">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row>
    <row r="288" spans="1:27" ht="16.2" thickBot="1" x14ac:dyDescent="0.35">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row>
    <row r="289" spans="1:27" ht="16.2" thickBot="1" x14ac:dyDescent="0.35">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row>
    <row r="290" spans="1:27" ht="16.2" thickBot="1" x14ac:dyDescent="0.35">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row>
    <row r="291" spans="1:27" ht="16.2" thickBot="1" x14ac:dyDescent="0.35">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row>
    <row r="292" spans="1:27" ht="16.2" thickBot="1" x14ac:dyDescent="0.35">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row>
    <row r="293" spans="1:27" ht="16.2" thickBot="1" x14ac:dyDescent="0.35">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row>
    <row r="294" spans="1:27" ht="16.2" thickBot="1" x14ac:dyDescent="0.35">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row>
    <row r="295" spans="1:27" ht="16.2" thickBot="1" x14ac:dyDescent="0.3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row>
    <row r="296" spans="1:27" ht="16.2" thickBot="1" x14ac:dyDescent="0.35">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row>
    <row r="297" spans="1:27" ht="16.2" thickBot="1" x14ac:dyDescent="0.35">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row>
    <row r="298" spans="1:27" ht="16.2" thickBot="1" x14ac:dyDescent="0.35">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row>
    <row r="299" spans="1:27" ht="16.2" thickBot="1" x14ac:dyDescent="0.35">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row>
    <row r="300" spans="1:27" ht="16.2" thickBot="1" x14ac:dyDescent="0.35">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row>
    <row r="301" spans="1:27" ht="16.2" thickBot="1" x14ac:dyDescent="0.35">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row>
    <row r="302" spans="1:27" ht="16.2" thickBot="1" x14ac:dyDescent="0.35">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row>
    <row r="303" spans="1:27" ht="16.2" thickBot="1" x14ac:dyDescent="0.35">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row>
    <row r="304" spans="1:27" ht="16.2" thickBot="1" x14ac:dyDescent="0.35">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row>
    <row r="305" spans="1:27" ht="16.2" thickBot="1" x14ac:dyDescent="0.3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row>
    <row r="306" spans="1:27" ht="16.2" thickBot="1" x14ac:dyDescent="0.35">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row>
    <row r="307" spans="1:27" ht="16.2" thickBot="1" x14ac:dyDescent="0.35">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row>
    <row r="308" spans="1:27" ht="16.2" thickBot="1" x14ac:dyDescent="0.35">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row>
    <row r="309" spans="1:27" ht="16.2" thickBot="1" x14ac:dyDescent="0.35">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row>
    <row r="310" spans="1:27" ht="16.2" thickBot="1" x14ac:dyDescent="0.35">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row>
    <row r="311" spans="1:27" ht="16.2" thickBot="1" x14ac:dyDescent="0.35">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row>
    <row r="312" spans="1:27" ht="16.2" thickBot="1" x14ac:dyDescent="0.35">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row>
    <row r="313" spans="1:27" ht="16.2" thickBot="1" x14ac:dyDescent="0.35">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row>
    <row r="314" spans="1:27" ht="16.2" thickBot="1" x14ac:dyDescent="0.35">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row>
    <row r="315" spans="1:27" ht="16.2" thickBot="1" x14ac:dyDescent="0.3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row>
    <row r="316" spans="1:27" ht="16.2" thickBot="1" x14ac:dyDescent="0.35">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row>
    <row r="317" spans="1:27" ht="16.2" thickBot="1" x14ac:dyDescent="0.35">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row>
    <row r="318" spans="1:27" ht="16.2" thickBot="1" x14ac:dyDescent="0.35">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row>
    <row r="319" spans="1:27" ht="16.2" thickBot="1" x14ac:dyDescent="0.35">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row>
    <row r="320" spans="1:27" ht="16.2" thickBot="1" x14ac:dyDescent="0.35">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row>
    <row r="321" spans="1:27" ht="16.2" thickBot="1" x14ac:dyDescent="0.35">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row>
    <row r="322" spans="1:27" ht="16.2" thickBot="1" x14ac:dyDescent="0.35">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row>
    <row r="323" spans="1:27" ht="16.2" thickBot="1" x14ac:dyDescent="0.35">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row>
    <row r="324" spans="1:27" ht="16.2" thickBot="1" x14ac:dyDescent="0.35">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row>
    <row r="325" spans="1:27" ht="16.2" thickBot="1" x14ac:dyDescent="0.3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row>
    <row r="326" spans="1:27" ht="16.2" thickBot="1" x14ac:dyDescent="0.35">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row>
    <row r="327" spans="1:27" ht="16.2" thickBot="1" x14ac:dyDescent="0.35">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row>
    <row r="328" spans="1:27" ht="16.2" thickBot="1" x14ac:dyDescent="0.35">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row>
    <row r="329" spans="1:27" ht="16.2" thickBot="1" x14ac:dyDescent="0.35">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row>
    <row r="330" spans="1:27" ht="16.2" thickBot="1" x14ac:dyDescent="0.35">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row>
    <row r="331" spans="1:27" ht="16.2" thickBot="1" x14ac:dyDescent="0.35">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row>
    <row r="332" spans="1:27" ht="16.2" thickBot="1" x14ac:dyDescent="0.35">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row>
    <row r="333" spans="1:27" ht="16.2" thickBot="1" x14ac:dyDescent="0.35">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row>
    <row r="334" spans="1:27" ht="16.2" thickBot="1" x14ac:dyDescent="0.35">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row>
    <row r="335" spans="1:27" ht="16.2" thickBot="1" x14ac:dyDescent="0.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row>
    <row r="336" spans="1:27" ht="16.2" thickBot="1" x14ac:dyDescent="0.35">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row>
    <row r="337" spans="1:27" ht="16.2" thickBot="1" x14ac:dyDescent="0.35">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row>
    <row r="338" spans="1:27" ht="16.2" thickBot="1" x14ac:dyDescent="0.35">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row>
    <row r="339" spans="1:27" ht="16.2" thickBot="1" x14ac:dyDescent="0.35">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row>
    <row r="340" spans="1:27" ht="16.2" thickBot="1" x14ac:dyDescent="0.35">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row>
    <row r="341" spans="1:27" ht="16.2" thickBot="1" x14ac:dyDescent="0.35">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row>
    <row r="342" spans="1:27" ht="16.2" thickBot="1" x14ac:dyDescent="0.35">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row>
    <row r="343" spans="1:27" ht="16.2" thickBot="1" x14ac:dyDescent="0.35">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row>
    <row r="344" spans="1:27" ht="16.2" thickBot="1" x14ac:dyDescent="0.35">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row>
    <row r="345" spans="1:27" ht="16.2" thickBot="1" x14ac:dyDescent="0.3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row>
    <row r="346" spans="1:27" ht="16.2" thickBot="1" x14ac:dyDescent="0.35">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row>
    <row r="347" spans="1:27" ht="16.2" thickBot="1" x14ac:dyDescent="0.35">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row>
    <row r="348" spans="1:27" ht="16.2" thickBot="1" x14ac:dyDescent="0.35">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row>
    <row r="349" spans="1:27" ht="16.2" thickBot="1" x14ac:dyDescent="0.35">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row>
    <row r="350" spans="1:27" ht="16.2" thickBot="1" x14ac:dyDescent="0.35">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row>
    <row r="351" spans="1:27" ht="16.2" thickBot="1" x14ac:dyDescent="0.35">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row>
    <row r="352" spans="1:27" ht="16.2" thickBot="1" x14ac:dyDescent="0.35">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row>
    <row r="353" spans="1:27" ht="16.2" thickBot="1" x14ac:dyDescent="0.35">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row>
    <row r="354" spans="1:27" ht="16.2" thickBot="1" x14ac:dyDescent="0.35">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row>
    <row r="355" spans="1:27" ht="16.2" thickBot="1" x14ac:dyDescent="0.3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row>
    <row r="356" spans="1:27" ht="16.2" thickBot="1" x14ac:dyDescent="0.35">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row>
    <row r="357" spans="1:27" ht="16.2" thickBot="1" x14ac:dyDescent="0.35">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row>
    <row r="358" spans="1:27" ht="16.2" thickBot="1" x14ac:dyDescent="0.35">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row>
    <row r="359" spans="1:27" ht="16.2" thickBot="1" x14ac:dyDescent="0.35">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row>
    <row r="360" spans="1:27" ht="16.2" thickBot="1" x14ac:dyDescent="0.35">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row>
    <row r="361" spans="1:27" ht="16.2" thickBot="1" x14ac:dyDescent="0.35">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row>
    <row r="362" spans="1:27" ht="16.2" thickBot="1" x14ac:dyDescent="0.35">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row>
    <row r="363" spans="1:27" ht="16.2" thickBot="1" x14ac:dyDescent="0.35">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row>
    <row r="364" spans="1:27" ht="16.2" thickBot="1" x14ac:dyDescent="0.35">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row>
    <row r="365" spans="1:27" ht="16.2" thickBot="1" x14ac:dyDescent="0.3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row>
    <row r="366" spans="1:27" ht="16.2" thickBot="1" x14ac:dyDescent="0.35">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row>
    <row r="367" spans="1:27" ht="16.2" thickBot="1" x14ac:dyDescent="0.35">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row>
    <row r="368" spans="1:27" ht="16.2" thickBot="1" x14ac:dyDescent="0.35">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row>
    <row r="369" spans="1:27" ht="16.2" thickBot="1" x14ac:dyDescent="0.35">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row>
    <row r="370" spans="1:27" ht="16.2" thickBot="1" x14ac:dyDescent="0.35">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row>
    <row r="371" spans="1:27" ht="16.2" thickBot="1" x14ac:dyDescent="0.35">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row>
    <row r="372" spans="1:27" ht="16.2" thickBot="1" x14ac:dyDescent="0.35">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row>
    <row r="373" spans="1:27" ht="16.2" thickBot="1" x14ac:dyDescent="0.35">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row>
    <row r="374" spans="1:27" ht="16.2" thickBot="1" x14ac:dyDescent="0.35">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row>
    <row r="375" spans="1:27" ht="16.2" thickBot="1" x14ac:dyDescent="0.3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row>
    <row r="376" spans="1:27" ht="16.2" thickBot="1" x14ac:dyDescent="0.35">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row>
    <row r="377" spans="1:27" ht="16.2" thickBot="1" x14ac:dyDescent="0.35">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row>
    <row r="378" spans="1:27" ht="16.2" thickBot="1" x14ac:dyDescent="0.35">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row>
    <row r="379" spans="1:27" ht="16.2" thickBot="1" x14ac:dyDescent="0.35">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row>
    <row r="380" spans="1:27" ht="16.2" thickBot="1" x14ac:dyDescent="0.35">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row>
    <row r="381" spans="1:27" ht="16.2" thickBot="1" x14ac:dyDescent="0.35">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row>
    <row r="382" spans="1:27" ht="16.2" thickBot="1" x14ac:dyDescent="0.35">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row>
    <row r="383" spans="1:27" ht="16.2" thickBot="1" x14ac:dyDescent="0.35">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row>
    <row r="384" spans="1:27" ht="16.2" thickBot="1" x14ac:dyDescent="0.35">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row>
    <row r="385" spans="1:27" ht="16.2" thickBot="1" x14ac:dyDescent="0.3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row>
    <row r="386" spans="1:27" ht="16.2" thickBot="1" x14ac:dyDescent="0.35">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row>
    <row r="387" spans="1:27" ht="16.2" thickBot="1" x14ac:dyDescent="0.35">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row>
    <row r="388" spans="1:27" ht="16.2" thickBot="1" x14ac:dyDescent="0.35">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row>
    <row r="389" spans="1:27" ht="16.2" thickBot="1" x14ac:dyDescent="0.35">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row>
    <row r="390" spans="1:27" ht="16.2" thickBot="1" x14ac:dyDescent="0.35">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row>
    <row r="391" spans="1:27" ht="16.2" thickBot="1" x14ac:dyDescent="0.35">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row>
    <row r="392" spans="1:27" ht="16.2" thickBot="1" x14ac:dyDescent="0.35">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row>
    <row r="393" spans="1:27" ht="16.2" thickBot="1" x14ac:dyDescent="0.35">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row>
    <row r="394" spans="1:27" ht="16.2" thickBot="1" x14ac:dyDescent="0.35">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row>
    <row r="395" spans="1:27" ht="16.2" thickBot="1" x14ac:dyDescent="0.3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row>
    <row r="396" spans="1:27" ht="16.2" thickBot="1" x14ac:dyDescent="0.35">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row>
    <row r="397" spans="1:27" ht="16.2" thickBot="1" x14ac:dyDescent="0.35">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row>
    <row r="398" spans="1:27" ht="16.2" thickBot="1" x14ac:dyDescent="0.35">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row>
    <row r="399" spans="1:27" ht="16.2" thickBot="1" x14ac:dyDescent="0.35">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row>
    <row r="400" spans="1:27" ht="16.2" thickBot="1" x14ac:dyDescent="0.35">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row>
    <row r="401" spans="1:27" ht="16.2" thickBot="1" x14ac:dyDescent="0.35">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row>
    <row r="402" spans="1:27" ht="16.2" thickBot="1" x14ac:dyDescent="0.35">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row>
    <row r="403" spans="1:27" ht="16.2" thickBot="1" x14ac:dyDescent="0.35">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row>
    <row r="404" spans="1:27" ht="16.2" thickBot="1" x14ac:dyDescent="0.35">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row>
    <row r="405" spans="1:27" ht="16.2" thickBot="1" x14ac:dyDescent="0.3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row>
    <row r="406" spans="1:27" ht="16.2" thickBot="1" x14ac:dyDescent="0.35">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row>
    <row r="407" spans="1:27" ht="16.2" thickBot="1" x14ac:dyDescent="0.35">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row>
    <row r="408" spans="1:27" ht="16.2" thickBot="1" x14ac:dyDescent="0.35">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row>
    <row r="409" spans="1:27" ht="16.2" thickBot="1" x14ac:dyDescent="0.35">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row>
    <row r="410" spans="1:27" ht="16.2" thickBot="1" x14ac:dyDescent="0.35">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row>
    <row r="411" spans="1:27" ht="16.2" thickBot="1" x14ac:dyDescent="0.35">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row>
    <row r="412" spans="1:27" ht="16.2" thickBot="1" x14ac:dyDescent="0.35">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row>
    <row r="413" spans="1:27" ht="16.2" thickBot="1" x14ac:dyDescent="0.35">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row>
    <row r="414" spans="1:27" ht="16.2" thickBot="1" x14ac:dyDescent="0.35">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row>
    <row r="415" spans="1:27" ht="16.2" thickBot="1" x14ac:dyDescent="0.3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row>
    <row r="416" spans="1:27" ht="16.2" thickBot="1" x14ac:dyDescent="0.35">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row>
    <row r="417" spans="1:27" ht="16.2" thickBot="1" x14ac:dyDescent="0.35">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row>
    <row r="418" spans="1:27" ht="16.2" thickBot="1" x14ac:dyDescent="0.35">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row>
    <row r="419" spans="1:27" ht="16.2" thickBot="1" x14ac:dyDescent="0.35">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row>
    <row r="420" spans="1:27" ht="16.2" thickBot="1" x14ac:dyDescent="0.35">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row>
    <row r="421" spans="1:27" ht="16.2" thickBot="1" x14ac:dyDescent="0.35">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row>
    <row r="422" spans="1:27" ht="16.2" thickBot="1" x14ac:dyDescent="0.35">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row>
    <row r="423" spans="1:27" ht="16.2" thickBot="1" x14ac:dyDescent="0.35">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row>
    <row r="424" spans="1:27" ht="16.2" thickBot="1" x14ac:dyDescent="0.35">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row>
    <row r="425" spans="1:27" ht="16.2" thickBot="1" x14ac:dyDescent="0.3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row>
    <row r="426" spans="1:27" ht="16.2" thickBot="1" x14ac:dyDescent="0.35">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row>
    <row r="427" spans="1:27" ht="16.2" thickBot="1" x14ac:dyDescent="0.35">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row>
    <row r="428" spans="1:27" ht="16.2" thickBot="1" x14ac:dyDescent="0.35">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row>
    <row r="429" spans="1:27" ht="16.2" thickBot="1" x14ac:dyDescent="0.35">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row>
    <row r="430" spans="1:27" ht="16.2" thickBot="1" x14ac:dyDescent="0.35">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row>
    <row r="431" spans="1:27" ht="16.2" thickBot="1" x14ac:dyDescent="0.35">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row>
    <row r="432" spans="1:27" ht="16.2" thickBot="1" x14ac:dyDescent="0.35">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row>
    <row r="433" spans="1:27" ht="16.2" thickBot="1" x14ac:dyDescent="0.35">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row>
    <row r="434" spans="1:27" ht="16.2" thickBot="1" x14ac:dyDescent="0.35">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row>
    <row r="435" spans="1:27" ht="16.2" thickBot="1" x14ac:dyDescent="0.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row>
    <row r="436" spans="1:27" ht="16.2" thickBot="1" x14ac:dyDescent="0.35">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row>
    <row r="437" spans="1:27" ht="16.2" thickBot="1" x14ac:dyDescent="0.35">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row>
    <row r="438" spans="1:27" ht="16.2" thickBot="1" x14ac:dyDescent="0.35">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row>
    <row r="439" spans="1:27" ht="16.2" thickBot="1" x14ac:dyDescent="0.35">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row>
    <row r="440" spans="1:27" ht="16.2" thickBot="1" x14ac:dyDescent="0.35">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row>
    <row r="441" spans="1:27" ht="16.2" thickBot="1" x14ac:dyDescent="0.35">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row>
    <row r="442" spans="1:27" ht="16.2" thickBot="1" x14ac:dyDescent="0.35">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row>
    <row r="443" spans="1:27" ht="16.2" thickBot="1" x14ac:dyDescent="0.35">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row>
    <row r="444" spans="1:27" ht="16.2" thickBot="1" x14ac:dyDescent="0.35">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row>
    <row r="445" spans="1:27" ht="16.2" thickBot="1" x14ac:dyDescent="0.3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row>
    <row r="446" spans="1:27" ht="16.2" thickBot="1" x14ac:dyDescent="0.35">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row>
    <row r="447" spans="1:27" ht="16.2" thickBot="1" x14ac:dyDescent="0.35">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row>
    <row r="448" spans="1:27" ht="16.2" thickBot="1" x14ac:dyDescent="0.35">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row>
    <row r="449" spans="1:27" ht="16.2" thickBot="1" x14ac:dyDescent="0.35">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row>
    <row r="450" spans="1:27" ht="16.2" thickBot="1" x14ac:dyDescent="0.35">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row>
    <row r="451" spans="1:27" ht="16.2" thickBot="1" x14ac:dyDescent="0.35">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row>
    <row r="452" spans="1:27" ht="16.2" thickBot="1" x14ac:dyDescent="0.35">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row>
    <row r="453" spans="1:27" ht="16.2" thickBot="1" x14ac:dyDescent="0.35">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row>
    <row r="454" spans="1:27" ht="16.2" thickBot="1" x14ac:dyDescent="0.35">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row>
    <row r="455" spans="1:27" ht="16.2" thickBot="1" x14ac:dyDescent="0.3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row>
    <row r="456" spans="1:27" ht="16.2" thickBot="1" x14ac:dyDescent="0.35">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row>
    <row r="457" spans="1:27" ht="16.2" thickBot="1" x14ac:dyDescent="0.35">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row>
    <row r="458" spans="1:27" ht="16.2" thickBot="1" x14ac:dyDescent="0.35">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row>
    <row r="459" spans="1:27" ht="16.2" thickBot="1" x14ac:dyDescent="0.35">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row>
    <row r="460" spans="1:27" ht="16.2" thickBot="1" x14ac:dyDescent="0.35">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row>
    <row r="461" spans="1:27" ht="16.2" thickBot="1" x14ac:dyDescent="0.35">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row>
    <row r="462" spans="1:27" ht="16.2" thickBot="1" x14ac:dyDescent="0.35">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row>
    <row r="463" spans="1:27" ht="16.2" thickBot="1" x14ac:dyDescent="0.35">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row>
    <row r="464" spans="1:27" ht="16.2" thickBot="1" x14ac:dyDescent="0.35">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row>
    <row r="465" spans="1:27" ht="16.2" thickBot="1" x14ac:dyDescent="0.3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row>
    <row r="466" spans="1:27" ht="16.2" thickBot="1" x14ac:dyDescent="0.35">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row>
    <row r="467" spans="1:27" ht="16.2" thickBot="1" x14ac:dyDescent="0.35">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row>
    <row r="468" spans="1:27" ht="16.2" thickBot="1" x14ac:dyDescent="0.35">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row>
    <row r="469" spans="1:27" ht="16.2" thickBot="1" x14ac:dyDescent="0.35">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row>
    <row r="470" spans="1:27" ht="16.2" thickBot="1" x14ac:dyDescent="0.35">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row>
    <row r="471" spans="1:27" ht="16.2" thickBot="1" x14ac:dyDescent="0.35">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row>
    <row r="472" spans="1:27" ht="16.2" thickBot="1" x14ac:dyDescent="0.35">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row>
    <row r="473" spans="1:27" ht="16.2" thickBot="1" x14ac:dyDescent="0.35">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row>
    <row r="474" spans="1:27" ht="16.2" thickBot="1" x14ac:dyDescent="0.35">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row>
    <row r="475" spans="1:27" ht="16.2" thickBot="1" x14ac:dyDescent="0.3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row>
    <row r="476" spans="1:27" ht="16.2" thickBot="1" x14ac:dyDescent="0.35">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row>
    <row r="477" spans="1:27" ht="16.2" thickBot="1" x14ac:dyDescent="0.35">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row>
    <row r="478" spans="1:27" ht="16.2" thickBot="1" x14ac:dyDescent="0.35">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row>
    <row r="479" spans="1:27" ht="16.2" thickBot="1" x14ac:dyDescent="0.35">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row>
    <row r="480" spans="1:27" ht="16.2" thickBot="1" x14ac:dyDescent="0.35">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row>
    <row r="481" spans="1:27" ht="16.2" thickBot="1" x14ac:dyDescent="0.35">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row>
    <row r="482" spans="1:27" ht="16.2" thickBot="1" x14ac:dyDescent="0.35">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row>
    <row r="483" spans="1:27" ht="16.2" thickBot="1" x14ac:dyDescent="0.35">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row>
    <row r="484" spans="1:27" ht="16.2" thickBot="1" x14ac:dyDescent="0.35">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row>
    <row r="485" spans="1:27" ht="16.2" thickBot="1" x14ac:dyDescent="0.3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row>
    <row r="486" spans="1:27" ht="16.2" thickBot="1" x14ac:dyDescent="0.35">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row>
    <row r="487" spans="1:27" ht="16.2" thickBot="1" x14ac:dyDescent="0.35">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row>
    <row r="488" spans="1:27" ht="16.2" thickBot="1" x14ac:dyDescent="0.35">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row>
    <row r="489" spans="1:27" ht="16.2" thickBot="1" x14ac:dyDescent="0.35">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row>
    <row r="490" spans="1:27" ht="16.2" thickBot="1" x14ac:dyDescent="0.35">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row>
    <row r="491" spans="1:27" ht="16.2" thickBot="1" x14ac:dyDescent="0.35">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row>
    <row r="492" spans="1:27" ht="16.2" thickBot="1" x14ac:dyDescent="0.35">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row>
    <row r="493" spans="1:27" ht="16.2" thickBot="1" x14ac:dyDescent="0.35">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row>
    <row r="494" spans="1:27" ht="16.2" thickBot="1" x14ac:dyDescent="0.35">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row>
    <row r="495" spans="1:27" ht="16.2" thickBot="1" x14ac:dyDescent="0.3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row>
    <row r="496" spans="1:27" ht="16.2" thickBot="1" x14ac:dyDescent="0.35">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row>
    <row r="497" spans="1:27" ht="16.2" thickBot="1" x14ac:dyDescent="0.35">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row>
    <row r="498" spans="1:27" ht="16.2" thickBot="1" x14ac:dyDescent="0.35">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row>
    <row r="499" spans="1:27" ht="16.2" thickBot="1" x14ac:dyDescent="0.35">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row>
    <row r="500" spans="1:27" ht="16.2" thickBot="1" x14ac:dyDescent="0.35">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row>
    <row r="501" spans="1:27" ht="16.2" thickBot="1" x14ac:dyDescent="0.35">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row>
    <row r="502" spans="1:27" ht="16.2" thickBot="1" x14ac:dyDescent="0.35">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row>
    <row r="503" spans="1:27" ht="16.2" thickBot="1" x14ac:dyDescent="0.35">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row>
    <row r="504" spans="1:27" ht="16.2" thickBot="1" x14ac:dyDescent="0.35">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row>
    <row r="505" spans="1:27" ht="16.2" thickBot="1" x14ac:dyDescent="0.3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row>
    <row r="506" spans="1:27" ht="16.2" thickBot="1" x14ac:dyDescent="0.35">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row>
    <row r="507" spans="1:27" ht="16.2" thickBot="1" x14ac:dyDescent="0.35">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row>
    <row r="508" spans="1:27" ht="16.2" thickBot="1" x14ac:dyDescent="0.35">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row>
    <row r="509" spans="1:27" ht="16.2" thickBot="1" x14ac:dyDescent="0.35">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row>
    <row r="510" spans="1:27" ht="16.2" thickBot="1" x14ac:dyDescent="0.35">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row>
    <row r="511" spans="1:27" ht="16.2" thickBot="1" x14ac:dyDescent="0.35">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row>
    <row r="512" spans="1:27" ht="16.2" thickBot="1" x14ac:dyDescent="0.35">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row>
    <row r="513" spans="1:27" ht="16.2" thickBot="1" x14ac:dyDescent="0.35">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row>
    <row r="514" spans="1:27" ht="16.2" thickBot="1" x14ac:dyDescent="0.35">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row>
    <row r="515" spans="1:27" ht="16.2" thickBot="1" x14ac:dyDescent="0.3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row>
    <row r="516" spans="1:27" ht="16.2" thickBot="1" x14ac:dyDescent="0.35">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row>
    <row r="517" spans="1:27" ht="16.2" thickBot="1" x14ac:dyDescent="0.35">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row>
    <row r="518" spans="1:27" ht="16.2" thickBot="1" x14ac:dyDescent="0.35">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row>
    <row r="519" spans="1:27" ht="16.2" thickBot="1" x14ac:dyDescent="0.35">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row>
    <row r="520" spans="1:27" ht="16.2" thickBot="1" x14ac:dyDescent="0.35">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row>
    <row r="521" spans="1:27" ht="16.2" thickBot="1" x14ac:dyDescent="0.35">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row>
    <row r="522" spans="1:27" ht="16.2" thickBot="1" x14ac:dyDescent="0.35">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row>
    <row r="523" spans="1:27" ht="16.2" thickBot="1" x14ac:dyDescent="0.35">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row>
    <row r="524" spans="1:27" ht="16.2" thickBot="1" x14ac:dyDescent="0.35">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row>
    <row r="525" spans="1:27" ht="16.2" thickBot="1" x14ac:dyDescent="0.3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row>
    <row r="526" spans="1:27" ht="16.2" thickBot="1" x14ac:dyDescent="0.35">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row>
    <row r="527" spans="1:27" ht="16.2" thickBot="1" x14ac:dyDescent="0.35">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row>
    <row r="528" spans="1:27" ht="16.2" thickBot="1" x14ac:dyDescent="0.35">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row>
    <row r="529" spans="1:27" ht="16.2" thickBot="1" x14ac:dyDescent="0.35">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row>
    <row r="530" spans="1:27" ht="16.2" thickBot="1" x14ac:dyDescent="0.35">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row>
    <row r="531" spans="1:27" ht="16.2" thickBot="1" x14ac:dyDescent="0.35">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row>
    <row r="532" spans="1:27" ht="16.2" thickBot="1" x14ac:dyDescent="0.35">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row>
    <row r="533" spans="1:27" ht="16.2" thickBot="1" x14ac:dyDescent="0.35">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row>
    <row r="534" spans="1:27" ht="16.2" thickBot="1" x14ac:dyDescent="0.35">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row>
    <row r="535" spans="1:27" ht="16.2" thickBot="1" x14ac:dyDescent="0.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row>
    <row r="536" spans="1:27" ht="16.2" thickBot="1" x14ac:dyDescent="0.35">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row>
    <row r="537" spans="1:27" ht="16.2" thickBot="1" x14ac:dyDescent="0.35">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row>
    <row r="538" spans="1:27" ht="16.2" thickBot="1" x14ac:dyDescent="0.35">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row>
    <row r="539" spans="1:27" ht="16.2" thickBot="1" x14ac:dyDescent="0.35">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row>
    <row r="540" spans="1:27" ht="16.2" thickBot="1" x14ac:dyDescent="0.35">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row>
    <row r="541" spans="1:27" ht="16.2" thickBot="1" x14ac:dyDescent="0.35">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row>
    <row r="542" spans="1:27" ht="16.2" thickBot="1" x14ac:dyDescent="0.35">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row>
    <row r="543" spans="1:27" ht="16.2" thickBot="1" x14ac:dyDescent="0.35">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row>
    <row r="544" spans="1:27" ht="16.2" thickBot="1" x14ac:dyDescent="0.35">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row>
    <row r="545" spans="1:27" ht="16.2" thickBot="1" x14ac:dyDescent="0.3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row>
    <row r="546" spans="1:27" ht="16.2" thickBot="1" x14ac:dyDescent="0.35">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row>
    <row r="547" spans="1:27" ht="16.2" thickBot="1" x14ac:dyDescent="0.35">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row>
    <row r="548" spans="1:27" ht="16.2" thickBot="1" x14ac:dyDescent="0.35">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row>
    <row r="549" spans="1:27" ht="16.2" thickBot="1" x14ac:dyDescent="0.35">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row>
    <row r="550" spans="1:27" ht="16.2" thickBot="1" x14ac:dyDescent="0.35">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row>
    <row r="551" spans="1:27" ht="16.2" thickBot="1" x14ac:dyDescent="0.35">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row>
    <row r="552" spans="1:27" ht="16.2" thickBot="1" x14ac:dyDescent="0.35">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row>
    <row r="553" spans="1:27" ht="16.2" thickBot="1" x14ac:dyDescent="0.35">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row>
    <row r="554" spans="1:27" ht="16.2" thickBot="1" x14ac:dyDescent="0.35">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row>
    <row r="555" spans="1:27" ht="16.2" thickBot="1" x14ac:dyDescent="0.3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row>
    <row r="556" spans="1:27" ht="16.2" thickBot="1" x14ac:dyDescent="0.35">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row>
    <row r="557" spans="1:27" ht="16.2" thickBot="1" x14ac:dyDescent="0.35">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row>
    <row r="558" spans="1:27" ht="16.2" thickBot="1" x14ac:dyDescent="0.35">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row>
    <row r="559" spans="1:27" ht="16.2" thickBot="1" x14ac:dyDescent="0.35">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row>
    <row r="560" spans="1:27" ht="16.2" thickBot="1" x14ac:dyDescent="0.35">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row>
    <row r="561" spans="1:27" ht="16.2" thickBot="1" x14ac:dyDescent="0.35">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row>
    <row r="562" spans="1:27" ht="16.2" thickBot="1" x14ac:dyDescent="0.35">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row>
    <row r="563" spans="1:27" ht="16.2" thickBot="1" x14ac:dyDescent="0.35">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row>
    <row r="564" spans="1:27" ht="16.2" thickBot="1" x14ac:dyDescent="0.35">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row>
    <row r="565" spans="1:27" ht="16.2" thickBot="1" x14ac:dyDescent="0.3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row>
    <row r="566" spans="1:27" ht="16.2" thickBot="1" x14ac:dyDescent="0.35">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row>
    <row r="567" spans="1:27" ht="16.2" thickBot="1" x14ac:dyDescent="0.35">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row>
    <row r="568" spans="1:27" ht="16.2" thickBot="1" x14ac:dyDescent="0.35">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row>
    <row r="569" spans="1:27" ht="16.2" thickBot="1" x14ac:dyDescent="0.35">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row>
    <row r="570" spans="1:27" ht="16.2" thickBot="1" x14ac:dyDescent="0.35">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row>
    <row r="571" spans="1:27" ht="16.2" thickBot="1" x14ac:dyDescent="0.35">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row>
    <row r="572" spans="1:27" ht="16.2" thickBot="1" x14ac:dyDescent="0.35">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row>
    <row r="573" spans="1:27" ht="16.2" thickBot="1" x14ac:dyDescent="0.35">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row>
    <row r="574" spans="1:27" ht="16.2" thickBot="1" x14ac:dyDescent="0.35">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row>
    <row r="575" spans="1:27" ht="16.2" thickBot="1" x14ac:dyDescent="0.3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row>
    <row r="576" spans="1:27" ht="16.2" thickBot="1" x14ac:dyDescent="0.35">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row>
    <row r="577" spans="1:27" ht="16.2" thickBot="1" x14ac:dyDescent="0.35">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row>
    <row r="578" spans="1:27" ht="16.2" thickBot="1" x14ac:dyDescent="0.35">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row>
    <row r="579" spans="1:27" ht="16.2" thickBot="1" x14ac:dyDescent="0.35">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row>
    <row r="580" spans="1:27" ht="16.2" thickBot="1" x14ac:dyDescent="0.35">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row>
    <row r="581" spans="1:27" ht="16.2" thickBot="1" x14ac:dyDescent="0.35">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row>
    <row r="582" spans="1:27" ht="16.2" thickBot="1" x14ac:dyDescent="0.35">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row>
    <row r="583" spans="1:27" ht="16.2" thickBot="1" x14ac:dyDescent="0.35">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row>
    <row r="584" spans="1:27" ht="16.2" thickBot="1" x14ac:dyDescent="0.35">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row>
    <row r="585" spans="1:27" ht="16.2" thickBot="1" x14ac:dyDescent="0.3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row>
    <row r="586" spans="1:27" ht="16.2" thickBot="1" x14ac:dyDescent="0.35">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row>
    <row r="587" spans="1:27" ht="16.2" thickBot="1" x14ac:dyDescent="0.35">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row>
    <row r="588" spans="1:27" ht="16.2" thickBot="1" x14ac:dyDescent="0.35">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row>
    <row r="589" spans="1:27" ht="16.2" thickBot="1" x14ac:dyDescent="0.35">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row>
    <row r="590" spans="1:27" ht="16.2" thickBot="1" x14ac:dyDescent="0.35">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row>
    <row r="591" spans="1:27" ht="16.2" thickBot="1" x14ac:dyDescent="0.35">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row>
    <row r="592" spans="1:27" ht="16.2" thickBot="1" x14ac:dyDescent="0.35">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row>
    <row r="593" spans="1:27" ht="16.2" thickBot="1" x14ac:dyDescent="0.35">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row>
    <row r="594" spans="1:27" ht="16.2" thickBot="1" x14ac:dyDescent="0.35">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row>
    <row r="595" spans="1:27" ht="16.2" thickBot="1" x14ac:dyDescent="0.3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row>
    <row r="596" spans="1:27" ht="16.2" thickBot="1" x14ac:dyDescent="0.35">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row>
    <row r="597" spans="1:27" ht="16.2" thickBot="1" x14ac:dyDescent="0.35">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row>
    <row r="598" spans="1:27" ht="16.2" thickBot="1" x14ac:dyDescent="0.35">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row>
    <row r="599" spans="1:27" ht="16.2" thickBot="1" x14ac:dyDescent="0.35">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row>
    <row r="600" spans="1:27" ht="16.2" thickBot="1" x14ac:dyDescent="0.35">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row>
    <row r="601" spans="1:27" ht="16.2" thickBot="1" x14ac:dyDescent="0.35">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row>
    <row r="602" spans="1:27" ht="16.2" thickBot="1" x14ac:dyDescent="0.35">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row>
    <row r="603" spans="1:27" ht="16.2" thickBot="1" x14ac:dyDescent="0.35">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row>
    <row r="604" spans="1:27" ht="16.2" thickBot="1" x14ac:dyDescent="0.35">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row>
    <row r="605" spans="1:27" ht="16.2" thickBot="1" x14ac:dyDescent="0.3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row>
    <row r="606" spans="1:27" ht="16.2" thickBot="1" x14ac:dyDescent="0.35">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row>
    <row r="607" spans="1:27" ht="16.2" thickBot="1" x14ac:dyDescent="0.35">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row>
    <row r="608" spans="1:27" ht="16.2" thickBot="1" x14ac:dyDescent="0.35">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row>
    <row r="609" spans="1:27" ht="16.2" thickBot="1" x14ac:dyDescent="0.35">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row>
    <row r="610" spans="1:27" ht="16.2" thickBot="1" x14ac:dyDescent="0.35">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row>
    <row r="611" spans="1:27" ht="16.2" thickBot="1" x14ac:dyDescent="0.35">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row>
    <row r="612" spans="1:27" ht="16.2" thickBot="1" x14ac:dyDescent="0.35">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row>
    <row r="613" spans="1:27" ht="16.2" thickBot="1" x14ac:dyDescent="0.35">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row>
    <row r="614" spans="1:27" ht="16.2" thickBot="1" x14ac:dyDescent="0.35">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row>
    <row r="615" spans="1:27" ht="16.2" thickBot="1" x14ac:dyDescent="0.3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row>
    <row r="616" spans="1:27" ht="16.2" thickBot="1" x14ac:dyDescent="0.35">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row>
    <row r="617" spans="1:27" ht="16.2" thickBot="1" x14ac:dyDescent="0.35">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row>
    <row r="618" spans="1:27" ht="16.2" thickBot="1" x14ac:dyDescent="0.35">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row>
    <row r="619" spans="1:27" ht="16.2" thickBot="1" x14ac:dyDescent="0.35">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row>
    <row r="620" spans="1:27" ht="16.2" thickBot="1" x14ac:dyDescent="0.35">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row>
    <row r="621" spans="1:27" ht="16.2" thickBot="1" x14ac:dyDescent="0.35">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row>
    <row r="622" spans="1:27" ht="16.2" thickBot="1" x14ac:dyDescent="0.35">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row>
    <row r="623" spans="1:27" ht="16.2" thickBot="1" x14ac:dyDescent="0.35">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row>
    <row r="624" spans="1:27" ht="16.2" thickBot="1" x14ac:dyDescent="0.35">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row>
    <row r="625" spans="1:27" ht="16.2" thickBot="1" x14ac:dyDescent="0.3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row>
    <row r="626" spans="1:27" ht="16.2" thickBot="1" x14ac:dyDescent="0.35">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row>
    <row r="627" spans="1:27" ht="16.2" thickBot="1" x14ac:dyDescent="0.35">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row>
    <row r="628" spans="1:27" ht="16.2" thickBot="1" x14ac:dyDescent="0.35">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row>
    <row r="629" spans="1:27" ht="16.2" thickBot="1" x14ac:dyDescent="0.35">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row>
    <row r="630" spans="1:27" ht="16.2" thickBot="1" x14ac:dyDescent="0.35">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row>
    <row r="631" spans="1:27" ht="16.2" thickBot="1" x14ac:dyDescent="0.35">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row>
    <row r="632" spans="1:27" ht="16.2" thickBot="1" x14ac:dyDescent="0.35">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row>
    <row r="633" spans="1:27" ht="16.2" thickBot="1" x14ac:dyDescent="0.35">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row>
    <row r="634" spans="1:27" ht="16.2" thickBot="1" x14ac:dyDescent="0.35">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row>
    <row r="635" spans="1:27" ht="16.2" thickBot="1" x14ac:dyDescent="0.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row>
    <row r="636" spans="1:27" ht="16.2" thickBot="1" x14ac:dyDescent="0.35">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row>
    <row r="637" spans="1:27" ht="16.2" thickBot="1" x14ac:dyDescent="0.35">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row>
    <row r="638" spans="1:27" ht="16.2" thickBot="1" x14ac:dyDescent="0.35">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row>
    <row r="639" spans="1:27" ht="16.2" thickBot="1" x14ac:dyDescent="0.35">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row>
    <row r="640" spans="1:27" ht="16.2" thickBot="1" x14ac:dyDescent="0.35">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row>
    <row r="641" spans="1:27" ht="16.2" thickBot="1" x14ac:dyDescent="0.35">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row>
    <row r="642" spans="1:27" ht="16.2" thickBot="1" x14ac:dyDescent="0.35">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row>
    <row r="643" spans="1:27" ht="16.2" thickBot="1" x14ac:dyDescent="0.35">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row>
    <row r="644" spans="1:27" ht="16.2" thickBot="1" x14ac:dyDescent="0.35">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row>
    <row r="645" spans="1:27" ht="16.2" thickBot="1" x14ac:dyDescent="0.3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row>
    <row r="646" spans="1:27" ht="16.2" thickBot="1" x14ac:dyDescent="0.35">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row>
    <row r="647" spans="1:27" ht="16.2" thickBot="1" x14ac:dyDescent="0.35">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row>
    <row r="648" spans="1:27" ht="16.2" thickBot="1" x14ac:dyDescent="0.35">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row>
    <row r="649" spans="1:27" ht="16.2" thickBot="1" x14ac:dyDescent="0.35">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row>
    <row r="650" spans="1:27" ht="16.2" thickBot="1" x14ac:dyDescent="0.35">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row>
    <row r="651" spans="1:27" ht="16.2" thickBot="1" x14ac:dyDescent="0.35">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row>
    <row r="652" spans="1:27" ht="16.2" thickBot="1" x14ac:dyDescent="0.35">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row>
    <row r="653" spans="1:27" ht="16.2" thickBot="1" x14ac:dyDescent="0.35">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row>
    <row r="654" spans="1:27" ht="16.2" thickBot="1" x14ac:dyDescent="0.35">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row>
    <row r="655" spans="1:27" ht="16.2" thickBot="1" x14ac:dyDescent="0.3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row>
    <row r="656" spans="1:27" ht="16.2" thickBot="1" x14ac:dyDescent="0.35">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row>
    <row r="657" spans="1:27" ht="16.2" thickBot="1" x14ac:dyDescent="0.35">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row>
    <row r="658" spans="1:27" ht="16.2" thickBot="1" x14ac:dyDescent="0.35">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row>
    <row r="659" spans="1:27" ht="16.2" thickBot="1" x14ac:dyDescent="0.35">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row>
    <row r="660" spans="1:27" ht="16.2" thickBot="1" x14ac:dyDescent="0.35">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row>
    <row r="661" spans="1:27" ht="16.2" thickBot="1" x14ac:dyDescent="0.35">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row>
    <row r="662" spans="1:27" ht="16.2" thickBot="1" x14ac:dyDescent="0.35">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row>
    <row r="663" spans="1:27" ht="16.2" thickBot="1" x14ac:dyDescent="0.35">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row>
    <row r="664" spans="1:27" ht="16.2" thickBot="1" x14ac:dyDescent="0.35">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row>
    <row r="665" spans="1:27" ht="16.2" thickBot="1" x14ac:dyDescent="0.3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row>
    <row r="666" spans="1:27" ht="16.2" thickBot="1" x14ac:dyDescent="0.35">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row>
    <row r="667" spans="1:27" ht="16.2" thickBot="1" x14ac:dyDescent="0.35">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row>
    <row r="668" spans="1:27" ht="16.2" thickBot="1" x14ac:dyDescent="0.35">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row>
    <row r="669" spans="1:27" ht="16.2" thickBot="1" x14ac:dyDescent="0.35">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row>
    <row r="670" spans="1:27" ht="16.2" thickBot="1" x14ac:dyDescent="0.35">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row>
    <row r="671" spans="1:27" ht="16.2" thickBot="1" x14ac:dyDescent="0.35">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row>
    <row r="672" spans="1:27" ht="16.2" thickBot="1" x14ac:dyDescent="0.35">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row>
    <row r="673" spans="1:27" ht="16.2" thickBot="1" x14ac:dyDescent="0.35">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row>
    <row r="674" spans="1:27" ht="16.2" thickBot="1" x14ac:dyDescent="0.35">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row>
    <row r="675" spans="1:27" ht="16.2" thickBot="1" x14ac:dyDescent="0.3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row>
    <row r="676" spans="1:27" ht="16.2" thickBot="1" x14ac:dyDescent="0.35">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row>
    <row r="677" spans="1:27" ht="16.2" thickBot="1" x14ac:dyDescent="0.35">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row>
    <row r="678" spans="1:27" ht="16.2" thickBot="1" x14ac:dyDescent="0.35">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row>
    <row r="679" spans="1:27" ht="16.2" thickBot="1" x14ac:dyDescent="0.35">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row>
    <row r="680" spans="1:27" ht="16.2" thickBot="1" x14ac:dyDescent="0.35">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row>
    <row r="681" spans="1:27" ht="16.2" thickBot="1" x14ac:dyDescent="0.35">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row>
    <row r="682" spans="1:27" ht="16.2" thickBot="1" x14ac:dyDescent="0.35">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row>
    <row r="683" spans="1:27" ht="16.2" thickBot="1" x14ac:dyDescent="0.35">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row>
    <row r="684" spans="1:27" ht="16.2" thickBot="1" x14ac:dyDescent="0.35">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row>
    <row r="685" spans="1:27" ht="16.2" thickBot="1" x14ac:dyDescent="0.3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row>
    <row r="686" spans="1:27" ht="16.2" thickBot="1" x14ac:dyDescent="0.35">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row>
    <row r="687" spans="1:27" ht="16.2" thickBot="1" x14ac:dyDescent="0.35">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row>
    <row r="688" spans="1:27" ht="16.2" thickBot="1" x14ac:dyDescent="0.35">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row>
    <row r="689" spans="1:27" ht="16.2" thickBot="1" x14ac:dyDescent="0.35">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row>
    <row r="690" spans="1:27" ht="16.2" thickBot="1" x14ac:dyDescent="0.35">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row>
    <row r="691" spans="1:27" ht="16.2" thickBot="1" x14ac:dyDescent="0.35">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row>
    <row r="692" spans="1:27" ht="16.2" thickBot="1" x14ac:dyDescent="0.35">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row>
    <row r="693" spans="1:27" ht="16.2" thickBot="1" x14ac:dyDescent="0.35">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row>
    <row r="694" spans="1:27" ht="16.2" thickBot="1" x14ac:dyDescent="0.35">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row>
    <row r="695" spans="1:27" ht="16.2" thickBot="1" x14ac:dyDescent="0.3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row>
    <row r="696" spans="1:27" ht="16.2" thickBot="1" x14ac:dyDescent="0.35">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row>
    <row r="697" spans="1:27" ht="16.2" thickBot="1" x14ac:dyDescent="0.35">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row>
    <row r="698" spans="1:27" ht="16.2" thickBot="1" x14ac:dyDescent="0.35">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row>
    <row r="699" spans="1:27" ht="16.2" thickBot="1" x14ac:dyDescent="0.35">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row>
    <row r="700" spans="1:27" ht="16.2" thickBot="1" x14ac:dyDescent="0.35">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row>
    <row r="701" spans="1:27" ht="16.2" thickBot="1" x14ac:dyDescent="0.35">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row>
    <row r="702" spans="1:27" ht="16.2" thickBot="1" x14ac:dyDescent="0.35">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row>
    <row r="703" spans="1:27" ht="16.2" thickBot="1" x14ac:dyDescent="0.35">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row>
    <row r="704" spans="1:27" ht="16.2" thickBot="1" x14ac:dyDescent="0.35">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row>
    <row r="705" spans="1:27" ht="16.2" thickBot="1" x14ac:dyDescent="0.3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row>
    <row r="706" spans="1:27" ht="16.2" thickBot="1" x14ac:dyDescent="0.35">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row>
    <row r="707" spans="1:27" ht="16.2" thickBot="1" x14ac:dyDescent="0.35">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row>
    <row r="708" spans="1:27" ht="16.2" thickBot="1" x14ac:dyDescent="0.35">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row>
    <row r="709" spans="1:27" ht="16.2" thickBot="1" x14ac:dyDescent="0.35">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row>
    <row r="710" spans="1:27" ht="16.2" thickBot="1" x14ac:dyDescent="0.35">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row>
    <row r="711" spans="1:27" ht="16.2" thickBot="1" x14ac:dyDescent="0.35">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row>
    <row r="712" spans="1:27" ht="16.2" thickBot="1" x14ac:dyDescent="0.35">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row>
    <row r="713" spans="1:27" ht="16.2" thickBot="1" x14ac:dyDescent="0.35">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row>
    <row r="714" spans="1:27" ht="16.2" thickBot="1" x14ac:dyDescent="0.35">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row>
    <row r="715" spans="1:27" ht="16.2" thickBot="1" x14ac:dyDescent="0.3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row>
    <row r="716" spans="1:27" ht="16.2" thickBot="1" x14ac:dyDescent="0.35">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row>
    <row r="717" spans="1:27" ht="16.2" thickBot="1" x14ac:dyDescent="0.35">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row>
    <row r="718" spans="1:27" ht="16.2" thickBot="1" x14ac:dyDescent="0.35">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row>
    <row r="719" spans="1:27" ht="16.2" thickBot="1" x14ac:dyDescent="0.35">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row>
    <row r="720" spans="1:27" ht="16.2" thickBot="1" x14ac:dyDescent="0.35">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row>
    <row r="721" spans="1:27" ht="16.2" thickBot="1" x14ac:dyDescent="0.35">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row>
    <row r="722" spans="1:27" ht="16.2" thickBot="1" x14ac:dyDescent="0.35">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row>
    <row r="723" spans="1:27" ht="16.2" thickBot="1" x14ac:dyDescent="0.35">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row>
    <row r="724" spans="1:27" ht="16.2" thickBot="1" x14ac:dyDescent="0.35">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row>
    <row r="725" spans="1:27" ht="16.2" thickBot="1" x14ac:dyDescent="0.3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row>
    <row r="726" spans="1:27" ht="16.2" thickBot="1" x14ac:dyDescent="0.35">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row>
    <row r="727" spans="1:27" ht="16.2" thickBot="1" x14ac:dyDescent="0.35">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row>
    <row r="728" spans="1:27" ht="16.2" thickBot="1" x14ac:dyDescent="0.35">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row>
    <row r="729" spans="1:27" ht="16.2" thickBot="1" x14ac:dyDescent="0.35">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row>
    <row r="730" spans="1:27" ht="16.2" thickBot="1" x14ac:dyDescent="0.35">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row>
    <row r="731" spans="1:27" ht="16.2" thickBot="1" x14ac:dyDescent="0.35">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row>
    <row r="732" spans="1:27" ht="16.2" thickBot="1" x14ac:dyDescent="0.35">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row>
    <row r="733" spans="1:27" ht="16.2" thickBot="1" x14ac:dyDescent="0.35">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row>
    <row r="734" spans="1:27" ht="16.2" thickBot="1" x14ac:dyDescent="0.35">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row>
    <row r="735" spans="1:27" ht="16.2" thickBot="1" x14ac:dyDescent="0.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row>
    <row r="736" spans="1:27" ht="16.2" thickBot="1" x14ac:dyDescent="0.35">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row>
    <row r="737" spans="1:27" ht="16.2" thickBot="1" x14ac:dyDescent="0.35">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row>
    <row r="738" spans="1:27" ht="16.2" thickBot="1" x14ac:dyDescent="0.35">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row>
    <row r="739" spans="1:27" ht="16.2" thickBot="1" x14ac:dyDescent="0.35">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row>
    <row r="740" spans="1:27" ht="16.2" thickBot="1" x14ac:dyDescent="0.35">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row>
    <row r="741" spans="1:27" ht="16.2" thickBot="1" x14ac:dyDescent="0.35">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row>
    <row r="742" spans="1:27" ht="16.2" thickBot="1" x14ac:dyDescent="0.35">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row>
    <row r="743" spans="1:27" ht="16.2" thickBot="1" x14ac:dyDescent="0.35">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row>
    <row r="744" spans="1:27" ht="16.2" thickBot="1" x14ac:dyDescent="0.35">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row>
    <row r="745" spans="1:27" ht="16.2" thickBot="1" x14ac:dyDescent="0.3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row>
    <row r="746" spans="1:27" ht="16.2" thickBot="1" x14ac:dyDescent="0.35">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row>
    <row r="747" spans="1:27" ht="16.2" thickBot="1" x14ac:dyDescent="0.35">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row>
    <row r="748" spans="1:27" ht="16.2" thickBot="1" x14ac:dyDescent="0.35">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row>
    <row r="749" spans="1:27" ht="16.2" thickBot="1" x14ac:dyDescent="0.35">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row>
    <row r="750" spans="1:27" ht="16.2" thickBot="1" x14ac:dyDescent="0.35">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row>
    <row r="751" spans="1:27" ht="16.2" thickBot="1" x14ac:dyDescent="0.35">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row>
    <row r="752" spans="1:27" ht="16.2" thickBot="1" x14ac:dyDescent="0.35">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row>
    <row r="753" spans="1:27" ht="16.2" thickBot="1" x14ac:dyDescent="0.35">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row>
    <row r="754" spans="1:27" ht="16.2" thickBot="1" x14ac:dyDescent="0.35">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row>
    <row r="755" spans="1:27" ht="16.2" thickBot="1" x14ac:dyDescent="0.3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row>
    <row r="756" spans="1:27" ht="16.2" thickBot="1" x14ac:dyDescent="0.35">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row>
    <row r="757" spans="1:27" ht="16.2" thickBot="1" x14ac:dyDescent="0.35">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row>
    <row r="758" spans="1:27" ht="16.2" thickBot="1" x14ac:dyDescent="0.35">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row>
    <row r="759" spans="1:27" ht="16.2" thickBot="1" x14ac:dyDescent="0.35">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row>
    <row r="760" spans="1:27" ht="16.2" thickBot="1" x14ac:dyDescent="0.35">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row>
    <row r="761" spans="1:27" ht="16.2" thickBot="1" x14ac:dyDescent="0.35">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row>
    <row r="762" spans="1:27" ht="16.2" thickBot="1" x14ac:dyDescent="0.35">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row>
    <row r="763" spans="1:27" ht="16.2" thickBot="1" x14ac:dyDescent="0.35">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row>
    <row r="764" spans="1:27" ht="16.2" thickBot="1" x14ac:dyDescent="0.35">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row>
    <row r="765" spans="1:27" ht="16.2" thickBot="1" x14ac:dyDescent="0.3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row>
    <row r="766" spans="1:27" ht="16.2" thickBot="1" x14ac:dyDescent="0.35">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row>
    <row r="767" spans="1:27" ht="16.2" thickBot="1" x14ac:dyDescent="0.35">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row>
    <row r="768" spans="1:27" ht="16.2" thickBot="1" x14ac:dyDescent="0.35">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row>
    <row r="769" spans="1:27" ht="16.2" thickBot="1" x14ac:dyDescent="0.35">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row>
    <row r="770" spans="1:27" ht="16.2" thickBot="1" x14ac:dyDescent="0.35">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row>
    <row r="771" spans="1:27" ht="16.2" thickBot="1" x14ac:dyDescent="0.35">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row>
    <row r="772" spans="1:27" ht="16.2" thickBot="1" x14ac:dyDescent="0.35">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row>
    <row r="773" spans="1:27" ht="16.2" thickBot="1" x14ac:dyDescent="0.35">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row>
    <row r="774" spans="1:27" ht="16.2" thickBot="1" x14ac:dyDescent="0.35">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row>
    <row r="775" spans="1:27" ht="16.2" thickBot="1" x14ac:dyDescent="0.3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row>
    <row r="776" spans="1:27" ht="16.2" thickBot="1" x14ac:dyDescent="0.35">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row>
    <row r="777" spans="1:27" ht="16.2" thickBot="1" x14ac:dyDescent="0.35">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row>
    <row r="778" spans="1:27" ht="16.2" thickBot="1" x14ac:dyDescent="0.35">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row>
    <row r="779" spans="1:27" ht="16.2" thickBot="1" x14ac:dyDescent="0.35">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row>
    <row r="780" spans="1:27" ht="16.2" thickBot="1" x14ac:dyDescent="0.35">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row>
    <row r="781" spans="1:27" ht="16.2" thickBot="1" x14ac:dyDescent="0.35">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row>
    <row r="782" spans="1:27" ht="16.2" thickBot="1" x14ac:dyDescent="0.35">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row>
    <row r="783" spans="1:27" ht="16.2" thickBot="1" x14ac:dyDescent="0.35">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row>
    <row r="784" spans="1:27" ht="16.2" thickBot="1" x14ac:dyDescent="0.35">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row>
    <row r="785" spans="1:27" ht="16.2" thickBot="1" x14ac:dyDescent="0.3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row>
    <row r="786" spans="1:27" ht="16.2" thickBot="1" x14ac:dyDescent="0.35">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row>
    <row r="787" spans="1:27" ht="16.2" thickBot="1" x14ac:dyDescent="0.35">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row>
    <row r="788" spans="1:27" ht="16.2" thickBot="1" x14ac:dyDescent="0.35">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row>
    <row r="789" spans="1:27" ht="16.2" thickBot="1" x14ac:dyDescent="0.35">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row>
    <row r="790" spans="1:27" ht="16.2" thickBot="1" x14ac:dyDescent="0.35">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row>
    <row r="791" spans="1:27" ht="16.2" thickBot="1" x14ac:dyDescent="0.35">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row>
    <row r="792" spans="1:27" ht="16.2" thickBot="1" x14ac:dyDescent="0.35">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row>
    <row r="793" spans="1:27" ht="16.2" thickBot="1" x14ac:dyDescent="0.35">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row>
    <row r="794" spans="1:27" ht="16.2" thickBot="1" x14ac:dyDescent="0.35">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row>
    <row r="795" spans="1:27" ht="16.2" thickBot="1" x14ac:dyDescent="0.3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row>
    <row r="796" spans="1:27" ht="16.2" thickBot="1" x14ac:dyDescent="0.35">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row>
    <row r="797" spans="1:27" ht="16.2" thickBot="1" x14ac:dyDescent="0.35">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row>
    <row r="798" spans="1:27" ht="16.2" thickBot="1" x14ac:dyDescent="0.35">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row>
    <row r="799" spans="1:27" ht="16.2" thickBot="1" x14ac:dyDescent="0.35">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row>
    <row r="800" spans="1:27" ht="16.2" thickBot="1" x14ac:dyDescent="0.35">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row>
    <row r="801" spans="1:27" ht="16.2" thickBot="1" x14ac:dyDescent="0.35">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row>
    <row r="802" spans="1:27" ht="16.2" thickBot="1" x14ac:dyDescent="0.35">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row>
    <row r="803" spans="1:27" ht="16.2" thickBot="1" x14ac:dyDescent="0.35">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row>
    <row r="804" spans="1:27" ht="16.2" thickBot="1" x14ac:dyDescent="0.35">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row>
    <row r="805" spans="1:27" ht="16.2" thickBot="1" x14ac:dyDescent="0.3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row>
    <row r="806" spans="1:27" ht="16.2" thickBot="1" x14ac:dyDescent="0.35">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row>
    <row r="807" spans="1:27" ht="16.2" thickBot="1" x14ac:dyDescent="0.35">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row>
    <row r="808" spans="1:27" ht="16.2" thickBot="1" x14ac:dyDescent="0.35">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row>
    <row r="809" spans="1:27" ht="16.2" thickBot="1" x14ac:dyDescent="0.35">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row>
    <row r="810" spans="1:27" ht="16.2" thickBot="1" x14ac:dyDescent="0.35">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row>
    <row r="811" spans="1:27" ht="16.2" thickBot="1" x14ac:dyDescent="0.35">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row>
    <row r="812" spans="1:27" ht="16.2" thickBot="1" x14ac:dyDescent="0.35">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row>
    <row r="813" spans="1:27" ht="16.2" thickBot="1" x14ac:dyDescent="0.35">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row>
    <row r="814" spans="1:27" ht="16.2" thickBot="1" x14ac:dyDescent="0.35">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row>
    <row r="815" spans="1:27" ht="16.2" thickBot="1" x14ac:dyDescent="0.3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row>
    <row r="816" spans="1:27" ht="16.2" thickBot="1" x14ac:dyDescent="0.35">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row>
    <row r="817" spans="1:27" ht="16.2" thickBot="1" x14ac:dyDescent="0.35">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row>
    <row r="818" spans="1:27" ht="16.2" thickBot="1" x14ac:dyDescent="0.35">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row>
    <row r="819" spans="1:27" ht="16.2" thickBot="1" x14ac:dyDescent="0.35">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row>
    <row r="820" spans="1:27" ht="16.2" thickBot="1" x14ac:dyDescent="0.35">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row>
    <row r="821" spans="1:27" ht="16.2" thickBot="1" x14ac:dyDescent="0.35">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row>
    <row r="822" spans="1:27" ht="16.2" thickBot="1" x14ac:dyDescent="0.35">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row>
    <row r="823" spans="1:27" ht="16.2" thickBot="1" x14ac:dyDescent="0.35">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row>
    <row r="824" spans="1:27" ht="16.2" thickBot="1" x14ac:dyDescent="0.35">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row>
    <row r="825" spans="1:27" ht="16.2" thickBot="1" x14ac:dyDescent="0.3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row>
    <row r="826" spans="1:27" ht="16.2" thickBot="1" x14ac:dyDescent="0.35">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row>
    <row r="827" spans="1:27" ht="16.2" thickBot="1" x14ac:dyDescent="0.35">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row>
    <row r="828" spans="1:27" ht="16.2" thickBot="1" x14ac:dyDescent="0.35">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row>
    <row r="829" spans="1:27" ht="16.2" thickBot="1" x14ac:dyDescent="0.35">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row>
    <row r="830" spans="1:27" ht="16.2" thickBot="1" x14ac:dyDescent="0.35">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row>
    <row r="831" spans="1:27" ht="16.2" thickBot="1" x14ac:dyDescent="0.35">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row>
    <row r="832" spans="1:27" ht="16.2" thickBot="1" x14ac:dyDescent="0.35">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row>
    <row r="833" spans="1:27" ht="16.2" thickBot="1" x14ac:dyDescent="0.35">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row>
    <row r="834" spans="1:27" ht="16.2" thickBot="1" x14ac:dyDescent="0.35">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row>
    <row r="835" spans="1:27" ht="16.2" thickBot="1" x14ac:dyDescent="0.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row>
    <row r="836" spans="1:27" ht="16.2" thickBot="1" x14ac:dyDescent="0.35">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row>
    <row r="837" spans="1:27" ht="16.2" thickBot="1" x14ac:dyDescent="0.35">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row>
    <row r="838" spans="1:27" ht="16.2" thickBot="1" x14ac:dyDescent="0.35">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row>
    <row r="839" spans="1:27" ht="16.2" thickBot="1" x14ac:dyDescent="0.35">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row>
    <row r="840" spans="1:27" ht="16.2" thickBot="1" x14ac:dyDescent="0.35">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row>
    <row r="841" spans="1:27" ht="16.2" thickBot="1" x14ac:dyDescent="0.35">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row>
    <row r="842" spans="1:27" ht="16.2" thickBot="1" x14ac:dyDescent="0.35">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row>
    <row r="843" spans="1:27" ht="16.2" thickBot="1" x14ac:dyDescent="0.35">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row>
    <row r="844" spans="1:27" ht="16.2" thickBot="1" x14ac:dyDescent="0.35">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row>
    <row r="845" spans="1:27" ht="16.2" thickBot="1" x14ac:dyDescent="0.3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row>
    <row r="846" spans="1:27" ht="16.2" thickBot="1" x14ac:dyDescent="0.35">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row>
    <row r="847" spans="1:27" ht="16.2" thickBot="1" x14ac:dyDescent="0.35">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row>
    <row r="848" spans="1:27" ht="16.2" thickBot="1" x14ac:dyDescent="0.35">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row>
    <row r="849" spans="1:27" ht="16.2" thickBot="1" x14ac:dyDescent="0.35">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row>
    <row r="850" spans="1:27" ht="16.2" thickBot="1" x14ac:dyDescent="0.35">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row>
    <row r="851" spans="1:27" ht="16.2" thickBot="1" x14ac:dyDescent="0.35">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row>
    <row r="852" spans="1:27" ht="16.2" thickBot="1" x14ac:dyDescent="0.35">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row>
    <row r="853" spans="1:27" ht="16.2" thickBot="1" x14ac:dyDescent="0.35">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row>
    <row r="854" spans="1:27" ht="16.2" thickBot="1" x14ac:dyDescent="0.35">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row>
    <row r="855" spans="1:27" ht="16.2" thickBot="1" x14ac:dyDescent="0.3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row>
    <row r="856" spans="1:27" ht="16.2" thickBot="1" x14ac:dyDescent="0.35">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row>
    <row r="857" spans="1:27" ht="16.2" thickBot="1" x14ac:dyDescent="0.35">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row>
    <row r="858" spans="1:27" ht="16.2" thickBot="1" x14ac:dyDescent="0.35">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row>
    <row r="859" spans="1:27" ht="16.2" thickBot="1" x14ac:dyDescent="0.35">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row>
    <row r="860" spans="1:27" ht="16.2" thickBot="1" x14ac:dyDescent="0.35">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row>
    <row r="861" spans="1:27" ht="16.2" thickBot="1" x14ac:dyDescent="0.35">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row>
    <row r="862" spans="1:27" ht="16.2" thickBot="1" x14ac:dyDescent="0.35">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row>
    <row r="863" spans="1:27" ht="16.2" thickBot="1" x14ac:dyDescent="0.35">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row>
    <row r="864" spans="1:27" ht="16.2" thickBot="1" x14ac:dyDescent="0.35">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row>
    <row r="865" spans="1:27" ht="16.2" thickBot="1" x14ac:dyDescent="0.3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row>
    <row r="866" spans="1:27" ht="16.2" thickBot="1" x14ac:dyDescent="0.35">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row>
    <row r="867" spans="1:27" ht="16.2" thickBot="1" x14ac:dyDescent="0.35">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row>
    <row r="868" spans="1:27" ht="16.2" thickBot="1" x14ac:dyDescent="0.35">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row>
    <row r="869" spans="1:27" ht="16.2" thickBot="1" x14ac:dyDescent="0.35">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row>
    <row r="870" spans="1:27" ht="16.2" thickBot="1" x14ac:dyDescent="0.35">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row>
    <row r="871" spans="1:27" ht="16.2" thickBot="1" x14ac:dyDescent="0.35">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row>
    <row r="872" spans="1:27" ht="16.2" thickBot="1" x14ac:dyDescent="0.35">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row>
    <row r="873" spans="1:27" ht="16.2" thickBot="1" x14ac:dyDescent="0.35">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row>
    <row r="874" spans="1:27" ht="16.2" thickBot="1" x14ac:dyDescent="0.35">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row>
    <row r="875" spans="1:27" ht="16.2" thickBot="1" x14ac:dyDescent="0.3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row>
    <row r="876" spans="1:27" ht="16.2" thickBot="1" x14ac:dyDescent="0.35">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row>
    <row r="877" spans="1:27" ht="16.2" thickBot="1" x14ac:dyDescent="0.35">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row>
    <row r="878" spans="1:27" ht="16.2" thickBot="1" x14ac:dyDescent="0.35">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row>
    <row r="879" spans="1:27" ht="16.2" thickBot="1" x14ac:dyDescent="0.35">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row>
    <row r="880" spans="1:27" ht="16.2" thickBot="1" x14ac:dyDescent="0.35">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row>
    <row r="881" spans="1:27" ht="16.2" thickBot="1" x14ac:dyDescent="0.35">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row>
    <row r="882" spans="1:27" ht="16.2" thickBot="1" x14ac:dyDescent="0.35">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row>
    <row r="883" spans="1:27" ht="16.2" thickBot="1" x14ac:dyDescent="0.35">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row>
    <row r="884" spans="1:27" ht="16.2" thickBot="1" x14ac:dyDescent="0.35">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row>
    <row r="885" spans="1:27" ht="16.2" thickBot="1" x14ac:dyDescent="0.3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row>
    <row r="886" spans="1:27" ht="16.2" thickBot="1" x14ac:dyDescent="0.35">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row>
    <row r="887" spans="1:27" ht="16.2" thickBot="1" x14ac:dyDescent="0.35">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row>
    <row r="888" spans="1:27" ht="16.2" thickBot="1" x14ac:dyDescent="0.35">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row>
    <row r="889" spans="1:27" ht="16.2" thickBot="1" x14ac:dyDescent="0.35">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row>
    <row r="890" spans="1:27" ht="16.2" thickBot="1" x14ac:dyDescent="0.35">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row>
    <row r="891" spans="1:27" ht="16.2" thickBot="1" x14ac:dyDescent="0.35">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row>
    <row r="892" spans="1:27" ht="16.2" thickBot="1" x14ac:dyDescent="0.35">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row>
    <row r="893" spans="1:27" ht="16.2" thickBot="1" x14ac:dyDescent="0.35">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row>
    <row r="894" spans="1:27" ht="16.2" thickBot="1" x14ac:dyDescent="0.35">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row>
    <row r="895" spans="1:27" ht="16.2" thickBot="1" x14ac:dyDescent="0.3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row>
    <row r="896" spans="1:27" ht="16.2" thickBot="1" x14ac:dyDescent="0.35">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row>
    <row r="897" spans="1:27" ht="16.2" thickBot="1" x14ac:dyDescent="0.35">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row>
    <row r="898" spans="1:27" ht="16.2" thickBot="1" x14ac:dyDescent="0.35">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row>
    <row r="899" spans="1:27" ht="16.2" thickBot="1" x14ac:dyDescent="0.35">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row>
    <row r="900" spans="1:27" ht="16.2" thickBot="1" x14ac:dyDescent="0.35">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row>
    <row r="901" spans="1:27" ht="16.2" thickBot="1" x14ac:dyDescent="0.35">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row>
    <row r="902" spans="1:27" ht="16.2" thickBot="1" x14ac:dyDescent="0.35">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row>
    <row r="903" spans="1:27" ht="16.2" thickBot="1" x14ac:dyDescent="0.35">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row>
    <row r="904" spans="1:27" ht="16.2" thickBot="1" x14ac:dyDescent="0.35">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row>
    <row r="905" spans="1:27" ht="16.2" thickBot="1" x14ac:dyDescent="0.3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row>
    <row r="906" spans="1:27" ht="16.2" thickBot="1" x14ac:dyDescent="0.35">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row>
    <row r="907" spans="1:27" ht="16.2" thickBot="1" x14ac:dyDescent="0.35">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row>
    <row r="908" spans="1:27" ht="16.2" thickBot="1" x14ac:dyDescent="0.35">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row>
    <row r="909" spans="1:27" ht="16.2" thickBot="1" x14ac:dyDescent="0.35">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row>
    <row r="910" spans="1:27" ht="16.2" thickBot="1" x14ac:dyDescent="0.35">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row>
    <row r="911" spans="1:27" ht="16.2" thickBot="1" x14ac:dyDescent="0.35">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row>
    <row r="912" spans="1:27" ht="16.2" thickBot="1" x14ac:dyDescent="0.35">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row>
    <row r="913" spans="1:27" ht="16.2" thickBot="1" x14ac:dyDescent="0.35">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row>
    <row r="914" spans="1:27" ht="16.2" thickBot="1" x14ac:dyDescent="0.35">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row>
    <row r="915" spans="1:27" ht="16.2" thickBot="1" x14ac:dyDescent="0.3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row>
    <row r="916" spans="1:27" ht="16.2" thickBot="1" x14ac:dyDescent="0.35">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row>
    <row r="917" spans="1:27" ht="16.2" thickBot="1" x14ac:dyDescent="0.35">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row>
    <row r="918" spans="1:27" ht="16.2" thickBot="1" x14ac:dyDescent="0.35">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row>
    <row r="919" spans="1:27" ht="16.2" thickBot="1" x14ac:dyDescent="0.35">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row>
    <row r="920" spans="1:27" ht="16.2" thickBot="1" x14ac:dyDescent="0.35">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row>
    <row r="921" spans="1:27" ht="16.2" thickBot="1" x14ac:dyDescent="0.35">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row>
    <row r="922" spans="1:27" ht="16.2" thickBot="1" x14ac:dyDescent="0.35">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row>
    <row r="923" spans="1:27" ht="16.2" thickBot="1" x14ac:dyDescent="0.35">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row>
    <row r="924" spans="1:27" ht="16.2" thickBot="1" x14ac:dyDescent="0.35">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row>
    <row r="925" spans="1:27" ht="16.2" thickBot="1" x14ac:dyDescent="0.3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row>
    <row r="926" spans="1:27" ht="16.2" thickBot="1" x14ac:dyDescent="0.35">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row>
    <row r="927" spans="1:27" ht="16.2" thickBot="1" x14ac:dyDescent="0.35">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row>
    <row r="928" spans="1:27" ht="16.2" thickBot="1" x14ac:dyDescent="0.35">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row>
    <row r="929" spans="1:27" ht="16.2" thickBot="1" x14ac:dyDescent="0.35">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row>
    <row r="930" spans="1:27" ht="16.2" thickBot="1" x14ac:dyDescent="0.35">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row>
    <row r="931" spans="1:27" ht="16.2" thickBot="1" x14ac:dyDescent="0.35">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row>
    <row r="932" spans="1:27" ht="16.2" thickBot="1" x14ac:dyDescent="0.35">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row>
    <row r="933" spans="1:27" ht="16.2" thickBot="1" x14ac:dyDescent="0.35">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row>
    <row r="934" spans="1:27" ht="16.2" thickBot="1" x14ac:dyDescent="0.35">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row>
    <row r="935" spans="1:27" ht="16.2" thickBot="1" x14ac:dyDescent="0.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row>
    <row r="936" spans="1:27" ht="16.2" thickBot="1" x14ac:dyDescent="0.35">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row>
    <row r="937" spans="1:27" ht="16.2" thickBot="1" x14ac:dyDescent="0.35">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row>
    <row r="938" spans="1:27" ht="16.2" thickBot="1" x14ac:dyDescent="0.35">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row>
    <row r="939" spans="1:27" ht="16.2" thickBot="1" x14ac:dyDescent="0.35">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row>
    <row r="940" spans="1:27" ht="16.2" thickBot="1" x14ac:dyDescent="0.35">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row>
    <row r="941" spans="1:27" ht="16.2" thickBot="1" x14ac:dyDescent="0.35">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row>
    <row r="942" spans="1:27" ht="16.2" thickBot="1" x14ac:dyDescent="0.35">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row>
    <row r="943" spans="1:27" ht="16.2" thickBot="1" x14ac:dyDescent="0.35">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row>
    <row r="944" spans="1:27" ht="16.2" thickBot="1" x14ac:dyDescent="0.35">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row>
    <row r="945" spans="1:27" ht="16.2" thickBot="1" x14ac:dyDescent="0.3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row>
    <row r="946" spans="1:27" ht="16.2" thickBot="1" x14ac:dyDescent="0.35">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row>
    <row r="947" spans="1:27" ht="16.2" thickBot="1" x14ac:dyDescent="0.35">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row>
    <row r="948" spans="1:27" ht="16.2" thickBot="1" x14ac:dyDescent="0.35">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row>
    <row r="949" spans="1:27" ht="16.2" thickBot="1" x14ac:dyDescent="0.35">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row>
    <row r="950" spans="1:27" ht="16.2" thickBot="1" x14ac:dyDescent="0.35">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row>
    <row r="951" spans="1:27" ht="16.2" thickBot="1" x14ac:dyDescent="0.35">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row>
    <row r="952" spans="1:27" ht="16.2" thickBot="1" x14ac:dyDescent="0.35">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row>
    <row r="953" spans="1:27" ht="16.2" thickBot="1" x14ac:dyDescent="0.35">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row>
    <row r="954" spans="1:27" ht="16.2" thickBot="1" x14ac:dyDescent="0.35">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row>
    <row r="955" spans="1:27" ht="16.2" thickBot="1" x14ac:dyDescent="0.3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row>
    <row r="956" spans="1:27" ht="16.2" thickBot="1" x14ac:dyDescent="0.35">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row>
    <row r="957" spans="1:27" ht="16.2" thickBot="1" x14ac:dyDescent="0.35">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row>
    <row r="958" spans="1:27" ht="16.2" thickBot="1" x14ac:dyDescent="0.35">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row>
    <row r="959" spans="1:27" ht="16.2" thickBot="1" x14ac:dyDescent="0.35">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row>
    <row r="960" spans="1:27" ht="16.2" thickBot="1" x14ac:dyDescent="0.35">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row>
    <row r="961" spans="1:27" ht="16.2" thickBot="1" x14ac:dyDescent="0.35">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row>
    <row r="962" spans="1:27" ht="16.2" thickBot="1" x14ac:dyDescent="0.35">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row>
    <row r="963" spans="1:27" ht="16.2" thickBot="1" x14ac:dyDescent="0.35">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row>
    <row r="964" spans="1:27" ht="16.2" thickBot="1" x14ac:dyDescent="0.35">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row>
    <row r="965" spans="1:27" ht="16.2" thickBot="1" x14ac:dyDescent="0.3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row>
    <row r="966" spans="1:27" ht="16.2" thickBot="1" x14ac:dyDescent="0.35">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row>
    <row r="967" spans="1:27" ht="16.2" thickBot="1" x14ac:dyDescent="0.35">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row>
    <row r="968" spans="1:27" ht="16.2" thickBot="1" x14ac:dyDescent="0.35">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row>
    <row r="969" spans="1:27" ht="16.2" thickBot="1" x14ac:dyDescent="0.35">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row>
    <row r="970" spans="1:27" ht="16.2" thickBot="1" x14ac:dyDescent="0.35">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row>
    <row r="971" spans="1:27" ht="16.2" thickBot="1" x14ac:dyDescent="0.35">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row>
    <row r="972" spans="1:27" ht="16.2" thickBot="1" x14ac:dyDescent="0.35">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row>
    <row r="973" spans="1:27" ht="16.2" thickBot="1" x14ac:dyDescent="0.35">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row>
    <row r="974" spans="1:27" ht="16.2" thickBot="1" x14ac:dyDescent="0.35">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row>
    <row r="975" spans="1:27" ht="16.2" thickBot="1" x14ac:dyDescent="0.3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row>
    <row r="976" spans="1:27" ht="16.2" thickBot="1" x14ac:dyDescent="0.35">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row>
    <row r="977" spans="1:27" ht="16.2" thickBot="1" x14ac:dyDescent="0.35">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row>
    <row r="978" spans="1:27" ht="16.2" thickBot="1" x14ac:dyDescent="0.35">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row>
    <row r="979" spans="1:27" ht="16.2" thickBot="1" x14ac:dyDescent="0.35">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row>
    <row r="980" spans="1:27" ht="16.2" thickBot="1" x14ac:dyDescent="0.35">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row>
    <row r="981" spans="1:27" ht="16.2" thickBot="1" x14ac:dyDescent="0.35">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row>
    <row r="982" spans="1:27" ht="16.2" thickBot="1" x14ac:dyDescent="0.35">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row>
    <row r="983" spans="1:27" ht="16.2" thickBot="1" x14ac:dyDescent="0.35">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row>
    <row r="984" spans="1:27" ht="16.2" thickBot="1" x14ac:dyDescent="0.35">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row>
    <row r="985" spans="1:27" ht="16.2" thickBot="1" x14ac:dyDescent="0.3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row>
    <row r="986" spans="1:27" ht="16.2" thickBot="1" x14ac:dyDescent="0.35">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row>
    <row r="987" spans="1:27" ht="16.2" thickBot="1" x14ac:dyDescent="0.35">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row>
    <row r="988" spans="1:27" ht="16.2" thickBot="1" x14ac:dyDescent="0.35">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row>
    <row r="989" spans="1:27" ht="16.2" thickBot="1" x14ac:dyDescent="0.35">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row>
    <row r="990" spans="1:27" ht="16.2" thickBot="1" x14ac:dyDescent="0.35">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row>
    <row r="991" spans="1:27" ht="16.2" thickBot="1" x14ac:dyDescent="0.35">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row>
    <row r="992" spans="1:27" ht="16.2" thickBot="1" x14ac:dyDescent="0.35">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row>
    <row r="993" spans="1:27" ht="16.2" thickBot="1" x14ac:dyDescent="0.35">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row>
    <row r="994" spans="1:27" ht="16.2" thickBot="1" x14ac:dyDescent="0.35">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row>
    <row r="995" spans="1:27" ht="16.2" thickBot="1" x14ac:dyDescent="0.3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row>
    <row r="996" spans="1:27" ht="16.2" thickBot="1" x14ac:dyDescent="0.35">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row>
    <row r="997" spans="1:27" ht="16.2" thickBot="1" x14ac:dyDescent="0.35">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row>
    <row r="998" spans="1:27" ht="16.2" thickBot="1" x14ac:dyDescent="0.35">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row>
    <row r="999" spans="1:27" ht="16.2" thickBot="1" x14ac:dyDescent="0.35">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row>
    <row r="1000" spans="1:27" ht="16.2" thickBot="1" x14ac:dyDescent="0.35">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row>
    <row r="1001" spans="1:27" ht="16.2" thickBot="1" x14ac:dyDescent="0.35">
      <c r="A1001" s="75"/>
      <c r="B1001" s="75"/>
      <c r="C1001" s="75"/>
      <c r="D1001" s="75"/>
      <c r="E1001" s="75"/>
      <c r="F1001" s="75"/>
      <c r="G1001" s="75"/>
      <c r="H1001" s="75"/>
      <c r="I1001" s="75"/>
      <c r="J1001" s="75"/>
      <c r="K1001" s="75"/>
      <c r="L1001" s="75"/>
      <c r="M1001" s="75"/>
      <c r="N1001" s="75"/>
      <c r="O1001" s="75"/>
      <c r="P1001" s="75"/>
      <c r="Q1001" s="75"/>
      <c r="R1001" s="75"/>
      <c r="S1001" s="75"/>
      <c r="T1001" s="75"/>
      <c r="U1001" s="75"/>
      <c r="V1001" s="75"/>
      <c r="W1001" s="75"/>
      <c r="X1001" s="75"/>
      <c r="Y1001" s="75"/>
      <c r="Z1001" s="75"/>
      <c r="AA1001" s="75"/>
    </row>
  </sheetData>
  <mergeCells count="1">
    <mergeCell ref="G5:H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000F-745C-4CA7-A78C-44629EB07DBE}">
  <dimension ref="A1:C59"/>
  <sheetViews>
    <sheetView zoomScale="70" zoomScaleNormal="70" workbookViewId="0">
      <selection activeCell="D64" sqref="D64"/>
    </sheetView>
  </sheetViews>
  <sheetFormatPr defaultRowHeight="15.6" x14ac:dyDescent="0.3"/>
  <cols>
    <col min="1" max="1" width="15.69921875" customWidth="1"/>
    <col min="2" max="2" width="42.19921875" customWidth="1"/>
    <col min="3" max="3" width="10.69921875"/>
  </cols>
  <sheetData>
    <row r="1" spans="1:3" x14ac:dyDescent="0.3">
      <c r="A1" s="40" t="s">
        <v>114</v>
      </c>
      <c r="B1" s="1"/>
      <c r="C1" s="1"/>
    </row>
    <row r="2" spans="1:3" x14ac:dyDescent="0.3">
      <c r="A2" s="31"/>
      <c r="B2" s="31"/>
      <c r="C2" s="31" t="s">
        <v>112</v>
      </c>
    </row>
    <row r="3" spans="1:3" x14ac:dyDescent="0.3">
      <c r="A3" s="31"/>
      <c r="B3" s="31"/>
      <c r="C3" s="31" t="s">
        <v>113</v>
      </c>
    </row>
    <row r="4" spans="1:3" x14ac:dyDescent="0.3">
      <c r="A4" s="31"/>
      <c r="B4" s="1"/>
      <c r="C4" s="1"/>
    </row>
    <row r="5" spans="1:3" x14ac:dyDescent="0.3">
      <c r="A5" s="31"/>
      <c r="B5" s="1"/>
      <c r="C5" s="26" t="s">
        <v>6</v>
      </c>
    </row>
    <row r="6" spans="1:3" x14ac:dyDescent="0.3">
      <c r="A6" s="34" t="s">
        <v>0</v>
      </c>
      <c r="B6" s="12" t="s">
        <v>28</v>
      </c>
      <c r="C6" s="12" t="s">
        <v>16</v>
      </c>
    </row>
    <row r="7" spans="1:3" x14ac:dyDescent="0.3">
      <c r="A7" s="30"/>
      <c r="B7" s="10" t="s">
        <v>29</v>
      </c>
      <c r="C7" s="10" t="s">
        <v>16</v>
      </c>
    </row>
    <row r="8" spans="1:3" x14ac:dyDescent="0.3">
      <c r="A8" s="30"/>
      <c r="B8" s="10" t="s">
        <v>30</v>
      </c>
      <c r="C8" s="10" t="s">
        <v>16</v>
      </c>
    </row>
    <row r="9" spans="1:3" x14ac:dyDescent="0.3">
      <c r="A9" s="30"/>
      <c r="B9" s="10" t="s">
        <v>24</v>
      </c>
      <c r="C9" s="10" t="s">
        <v>16</v>
      </c>
    </row>
    <row r="10" spans="1:3" x14ac:dyDescent="0.3">
      <c r="A10" s="30"/>
      <c r="B10" s="10" t="s">
        <v>32</v>
      </c>
      <c r="C10" s="10" t="s">
        <v>16</v>
      </c>
    </row>
    <row r="11" spans="1:3" x14ac:dyDescent="0.3">
      <c r="A11" s="30"/>
      <c r="B11" s="10" t="s">
        <v>8</v>
      </c>
      <c r="C11" s="10" t="s">
        <v>16</v>
      </c>
    </row>
    <row r="12" spans="1:3" x14ac:dyDescent="0.3">
      <c r="A12" s="30"/>
      <c r="B12" s="10"/>
      <c r="C12" s="10"/>
    </row>
    <row r="13" spans="1:3" x14ac:dyDescent="0.3">
      <c r="A13" s="30"/>
      <c r="B13" s="3" t="s">
        <v>84</v>
      </c>
      <c r="C13" s="3" t="s">
        <v>3</v>
      </c>
    </row>
    <row r="14" spans="1:3" x14ac:dyDescent="0.3">
      <c r="A14" s="30"/>
      <c r="B14" s="10"/>
      <c r="C14" s="10"/>
    </row>
    <row r="15" spans="1:3" x14ac:dyDescent="0.3">
      <c r="A15" s="62"/>
      <c r="B15" s="11"/>
      <c r="C15" s="11"/>
    </row>
    <row r="16" spans="1:3" x14ac:dyDescent="0.3">
      <c r="A16" s="34" t="s">
        <v>88</v>
      </c>
      <c r="B16" s="12" t="s">
        <v>91</v>
      </c>
      <c r="C16" s="12" t="s">
        <v>13</v>
      </c>
    </row>
    <row r="17" spans="1:3" x14ac:dyDescent="0.3">
      <c r="A17" s="24"/>
      <c r="B17" s="10"/>
      <c r="C17" s="10"/>
    </row>
    <row r="18" spans="1:3" x14ac:dyDescent="0.3">
      <c r="A18" s="24"/>
      <c r="B18" s="3" t="s">
        <v>94</v>
      </c>
      <c r="C18" s="3" t="s">
        <v>3</v>
      </c>
    </row>
    <row r="19" spans="1:3" x14ac:dyDescent="0.3">
      <c r="A19" s="24"/>
      <c r="B19" s="10"/>
      <c r="C19" s="10"/>
    </row>
    <row r="20" spans="1:3" x14ac:dyDescent="0.3">
      <c r="A20" s="32"/>
      <c r="B20" s="11"/>
      <c r="C20" s="11"/>
    </row>
    <row r="21" spans="1:3" x14ac:dyDescent="0.3">
      <c r="A21" s="34" t="s">
        <v>48</v>
      </c>
      <c r="B21" s="12" t="s">
        <v>77</v>
      </c>
      <c r="C21" s="12" t="s">
        <v>3</v>
      </c>
    </row>
    <row r="22" spans="1:3" x14ac:dyDescent="0.3">
      <c r="A22" s="24"/>
      <c r="B22" s="10" t="s">
        <v>79</v>
      </c>
      <c r="C22" s="10" t="s">
        <v>3</v>
      </c>
    </row>
    <row r="23" spans="1:3" x14ac:dyDescent="0.3">
      <c r="A23" s="30"/>
      <c r="B23" s="10" t="s">
        <v>80</v>
      </c>
      <c r="C23" s="10" t="s">
        <v>3</v>
      </c>
    </row>
    <row r="24" spans="1:3" x14ac:dyDescent="0.3">
      <c r="A24" s="30"/>
      <c r="B24" s="10" t="s">
        <v>78</v>
      </c>
      <c r="C24" s="10"/>
    </row>
    <row r="25" spans="1:3" x14ac:dyDescent="0.3">
      <c r="A25" s="30"/>
      <c r="B25" s="10" t="s">
        <v>82</v>
      </c>
      <c r="C25" s="10"/>
    </row>
    <row r="26" spans="1:3" x14ac:dyDescent="0.3">
      <c r="A26" s="30"/>
      <c r="B26" s="10"/>
      <c r="C26" s="10"/>
    </row>
    <row r="27" spans="1:3" x14ac:dyDescent="0.3">
      <c r="A27" s="30"/>
      <c r="B27" s="10" t="s">
        <v>83</v>
      </c>
      <c r="C27" s="10"/>
    </row>
    <row r="28" spans="1:3" x14ac:dyDescent="0.3">
      <c r="A28" s="30"/>
      <c r="B28" s="3"/>
      <c r="C28" s="3"/>
    </row>
    <row r="29" spans="1:3" x14ac:dyDescent="0.3">
      <c r="A29" s="30"/>
      <c r="B29" s="10" t="s">
        <v>85</v>
      </c>
      <c r="C29" s="10" t="s">
        <v>13</v>
      </c>
    </row>
    <row r="30" spans="1:3" x14ac:dyDescent="0.3">
      <c r="A30" s="30"/>
      <c r="B30" s="10" t="s">
        <v>22</v>
      </c>
      <c r="C30" s="10" t="s">
        <v>13</v>
      </c>
    </row>
    <row r="31" spans="1:3" x14ac:dyDescent="0.3">
      <c r="A31" s="30"/>
      <c r="B31" s="10" t="s">
        <v>86</v>
      </c>
      <c r="C31" s="10" t="s">
        <v>13</v>
      </c>
    </row>
    <row r="32" spans="1:3" x14ac:dyDescent="0.3">
      <c r="A32" s="30"/>
      <c r="B32" s="10" t="s">
        <v>87</v>
      </c>
      <c r="C32" s="10" t="s">
        <v>13</v>
      </c>
    </row>
    <row r="33" spans="1:3" x14ac:dyDescent="0.3">
      <c r="A33" s="30"/>
      <c r="B33" s="10" t="s">
        <v>23</v>
      </c>
      <c r="C33" s="10" t="s">
        <v>13</v>
      </c>
    </row>
    <row r="34" spans="1:3" x14ac:dyDescent="0.3">
      <c r="A34" s="30"/>
      <c r="B34" s="3"/>
      <c r="C34" s="3"/>
    </row>
    <row r="35" spans="1:3" x14ac:dyDescent="0.3">
      <c r="A35" s="30"/>
      <c r="B35" s="3" t="s">
        <v>90</v>
      </c>
      <c r="C35" s="3" t="s">
        <v>3</v>
      </c>
    </row>
    <row r="36" spans="1:3" x14ac:dyDescent="0.3">
      <c r="A36" s="30"/>
      <c r="B36" s="3"/>
      <c r="C36" s="3"/>
    </row>
    <row r="37" spans="1:3" x14ac:dyDescent="0.3">
      <c r="A37" s="62"/>
      <c r="B37" s="7"/>
      <c r="C37" s="7"/>
    </row>
    <row r="38" spans="1:3" x14ac:dyDescent="0.3">
      <c r="A38" s="34" t="s">
        <v>76</v>
      </c>
      <c r="B38" s="12" t="s">
        <v>95</v>
      </c>
      <c r="C38" s="12" t="s">
        <v>3</v>
      </c>
    </row>
    <row r="39" spans="1:3" x14ac:dyDescent="0.3">
      <c r="A39" s="24"/>
      <c r="B39" s="10" t="s">
        <v>96</v>
      </c>
      <c r="C39" s="10" t="s">
        <v>3</v>
      </c>
    </row>
    <row r="40" spans="1:3" x14ac:dyDescent="0.3">
      <c r="A40" s="30"/>
      <c r="B40" s="10"/>
      <c r="C40" s="10"/>
    </row>
    <row r="41" spans="1:3" x14ac:dyDescent="0.3">
      <c r="A41" s="30"/>
      <c r="B41" s="3" t="s">
        <v>97</v>
      </c>
      <c r="C41" s="3" t="s">
        <v>3</v>
      </c>
    </row>
    <row r="42" spans="1:3" x14ac:dyDescent="0.3">
      <c r="A42" s="30"/>
      <c r="B42" s="10"/>
      <c r="C42" s="10"/>
    </row>
    <row r="43" spans="1:3" x14ac:dyDescent="0.3">
      <c r="A43" s="62"/>
      <c r="B43" s="11"/>
      <c r="C43" s="11"/>
    </row>
    <row r="44" spans="1:3" x14ac:dyDescent="0.3">
      <c r="A44" s="34" t="s">
        <v>1</v>
      </c>
      <c r="B44" s="12" t="s">
        <v>99</v>
      </c>
      <c r="C44" s="12" t="s">
        <v>13</v>
      </c>
    </row>
    <row r="45" spans="1:3" x14ac:dyDescent="0.3">
      <c r="A45" s="30"/>
      <c r="B45" s="10" t="s">
        <v>100</v>
      </c>
      <c r="C45" s="10" t="s">
        <v>13</v>
      </c>
    </row>
    <row r="46" spans="1:3" x14ac:dyDescent="0.3">
      <c r="A46" s="30"/>
      <c r="B46" s="10" t="s">
        <v>101</v>
      </c>
      <c r="C46" s="10" t="s">
        <v>13</v>
      </c>
    </row>
    <row r="47" spans="1:3" x14ac:dyDescent="0.3">
      <c r="A47" s="30"/>
      <c r="B47" s="10"/>
      <c r="C47" s="10"/>
    </row>
    <row r="48" spans="1:3" x14ac:dyDescent="0.3">
      <c r="A48" s="30"/>
      <c r="B48" s="3" t="s">
        <v>102</v>
      </c>
      <c r="C48" s="10" t="s">
        <v>3</v>
      </c>
    </row>
    <row r="49" spans="1:3" x14ac:dyDescent="0.3">
      <c r="A49" s="30"/>
      <c r="B49" s="10"/>
      <c r="C49" s="10"/>
    </row>
    <row r="50" spans="1:3" x14ac:dyDescent="0.3">
      <c r="A50" s="62"/>
      <c r="B50" s="11"/>
      <c r="C50" s="11"/>
    </row>
    <row r="51" spans="1:3" x14ac:dyDescent="0.3">
      <c r="A51" s="34" t="s">
        <v>104</v>
      </c>
      <c r="B51" s="12" t="s">
        <v>36</v>
      </c>
      <c r="C51" s="12" t="s">
        <v>13</v>
      </c>
    </row>
    <row r="52" spans="1:3" x14ac:dyDescent="0.3">
      <c r="A52" s="30"/>
      <c r="B52" s="10" t="s">
        <v>107</v>
      </c>
      <c r="C52" s="10" t="s">
        <v>13</v>
      </c>
    </row>
    <row r="53" spans="1:3" x14ac:dyDescent="0.3">
      <c r="A53" s="30"/>
      <c r="B53" s="10"/>
      <c r="C53" s="10"/>
    </row>
    <row r="54" spans="1:3" x14ac:dyDescent="0.3">
      <c r="A54" s="30"/>
      <c r="B54" s="3" t="s">
        <v>108</v>
      </c>
      <c r="C54" s="3" t="s">
        <v>3</v>
      </c>
    </row>
    <row r="55" spans="1:3" x14ac:dyDescent="0.3">
      <c r="A55" s="30"/>
      <c r="B55" s="10"/>
      <c r="C55" s="10"/>
    </row>
    <row r="56" spans="1:3" x14ac:dyDescent="0.3">
      <c r="A56" s="62"/>
      <c r="B56" s="11"/>
      <c r="C56" s="11"/>
    </row>
    <row r="58" spans="1:3" x14ac:dyDescent="0.3">
      <c r="B58" s="63" t="s">
        <v>115</v>
      </c>
      <c r="C58" s="63" t="s">
        <v>3</v>
      </c>
    </row>
    <row r="59" spans="1:3" x14ac:dyDescent="0.3">
      <c r="B59" s="63" t="s">
        <v>116</v>
      </c>
      <c r="C59" s="63" t="s">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election activeCell="D8" sqref="D8"/>
    </sheetView>
  </sheetViews>
  <sheetFormatPr defaultColWidth="8.69921875" defaultRowHeight="15.6" x14ac:dyDescent="0.3"/>
  <cols>
    <col min="1" max="1" width="11.19921875" bestFit="1" customWidth="1"/>
    <col min="2" max="2" width="44.69921875" bestFit="1" customWidth="1"/>
    <col min="3" max="3" width="6.19921875" bestFit="1" customWidth="1"/>
    <col min="4" max="4" width="59" style="80" customWidth="1"/>
  </cols>
  <sheetData>
    <row r="1" spans="1:27" ht="32.700000000000003" customHeight="1" thickBot="1" x14ac:dyDescent="0.35">
      <c r="A1" s="100" t="s">
        <v>122</v>
      </c>
      <c r="B1" s="100" t="s">
        <v>123</v>
      </c>
      <c r="C1" s="100" t="s">
        <v>6</v>
      </c>
      <c r="D1" s="68" t="s">
        <v>124</v>
      </c>
      <c r="E1" s="101"/>
      <c r="F1" s="101"/>
      <c r="G1" s="101"/>
      <c r="H1" s="101"/>
      <c r="I1" s="101"/>
      <c r="J1" s="101"/>
      <c r="K1" s="101"/>
      <c r="L1" s="101"/>
      <c r="M1" s="101"/>
      <c r="N1" s="101"/>
      <c r="O1" s="101"/>
      <c r="P1" s="101"/>
      <c r="Q1" s="101"/>
      <c r="R1" s="101"/>
      <c r="S1" s="101"/>
      <c r="T1" s="101"/>
      <c r="U1" s="101"/>
      <c r="V1" s="101"/>
      <c r="W1" s="101"/>
      <c r="X1" s="101"/>
      <c r="Y1" s="101"/>
      <c r="Z1" s="101"/>
      <c r="AA1" s="101"/>
    </row>
    <row r="2" spans="1:27" ht="53.4" thickBot="1" x14ac:dyDescent="0.35">
      <c r="A2" s="102" t="s">
        <v>0</v>
      </c>
      <c r="B2" s="103" t="s">
        <v>27</v>
      </c>
      <c r="C2" s="104" t="s">
        <v>5</v>
      </c>
      <c r="D2" s="69" t="s">
        <v>125</v>
      </c>
      <c r="E2" s="101"/>
      <c r="F2" s="101"/>
      <c r="G2" s="101"/>
      <c r="H2" s="101"/>
      <c r="I2" s="101"/>
      <c r="J2" s="101"/>
      <c r="K2" s="101"/>
      <c r="L2" s="101"/>
      <c r="M2" s="101"/>
      <c r="N2" s="101"/>
      <c r="O2" s="101"/>
      <c r="P2" s="101"/>
      <c r="Q2" s="101"/>
      <c r="R2" s="101"/>
      <c r="S2" s="101"/>
      <c r="T2" s="101"/>
      <c r="U2" s="101"/>
      <c r="V2" s="101"/>
      <c r="W2" s="101"/>
      <c r="X2" s="101"/>
      <c r="Y2" s="101"/>
      <c r="Z2" s="101"/>
      <c r="AA2" s="101"/>
    </row>
    <row r="3" spans="1:27" ht="16.2" thickBot="1" x14ac:dyDescent="0.35">
      <c r="A3" s="105"/>
      <c r="B3" s="103" t="s">
        <v>26</v>
      </c>
      <c r="C3" s="104" t="s">
        <v>7</v>
      </c>
      <c r="D3" s="69" t="s">
        <v>126</v>
      </c>
      <c r="E3" s="101"/>
      <c r="F3" s="101"/>
      <c r="G3" s="101"/>
      <c r="H3" s="101"/>
      <c r="I3" s="101"/>
      <c r="J3" s="101"/>
      <c r="K3" s="101"/>
      <c r="L3" s="101"/>
      <c r="M3" s="101"/>
      <c r="N3" s="101"/>
      <c r="O3" s="101"/>
      <c r="P3" s="101"/>
      <c r="Q3" s="101"/>
      <c r="R3" s="101"/>
      <c r="S3" s="101"/>
      <c r="T3" s="101"/>
      <c r="U3" s="101"/>
      <c r="V3" s="101"/>
      <c r="W3" s="101"/>
      <c r="X3" s="101"/>
      <c r="Y3" s="101"/>
      <c r="Z3" s="101"/>
      <c r="AA3" s="101"/>
    </row>
    <row r="4" spans="1:27" ht="16.2" thickBot="1" x14ac:dyDescent="0.35">
      <c r="A4" s="106"/>
      <c r="B4" s="107"/>
      <c r="C4" s="107"/>
      <c r="D4" s="69"/>
      <c r="E4" s="101"/>
      <c r="F4" s="101"/>
      <c r="G4" s="101"/>
      <c r="H4" s="101"/>
      <c r="I4" s="101"/>
      <c r="J4" s="101"/>
      <c r="K4" s="101"/>
      <c r="L4" s="101"/>
      <c r="M4" s="101"/>
      <c r="N4" s="101"/>
      <c r="O4" s="101"/>
      <c r="P4" s="101"/>
      <c r="Q4" s="101"/>
      <c r="R4" s="101"/>
      <c r="S4" s="101"/>
      <c r="T4" s="101"/>
      <c r="U4" s="101"/>
      <c r="V4" s="101"/>
      <c r="W4" s="101"/>
      <c r="X4" s="101"/>
      <c r="Y4" s="101"/>
      <c r="Z4" s="101"/>
      <c r="AA4" s="101"/>
    </row>
    <row r="5" spans="1:27" ht="27" thickBot="1" x14ac:dyDescent="0.35">
      <c r="A5" s="102" t="s">
        <v>40</v>
      </c>
      <c r="B5" s="103" t="s">
        <v>41</v>
      </c>
      <c r="C5" s="104" t="s">
        <v>16</v>
      </c>
      <c r="D5" s="69" t="s">
        <v>202</v>
      </c>
      <c r="E5" s="101"/>
      <c r="F5" s="101"/>
      <c r="G5" s="101"/>
      <c r="H5" s="101"/>
      <c r="I5" s="101"/>
      <c r="J5" s="101"/>
      <c r="K5" s="101"/>
      <c r="L5" s="101"/>
      <c r="M5" s="101"/>
      <c r="N5" s="101"/>
      <c r="O5" s="101"/>
      <c r="P5" s="101"/>
      <c r="Q5" s="101"/>
      <c r="R5" s="101"/>
      <c r="S5" s="101"/>
      <c r="T5" s="101"/>
      <c r="U5" s="101"/>
      <c r="V5" s="101"/>
      <c r="W5" s="101"/>
      <c r="X5" s="101"/>
      <c r="Y5" s="101"/>
      <c r="Z5" s="101"/>
      <c r="AA5" s="101"/>
    </row>
    <row r="6" spans="1:27" ht="16.2" thickBot="1" x14ac:dyDescent="0.35">
      <c r="A6" s="105"/>
      <c r="B6" s="108" t="s">
        <v>37</v>
      </c>
      <c r="C6" s="104" t="s">
        <v>64</v>
      </c>
      <c r="D6" s="69" t="s">
        <v>203</v>
      </c>
      <c r="E6" s="101"/>
      <c r="F6" s="101"/>
      <c r="G6" s="101"/>
      <c r="H6" s="101"/>
      <c r="I6" s="101"/>
      <c r="J6" s="101"/>
      <c r="K6" s="101"/>
      <c r="L6" s="101"/>
      <c r="M6" s="101"/>
      <c r="N6" s="101"/>
      <c r="O6" s="101"/>
      <c r="P6" s="101"/>
      <c r="Q6" s="101"/>
      <c r="R6" s="101"/>
      <c r="S6" s="101"/>
      <c r="T6" s="101"/>
      <c r="U6" s="101"/>
      <c r="V6" s="101"/>
      <c r="W6" s="101"/>
      <c r="X6" s="101"/>
      <c r="Y6" s="101"/>
      <c r="Z6" s="101"/>
      <c r="AA6" s="101"/>
    </row>
    <row r="7" spans="1:27" ht="40.200000000000003" thickBot="1" x14ac:dyDescent="0.35">
      <c r="A7" s="105"/>
      <c r="B7" s="103" t="s">
        <v>42</v>
      </c>
      <c r="C7" s="104" t="s">
        <v>45</v>
      </c>
      <c r="D7" s="69" t="s">
        <v>127</v>
      </c>
      <c r="E7" s="101"/>
      <c r="F7" s="101"/>
      <c r="G7" s="101"/>
      <c r="H7" s="101"/>
      <c r="I7" s="101"/>
      <c r="J7" s="101"/>
      <c r="K7" s="101"/>
      <c r="L7" s="101"/>
      <c r="M7" s="101"/>
      <c r="N7" s="101"/>
      <c r="O7" s="101"/>
      <c r="P7" s="101"/>
      <c r="Q7" s="101"/>
      <c r="R7" s="101"/>
      <c r="S7" s="101"/>
      <c r="T7" s="101"/>
      <c r="U7" s="101"/>
      <c r="V7" s="101"/>
      <c r="W7" s="101"/>
      <c r="X7" s="101"/>
      <c r="Y7" s="101"/>
      <c r="Z7" s="101"/>
      <c r="AA7" s="101"/>
    </row>
    <row r="8" spans="1:27" ht="27" thickBot="1" x14ac:dyDescent="0.35">
      <c r="A8" s="105"/>
      <c r="B8" s="103" t="s">
        <v>43</v>
      </c>
      <c r="C8" s="104" t="s">
        <v>46</v>
      </c>
      <c r="D8" s="69" t="s">
        <v>128</v>
      </c>
      <c r="E8" s="101"/>
      <c r="F8" s="101"/>
      <c r="G8" s="101"/>
      <c r="H8" s="101"/>
      <c r="I8" s="101"/>
      <c r="J8" s="101"/>
      <c r="K8" s="101"/>
      <c r="L8" s="101"/>
      <c r="M8" s="101"/>
      <c r="N8" s="101"/>
      <c r="O8" s="101"/>
      <c r="P8" s="101"/>
      <c r="Q8" s="101"/>
      <c r="R8" s="101"/>
      <c r="S8" s="101"/>
      <c r="T8" s="101"/>
      <c r="U8" s="101"/>
      <c r="V8" s="101"/>
      <c r="W8" s="101"/>
      <c r="X8" s="101"/>
      <c r="Y8" s="101"/>
      <c r="Z8" s="101"/>
      <c r="AA8" s="101"/>
    </row>
    <row r="9" spans="1:27" ht="27" thickBot="1" x14ac:dyDescent="0.35">
      <c r="A9" s="105"/>
      <c r="B9" s="108" t="s">
        <v>129</v>
      </c>
      <c r="C9" s="104" t="s">
        <v>68</v>
      </c>
      <c r="D9" s="69" t="s">
        <v>130</v>
      </c>
      <c r="E9" s="101"/>
      <c r="F9" s="101"/>
      <c r="G9" s="101"/>
      <c r="H9" s="101"/>
      <c r="I9" s="101"/>
      <c r="J9" s="101"/>
      <c r="K9" s="101"/>
      <c r="L9" s="101"/>
      <c r="M9" s="101"/>
      <c r="N9" s="101"/>
      <c r="O9" s="101"/>
      <c r="P9" s="101"/>
      <c r="Q9" s="101"/>
      <c r="R9" s="101"/>
      <c r="S9" s="101"/>
      <c r="T9" s="101"/>
      <c r="U9" s="101"/>
      <c r="V9" s="101"/>
      <c r="W9" s="101"/>
      <c r="X9" s="101"/>
      <c r="Y9" s="101"/>
      <c r="Z9" s="101"/>
      <c r="AA9" s="101"/>
    </row>
    <row r="10" spans="1:27" ht="16.2" thickBot="1" x14ac:dyDescent="0.35">
      <c r="A10" s="105"/>
      <c r="B10" s="109"/>
      <c r="C10" s="110"/>
      <c r="D10" s="69"/>
      <c r="E10" s="101"/>
      <c r="F10" s="101"/>
      <c r="G10" s="101"/>
      <c r="H10" s="101"/>
      <c r="I10" s="101"/>
      <c r="J10" s="101"/>
      <c r="K10" s="101"/>
      <c r="L10" s="101"/>
      <c r="M10" s="101"/>
      <c r="N10" s="101"/>
      <c r="O10" s="101"/>
      <c r="P10" s="101"/>
      <c r="Q10" s="101"/>
      <c r="R10" s="101"/>
      <c r="S10" s="101"/>
      <c r="T10" s="101"/>
      <c r="U10" s="101"/>
      <c r="V10" s="101"/>
      <c r="W10" s="101"/>
      <c r="X10" s="101"/>
      <c r="Y10" s="101"/>
      <c r="Z10" s="101"/>
      <c r="AA10" s="101"/>
    </row>
    <row r="11" spans="1:27" ht="40.200000000000003" thickBot="1" x14ac:dyDescent="0.35">
      <c r="A11" s="105"/>
      <c r="B11" s="103" t="s">
        <v>44</v>
      </c>
      <c r="C11" s="104" t="s">
        <v>4</v>
      </c>
      <c r="D11" s="69" t="s">
        <v>131</v>
      </c>
      <c r="E11" s="101"/>
      <c r="F11" s="101"/>
      <c r="G11" s="101"/>
      <c r="H11" s="101"/>
      <c r="I11" s="101"/>
      <c r="J11" s="101"/>
      <c r="K11" s="101"/>
      <c r="L11" s="101"/>
      <c r="M11" s="101"/>
      <c r="N11" s="101"/>
      <c r="O11" s="101"/>
      <c r="P11" s="101"/>
      <c r="Q11" s="101"/>
      <c r="R11" s="101"/>
      <c r="S11" s="101"/>
      <c r="T11" s="101"/>
      <c r="U11" s="101"/>
      <c r="V11" s="101"/>
      <c r="W11" s="101"/>
      <c r="X11" s="101"/>
      <c r="Y11" s="101"/>
      <c r="Z11" s="101"/>
      <c r="AA11" s="101"/>
    </row>
    <row r="12" spans="1:27" ht="16.2" thickBot="1" x14ac:dyDescent="0.35">
      <c r="A12" s="105"/>
      <c r="B12" s="108" t="s">
        <v>65</v>
      </c>
      <c r="C12" s="104" t="s">
        <v>16</v>
      </c>
      <c r="D12" s="69" t="s">
        <v>132</v>
      </c>
      <c r="E12" s="101"/>
      <c r="F12" s="101"/>
      <c r="G12" s="101"/>
      <c r="H12" s="101"/>
      <c r="I12" s="101"/>
      <c r="J12" s="101"/>
      <c r="K12" s="101"/>
      <c r="L12" s="101"/>
      <c r="M12" s="101"/>
      <c r="N12" s="101"/>
      <c r="O12" s="101"/>
      <c r="P12" s="101"/>
      <c r="Q12" s="101"/>
      <c r="R12" s="101"/>
      <c r="S12" s="101"/>
      <c r="T12" s="101"/>
      <c r="U12" s="101"/>
      <c r="V12" s="101"/>
      <c r="W12" s="101"/>
      <c r="X12" s="101"/>
      <c r="Y12" s="101"/>
      <c r="Z12" s="101"/>
      <c r="AA12" s="101"/>
    </row>
    <row r="13" spans="1:27" ht="16.2" thickBot="1" x14ac:dyDescent="0.35">
      <c r="A13" s="105"/>
      <c r="B13" s="109"/>
      <c r="C13" s="110"/>
      <c r="D13" s="69"/>
      <c r="E13" s="101"/>
      <c r="F13" s="101"/>
      <c r="G13" s="101"/>
      <c r="H13" s="101"/>
      <c r="I13" s="101"/>
      <c r="J13" s="101"/>
      <c r="K13" s="101"/>
      <c r="L13" s="101"/>
      <c r="M13" s="101"/>
      <c r="N13" s="101"/>
      <c r="O13" s="101"/>
      <c r="P13" s="101"/>
      <c r="Q13" s="101"/>
      <c r="R13" s="101"/>
      <c r="S13" s="101"/>
      <c r="T13" s="101"/>
      <c r="U13" s="101"/>
      <c r="V13" s="101"/>
      <c r="W13" s="101"/>
      <c r="X13" s="101"/>
      <c r="Y13" s="101"/>
      <c r="Z13" s="101"/>
      <c r="AA13" s="101"/>
    </row>
    <row r="14" spans="1:27" ht="16.2" thickBot="1" x14ac:dyDescent="0.35">
      <c r="A14" s="106"/>
      <c r="B14" s="107"/>
      <c r="C14" s="111"/>
      <c r="D14" s="69"/>
      <c r="E14" s="101"/>
      <c r="F14" s="101"/>
      <c r="G14" s="101"/>
      <c r="H14" s="101"/>
      <c r="I14" s="101"/>
      <c r="J14" s="101"/>
      <c r="K14" s="101"/>
      <c r="L14" s="101"/>
      <c r="M14" s="101"/>
      <c r="N14" s="101"/>
      <c r="O14" s="101"/>
      <c r="P14" s="101"/>
      <c r="Q14" s="101"/>
      <c r="R14" s="101"/>
      <c r="S14" s="101"/>
      <c r="T14" s="101"/>
      <c r="U14" s="101"/>
      <c r="V14" s="101"/>
      <c r="W14" s="101"/>
      <c r="X14" s="101"/>
      <c r="Y14" s="101"/>
      <c r="Z14" s="101"/>
      <c r="AA14" s="101"/>
    </row>
    <row r="15" spans="1:27" ht="16.2" thickBot="1" x14ac:dyDescent="0.35">
      <c r="A15" s="102" t="s">
        <v>48</v>
      </c>
      <c r="B15" s="103" t="s">
        <v>33</v>
      </c>
      <c r="C15" s="104" t="s">
        <v>3</v>
      </c>
      <c r="D15" s="69" t="s">
        <v>133</v>
      </c>
      <c r="E15" s="101"/>
      <c r="F15" s="101"/>
      <c r="G15" s="101"/>
      <c r="H15" s="101"/>
      <c r="I15" s="101"/>
      <c r="J15" s="101"/>
      <c r="K15" s="101"/>
      <c r="L15" s="101"/>
      <c r="M15" s="101"/>
      <c r="N15" s="101"/>
      <c r="O15" s="101"/>
      <c r="P15" s="101"/>
      <c r="Q15" s="101"/>
      <c r="R15" s="101"/>
      <c r="S15" s="101"/>
      <c r="T15" s="101"/>
      <c r="U15" s="101"/>
      <c r="V15" s="101"/>
      <c r="W15" s="101"/>
      <c r="X15" s="101"/>
      <c r="Y15" s="101"/>
      <c r="Z15" s="101"/>
      <c r="AA15" s="101"/>
    </row>
    <row r="16" spans="1:27" ht="53.4" thickBot="1" x14ac:dyDescent="0.35">
      <c r="A16" s="105"/>
      <c r="B16" s="103" t="s">
        <v>19</v>
      </c>
      <c r="C16" s="104" t="s">
        <v>11</v>
      </c>
      <c r="D16" s="69" t="s">
        <v>134</v>
      </c>
      <c r="E16" s="101"/>
      <c r="F16" s="101"/>
      <c r="G16" s="101"/>
      <c r="H16" s="101"/>
      <c r="I16" s="101"/>
      <c r="J16" s="101"/>
      <c r="K16" s="101"/>
      <c r="L16" s="101"/>
      <c r="M16" s="101"/>
      <c r="N16" s="101"/>
      <c r="O16" s="101"/>
      <c r="P16" s="101"/>
      <c r="Q16" s="101"/>
      <c r="R16" s="101"/>
      <c r="S16" s="101"/>
      <c r="T16" s="101"/>
      <c r="U16" s="101"/>
      <c r="V16" s="101"/>
      <c r="W16" s="101"/>
      <c r="X16" s="101"/>
      <c r="Y16" s="101"/>
      <c r="Z16" s="101"/>
      <c r="AA16" s="101"/>
    </row>
    <row r="17" spans="1:27" ht="40.200000000000003" thickBot="1" x14ac:dyDescent="0.35">
      <c r="A17" s="105"/>
      <c r="B17" s="103" t="s">
        <v>49</v>
      </c>
      <c r="C17" s="104" t="s">
        <v>4</v>
      </c>
      <c r="D17" s="69" t="s">
        <v>135</v>
      </c>
      <c r="E17" s="101"/>
      <c r="F17" s="101"/>
      <c r="G17" s="101"/>
      <c r="H17" s="101"/>
      <c r="I17" s="101"/>
      <c r="J17" s="101"/>
      <c r="K17" s="101"/>
      <c r="L17" s="101"/>
      <c r="M17" s="101"/>
      <c r="N17" s="101"/>
      <c r="O17" s="101"/>
      <c r="P17" s="101"/>
      <c r="Q17" s="101"/>
      <c r="R17" s="101"/>
      <c r="S17" s="101"/>
      <c r="T17" s="101"/>
      <c r="U17" s="101"/>
      <c r="V17" s="101"/>
      <c r="W17" s="101"/>
      <c r="X17" s="101"/>
      <c r="Y17" s="101"/>
      <c r="Z17" s="101"/>
      <c r="AA17" s="101"/>
    </row>
    <row r="18" spans="1:27" ht="27.6" thickBot="1" x14ac:dyDescent="0.35">
      <c r="A18" s="105"/>
      <c r="B18" s="103" t="s">
        <v>51</v>
      </c>
      <c r="C18" s="104" t="s">
        <v>4</v>
      </c>
      <c r="D18" s="74" t="s">
        <v>136</v>
      </c>
      <c r="E18" s="101"/>
      <c r="F18" s="101"/>
      <c r="G18" s="101"/>
      <c r="H18" s="101"/>
      <c r="I18" s="101"/>
      <c r="J18" s="101"/>
      <c r="K18" s="101"/>
      <c r="L18" s="101"/>
      <c r="M18" s="101"/>
      <c r="N18" s="101"/>
      <c r="O18" s="101"/>
      <c r="P18" s="101"/>
      <c r="Q18" s="101"/>
      <c r="R18" s="101"/>
      <c r="S18" s="101"/>
      <c r="T18" s="101"/>
      <c r="U18" s="101"/>
      <c r="V18" s="101"/>
      <c r="W18" s="101"/>
      <c r="X18" s="101"/>
      <c r="Y18" s="101"/>
      <c r="Z18" s="101"/>
      <c r="AA18" s="101"/>
    </row>
    <row r="19" spans="1:27" ht="27" thickBot="1" x14ac:dyDescent="0.35">
      <c r="A19" s="105"/>
      <c r="B19" s="103" t="s">
        <v>50</v>
      </c>
      <c r="C19" s="104" t="s">
        <v>4</v>
      </c>
      <c r="D19" s="69" t="s">
        <v>137</v>
      </c>
      <c r="E19" s="101"/>
      <c r="F19" s="101"/>
      <c r="G19" s="101"/>
      <c r="H19" s="101"/>
      <c r="I19" s="101"/>
      <c r="J19" s="101"/>
      <c r="K19" s="101"/>
      <c r="L19" s="101"/>
      <c r="M19" s="101"/>
      <c r="N19" s="101"/>
      <c r="O19" s="101"/>
      <c r="P19" s="101"/>
      <c r="Q19" s="101"/>
      <c r="R19" s="101"/>
      <c r="S19" s="101"/>
      <c r="T19" s="101"/>
      <c r="U19" s="101"/>
      <c r="V19" s="101"/>
      <c r="W19" s="101"/>
      <c r="X19" s="101"/>
      <c r="Y19" s="101"/>
      <c r="Z19" s="101"/>
      <c r="AA19" s="101"/>
    </row>
    <row r="20" spans="1:27" ht="16.2" thickBot="1" x14ac:dyDescent="0.35">
      <c r="A20" s="105"/>
      <c r="B20" s="109"/>
      <c r="C20" s="110"/>
      <c r="D20" s="69"/>
      <c r="E20" s="101"/>
      <c r="F20" s="101"/>
      <c r="G20" s="101"/>
      <c r="H20" s="101"/>
      <c r="I20" s="101"/>
      <c r="J20" s="101"/>
      <c r="K20" s="101"/>
      <c r="L20" s="101"/>
      <c r="M20" s="101"/>
      <c r="N20" s="101"/>
      <c r="O20" s="101"/>
      <c r="P20" s="101"/>
      <c r="Q20" s="101"/>
      <c r="R20" s="101"/>
      <c r="S20" s="101"/>
      <c r="T20" s="101"/>
      <c r="U20" s="101"/>
      <c r="V20" s="101"/>
      <c r="W20" s="101"/>
      <c r="X20" s="101"/>
      <c r="Y20" s="101"/>
      <c r="Z20" s="101"/>
      <c r="AA20" s="101"/>
    </row>
    <row r="21" spans="1:27" ht="16.2" thickBot="1" x14ac:dyDescent="0.35">
      <c r="A21" s="105"/>
      <c r="B21" s="103" t="s">
        <v>66</v>
      </c>
      <c r="C21" s="104" t="s">
        <v>46</v>
      </c>
      <c r="D21" s="69" t="s">
        <v>138</v>
      </c>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spans="1:27" ht="16.2" thickBot="1" x14ac:dyDescent="0.35">
      <c r="A22" s="105"/>
      <c r="B22" s="103" t="s">
        <v>67</v>
      </c>
      <c r="C22" s="104" t="s">
        <v>45</v>
      </c>
      <c r="D22" s="69" t="s">
        <v>139</v>
      </c>
      <c r="E22" s="101"/>
      <c r="F22" s="101"/>
      <c r="G22" s="101"/>
      <c r="H22" s="101"/>
      <c r="I22" s="101"/>
      <c r="J22" s="101"/>
      <c r="K22" s="101"/>
      <c r="L22" s="101"/>
      <c r="M22" s="101"/>
      <c r="N22" s="101"/>
      <c r="O22" s="101"/>
      <c r="P22" s="101"/>
      <c r="Q22" s="101"/>
      <c r="R22" s="101"/>
      <c r="S22" s="101"/>
      <c r="T22" s="101"/>
      <c r="U22" s="101"/>
      <c r="V22" s="101"/>
      <c r="W22" s="101"/>
      <c r="X22" s="101"/>
      <c r="Y22" s="101"/>
      <c r="Z22" s="101"/>
      <c r="AA22" s="101"/>
    </row>
    <row r="23" spans="1:27" ht="16.2" thickBot="1" x14ac:dyDescent="0.35">
      <c r="A23" s="105"/>
      <c r="B23" s="108" t="s">
        <v>52</v>
      </c>
      <c r="C23" s="104" t="s">
        <v>17</v>
      </c>
      <c r="D23" s="69" t="s">
        <v>140</v>
      </c>
      <c r="E23" s="101"/>
      <c r="F23" s="101"/>
      <c r="G23" s="101"/>
      <c r="H23" s="101"/>
      <c r="I23" s="101"/>
      <c r="J23" s="101"/>
      <c r="K23" s="101"/>
      <c r="L23" s="101"/>
      <c r="M23" s="101"/>
      <c r="N23" s="101"/>
      <c r="O23" s="101"/>
      <c r="P23" s="101"/>
      <c r="Q23" s="101"/>
      <c r="R23" s="101"/>
      <c r="S23" s="101"/>
      <c r="T23" s="101"/>
      <c r="U23" s="101"/>
      <c r="V23" s="101"/>
      <c r="W23" s="101"/>
      <c r="X23" s="101"/>
      <c r="Y23" s="101"/>
      <c r="Z23" s="101"/>
      <c r="AA23" s="101"/>
    </row>
    <row r="24" spans="1:27" ht="16.2" thickBot="1" x14ac:dyDescent="0.35">
      <c r="A24" s="105"/>
      <c r="B24" s="103" t="s">
        <v>53</v>
      </c>
      <c r="C24" s="104" t="s">
        <v>54</v>
      </c>
      <c r="D24" s="69" t="s">
        <v>141</v>
      </c>
      <c r="E24" s="101"/>
      <c r="F24" s="101"/>
      <c r="G24" s="101"/>
      <c r="H24" s="101"/>
      <c r="I24" s="101"/>
      <c r="J24" s="101"/>
      <c r="K24" s="101"/>
      <c r="L24" s="101"/>
      <c r="M24" s="101"/>
      <c r="N24" s="101"/>
      <c r="O24" s="101"/>
      <c r="P24" s="101"/>
      <c r="Q24" s="101"/>
      <c r="R24" s="101"/>
      <c r="S24" s="101"/>
      <c r="T24" s="101"/>
      <c r="U24" s="101"/>
      <c r="V24" s="101"/>
      <c r="W24" s="101"/>
      <c r="X24" s="101"/>
      <c r="Y24" s="101"/>
      <c r="Z24" s="101"/>
      <c r="AA24" s="101"/>
    </row>
    <row r="25" spans="1:27" ht="40.200000000000003" thickBot="1" x14ac:dyDescent="0.35">
      <c r="A25" s="105"/>
      <c r="B25" s="103" t="s">
        <v>81</v>
      </c>
      <c r="C25" s="104" t="s">
        <v>4</v>
      </c>
      <c r="D25" s="69" t="s">
        <v>142</v>
      </c>
      <c r="E25" s="101"/>
      <c r="F25" s="101"/>
      <c r="G25" s="101"/>
      <c r="H25" s="101"/>
      <c r="I25" s="101"/>
      <c r="J25" s="101"/>
      <c r="K25" s="101"/>
      <c r="L25" s="101"/>
      <c r="M25" s="101"/>
      <c r="N25" s="101"/>
      <c r="O25" s="101"/>
      <c r="P25" s="101"/>
      <c r="Q25" s="101"/>
      <c r="R25" s="101"/>
      <c r="S25" s="101"/>
      <c r="T25" s="101"/>
      <c r="U25" s="101"/>
      <c r="V25" s="101"/>
      <c r="W25" s="101"/>
      <c r="X25" s="101"/>
      <c r="Y25" s="101"/>
      <c r="Z25" s="101"/>
      <c r="AA25" s="101"/>
    </row>
    <row r="26" spans="1:27" ht="16.2" thickBot="1" x14ac:dyDescent="0.35">
      <c r="A26" s="105"/>
      <c r="B26" s="109"/>
      <c r="C26" s="110"/>
      <c r="D26" s="69"/>
      <c r="E26" s="101"/>
      <c r="F26" s="101"/>
      <c r="G26" s="101"/>
      <c r="H26" s="101"/>
      <c r="I26" s="101"/>
      <c r="J26" s="101"/>
      <c r="K26" s="101"/>
      <c r="L26" s="101"/>
      <c r="M26" s="101"/>
      <c r="N26" s="101"/>
      <c r="O26" s="101"/>
      <c r="P26" s="101"/>
      <c r="Q26" s="101"/>
      <c r="R26" s="101"/>
      <c r="S26" s="101"/>
      <c r="T26" s="101"/>
      <c r="U26" s="101"/>
      <c r="V26" s="101"/>
      <c r="W26" s="101"/>
      <c r="X26" s="101"/>
      <c r="Y26" s="101"/>
      <c r="Z26" s="101"/>
      <c r="AA26" s="101"/>
    </row>
    <row r="27" spans="1:27" ht="16.2" thickBot="1" x14ac:dyDescent="0.35">
      <c r="A27" s="106"/>
      <c r="B27" s="107"/>
      <c r="C27" s="111"/>
      <c r="D27" s="69"/>
      <c r="E27" s="101"/>
      <c r="F27" s="101"/>
      <c r="G27" s="101"/>
      <c r="H27" s="101"/>
      <c r="I27" s="101"/>
      <c r="J27" s="101"/>
      <c r="K27" s="101"/>
      <c r="L27" s="101"/>
      <c r="M27" s="101"/>
      <c r="N27" s="101"/>
      <c r="O27" s="101"/>
      <c r="P27" s="101"/>
      <c r="Q27" s="101"/>
      <c r="R27" s="101"/>
      <c r="S27" s="101"/>
      <c r="T27" s="101"/>
      <c r="U27" s="101"/>
      <c r="V27" s="101"/>
      <c r="W27" s="101"/>
      <c r="X27" s="101"/>
      <c r="Y27" s="101"/>
      <c r="Z27" s="101"/>
      <c r="AA27" s="101"/>
    </row>
    <row r="28" spans="1:27" ht="66.599999999999994" thickBot="1" x14ac:dyDescent="0.35">
      <c r="A28" s="102" t="s">
        <v>47</v>
      </c>
      <c r="B28" s="103" t="s">
        <v>55</v>
      </c>
      <c r="C28" s="104" t="s">
        <v>56</v>
      </c>
      <c r="D28" s="69" t="s">
        <v>143</v>
      </c>
      <c r="E28" s="101"/>
      <c r="F28" s="101"/>
      <c r="G28" s="101"/>
      <c r="H28" s="101"/>
      <c r="I28" s="101"/>
      <c r="J28" s="101"/>
      <c r="K28" s="101"/>
      <c r="L28" s="101"/>
      <c r="M28" s="101"/>
      <c r="N28" s="101"/>
      <c r="O28" s="101"/>
      <c r="P28" s="101"/>
      <c r="Q28" s="101"/>
      <c r="R28" s="101"/>
      <c r="S28" s="101"/>
      <c r="T28" s="101"/>
      <c r="U28" s="101"/>
      <c r="V28" s="101"/>
      <c r="W28" s="101"/>
      <c r="X28" s="101"/>
      <c r="Y28" s="101"/>
      <c r="Z28" s="101"/>
      <c r="AA28" s="101"/>
    </row>
    <row r="29" spans="1:27" ht="40.200000000000003" thickBot="1" x14ac:dyDescent="0.35">
      <c r="A29" s="105"/>
      <c r="B29" s="103" t="s">
        <v>57</v>
      </c>
      <c r="C29" s="104" t="s">
        <v>4</v>
      </c>
      <c r="D29" s="69" t="s">
        <v>144</v>
      </c>
      <c r="E29" s="101"/>
      <c r="F29" s="101"/>
      <c r="G29" s="101"/>
      <c r="H29" s="101"/>
      <c r="I29" s="101"/>
      <c r="J29" s="101"/>
      <c r="K29" s="101"/>
      <c r="L29" s="101"/>
      <c r="M29" s="101"/>
      <c r="N29" s="101"/>
      <c r="O29" s="101"/>
      <c r="P29" s="101"/>
      <c r="Q29" s="101"/>
      <c r="R29" s="101"/>
      <c r="S29" s="101"/>
      <c r="T29" s="101"/>
      <c r="U29" s="101"/>
      <c r="V29" s="101"/>
      <c r="W29" s="101"/>
      <c r="X29" s="101"/>
      <c r="Y29" s="101"/>
      <c r="Z29" s="101"/>
      <c r="AA29" s="101"/>
    </row>
    <row r="30" spans="1:27" ht="16.2" thickBot="1" x14ac:dyDescent="0.35">
      <c r="A30" s="105"/>
      <c r="B30" s="103" t="s">
        <v>59</v>
      </c>
      <c r="C30" s="104" t="s">
        <v>4</v>
      </c>
      <c r="D30" s="69" t="s">
        <v>145</v>
      </c>
      <c r="E30" s="101"/>
      <c r="F30" s="101"/>
      <c r="G30" s="101"/>
      <c r="H30" s="101"/>
      <c r="I30" s="101"/>
      <c r="J30" s="101"/>
      <c r="K30" s="101"/>
      <c r="L30" s="101"/>
      <c r="M30" s="101"/>
      <c r="N30" s="101"/>
      <c r="O30" s="101"/>
      <c r="P30" s="101"/>
      <c r="Q30" s="101"/>
      <c r="R30" s="101"/>
      <c r="S30" s="101"/>
      <c r="T30" s="101"/>
      <c r="U30" s="101"/>
      <c r="V30" s="101"/>
      <c r="W30" s="101"/>
      <c r="X30" s="101"/>
      <c r="Y30" s="101"/>
      <c r="Z30" s="101"/>
      <c r="AA30" s="101"/>
    </row>
    <row r="31" spans="1:27" ht="16.2" thickBot="1" x14ac:dyDescent="0.35">
      <c r="A31" s="105"/>
      <c r="B31" s="109"/>
      <c r="C31" s="110"/>
      <c r="D31" s="69"/>
      <c r="E31" s="101"/>
      <c r="F31" s="101"/>
      <c r="G31" s="101"/>
      <c r="H31" s="101"/>
      <c r="I31" s="101"/>
      <c r="J31" s="101"/>
      <c r="K31" s="101"/>
      <c r="L31" s="101"/>
      <c r="M31" s="101"/>
      <c r="N31" s="101"/>
      <c r="O31" s="101"/>
      <c r="P31" s="101"/>
      <c r="Q31" s="101"/>
      <c r="R31" s="101"/>
      <c r="S31" s="101"/>
      <c r="T31" s="101"/>
      <c r="U31" s="101"/>
      <c r="V31" s="101"/>
      <c r="W31" s="101"/>
      <c r="X31" s="101"/>
      <c r="Y31" s="101"/>
      <c r="Z31" s="101"/>
      <c r="AA31" s="101"/>
    </row>
    <row r="32" spans="1:27" ht="53.4" thickBot="1" x14ac:dyDescent="0.35">
      <c r="A32" s="105"/>
      <c r="B32" s="103" t="s">
        <v>60</v>
      </c>
      <c r="C32" s="104" t="s">
        <v>9</v>
      </c>
      <c r="D32" s="69" t="s">
        <v>146</v>
      </c>
      <c r="E32" s="101"/>
      <c r="F32" s="101"/>
      <c r="G32" s="101"/>
      <c r="H32" s="101"/>
      <c r="I32" s="101"/>
      <c r="J32" s="101"/>
      <c r="K32" s="101"/>
      <c r="L32" s="101"/>
      <c r="M32" s="101"/>
      <c r="N32" s="101"/>
      <c r="O32" s="101"/>
      <c r="P32" s="101"/>
      <c r="Q32" s="101"/>
      <c r="R32" s="101"/>
      <c r="S32" s="101"/>
      <c r="T32" s="101"/>
      <c r="U32" s="101"/>
      <c r="V32" s="101"/>
      <c r="W32" s="101"/>
      <c r="X32" s="101"/>
      <c r="Y32" s="101"/>
      <c r="Z32" s="101"/>
      <c r="AA32" s="101"/>
    </row>
    <row r="33" spans="1:27" ht="53.4" thickBot="1" x14ac:dyDescent="0.35">
      <c r="A33" s="105"/>
      <c r="B33" s="103" t="s">
        <v>61</v>
      </c>
      <c r="C33" s="104" t="s">
        <v>3</v>
      </c>
      <c r="D33" s="69" t="s">
        <v>147</v>
      </c>
      <c r="E33" s="101"/>
      <c r="F33" s="101"/>
      <c r="G33" s="101"/>
      <c r="H33" s="101"/>
      <c r="I33" s="101"/>
      <c r="J33" s="101"/>
      <c r="K33" s="101"/>
      <c r="L33" s="101"/>
      <c r="M33" s="101"/>
      <c r="N33" s="101"/>
      <c r="O33" s="101"/>
      <c r="P33" s="101"/>
      <c r="Q33" s="101"/>
      <c r="R33" s="101"/>
      <c r="S33" s="101"/>
      <c r="T33" s="101"/>
      <c r="U33" s="101"/>
      <c r="V33" s="101"/>
      <c r="W33" s="101"/>
      <c r="X33" s="101"/>
      <c r="Y33" s="101"/>
      <c r="Z33" s="101"/>
      <c r="AA33" s="101"/>
    </row>
    <row r="34" spans="1:27" ht="16.2" thickBot="1" x14ac:dyDescent="0.35">
      <c r="A34" s="105"/>
      <c r="B34" s="109"/>
      <c r="C34" s="110"/>
      <c r="D34" s="69"/>
      <c r="E34" s="101"/>
      <c r="F34" s="101"/>
      <c r="G34" s="101"/>
      <c r="H34" s="101"/>
      <c r="I34" s="101"/>
      <c r="J34" s="101"/>
      <c r="K34" s="101"/>
      <c r="L34" s="101"/>
      <c r="M34" s="101"/>
      <c r="N34" s="101"/>
      <c r="O34" s="101"/>
      <c r="P34" s="101"/>
      <c r="Q34" s="101"/>
      <c r="R34" s="101"/>
      <c r="S34" s="101"/>
      <c r="T34" s="101"/>
      <c r="U34" s="101"/>
      <c r="V34" s="101"/>
      <c r="W34" s="101"/>
      <c r="X34" s="101"/>
      <c r="Y34" s="101"/>
      <c r="Z34" s="101"/>
      <c r="AA34" s="101"/>
    </row>
    <row r="35" spans="1:27" ht="40.200000000000003" thickBot="1" x14ac:dyDescent="0.35">
      <c r="A35" s="105"/>
      <c r="B35" s="103" t="s">
        <v>92</v>
      </c>
      <c r="C35" s="104" t="s">
        <v>13</v>
      </c>
      <c r="D35" s="69" t="s">
        <v>148</v>
      </c>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spans="1:27" ht="27" thickBot="1" x14ac:dyDescent="0.35">
      <c r="A36" s="105"/>
      <c r="B36" s="103" t="s">
        <v>93</v>
      </c>
      <c r="C36" s="104" t="s">
        <v>13</v>
      </c>
      <c r="D36" s="69" t="s">
        <v>149</v>
      </c>
      <c r="E36" s="101"/>
      <c r="F36" s="101"/>
      <c r="G36" s="101"/>
      <c r="H36" s="101"/>
      <c r="I36" s="101"/>
      <c r="J36" s="101"/>
      <c r="K36" s="101"/>
      <c r="L36" s="101"/>
      <c r="M36" s="101"/>
      <c r="N36" s="101"/>
      <c r="O36" s="101"/>
      <c r="P36" s="101"/>
      <c r="Q36" s="101"/>
      <c r="R36" s="101"/>
      <c r="S36" s="101"/>
      <c r="T36" s="101"/>
      <c r="U36" s="101"/>
      <c r="V36" s="101"/>
      <c r="W36" s="101"/>
      <c r="X36" s="101"/>
      <c r="Y36" s="101"/>
      <c r="Z36" s="101"/>
      <c r="AA36" s="101"/>
    </row>
    <row r="37" spans="1:27" ht="16.2" thickBot="1" x14ac:dyDescent="0.35">
      <c r="A37" s="105"/>
      <c r="B37" s="109"/>
      <c r="C37" s="110"/>
      <c r="D37" s="69"/>
      <c r="E37" s="101"/>
      <c r="F37" s="101"/>
      <c r="G37" s="101"/>
      <c r="H37" s="101"/>
      <c r="I37" s="101"/>
      <c r="J37" s="101"/>
      <c r="K37" s="101"/>
      <c r="L37" s="101"/>
      <c r="M37" s="101"/>
      <c r="N37" s="101"/>
      <c r="O37" s="101"/>
      <c r="P37" s="101"/>
      <c r="Q37" s="101"/>
      <c r="R37" s="101"/>
      <c r="S37" s="101"/>
      <c r="T37" s="101"/>
      <c r="U37" s="101"/>
      <c r="V37" s="101"/>
      <c r="W37" s="101"/>
      <c r="X37" s="101"/>
      <c r="Y37" s="101"/>
      <c r="Z37" s="101"/>
      <c r="AA37" s="101"/>
    </row>
    <row r="38" spans="1:27" ht="27" thickBot="1" x14ac:dyDescent="0.35">
      <c r="A38" s="105"/>
      <c r="B38" s="103" t="s">
        <v>62</v>
      </c>
      <c r="C38" s="104" t="s">
        <v>13</v>
      </c>
      <c r="D38" s="69" t="s">
        <v>150</v>
      </c>
      <c r="E38" s="101"/>
      <c r="F38" s="101"/>
      <c r="G38" s="101"/>
      <c r="H38" s="101"/>
      <c r="I38" s="101"/>
      <c r="J38" s="101"/>
      <c r="K38" s="101"/>
      <c r="L38" s="101"/>
      <c r="M38" s="101"/>
      <c r="N38" s="101"/>
      <c r="O38" s="101"/>
      <c r="P38" s="101"/>
      <c r="Q38" s="101"/>
      <c r="R38" s="101"/>
      <c r="S38" s="101"/>
      <c r="T38" s="101"/>
      <c r="U38" s="101"/>
      <c r="V38" s="101"/>
      <c r="W38" s="101"/>
      <c r="X38" s="101"/>
      <c r="Y38" s="101"/>
      <c r="Z38" s="101"/>
      <c r="AA38" s="101"/>
    </row>
    <row r="39" spans="1:27" ht="27" thickBot="1" x14ac:dyDescent="0.35">
      <c r="A39" s="105"/>
      <c r="B39" s="103" t="s">
        <v>63</v>
      </c>
      <c r="C39" s="104" t="s">
        <v>13</v>
      </c>
      <c r="D39" s="69" t="s">
        <v>151</v>
      </c>
      <c r="E39" s="101"/>
      <c r="F39" s="101"/>
      <c r="G39" s="101"/>
      <c r="H39" s="101"/>
      <c r="I39" s="101"/>
      <c r="J39" s="101"/>
      <c r="K39" s="101"/>
      <c r="L39" s="101"/>
      <c r="M39" s="101"/>
      <c r="N39" s="101"/>
      <c r="O39" s="101"/>
      <c r="P39" s="101"/>
      <c r="Q39" s="101"/>
      <c r="R39" s="101"/>
      <c r="S39" s="101"/>
      <c r="T39" s="101"/>
      <c r="U39" s="101"/>
      <c r="V39" s="101"/>
      <c r="W39" s="101"/>
      <c r="X39" s="101"/>
      <c r="Y39" s="101"/>
      <c r="Z39" s="101"/>
      <c r="AA39" s="101"/>
    </row>
    <row r="40" spans="1:27" ht="16.2" thickBot="1" x14ac:dyDescent="0.35">
      <c r="A40" s="105"/>
      <c r="B40" s="109"/>
      <c r="C40" s="110"/>
      <c r="D40" s="69"/>
      <c r="E40" s="101"/>
      <c r="F40" s="101"/>
      <c r="G40" s="101"/>
      <c r="H40" s="101"/>
      <c r="I40" s="101"/>
      <c r="J40" s="101"/>
      <c r="K40" s="101"/>
      <c r="L40" s="101"/>
      <c r="M40" s="101"/>
      <c r="N40" s="101"/>
      <c r="O40" s="101"/>
      <c r="P40" s="101"/>
      <c r="Q40" s="101"/>
      <c r="R40" s="101"/>
      <c r="S40" s="101"/>
      <c r="T40" s="101"/>
      <c r="U40" s="101"/>
      <c r="V40" s="101"/>
      <c r="W40" s="101"/>
      <c r="X40" s="101"/>
      <c r="Y40" s="101"/>
      <c r="Z40" s="101"/>
      <c r="AA40" s="101"/>
    </row>
    <row r="41" spans="1:27" ht="27" thickBot="1" x14ac:dyDescent="0.35">
      <c r="A41" s="105"/>
      <c r="B41" s="103" t="s">
        <v>120</v>
      </c>
      <c r="C41" s="104" t="s">
        <v>13</v>
      </c>
      <c r="D41" s="69" t="s">
        <v>152</v>
      </c>
      <c r="E41" s="101"/>
      <c r="F41" s="101"/>
      <c r="G41" s="101"/>
      <c r="H41" s="101"/>
      <c r="I41" s="101"/>
      <c r="J41" s="101"/>
      <c r="K41" s="101"/>
      <c r="L41" s="101"/>
      <c r="M41" s="101"/>
      <c r="N41" s="101"/>
      <c r="O41" s="101"/>
      <c r="P41" s="101"/>
      <c r="Q41" s="101"/>
      <c r="R41" s="101"/>
      <c r="S41" s="101"/>
      <c r="T41" s="101"/>
      <c r="U41" s="101"/>
      <c r="V41" s="101"/>
      <c r="W41" s="101"/>
      <c r="X41" s="101"/>
      <c r="Y41" s="101"/>
      <c r="Z41" s="101"/>
      <c r="AA41" s="101"/>
    </row>
    <row r="42" spans="1:27" ht="27" thickBot="1" x14ac:dyDescent="0.35">
      <c r="A42" s="105"/>
      <c r="B42" s="103" t="s">
        <v>121</v>
      </c>
      <c r="C42" s="104" t="s">
        <v>13</v>
      </c>
      <c r="D42" s="69" t="s">
        <v>153</v>
      </c>
      <c r="E42" s="101"/>
      <c r="F42" s="101"/>
      <c r="G42" s="101"/>
      <c r="H42" s="101"/>
      <c r="I42" s="101"/>
      <c r="J42" s="101"/>
      <c r="K42" s="101"/>
      <c r="L42" s="101"/>
      <c r="M42" s="101"/>
      <c r="N42" s="101"/>
      <c r="O42" s="101"/>
      <c r="P42" s="101"/>
      <c r="Q42" s="101"/>
      <c r="R42" s="101"/>
      <c r="S42" s="101"/>
      <c r="T42" s="101"/>
      <c r="U42" s="101"/>
      <c r="V42" s="101"/>
      <c r="W42" s="101"/>
      <c r="X42" s="101"/>
      <c r="Y42" s="101"/>
      <c r="Z42" s="101"/>
      <c r="AA42" s="101"/>
    </row>
    <row r="43" spans="1:27" ht="16.2" thickBot="1" x14ac:dyDescent="0.35">
      <c r="A43" s="105"/>
      <c r="B43" s="109"/>
      <c r="C43" s="110"/>
      <c r="D43" s="69"/>
      <c r="E43" s="101"/>
      <c r="F43" s="101"/>
      <c r="G43" s="101"/>
      <c r="H43" s="101"/>
      <c r="I43" s="101"/>
      <c r="J43" s="101"/>
      <c r="K43" s="101"/>
      <c r="L43" s="101"/>
      <c r="M43" s="101"/>
      <c r="N43" s="101"/>
      <c r="O43" s="101"/>
      <c r="P43" s="101"/>
      <c r="Q43" s="101"/>
      <c r="R43" s="101"/>
      <c r="S43" s="101"/>
      <c r="T43" s="101"/>
      <c r="U43" s="101"/>
      <c r="V43" s="101"/>
      <c r="W43" s="101"/>
      <c r="X43" s="101"/>
      <c r="Y43" s="101"/>
      <c r="Z43" s="101"/>
      <c r="AA43" s="101"/>
    </row>
    <row r="44" spans="1:27" ht="16.2" thickBot="1" x14ac:dyDescent="0.35">
      <c r="A44" s="107"/>
      <c r="B44" s="107"/>
      <c r="C44" s="111"/>
      <c r="D44" s="69"/>
      <c r="E44" s="101"/>
      <c r="F44" s="101"/>
      <c r="G44" s="101"/>
      <c r="H44" s="101"/>
      <c r="I44" s="101"/>
      <c r="J44" s="101"/>
      <c r="K44" s="101"/>
      <c r="L44" s="101"/>
      <c r="M44" s="101"/>
      <c r="N44" s="101"/>
      <c r="O44" s="101"/>
      <c r="P44" s="101"/>
      <c r="Q44" s="101"/>
      <c r="R44" s="101"/>
      <c r="S44" s="101"/>
      <c r="T44" s="101"/>
      <c r="U44" s="101"/>
      <c r="V44" s="101"/>
      <c r="W44" s="101"/>
      <c r="X44" s="101"/>
      <c r="Y44" s="101"/>
      <c r="Z44" s="101"/>
      <c r="AA44" s="101"/>
    </row>
    <row r="45" spans="1:27" ht="53.4" thickBot="1" x14ac:dyDescent="0.35">
      <c r="A45" s="102" t="s">
        <v>104</v>
      </c>
      <c r="B45" s="103" t="s">
        <v>154</v>
      </c>
      <c r="C45" s="104" t="s">
        <v>105</v>
      </c>
      <c r="D45" s="69" t="s">
        <v>155</v>
      </c>
      <c r="E45" s="101"/>
      <c r="F45" s="101"/>
      <c r="G45" s="101"/>
      <c r="H45" s="101"/>
      <c r="I45" s="101"/>
      <c r="J45" s="101"/>
      <c r="K45" s="101"/>
      <c r="L45" s="101"/>
      <c r="M45" s="101"/>
      <c r="N45" s="101"/>
      <c r="O45" s="101"/>
      <c r="P45" s="101"/>
      <c r="Q45" s="101"/>
      <c r="R45" s="101"/>
      <c r="S45" s="101"/>
      <c r="T45" s="101"/>
      <c r="U45" s="101"/>
      <c r="V45" s="101"/>
      <c r="W45" s="101"/>
      <c r="X45" s="101"/>
      <c r="Y45" s="101"/>
      <c r="Z45" s="101"/>
      <c r="AA45" s="101"/>
    </row>
    <row r="46" spans="1:27" ht="27" thickBot="1" x14ac:dyDescent="0.35">
      <c r="A46" s="105"/>
      <c r="B46" s="104" t="s">
        <v>156</v>
      </c>
      <c r="C46" s="104" t="s">
        <v>157</v>
      </c>
      <c r="D46" s="69" t="s">
        <v>158</v>
      </c>
      <c r="E46" s="101"/>
      <c r="F46" s="101"/>
      <c r="G46" s="101"/>
      <c r="H46" s="101"/>
      <c r="I46" s="101"/>
      <c r="J46" s="101"/>
      <c r="K46" s="101"/>
      <c r="L46" s="101"/>
      <c r="M46" s="101"/>
      <c r="N46" s="101"/>
      <c r="O46" s="101"/>
      <c r="P46" s="101"/>
      <c r="Q46" s="101"/>
      <c r="R46" s="101"/>
      <c r="S46" s="101"/>
      <c r="T46" s="101"/>
      <c r="U46" s="101"/>
      <c r="V46" s="101"/>
      <c r="W46" s="101"/>
      <c r="X46" s="101"/>
      <c r="Y46" s="101"/>
      <c r="Z46" s="101"/>
      <c r="AA46" s="101"/>
    </row>
    <row r="47" spans="1:27" ht="16.2" thickBot="1" x14ac:dyDescent="0.35">
      <c r="A47" s="105"/>
      <c r="B47" s="109"/>
      <c r="C47" s="110"/>
      <c r="D47" s="69"/>
      <c r="E47" s="101"/>
      <c r="F47" s="101"/>
      <c r="G47" s="101"/>
      <c r="H47" s="101"/>
      <c r="I47" s="101"/>
      <c r="J47" s="101"/>
      <c r="K47" s="101"/>
      <c r="L47" s="101"/>
      <c r="M47" s="101"/>
      <c r="N47" s="101"/>
      <c r="O47" s="101"/>
      <c r="P47" s="101"/>
      <c r="Q47" s="101"/>
      <c r="R47" s="101"/>
      <c r="S47" s="101"/>
      <c r="T47" s="101"/>
      <c r="U47" s="101"/>
      <c r="V47" s="101"/>
      <c r="W47" s="101"/>
      <c r="X47" s="101"/>
      <c r="Y47" s="101"/>
      <c r="Z47" s="101"/>
      <c r="AA47" s="101"/>
    </row>
    <row r="48" spans="1:27" ht="16.2" thickBot="1" x14ac:dyDescent="0.35">
      <c r="A48" s="106"/>
      <c r="B48" s="107"/>
      <c r="C48" s="111"/>
      <c r="D48" s="69"/>
      <c r="E48" s="101"/>
      <c r="F48" s="101"/>
      <c r="G48" s="101"/>
      <c r="H48" s="101"/>
      <c r="I48" s="101"/>
      <c r="J48" s="101"/>
      <c r="K48" s="101"/>
      <c r="L48" s="101"/>
      <c r="M48" s="101"/>
      <c r="N48" s="101"/>
      <c r="O48" s="101"/>
      <c r="P48" s="101"/>
      <c r="Q48" s="101"/>
      <c r="R48" s="101"/>
      <c r="S48" s="101"/>
      <c r="T48" s="101"/>
      <c r="U48" s="101"/>
      <c r="V48" s="101"/>
      <c r="W48" s="101"/>
      <c r="X48" s="101"/>
      <c r="Y48" s="101"/>
      <c r="Z48" s="101"/>
      <c r="AA48" s="101"/>
    </row>
    <row r="49" spans="1:27" ht="16.2" thickBot="1" x14ac:dyDescent="0.35">
      <c r="A49" s="102" t="s">
        <v>75</v>
      </c>
      <c r="B49" s="103" t="s">
        <v>70</v>
      </c>
      <c r="C49" s="104" t="s">
        <v>10</v>
      </c>
      <c r="D49" s="69" t="s">
        <v>159</v>
      </c>
      <c r="E49" s="101"/>
      <c r="F49" s="101"/>
      <c r="G49" s="101"/>
      <c r="H49" s="101"/>
      <c r="I49" s="101"/>
      <c r="J49" s="101"/>
      <c r="K49" s="101"/>
      <c r="L49" s="101"/>
      <c r="M49" s="101"/>
      <c r="N49" s="101"/>
      <c r="O49" s="101"/>
      <c r="P49" s="101"/>
      <c r="Q49" s="101"/>
      <c r="R49" s="101"/>
      <c r="S49" s="101"/>
      <c r="T49" s="101"/>
      <c r="U49" s="101"/>
      <c r="V49" s="101"/>
      <c r="W49" s="101"/>
      <c r="X49" s="101"/>
      <c r="Y49" s="101"/>
      <c r="Z49" s="101"/>
      <c r="AA49" s="101"/>
    </row>
    <row r="50" spans="1:27" ht="16.2" thickBot="1" x14ac:dyDescent="0.35">
      <c r="A50" s="105"/>
      <c r="B50" s="103" t="s">
        <v>34</v>
      </c>
      <c r="C50" s="104" t="s">
        <v>35</v>
      </c>
      <c r="D50" s="69" t="s">
        <v>160</v>
      </c>
      <c r="E50" s="101"/>
      <c r="F50" s="101"/>
      <c r="G50" s="101"/>
      <c r="H50" s="101"/>
      <c r="I50" s="101"/>
      <c r="J50" s="101"/>
      <c r="K50" s="101"/>
      <c r="L50" s="101"/>
      <c r="M50" s="101"/>
      <c r="N50" s="101"/>
      <c r="O50" s="101"/>
      <c r="P50" s="101"/>
      <c r="Q50" s="101"/>
      <c r="R50" s="101"/>
      <c r="S50" s="101"/>
      <c r="T50" s="101"/>
      <c r="U50" s="101"/>
      <c r="V50" s="101"/>
      <c r="W50" s="101"/>
      <c r="X50" s="101"/>
      <c r="Y50" s="101"/>
      <c r="Z50" s="101"/>
      <c r="AA50" s="101"/>
    </row>
    <row r="51" spans="1:27" ht="16.2" thickBot="1" x14ac:dyDescent="0.35">
      <c r="A51" s="105"/>
      <c r="B51" s="109"/>
      <c r="C51" s="110"/>
      <c r="D51" s="69"/>
      <c r="E51" s="101"/>
      <c r="F51" s="101"/>
      <c r="G51" s="101"/>
      <c r="H51" s="101"/>
      <c r="I51" s="101"/>
      <c r="J51" s="101"/>
      <c r="K51" s="101"/>
      <c r="L51" s="101"/>
      <c r="M51" s="101"/>
      <c r="N51" s="101"/>
      <c r="O51" s="101"/>
      <c r="P51" s="101"/>
      <c r="Q51" s="101"/>
      <c r="R51" s="101"/>
      <c r="S51" s="101"/>
      <c r="T51" s="101"/>
      <c r="U51" s="101"/>
      <c r="V51" s="101"/>
      <c r="W51" s="101"/>
      <c r="X51" s="101"/>
      <c r="Y51" s="101"/>
      <c r="Z51" s="101"/>
      <c r="AA51" s="101"/>
    </row>
    <row r="52" spans="1:27" ht="40.200000000000003" thickBot="1" x14ac:dyDescent="0.35">
      <c r="A52" s="105"/>
      <c r="B52" s="113" t="s">
        <v>218</v>
      </c>
      <c r="C52" s="110"/>
      <c r="D52" s="69" t="s">
        <v>161</v>
      </c>
      <c r="E52" s="101"/>
      <c r="F52" s="101"/>
      <c r="G52" s="101"/>
      <c r="H52" s="101"/>
      <c r="I52" s="101"/>
      <c r="J52" s="101"/>
      <c r="K52" s="101"/>
      <c r="L52" s="101"/>
      <c r="M52" s="101"/>
      <c r="N52" s="101"/>
      <c r="O52" s="101"/>
      <c r="P52" s="101"/>
      <c r="Q52" s="101"/>
      <c r="R52" s="101"/>
      <c r="S52" s="101"/>
      <c r="T52" s="101"/>
      <c r="U52" s="101"/>
      <c r="V52" s="101"/>
      <c r="W52" s="101"/>
      <c r="X52" s="101"/>
      <c r="Y52" s="101"/>
      <c r="Z52" s="101"/>
      <c r="AA52" s="101"/>
    </row>
    <row r="53" spans="1:27" ht="53.4" thickBot="1" x14ac:dyDescent="0.35">
      <c r="A53" s="105"/>
      <c r="B53" s="103" t="s">
        <v>39</v>
      </c>
      <c r="C53" s="110"/>
      <c r="D53" s="69" t="s">
        <v>162</v>
      </c>
      <c r="E53" s="101"/>
      <c r="F53" s="101"/>
      <c r="G53" s="101"/>
      <c r="H53" s="101"/>
      <c r="I53" s="101"/>
      <c r="J53" s="101"/>
      <c r="K53" s="101"/>
      <c r="L53" s="101"/>
      <c r="M53" s="101"/>
      <c r="N53" s="101"/>
      <c r="O53" s="101"/>
      <c r="P53" s="101"/>
      <c r="Q53" s="101"/>
      <c r="R53" s="101"/>
      <c r="S53" s="101"/>
      <c r="T53" s="101"/>
      <c r="U53" s="101"/>
      <c r="V53" s="101"/>
      <c r="W53" s="101"/>
      <c r="X53" s="101"/>
      <c r="Y53" s="101"/>
      <c r="Z53" s="101"/>
      <c r="AA53" s="101"/>
    </row>
    <row r="54" spans="1:27" ht="40.200000000000003" thickBot="1" x14ac:dyDescent="0.35">
      <c r="A54" s="105"/>
      <c r="B54" s="103" t="s">
        <v>103</v>
      </c>
      <c r="C54" s="110"/>
      <c r="D54" s="69" t="s">
        <v>163</v>
      </c>
      <c r="E54" s="101"/>
      <c r="F54" s="101"/>
      <c r="G54" s="101"/>
      <c r="H54" s="101"/>
      <c r="I54" s="101"/>
      <c r="J54" s="101"/>
      <c r="K54" s="101"/>
      <c r="L54" s="101"/>
      <c r="M54" s="101"/>
      <c r="N54" s="101"/>
      <c r="O54" s="101"/>
      <c r="P54" s="101"/>
      <c r="Q54" s="101"/>
      <c r="R54" s="101"/>
      <c r="S54" s="101"/>
      <c r="T54" s="101"/>
      <c r="U54" s="101"/>
      <c r="V54" s="101"/>
      <c r="W54" s="101"/>
      <c r="X54" s="101"/>
      <c r="Y54" s="101"/>
      <c r="Z54" s="101"/>
      <c r="AA54" s="101"/>
    </row>
    <row r="55" spans="1:27" ht="16.2" thickBot="1" x14ac:dyDescent="0.35">
      <c r="A55" s="105"/>
      <c r="B55" s="109"/>
      <c r="C55" s="110"/>
      <c r="D55" s="69"/>
      <c r="E55" s="101"/>
      <c r="F55" s="101"/>
      <c r="G55" s="101"/>
      <c r="H55" s="101"/>
      <c r="I55" s="101"/>
      <c r="J55" s="101"/>
      <c r="K55" s="101"/>
      <c r="L55" s="101"/>
      <c r="M55" s="101"/>
      <c r="N55" s="101"/>
      <c r="O55" s="101"/>
      <c r="P55" s="101"/>
      <c r="Q55" s="101"/>
      <c r="R55" s="101"/>
      <c r="S55" s="101"/>
      <c r="T55" s="101"/>
      <c r="U55" s="101"/>
      <c r="V55" s="101"/>
      <c r="W55" s="101"/>
      <c r="X55" s="101"/>
      <c r="Y55" s="101"/>
      <c r="Z55" s="101"/>
      <c r="AA55" s="101"/>
    </row>
    <row r="56" spans="1:27" ht="16.2" thickBot="1" x14ac:dyDescent="0.35">
      <c r="A56" s="105"/>
      <c r="B56" s="103" t="s">
        <v>71</v>
      </c>
      <c r="C56" s="104" t="s">
        <v>9</v>
      </c>
      <c r="D56" s="69" t="s">
        <v>164</v>
      </c>
      <c r="E56" s="101"/>
      <c r="F56" s="101"/>
      <c r="G56" s="101"/>
      <c r="H56" s="101"/>
      <c r="I56" s="101"/>
      <c r="J56" s="101"/>
      <c r="K56" s="101"/>
      <c r="L56" s="101"/>
      <c r="M56" s="101"/>
      <c r="N56" s="101"/>
      <c r="O56" s="101"/>
      <c r="P56" s="101"/>
      <c r="Q56" s="101"/>
      <c r="R56" s="101"/>
      <c r="S56" s="101"/>
      <c r="T56" s="101"/>
      <c r="U56" s="101"/>
      <c r="V56" s="101"/>
      <c r="W56" s="101"/>
      <c r="X56" s="101"/>
      <c r="Y56" s="101"/>
      <c r="Z56" s="101"/>
      <c r="AA56" s="101"/>
    </row>
    <row r="57" spans="1:27" ht="16.2" thickBot="1" x14ac:dyDescent="0.35">
      <c r="A57" s="105"/>
      <c r="B57" s="103" t="s">
        <v>73</v>
      </c>
      <c r="C57" s="104" t="s">
        <v>9</v>
      </c>
      <c r="D57" s="69" t="s">
        <v>165</v>
      </c>
      <c r="E57" s="101"/>
      <c r="F57" s="101"/>
      <c r="G57" s="101"/>
      <c r="H57" s="101"/>
      <c r="I57" s="101"/>
      <c r="J57" s="101"/>
      <c r="K57" s="101"/>
      <c r="L57" s="101"/>
      <c r="M57" s="101"/>
      <c r="N57" s="101"/>
      <c r="O57" s="101"/>
      <c r="P57" s="101"/>
      <c r="Q57" s="101"/>
      <c r="R57" s="101"/>
      <c r="S57" s="101"/>
      <c r="T57" s="101"/>
      <c r="U57" s="101"/>
      <c r="V57" s="101"/>
      <c r="W57" s="101"/>
      <c r="X57" s="101"/>
      <c r="Y57" s="101"/>
      <c r="Z57" s="101"/>
      <c r="AA57" s="101"/>
    </row>
    <row r="58" spans="1:27" ht="16.2" thickBot="1" x14ac:dyDescent="0.35">
      <c r="A58" s="105"/>
      <c r="B58" s="103" t="s">
        <v>74</v>
      </c>
      <c r="C58" s="104" t="s">
        <v>9</v>
      </c>
      <c r="D58" s="69" t="s">
        <v>166</v>
      </c>
      <c r="E58" s="101"/>
      <c r="F58" s="101"/>
      <c r="G58" s="101"/>
      <c r="H58" s="101"/>
      <c r="I58" s="101"/>
      <c r="J58" s="101"/>
      <c r="K58" s="101"/>
      <c r="L58" s="101"/>
      <c r="M58" s="101"/>
      <c r="N58" s="101"/>
      <c r="O58" s="101"/>
      <c r="P58" s="101"/>
      <c r="Q58" s="101"/>
      <c r="R58" s="101"/>
      <c r="S58" s="101"/>
      <c r="T58" s="101"/>
      <c r="U58" s="101"/>
      <c r="V58" s="101"/>
      <c r="W58" s="101"/>
      <c r="X58" s="101"/>
      <c r="Y58" s="101"/>
      <c r="Z58" s="101"/>
      <c r="AA58" s="101"/>
    </row>
    <row r="59" spans="1:27" ht="16.2" thickBot="1" x14ac:dyDescent="0.35">
      <c r="A59" s="105"/>
      <c r="B59" s="109"/>
      <c r="C59" s="110"/>
      <c r="D59" s="69"/>
      <c r="E59" s="101"/>
      <c r="F59" s="101"/>
      <c r="G59" s="101"/>
      <c r="H59" s="101"/>
      <c r="I59" s="101"/>
      <c r="J59" s="101"/>
      <c r="K59" s="101"/>
      <c r="L59" s="101"/>
      <c r="M59" s="101"/>
      <c r="N59" s="101"/>
      <c r="O59" s="101"/>
      <c r="P59" s="101"/>
      <c r="Q59" s="101"/>
      <c r="R59" s="101"/>
      <c r="S59" s="101"/>
      <c r="T59" s="101"/>
      <c r="U59" s="101"/>
      <c r="V59" s="101"/>
      <c r="W59" s="101"/>
      <c r="X59" s="101"/>
      <c r="Y59" s="101"/>
      <c r="Z59" s="101"/>
      <c r="AA59" s="101"/>
    </row>
    <row r="60" spans="1:27" ht="16.2" thickBot="1" x14ac:dyDescent="0.35">
      <c r="A60" s="106"/>
      <c r="B60" s="107"/>
      <c r="C60" s="111"/>
      <c r="D60" s="69"/>
      <c r="E60" s="101"/>
      <c r="F60" s="101"/>
      <c r="G60" s="101"/>
      <c r="H60" s="101"/>
      <c r="I60" s="101"/>
      <c r="J60" s="101"/>
      <c r="K60" s="101"/>
      <c r="L60" s="101"/>
      <c r="M60" s="101"/>
      <c r="N60" s="101"/>
      <c r="O60" s="101"/>
      <c r="P60" s="101"/>
      <c r="Q60" s="101"/>
      <c r="R60" s="101"/>
      <c r="S60" s="101"/>
      <c r="T60" s="101"/>
      <c r="U60" s="101"/>
      <c r="V60" s="101"/>
      <c r="W60" s="101"/>
      <c r="X60" s="101"/>
      <c r="Y60" s="101"/>
      <c r="Z60" s="101"/>
      <c r="AA60" s="101"/>
    </row>
    <row r="61" spans="1:27" ht="16.2" thickBot="1" x14ac:dyDescent="0.35">
      <c r="A61" s="101"/>
      <c r="B61" s="101"/>
      <c r="C61" s="101"/>
      <c r="D61" s="69"/>
      <c r="E61" s="101"/>
      <c r="F61" s="101"/>
      <c r="G61" s="101"/>
      <c r="H61" s="101"/>
      <c r="I61" s="101"/>
      <c r="J61" s="101"/>
      <c r="K61" s="101"/>
      <c r="L61" s="101"/>
      <c r="M61" s="101"/>
      <c r="N61" s="101"/>
      <c r="O61" s="101"/>
      <c r="P61" s="101"/>
      <c r="Q61" s="101"/>
      <c r="R61" s="101"/>
      <c r="S61" s="101"/>
      <c r="T61" s="101"/>
      <c r="U61" s="101"/>
      <c r="V61" s="101"/>
      <c r="W61" s="101"/>
      <c r="X61" s="101"/>
      <c r="Y61" s="101"/>
      <c r="Z61" s="101"/>
      <c r="AA61" s="101"/>
    </row>
    <row r="62" spans="1:27" ht="16.2" thickBot="1" x14ac:dyDescent="0.35">
      <c r="A62" s="101"/>
      <c r="B62" s="101"/>
      <c r="C62" s="101"/>
      <c r="D62" s="69"/>
      <c r="E62" s="101"/>
      <c r="F62" s="101"/>
      <c r="G62" s="101"/>
      <c r="H62" s="101"/>
      <c r="I62" s="101"/>
      <c r="J62" s="101"/>
      <c r="K62" s="101"/>
      <c r="L62" s="101"/>
      <c r="M62" s="101"/>
      <c r="N62" s="101"/>
      <c r="O62" s="101"/>
      <c r="P62" s="101"/>
      <c r="Q62" s="101"/>
      <c r="R62" s="101"/>
      <c r="S62" s="101"/>
      <c r="T62" s="101"/>
      <c r="U62" s="101"/>
      <c r="V62" s="101"/>
      <c r="W62" s="101"/>
      <c r="X62" s="101"/>
      <c r="Y62" s="101"/>
      <c r="Z62" s="101"/>
      <c r="AA62" s="101"/>
    </row>
    <row r="63" spans="1:27" ht="16.2" thickBot="1" x14ac:dyDescent="0.35">
      <c r="A63" s="101"/>
      <c r="B63" s="101"/>
      <c r="C63" s="101"/>
      <c r="D63" s="69"/>
      <c r="E63" s="101"/>
      <c r="F63" s="101"/>
      <c r="G63" s="101"/>
      <c r="H63" s="101"/>
      <c r="I63" s="101"/>
      <c r="J63" s="101"/>
      <c r="K63" s="101"/>
      <c r="L63" s="101"/>
      <c r="M63" s="101"/>
      <c r="N63" s="101"/>
      <c r="O63" s="101"/>
      <c r="P63" s="101"/>
      <c r="Q63" s="101"/>
      <c r="R63" s="101"/>
      <c r="S63" s="101"/>
      <c r="T63" s="101"/>
      <c r="U63" s="101"/>
      <c r="V63" s="101"/>
      <c r="W63" s="101"/>
      <c r="X63" s="101"/>
      <c r="Y63" s="101"/>
      <c r="Z63" s="101"/>
      <c r="AA63" s="101"/>
    </row>
    <row r="64" spans="1:27" ht="16.2" thickBot="1" x14ac:dyDescent="0.35">
      <c r="A64" s="101"/>
      <c r="B64" s="101"/>
      <c r="C64" s="101"/>
      <c r="D64" s="69"/>
      <c r="E64" s="101"/>
      <c r="F64" s="101"/>
      <c r="G64" s="101"/>
      <c r="H64" s="101"/>
      <c r="I64" s="101"/>
      <c r="J64" s="101"/>
      <c r="K64" s="101"/>
      <c r="L64" s="101"/>
      <c r="M64" s="101"/>
      <c r="N64" s="101"/>
      <c r="O64" s="101"/>
      <c r="P64" s="101"/>
      <c r="Q64" s="101"/>
      <c r="R64" s="101"/>
      <c r="S64" s="101"/>
      <c r="T64" s="101"/>
      <c r="U64" s="101"/>
      <c r="V64" s="101"/>
      <c r="W64" s="101"/>
      <c r="X64" s="101"/>
      <c r="Y64" s="101"/>
      <c r="Z64" s="101"/>
      <c r="AA64" s="101"/>
    </row>
    <row r="65" spans="1:27" ht="16.2" thickBot="1" x14ac:dyDescent="0.35">
      <c r="A65" s="101"/>
      <c r="B65" s="101"/>
      <c r="C65" s="101"/>
      <c r="D65" s="69"/>
      <c r="E65" s="101"/>
      <c r="F65" s="101"/>
      <c r="G65" s="101"/>
      <c r="H65" s="101"/>
      <c r="I65" s="101"/>
      <c r="J65" s="101"/>
      <c r="K65" s="101"/>
      <c r="L65" s="101"/>
      <c r="M65" s="101"/>
      <c r="N65" s="101"/>
      <c r="O65" s="101"/>
      <c r="P65" s="101"/>
      <c r="Q65" s="101"/>
      <c r="R65" s="101"/>
      <c r="S65" s="101"/>
      <c r="T65" s="101"/>
      <c r="U65" s="101"/>
      <c r="V65" s="101"/>
      <c r="W65" s="101"/>
      <c r="X65" s="101"/>
      <c r="Y65" s="101"/>
      <c r="Z65" s="101"/>
      <c r="AA65" s="101"/>
    </row>
    <row r="66" spans="1:27" ht="16.2" thickBot="1" x14ac:dyDescent="0.35">
      <c r="A66" s="101"/>
      <c r="B66" s="101"/>
      <c r="C66" s="101"/>
      <c r="D66" s="69"/>
      <c r="E66" s="101"/>
      <c r="F66" s="101"/>
      <c r="G66" s="101"/>
      <c r="H66" s="101"/>
      <c r="I66" s="101"/>
      <c r="J66" s="101"/>
      <c r="K66" s="101"/>
      <c r="L66" s="101"/>
      <c r="M66" s="101"/>
      <c r="N66" s="101"/>
      <c r="O66" s="101"/>
      <c r="P66" s="101"/>
      <c r="Q66" s="101"/>
      <c r="R66" s="101"/>
      <c r="S66" s="101"/>
      <c r="T66" s="101"/>
      <c r="U66" s="101"/>
      <c r="V66" s="101"/>
      <c r="W66" s="101"/>
      <c r="X66" s="101"/>
      <c r="Y66" s="101"/>
      <c r="Z66" s="101"/>
      <c r="AA66" s="101"/>
    </row>
    <row r="67" spans="1:27" ht="16.2" thickBot="1" x14ac:dyDescent="0.35">
      <c r="A67" s="101"/>
      <c r="B67" s="101"/>
      <c r="C67" s="101"/>
      <c r="D67" s="69"/>
      <c r="E67" s="101"/>
      <c r="F67" s="101"/>
      <c r="G67" s="101"/>
      <c r="H67" s="101"/>
      <c r="I67" s="101"/>
      <c r="J67" s="101"/>
      <c r="K67" s="101"/>
      <c r="L67" s="101"/>
      <c r="M67" s="101"/>
      <c r="N67" s="101"/>
      <c r="O67" s="101"/>
      <c r="P67" s="101"/>
      <c r="Q67" s="101"/>
      <c r="R67" s="101"/>
      <c r="S67" s="101"/>
      <c r="T67" s="101"/>
      <c r="U67" s="101"/>
      <c r="V67" s="101"/>
      <c r="W67" s="101"/>
      <c r="X67" s="101"/>
      <c r="Y67" s="101"/>
      <c r="Z67" s="101"/>
      <c r="AA67" s="101"/>
    </row>
    <row r="68" spans="1:27" ht="16.2" thickBot="1" x14ac:dyDescent="0.35">
      <c r="A68" s="101"/>
      <c r="B68" s="101"/>
      <c r="C68" s="101"/>
      <c r="D68" s="69"/>
      <c r="E68" s="101"/>
      <c r="F68" s="101"/>
      <c r="G68" s="101"/>
      <c r="H68" s="101"/>
      <c r="I68" s="101"/>
      <c r="J68" s="101"/>
      <c r="K68" s="101"/>
      <c r="L68" s="101"/>
      <c r="M68" s="101"/>
      <c r="N68" s="101"/>
      <c r="O68" s="101"/>
      <c r="P68" s="101"/>
      <c r="Q68" s="101"/>
      <c r="R68" s="101"/>
      <c r="S68" s="101"/>
      <c r="T68" s="101"/>
      <c r="U68" s="101"/>
      <c r="V68" s="101"/>
      <c r="W68" s="101"/>
      <c r="X68" s="101"/>
      <c r="Y68" s="101"/>
      <c r="Z68" s="101"/>
      <c r="AA68" s="101"/>
    </row>
    <row r="69" spans="1:27" ht="16.2" thickBot="1" x14ac:dyDescent="0.35">
      <c r="A69" s="101"/>
      <c r="B69" s="101"/>
      <c r="C69" s="101"/>
      <c r="D69" s="69"/>
      <c r="E69" s="101"/>
      <c r="F69" s="101"/>
      <c r="G69" s="101"/>
      <c r="H69" s="101"/>
      <c r="I69" s="101"/>
      <c r="J69" s="101"/>
      <c r="K69" s="101"/>
      <c r="L69" s="101"/>
      <c r="M69" s="101"/>
      <c r="N69" s="101"/>
      <c r="O69" s="101"/>
      <c r="P69" s="101"/>
      <c r="Q69" s="101"/>
      <c r="R69" s="101"/>
      <c r="S69" s="101"/>
      <c r="T69" s="101"/>
      <c r="U69" s="101"/>
      <c r="V69" s="101"/>
      <c r="W69" s="101"/>
      <c r="X69" s="101"/>
      <c r="Y69" s="101"/>
      <c r="Z69" s="101"/>
      <c r="AA69" s="101"/>
    </row>
    <row r="70" spans="1:27" ht="16.2" thickBot="1" x14ac:dyDescent="0.35">
      <c r="A70" s="101"/>
      <c r="B70" s="101"/>
      <c r="C70" s="101"/>
      <c r="D70" s="69"/>
      <c r="E70" s="101"/>
      <c r="F70" s="101"/>
      <c r="G70" s="101"/>
      <c r="H70" s="101"/>
      <c r="I70" s="101"/>
      <c r="J70" s="101"/>
      <c r="K70" s="101"/>
      <c r="L70" s="101"/>
      <c r="M70" s="101"/>
      <c r="N70" s="101"/>
      <c r="O70" s="101"/>
      <c r="P70" s="101"/>
      <c r="Q70" s="101"/>
      <c r="R70" s="101"/>
      <c r="S70" s="101"/>
      <c r="T70" s="101"/>
      <c r="U70" s="101"/>
      <c r="V70" s="101"/>
      <c r="W70" s="101"/>
      <c r="X70" s="101"/>
      <c r="Y70" s="101"/>
      <c r="Z70" s="101"/>
      <c r="AA70" s="101"/>
    </row>
    <row r="71" spans="1:27" ht="16.2" thickBot="1" x14ac:dyDescent="0.35">
      <c r="A71" s="101"/>
      <c r="B71" s="101"/>
      <c r="C71" s="101"/>
      <c r="D71" s="69"/>
      <c r="E71" s="101"/>
      <c r="F71" s="101"/>
      <c r="G71" s="101"/>
      <c r="H71" s="101"/>
      <c r="I71" s="101"/>
      <c r="J71" s="101"/>
      <c r="K71" s="101"/>
      <c r="L71" s="101"/>
      <c r="M71" s="101"/>
      <c r="N71" s="101"/>
      <c r="O71" s="101"/>
      <c r="P71" s="101"/>
      <c r="Q71" s="101"/>
      <c r="R71" s="101"/>
      <c r="S71" s="101"/>
      <c r="T71" s="101"/>
      <c r="U71" s="101"/>
      <c r="V71" s="101"/>
      <c r="W71" s="101"/>
      <c r="X71" s="101"/>
      <c r="Y71" s="101"/>
      <c r="Z71" s="101"/>
      <c r="AA71" s="101"/>
    </row>
    <row r="72" spans="1:27" ht="16.2" thickBot="1" x14ac:dyDescent="0.35">
      <c r="A72" s="101"/>
      <c r="B72" s="101"/>
      <c r="C72" s="101"/>
      <c r="D72" s="69"/>
      <c r="E72" s="101"/>
      <c r="F72" s="101"/>
      <c r="G72" s="101"/>
      <c r="H72" s="101"/>
      <c r="I72" s="101"/>
      <c r="J72" s="101"/>
      <c r="K72" s="101"/>
      <c r="L72" s="101"/>
      <c r="M72" s="101"/>
      <c r="N72" s="101"/>
      <c r="O72" s="101"/>
      <c r="P72" s="101"/>
      <c r="Q72" s="101"/>
      <c r="R72" s="101"/>
      <c r="S72" s="101"/>
      <c r="T72" s="101"/>
      <c r="U72" s="101"/>
      <c r="V72" s="101"/>
      <c r="W72" s="101"/>
      <c r="X72" s="101"/>
      <c r="Y72" s="101"/>
      <c r="Z72" s="101"/>
      <c r="AA72" s="101"/>
    </row>
    <row r="73" spans="1:27" ht="16.2" thickBot="1" x14ac:dyDescent="0.35">
      <c r="A73" s="101"/>
      <c r="B73" s="101"/>
      <c r="C73" s="101"/>
      <c r="D73" s="69"/>
      <c r="E73" s="101"/>
      <c r="F73" s="101"/>
      <c r="G73" s="101"/>
      <c r="H73" s="101"/>
      <c r="I73" s="101"/>
      <c r="J73" s="101"/>
      <c r="K73" s="101"/>
      <c r="L73" s="101"/>
      <c r="M73" s="101"/>
      <c r="N73" s="101"/>
      <c r="O73" s="101"/>
      <c r="P73" s="101"/>
      <c r="Q73" s="101"/>
      <c r="R73" s="101"/>
      <c r="S73" s="101"/>
      <c r="T73" s="101"/>
      <c r="U73" s="101"/>
      <c r="V73" s="101"/>
      <c r="W73" s="101"/>
      <c r="X73" s="101"/>
      <c r="Y73" s="101"/>
      <c r="Z73" s="101"/>
      <c r="AA73" s="101"/>
    </row>
    <row r="74" spans="1:27" ht="16.2" thickBot="1" x14ac:dyDescent="0.35">
      <c r="A74" s="101"/>
      <c r="B74" s="101"/>
      <c r="C74" s="101"/>
      <c r="D74" s="69"/>
      <c r="E74" s="101"/>
      <c r="F74" s="101"/>
      <c r="G74" s="101"/>
      <c r="H74" s="101"/>
      <c r="I74" s="101"/>
      <c r="J74" s="101"/>
      <c r="K74" s="101"/>
      <c r="L74" s="101"/>
      <c r="M74" s="101"/>
      <c r="N74" s="101"/>
      <c r="O74" s="101"/>
      <c r="P74" s="101"/>
      <c r="Q74" s="101"/>
      <c r="R74" s="101"/>
      <c r="S74" s="101"/>
      <c r="T74" s="101"/>
      <c r="U74" s="101"/>
      <c r="V74" s="101"/>
      <c r="W74" s="101"/>
      <c r="X74" s="101"/>
      <c r="Y74" s="101"/>
      <c r="Z74" s="101"/>
      <c r="AA74" s="101"/>
    </row>
    <row r="75" spans="1:27" ht="16.2" thickBot="1" x14ac:dyDescent="0.35">
      <c r="A75" s="101"/>
      <c r="B75" s="101"/>
      <c r="C75" s="101"/>
      <c r="D75" s="69"/>
      <c r="E75" s="101"/>
      <c r="F75" s="101"/>
      <c r="G75" s="101"/>
      <c r="H75" s="101"/>
      <c r="I75" s="101"/>
      <c r="J75" s="101"/>
      <c r="K75" s="101"/>
      <c r="L75" s="101"/>
      <c r="M75" s="101"/>
      <c r="N75" s="101"/>
      <c r="O75" s="101"/>
      <c r="P75" s="101"/>
      <c r="Q75" s="101"/>
      <c r="R75" s="101"/>
      <c r="S75" s="101"/>
      <c r="T75" s="101"/>
      <c r="U75" s="101"/>
      <c r="V75" s="101"/>
      <c r="W75" s="101"/>
      <c r="X75" s="101"/>
      <c r="Y75" s="101"/>
      <c r="Z75" s="101"/>
      <c r="AA75" s="101"/>
    </row>
    <row r="76" spans="1:27" ht="16.2" thickBot="1" x14ac:dyDescent="0.35">
      <c r="A76" s="101"/>
      <c r="B76" s="101"/>
      <c r="C76" s="101"/>
      <c r="D76" s="69"/>
      <c r="E76" s="101"/>
      <c r="F76" s="101"/>
      <c r="G76" s="101"/>
      <c r="H76" s="101"/>
      <c r="I76" s="101"/>
      <c r="J76" s="101"/>
      <c r="K76" s="101"/>
      <c r="L76" s="101"/>
      <c r="M76" s="101"/>
      <c r="N76" s="101"/>
      <c r="O76" s="101"/>
      <c r="P76" s="101"/>
      <c r="Q76" s="101"/>
      <c r="R76" s="101"/>
      <c r="S76" s="101"/>
      <c r="T76" s="101"/>
      <c r="U76" s="101"/>
      <c r="V76" s="101"/>
      <c r="W76" s="101"/>
      <c r="X76" s="101"/>
      <c r="Y76" s="101"/>
      <c r="Z76" s="101"/>
      <c r="AA76" s="101"/>
    </row>
    <row r="77" spans="1:27" ht="16.2" thickBot="1" x14ac:dyDescent="0.35">
      <c r="A77" s="101"/>
      <c r="B77" s="101"/>
      <c r="C77" s="101"/>
      <c r="D77" s="69"/>
      <c r="E77" s="101"/>
      <c r="F77" s="101"/>
      <c r="G77" s="101"/>
      <c r="H77" s="101"/>
      <c r="I77" s="101"/>
      <c r="J77" s="101"/>
      <c r="K77" s="101"/>
      <c r="L77" s="101"/>
      <c r="M77" s="101"/>
      <c r="N77" s="101"/>
      <c r="O77" s="101"/>
      <c r="P77" s="101"/>
      <c r="Q77" s="101"/>
      <c r="R77" s="101"/>
      <c r="S77" s="101"/>
      <c r="T77" s="101"/>
      <c r="U77" s="101"/>
      <c r="V77" s="101"/>
      <c r="W77" s="101"/>
      <c r="X77" s="101"/>
      <c r="Y77" s="101"/>
      <c r="Z77" s="101"/>
      <c r="AA77" s="101"/>
    </row>
    <row r="78" spans="1:27" ht="16.2" thickBot="1" x14ac:dyDescent="0.35">
      <c r="A78" s="101"/>
      <c r="B78" s="101"/>
      <c r="C78" s="101"/>
      <c r="D78" s="69"/>
      <c r="E78" s="101"/>
      <c r="F78" s="101"/>
      <c r="G78" s="101"/>
      <c r="H78" s="101"/>
      <c r="I78" s="101"/>
      <c r="J78" s="101"/>
      <c r="K78" s="101"/>
      <c r="L78" s="101"/>
      <c r="M78" s="101"/>
      <c r="N78" s="101"/>
      <c r="O78" s="101"/>
      <c r="P78" s="101"/>
      <c r="Q78" s="101"/>
      <c r="R78" s="101"/>
      <c r="S78" s="101"/>
      <c r="T78" s="101"/>
      <c r="U78" s="101"/>
      <c r="V78" s="101"/>
      <c r="W78" s="101"/>
      <c r="X78" s="101"/>
      <c r="Y78" s="101"/>
      <c r="Z78" s="101"/>
      <c r="AA78" s="101"/>
    </row>
    <row r="79" spans="1:27" ht="16.2" thickBot="1" x14ac:dyDescent="0.35">
      <c r="A79" s="101"/>
      <c r="B79" s="101"/>
      <c r="C79" s="101"/>
      <c r="D79" s="69"/>
      <c r="E79" s="101"/>
      <c r="F79" s="101"/>
      <c r="G79" s="101"/>
      <c r="H79" s="101"/>
      <c r="I79" s="101"/>
      <c r="J79" s="101"/>
      <c r="K79" s="101"/>
      <c r="L79" s="101"/>
      <c r="M79" s="101"/>
      <c r="N79" s="101"/>
      <c r="O79" s="101"/>
      <c r="P79" s="101"/>
      <c r="Q79" s="101"/>
      <c r="R79" s="101"/>
      <c r="S79" s="101"/>
      <c r="T79" s="101"/>
      <c r="U79" s="101"/>
      <c r="V79" s="101"/>
      <c r="W79" s="101"/>
      <c r="X79" s="101"/>
      <c r="Y79" s="101"/>
      <c r="Z79" s="101"/>
      <c r="AA79" s="101"/>
    </row>
    <row r="80" spans="1:27" ht="16.2" thickBot="1" x14ac:dyDescent="0.35">
      <c r="A80" s="101"/>
      <c r="B80" s="101"/>
      <c r="C80" s="101"/>
      <c r="D80" s="69"/>
      <c r="E80" s="101"/>
      <c r="F80" s="101"/>
      <c r="G80" s="101"/>
      <c r="H80" s="101"/>
      <c r="I80" s="101"/>
      <c r="J80" s="101"/>
      <c r="K80" s="101"/>
      <c r="L80" s="101"/>
      <c r="M80" s="101"/>
      <c r="N80" s="101"/>
      <c r="O80" s="101"/>
      <c r="P80" s="101"/>
      <c r="Q80" s="101"/>
      <c r="R80" s="101"/>
      <c r="S80" s="101"/>
      <c r="T80" s="101"/>
      <c r="U80" s="101"/>
      <c r="V80" s="101"/>
      <c r="W80" s="101"/>
      <c r="X80" s="101"/>
      <c r="Y80" s="101"/>
      <c r="Z80" s="101"/>
      <c r="AA80" s="101"/>
    </row>
    <row r="81" spans="1:27" ht="16.2" thickBot="1" x14ac:dyDescent="0.35">
      <c r="A81" s="101"/>
      <c r="B81" s="101"/>
      <c r="C81" s="101"/>
      <c r="D81" s="69"/>
      <c r="E81" s="101"/>
      <c r="F81" s="101"/>
      <c r="G81" s="101"/>
      <c r="H81" s="101"/>
      <c r="I81" s="101"/>
      <c r="J81" s="101"/>
      <c r="K81" s="101"/>
      <c r="L81" s="101"/>
      <c r="M81" s="101"/>
      <c r="N81" s="101"/>
      <c r="O81" s="101"/>
      <c r="P81" s="101"/>
      <c r="Q81" s="101"/>
      <c r="R81" s="101"/>
      <c r="S81" s="101"/>
      <c r="T81" s="101"/>
      <c r="U81" s="101"/>
      <c r="V81" s="101"/>
      <c r="W81" s="101"/>
      <c r="X81" s="101"/>
      <c r="Y81" s="101"/>
      <c r="Z81" s="101"/>
      <c r="AA81" s="101"/>
    </row>
    <row r="82" spans="1:27" ht="16.2" thickBot="1" x14ac:dyDescent="0.35">
      <c r="A82" s="101"/>
      <c r="B82" s="101"/>
      <c r="C82" s="101"/>
      <c r="D82" s="69"/>
      <c r="E82" s="101"/>
      <c r="F82" s="101"/>
      <c r="G82" s="101"/>
      <c r="H82" s="101"/>
      <c r="I82" s="101"/>
      <c r="J82" s="101"/>
      <c r="K82" s="101"/>
      <c r="L82" s="101"/>
      <c r="M82" s="101"/>
      <c r="N82" s="101"/>
      <c r="O82" s="101"/>
      <c r="P82" s="101"/>
      <c r="Q82" s="101"/>
      <c r="R82" s="101"/>
      <c r="S82" s="101"/>
      <c r="T82" s="101"/>
      <c r="U82" s="101"/>
      <c r="V82" s="101"/>
      <c r="W82" s="101"/>
      <c r="X82" s="101"/>
      <c r="Y82" s="101"/>
      <c r="Z82" s="101"/>
      <c r="AA82" s="101"/>
    </row>
    <row r="83" spans="1:27" ht="16.2" thickBot="1" x14ac:dyDescent="0.35">
      <c r="A83" s="101"/>
      <c r="B83" s="101"/>
      <c r="C83" s="101"/>
      <c r="D83" s="69"/>
      <c r="E83" s="101"/>
      <c r="F83" s="101"/>
      <c r="G83" s="101"/>
      <c r="H83" s="101"/>
      <c r="I83" s="101"/>
      <c r="J83" s="101"/>
      <c r="K83" s="101"/>
      <c r="L83" s="101"/>
      <c r="M83" s="101"/>
      <c r="N83" s="101"/>
      <c r="O83" s="101"/>
      <c r="P83" s="101"/>
      <c r="Q83" s="101"/>
      <c r="R83" s="101"/>
      <c r="S83" s="101"/>
      <c r="T83" s="101"/>
      <c r="U83" s="101"/>
      <c r="V83" s="101"/>
      <c r="W83" s="101"/>
      <c r="X83" s="101"/>
      <c r="Y83" s="101"/>
      <c r="Z83" s="101"/>
      <c r="AA83" s="101"/>
    </row>
    <row r="84" spans="1:27" ht="16.2" thickBot="1" x14ac:dyDescent="0.35">
      <c r="A84" s="101"/>
      <c r="B84" s="101"/>
      <c r="C84" s="101"/>
      <c r="D84" s="69"/>
      <c r="E84" s="101"/>
      <c r="F84" s="101"/>
      <c r="G84" s="101"/>
      <c r="H84" s="101"/>
      <c r="I84" s="101"/>
      <c r="J84" s="101"/>
      <c r="K84" s="101"/>
      <c r="L84" s="101"/>
      <c r="M84" s="101"/>
      <c r="N84" s="101"/>
      <c r="O84" s="101"/>
      <c r="P84" s="101"/>
      <c r="Q84" s="101"/>
      <c r="R84" s="101"/>
      <c r="S84" s="101"/>
      <c r="T84" s="101"/>
      <c r="U84" s="101"/>
      <c r="V84" s="101"/>
      <c r="W84" s="101"/>
      <c r="X84" s="101"/>
      <c r="Y84" s="101"/>
      <c r="Z84" s="101"/>
      <c r="AA84" s="101"/>
    </row>
    <row r="85" spans="1:27" ht="16.2" thickBot="1" x14ac:dyDescent="0.35">
      <c r="A85" s="101"/>
      <c r="B85" s="101"/>
      <c r="C85" s="101"/>
      <c r="D85" s="69"/>
      <c r="E85" s="101"/>
      <c r="F85" s="101"/>
      <c r="G85" s="101"/>
      <c r="H85" s="101"/>
      <c r="I85" s="101"/>
      <c r="J85" s="101"/>
      <c r="K85" s="101"/>
      <c r="L85" s="101"/>
      <c r="M85" s="101"/>
      <c r="N85" s="101"/>
      <c r="O85" s="101"/>
      <c r="P85" s="101"/>
      <c r="Q85" s="101"/>
      <c r="R85" s="101"/>
      <c r="S85" s="101"/>
      <c r="T85" s="101"/>
      <c r="U85" s="101"/>
      <c r="V85" s="101"/>
      <c r="W85" s="101"/>
      <c r="X85" s="101"/>
      <c r="Y85" s="101"/>
      <c r="Z85" s="101"/>
      <c r="AA85" s="101"/>
    </row>
    <row r="86" spans="1:27" ht="16.2" thickBot="1" x14ac:dyDescent="0.35">
      <c r="A86" s="101"/>
      <c r="B86" s="101"/>
      <c r="C86" s="101"/>
      <c r="D86" s="69"/>
      <c r="E86" s="101"/>
      <c r="F86" s="101"/>
      <c r="G86" s="101"/>
      <c r="H86" s="101"/>
      <c r="I86" s="101"/>
      <c r="J86" s="101"/>
      <c r="K86" s="101"/>
      <c r="L86" s="101"/>
      <c r="M86" s="101"/>
      <c r="N86" s="101"/>
      <c r="O86" s="101"/>
      <c r="P86" s="101"/>
      <c r="Q86" s="101"/>
      <c r="R86" s="101"/>
      <c r="S86" s="101"/>
      <c r="T86" s="101"/>
      <c r="U86" s="101"/>
      <c r="V86" s="101"/>
      <c r="W86" s="101"/>
      <c r="X86" s="101"/>
      <c r="Y86" s="101"/>
      <c r="Z86" s="101"/>
      <c r="AA86" s="101"/>
    </row>
    <row r="87" spans="1:27" ht="16.2" thickBot="1" x14ac:dyDescent="0.35">
      <c r="A87" s="101"/>
      <c r="B87" s="101"/>
      <c r="C87" s="101"/>
      <c r="D87" s="69"/>
      <c r="E87" s="101"/>
      <c r="F87" s="101"/>
      <c r="G87" s="101"/>
      <c r="H87" s="101"/>
      <c r="I87" s="101"/>
      <c r="J87" s="101"/>
      <c r="K87" s="101"/>
      <c r="L87" s="101"/>
      <c r="M87" s="101"/>
      <c r="N87" s="101"/>
      <c r="O87" s="101"/>
      <c r="P87" s="101"/>
      <c r="Q87" s="101"/>
      <c r="R87" s="101"/>
      <c r="S87" s="101"/>
      <c r="T87" s="101"/>
      <c r="U87" s="101"/>
      <c r="V87" s="101"/>
      <c r="W87" s="101"/>
      <c r="X87" s="101"/>
      <c r="Y87" s="101"/>
      <c r="Z87" s="101"/>
      <c r="AA87" s="101"/>
    </row>
    <row r="88" spans="1:27" ht="16.2" thickBot="1" x14ac:dyDescent="0.35">
      <c r="A88" s="101"/>
      <c r="B88" s="101"/>
      <c r="C88" s="101"/>
      <c r="D88" s="69"/>
      <c r="E88" s="101"/>
      <c r="F88" s="101"/>
      <c r="G88" s="101"/>
      <c r="H88" s="101"/>
      <c r="I88" s="101"/>
      <c r="J88" s="101"/>
      <c r="K88" s="101"/>
      <c r="L88" s="101"/>
      <c r="M88" s="101"/>
      <c r="N88" s="101"/>
      <c r="O88" s="101"/>
      <c r="P88" s="101"/>
      <c r="Q88" s="101"/>
      <c r="R88" s="101"/>
      <c r="S88" s="101"/>
      <c r="T88" s="101"/>
      <c r="U88" s="101"/>
      <c r="V88" s="101"/>
      <c r="W88" s="101"/>
      <c r="X88" s="101"/>
      <c r="Y88" s="101"/>
      <c r="Z88" s="101"/>
      <c r="AA88" s="101"/>
    </row>
    <row r="89" spans="1:27" ht="16.2" thickBot="1" x14ac:dyDescent="0.35">
      <c r="A89" s="101"/>
      <c r="B89" s="101"/>
      <c r="C89" s="101"/>
      <c r="D89" s="69"/>
      <c r="E89" s="101"/>
      <c r="F89" s="101"/>
      <c r="G89" s="101"/>
      <c r="H89" s="101"/>
      <c r="I89" s="101"/>
      <c r="J89" s="101"/>
      <c r="K89" s="101"/>
      <c r="L89" s="101"/>
      <c r="M89" s="101"/>
      <c r="N89" s="101"/>
      <c r="O89" s="101"/>
      <c r="P89" s="101"/>
      <c r="Q89" s="101"/>
      <c r="R89" s="101"/>
      <c r="S89" s="101"/>
      <c r="T89" s="101"/>
      <c r="U89" s="101"/>
      <c r="V89" s="101"/>
      <c r="W89" s="101"/>
      <c r="X89" s="101"/>
      <c r="Y89" s="101"/>
      <c r="Z89" s="101"/>
      <c r="AA89" s="101"/>
    </row>
    <row r="90" spans="1:27" ht="16.2" thickBot="1" x14ac:dyDescent="0.35">
      <c r="A90" s="101"/>
      <c r="B90" s="101"/>
      <c r="C90" s="101"/>
      <c r="D90" s="69"/>
      <c r="E90" s="101"/>
      <c r="F90" s="101"/>
      <c r="G90" s="101"/>
      <c r="H90" s="101"/>
      <c r="I90" s="101"/>
      <c r="J90" s="101"/>
      <c r="K90" s="101"/>
      <c r="L90" s="101"/>
      <c r="M90" s="101"/>
      <c r="N90" s="101"/>
      <c r="O90" s="101"/>
      <c r="P90" s="101"/>
      <c r="Q90" s="101"/>
      <c r="R90" s="101"/>
      <c r="S90" s="101"/>
      <c r="T90" s="101"/>
      <c r="U90" s="101"/>
      <c r="V90" s="101"/>
      <c r="W90" s="101"/>
      <c r="X90" s="101"/>
      <c r="Y90" s="101"/>
      <c r="Z90" s="101"/>
      <c r="AA90" s="101"/>
    </row>
    <row r="91" spans="1:27" ht="16.2" thickBot="1" x14ac:dyDescent="0.35">
      <c r="A91" s="101"/>
      <c r="B91" s="101"/>
      <c r="C91" s="101"/>
      <c r="D91" s="69"/>
      <c r="E91" s="101"/>
      <c r="F91" s="101"/>
      <c r="G91" s="101"/>
      <c r="H91" s="101"/>
      <c r="I91" s="101"/>
      <c r="J91" s="101"/>
      <c r="K91" s="101"/>
      <c r="L91" s="101"/>
      <c r="M91" s="101"/>
      <c r="N91" s="101"/>
      <c r="O91" s="101"/>
      <c r="P91" s="101"/>
      <c r="Q91" s="101"/>
      <c r="R91" s="101"/>
      <c r="S91" s="101"/>
      <c r="T91" s="101"/>
      <c r="U91" s="101"/>
      <c r="V91" s="101"/>
      <c r="W91" s="101"/>
      <c r="X91" s="101"/>
      <c r="Y91" s="101"/>
      <c r="Z91" s="101"/>
      <c r="AA91" s="101"/>
    </row>
    <row r="92" spans="1:27" ht="16.2" thickBot="1" x14ac:dyDescent="0.35">
      <c r="A92" s="101"/>
      <c r="B92" s="101"/>
      <c r="C92" s="101"/>
      <c r="D92" s="69"/>
      <c r="E92" s="101"/>
      <c r="F92" s="101"/>
      <c r="G92" s="101"/>
      <c r="H92" s="101"/>
      <c r="I92" s="101"/>
      <c r="J92" s="101"/>
      <c r="K92" s="101"/>
      <c r="L92" s="101"/>
      <c r="M92" s="101"/>
      <c r="N92" s="101"/>
      <c r="O92" s="101"/>
      <c r="P92" s="101"/>
      <c r="Q92" s="101"/>
      <c r="R92" s="101"/>
      <c r="S92" s="101"/>
      <c r="T92" s="101"/>
      <c r="U92" s="101"/>
      <c r="V92" s="101"/>
      <c r="W92" s="101"/>
      <c r="X92" s="101"/>
      <c r="Y92" s="101"/>
      <c r="Z92" s="101"/>
      <c r="AA92" s="101"/>
    </row>
    <row r="93" spans="1:27" ht="16.2" thickBot="1" x14ac:dyDescent="0.35">
      <c r="A93" s="101"/>
      <c r="B93" s="101"/>
      <c r="C93" s="101"/>
      <c r="D93" s="69"/>
      <c r="E93" s="101"/>
      <c r="F93" s="101"/>
      <c r="G93" s="101"/>
      <c r="H93" s="101"/>
      <c r="I93" s="101"/>
      <c r="J93" s="101"/>
      <c r="K93" s="101"/>
      <c r="L93" s="101"/>
      <c r="M93" s="101"/>
      <c r="N93" s="101"/>
      <c r="O93" s="101"/>
      <c r="P93" s="101"/>
      <c r="Q93" s="101"/>
      <c r="R93" s="101"/>
      <c r="S93" s="101"/>
      <c r="T93" s="101"/>
      <c r="U93" s="101"/>
      <c r="V93" s="101"/>
      <c r="W93" s="101"/>
      <c r="X93" s="101"/>
      <c r="Y93" s="101"/>
      <c r="Z93" s="101"/>
      <c r="AA93" s="101"/>
    </row>
    <row r="94" spans="1:27" ht="16.2" thickBot="1" x14ac:dyDescent="0.35">
      <c r="A94" s="101"/>
      <c r="B94" s="101"/>
      <c r="C94" s="101"/>
      <c r="D94" s="69"/>
      <c r="E94" s="101"/>
      <c r="F94" s="101"/>
      <c r="G94" s="101"/>
      <c r="H94" s="101"/>
      <c r="I94" s="101"/>
      <c r="J94" s="101"/>
      <c r="K94" s="101"/>
      <c r="L94" s="101"/>
      <c r="M94" s="101"/>
      <c r="N94" s="101"/>
      <c r="O94" s="101"/>
      <c r="P94" s="101"/>
      <c r="Q94" s="101"/>
      <c r="R94" s="101"/>
      <c r="S94" s="101"/>
      <c r="T94" s="101"/>
      <c r="U94" s="101"/>
      <c r="V94" s="101"/>
      <c r="W94" s="101"/>
      <c r="X94" s="101"/>
      <c r="Y94" s="101"/>
      <c r="Z94" s="101"/>
      <c r="AA94" s="101"/>
    </row>
    <row r="95" spans="1:27" ht="16.2" thickBot="1" x14ac:dyDescent="0.35">
      <c r="A95" s="101"/>
      <c r="B95" s="101"/>
      <c r="C95" s="101"/>
      <c r="D95" s="69"/>
      <c r="E95" s="101"/>
      <c r="F95" s="101"/>
      <c r="G95" s="101"/>
      <c r="H95" s="101"/>
      <c r="I95" s="101"/>
      <c r="J95" s="101"/>
      <c r="K95" s="101"/>
      <c r="L95" s="101"/>
      <c r="M95" s="101"/>
      <c r="N95" s="101"/>
      <c r="O95" s="101"/>
      <c r="P95" s="101"/>
      <c r="Q95" s="101"/>
      <c r="R95" s="101"/>
      <c r="S95" s="101"/>
      <c r="T95" s="101"/>
      <c r="U95" s="101"/>
      <c r="V95" s="101"/>
      <c r="W95" s="101"/>
      <c r="X95" s="101"/>
      <c r="Y95" s="101"/>
      <c r="Z95" s="101"/>
      <c r="AA95" s="101"/>
    </row>
    <row r="96" spans="1:27" ht="16.2" thickBot="1" x14ac:dyDescent="0.35">
      <c r="A96" s="101"/>
      <c r="B96" s="101"/>
      <c r="C96" s="101"/>
      <c r="D96" s="69"/>
      <c r="E96" s="101"/>
      <c r="F96" s="101"/>
      <c r="G96" s="101"/>
      <c r="H96" s="101"/>
      <c r="I96" s="101"/>
      <c r="J96" s="101"/>
      <c r="K96" s="101"/>
      <c r="L96" s="101"/>
      <c r="M96" s="101"/>
      <c r="N96" s="101"/>
      <c r="O96" s="101"/>
      <c r="P96" s="101"/>
      <c r="Q96" s="101"/>
      <c r="R96" s="101"/>
      <c r="S96" s="101"/>
      <c r="T96" s="101"/>
      <c r="U96" s="101"/>
      <c r="V96" s="101"/>
      <c r="W96" s="101"/>
      <c r="X96" s="101"/>
      <c r="Y96" s="101"/>
      <c r="Z96" s="101"/>
      <c r="AA96" s="101"/>
    </row>
    <row r="97" spans="1:27" ht="16.2" thickBot="1" x14ac:dyDescent="0.35">
      <c r="A97" s="101"/>
      <c r="B97" s="101"/>
      <c r="C97" s="101"/>
      <c r="D97" s="69"/>
      <c r="E97" s="101"/>
      <c r="F97" s="101"/>
      <c r="G97" s="101"/>
      <c r="H97" s="101"/>
      <c r="I97" s="101"/>
      <c r="J97" s="101"/>
      <c r="K97" s="101"/>
      <c r="L97" s="101"/>
      <c r="M97" s="101"/>
      <c r="N97" s="101"/>
      <c r="O97" s="101"/>
      <c r="P97" s="101"/>
      <c r="Q97" s="101"/>
      <c r="R97" s="101"/>
      <c r="S97" s="101"/>
      <c r="T97" s="101"/>
      <c r="U97" s="101"/>
      <c r="V97" s="101"/>
      <c r="W97" s="101"/>
      <c r="X97" s="101"/>
      <c r="Y97" s="101"/>
      <c r="Z97" s="101"/>
      <c r="AA97" s="101"/>
    </row>
    <row r="98" spans="1:27" ht="16.2" thickBot="1" x14ac:dyDescent="0.35">
      <c r="A98" s="101"/>
      <c r="B98" s="101"/>
      <c r="C98" s="101"/>
      <c r="D98" s="69"/>
      <c r="E98" s="101"/>
      <c r="F98" s="101"/>
      <c r="G98" s="101"/>
      <c r="H98" s="101"/>
      <c r="I98" s="101"/>
      <c r="J98" s="101"/>
      <c r="K98" s="101"/>
      <c r="L98" s="101"/>
      <c r="M98" s="101"/>
      <c r="N98" s="101"/>
      <c r="O98" s="101"/>
      <c r="P98" s="101"/>
      <c r="Q98" s="101"/>
      <c r="R98" s="101"/>
      <c r="S98" s="101"/>
      <c r="T98" s="101"/>
      <c r="U98" s="101"/>
      <c r="V98" s="101"/>
      <c r="W98" s="101"/>
      <c r="X98" s="101"/>
      <c r="Y98" s="101"/>
      <c r="Z98" s="101"/>
      <c r="AA98" s="101"/>
    </row>
    <row r="99" spans="1:27" ht="16.2" thickBot="1" x14ac:dyDescent="0.35">
      <c r="A99" s="101"/>
      <c r="B99" s="101"/>
      <c r="C99" s="101"/>
      <c r="D99" s="69"/>
      <c r="E99" s="101"/>
      <c r="F99" s="101"/>
      <c r="G99" s="101"/>
      <c r="H99" s="101"/>
      <c r="I99" s="101"/>
      <c r="J99" s="101"/>
      <c r="K99" s="101"/>
      <c r="L99" s="101"/>
      <c r="M99" s="101"/>
      <c r="N99" s="101"/>
      <c r="O99" s="101"/>
      <c r="P99" s="101"/>
      <c r="Q99" s="101"/>
      <c r="R99" s="101"/>
      <c r="S99" s="101"/>
      <c r="T99" s="101"/>
      <c r="U99" s="101"/>
      <c r="V99" s="101"/>
      <c r="W99" s="101"/>
      <c r="X99" s="101"/>
      <c r="Y99" s="101"/>
      <c r="Z99" s="101"/>
      <c r="AA99" s="101"/>
    </row>
    <row r="100" spans="1:27" ht="16.2" thickBot="1" x14ac:dyDescent="0.35">
      <c r="A100" s="101"/>
      <c r="B100" s="101"/>
      <c r="C100" s="101"/>
      <c r="D100" s="69"/>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row>
    <row r="101" spans="1:27" ht="16.2" thickBot="1" x14ac:dyDescent="0.35">
      <c r="A101" s="101"/>
      <c r="B101" s="101"/>
      <c r="C101" s="101"/>
      <c r="D101" s="69"/>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row>
    <row r="102" spans="1:27" ht="16.2" thickBot="1" x14ac:dyDescent="0.35">
      <c r="A102" s="101"/>
      <c r="B102" s="101"/>
      <c r="C102" s="101"/>
      <c r="D102" s="69"/>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row>
    <row r="103" spans="1:27" ht="16.2" thickBot="1" x14ac:dyDescent="0.35">
      <c r="A103" s="101"/>
      <c r="B103" s="101"/>
      <c r="C103" s="101"/>
      <c r="D103" s="69"/>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row>
    <row r="104" spans="1:27" ht="16.2" thickBot="1" x14ac:dyDescent="0.35">
      <c r="A104" s="101"/>
      <c r="B104" s="101"/>
      <c r="C104" s="101"/>
      <c r="D104" s="69"/>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row>
    <row r="105" spans="1:27" ht="16.2" thickBot="1" x14ac:dyDescent="0.35">
      <c r="A105" s="101"/>
      <c r="B105" s="101"/>
      <c r="C105" s="101"/>
      <c r="D105" s="69"/>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row>
    <row r="106" spans="1:27" ht="16.2" thickBot="1" x14ac:dyDescent="0.35">
      <c r="A106" s="101"/>
      <c r="B106" s="101"/>
      <c r="C106" s="101"/>
      <c r="D106" s="69"/>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row>
    <row r="107" spans="1:27" ht="16.2" thickBot="1" x14ac:dyDescent="0.35">
      <c r="A107" s="101"/>
      <c r="B107" s="101"/>
      <c r="C107" s="101"/>
      <c r="D107" s="69"/>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row>
    <row r="108" spans="1:27" ht="16.2" thickBot="1" x14ac:dyDescent="0.35">
      <c r="A108" s="101"/>
      <c r="B108" s="101"/>
      <c r="C108" s="101"/>
      <c r="D108" s="69"/>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row>
    <row r="109" spans="1:27" ht="16.2" thickBot="1" x14ac:dyDescent="0.35">
      <c r="A109" s="101"/>
      <c r="B109" s="101"/>
      <c r="C109" s="101"/>
      <c r="D109" s="69"/>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row>
    <row r="110" spans="1:27" ht="16.2" thickBot="1" x14ac:dyDescent="0.35">
      <c r="A110" s="101"/>
      <c r="B110" s="101"/>
      <c r="C110" s="101"/>
      <c r="D110" s="69"/>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row>
    <row r="111" spans="1:27" ht="16.2" thickBot="1" x14ac:dyDescent="0.35">
      <c r="A111" s="101"/>
      <c r="B111" s="101"/>
      <c r="C111" s="101"/>
      <c r="D111" s="69"/>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row>
    <row r="112" spans="1:27" ht="16.2" thickBot="1" x14ac:dyDescent="0.35">
      <c r="A112" s="101"/>
      <c r="B112" s="101"/>
      <c r="C112" s="101"/>
      <c r="D112" s="69"/>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row>
    <row r="113" spans="1:27" ht="16.2" thickBot="1" x14ac:dyDescent="0.35">
      <c r="A113" s="101"/>
      <c r="B113" s="101"/>
      <c r="C113" s="101"/>
      <c r="D113" s="69"/>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row>
    <row r="114" spans="1:27" ht="16.2" thickBot="1" x14ac:dyDescent="0.35">
      <c r="A114" s="101"/>
      <c r="B114" s="101"/>
      <c r="C114" s="101"/>
      <c r="D114" s="69"/>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row>
    <row r="115" spans="1:27" ht="16.2" thickBot="1" x14ac:dyDescent="0.35">
      <c r="A115" s="101"/>
      <c r="B115" s="101"/>
      <c r="C115" s="101"/>
      <c r="D115" s="69"/>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row>
    <row r="116" spans="1:27" ht="16.2" thickBot="1" x14ac:dyDescent="0.35">
      <c r="A116" s="101"/>
      <c r="B116" s="101"/>
      <c r="C116" s="101"/>
      <c r="D116" s="69"/>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row>
    <row r="117" spans="1:27" ht="16.2" thickBot="1" x14ac:dyDescent="0.35">
      <c r="A117" s="101"/>
      <c r="B117" s="101"/>
      <c r="C117" s="101"/>
      <c r="D117" s="69"/>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row>
    <row r="118" spans="1:27" ht="16.2" thickBot="1" x14ac:dyDescent="0.35">
      <c r="A118" s="101"/>
      <c r="B118" s="101"/>
      <c r="C118" s="101"/>
      <c r="D118" s="69"/>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row>
    <row r="119" spans="1:27" ht="16.2" thickBot="1" x14ac:dyDescent="0.35">
      <c r="A119" s="101"/>
      <c r="B119" s="101"/>
      <c r="C119" s="101"/>
      <c r="D119" s="69"/>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row>
    <row r="120" spans="1:27" ht="16.2" thickBot="1" x14ac:dyDescent="0.35">
      <c r="A120" s="101"/>
      <c r="B120" s="101"/>
      <c r="C120" s="101"/>
      <c r="D120" s="69"/>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row>
    <row r="121" spans="1:27" ht="16.2" thickBot="1" x14ac:dyDescent="0.35">
      <c r="A121" s="101"/>
      <c r="B121" s="101"/>
      <c r="C121" s="101"/>
      <c r="D121" s="69"/>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row>
    <row r="122" spans="1:27" ht="16.2" thickBot="1" x14ac:dyDescent="0.35">
      <c r="A122" s="101"/>
      <c r="B122" s="101"/>
      <c r="C122" s="101"/>
      <c r="D122" s="69"/>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row>
    <row r="123" spans="1:27" ht="16.2" thickBot="1" x14ac:dyDescent="0.35">
      <c r="A123" s="101"/>
      <c r="B123" s="101"/>
      <c r="C123" s="101"/>
      <c r="D123" s="69"/>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row>
    <row r="124" spans="1:27" ht="16.2" thickBot="1" x14ac:dyDescent="0.35">
      <c r="A124" s="101"/>
      <c r="B124" s="101"/>
      <c r="C124" s="101"/>
      <c r="D124" s="69"/>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row>
    <row r="125" spans="1:27" ht="16.2" thickBot="1" x14ac:dyDescent="0.35">
      <c r="A125" s="101"/>
      <c r="B125" s="101"/>
      <c r="C125" s="101"/>
      <c r="D125" s="69"/>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row>
    <row r="126" spans="1:27" ht="16.2" thickBot="1" x14ac:dyDescent="0.35">
      <c r="A126" s="101"/>
      <c r="B126" s="101"/>
      <c r="C126" s="101"/>
      <c r="D126" s="69"/>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row>
    <row r="127" spans="1:27" ht="16.2" thickBot="1" x14ac:dyDescent="0.35">
      <c r="A127" s="101"/>
      <c r="B127" s="101"/>
      <c r="C127" s="101"/>
      <c r="D127" s="69"/>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row>
    <row r="128" spans="1:27" ht="16.2" thickBot="1" x14ac:dyDescent="0.35">
      <c r="A128" s="101"/>
      <c r="B128" s="101"/>
      <c r="C128" s="101"/>
      <c r="D128" s="69"/>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row>
    <row r="129" spans="1:27" ht="16.2" thickBot="1" x14ac:dyDescent="0.35">
      <c r="A129" s="101"/>
      <c r="B129" s="101"/>
      <c r="C129" s="101"/>
      <c r="D129" s="69"/>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row>
    <row r="130" spans="1:27" ht="16.2" thickBot="1" x14ac:dyDescent="0.35">
      <c r="A130" s="101"/>
      <c r="B130" s="101"/>
      <c r="C130" s="101"/>
      <c r="D130" s="69"/>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row>
    <row r="131" spans="1:27" ht="16.2" thickBot="1" x14ac:dyDescent="0.35">
      <c r="A131" s="101"/>
      <c r="B131" s="101"/>
      <c r="C131" s="101"/>
      <c r="D131" s="69"/>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row>
    <row r="132" spans="1:27" ht="16.2" thickBot="1" x14ac:dyDescent="0.35">
      <c r="A132" s="101"/>
      <c r="B132" s="101"/>
      <c r="C132" s="101"/>
      <c r="D132" s="69"/>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row>
    <row r="133" spans="1:27" ht="16.2" thickBot="1" x14ac:dyDescent="0.35">
      <c r="A133" s="101"/>
      <c r="B133" s="101"/>
      <c r="C133" s="101"/>
      <c r="D133" s="69"/>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row>
    <row r="134" spans="1:27" ht="16.2" thickBot="1" x14ac:dyDescent="0.35">
      <c r="A134" s="101"/>
      <c r="B134" s="101"/>
      <c r="C134" s="101"/>
      <c r="D134" s="69"/>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row>
    <row r="135" spans="1:27" ht="16.2" thickBot="1" x14ac:dyDescent="0.35">
      <c r="A135" s="101"/>
      <c r="B135" s="101"/>
      <c r="C135" s="101"/>
      <c r="D135" s="69"/>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row>
    <row r="136" spans="1:27" ht="16.2" thickBot="1" x14ac:dyDescent="0.35">
      <c r="A136" s="101"/>
      <c r="B136" s="101"/>
      <c r="C136" s="101"/>
      <c r="D136" s="69"/>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row>
    <row r="137" spans="1:27" ht="16.2" thickBot="1" x14ac:dyDescent="0.35">
      <c r="A137" s="101"/>
      <c r="B137" s="101"/>
      <c r="C137" s="101"/>
      <c r="D137" s="69"/>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row>
    <row r="138" spans="1:27" ht="16.2" thickBot="1" x14ac:dyDescent="0.35">
      <c r="A138" s="101"/>
      <c r="B138" s="101"/>
      <c r="C138" s="101"/>
      <c r="D138" s="69"/>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row>
    <row r="139" spans="1:27" ht="16.2" thickBot="1" x14ac:dyDescent="0.35">
      <c r="A139" s="101"/>
      <c r="B139" s="101"/>
      <c r="C139" s="101"/>
      <c r="D139" s="69"/>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row>
    <row r="140" spans="1:27" ht="16.2" thickBot="1" x14ac:dyDescent="0.35">
      <c r="A140" s="101"/>
      <c r="B140" s="101"/>
      <c r="C140" s="101"/>
      <c r="D140" s="69"/>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row>
    <row r="141" spans="1:27" ht="16.2" thickBot="1" x14ac:dyDescent="0.35">
      <c r="A141" s="101"/>
      <c r="B141" s="101"/>
      <c r="C141" s="101"/>
      <c r="D141" s="69"/>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row>
    <row r="142" spans="1:27" ht="16.2" thickBot="1" x14ac:dyDescent="0.35">
      <c r="A142" s="101"/>
      <c r="B142" s="101"/>
      <c r="C142" s="101"/>
      <c r="D142" s="69"/>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row>
    <row r="143" spans="1:27" ht="16.2" thickBot="1" x14ac:dyDescent="0.35">
      <c r="A143" s="101"/>
      <c r="B143" s="101"/>
      <c r="C143" s="101"/>
      <c r="D143" s="69"/>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row>
    <row r="144" spans="1:27" ht="16.2" thickBot="1" x14ac:dyDescent="0.35">
      <c r="A144" s="101"/>
      <c r="B144" s="101"/>
      <c r="C144" s="101"/>
      <c r="D144" s="69"/>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row>
    <row r="145" spans="1:27" ht="16.2" thickBot="1" x14ac:dyDescent="0.35">
      <c r="A145" s="101"/>
      <c r="B145" s="101"/>
      <c r="C145" s="101"/>
      <c r="D145" s="69"/>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row>
    <row r="146" spans="1:27" ht="16.2" thickBot="1" x14ac:dyDescent="0.35">
      <c r="A146" s="101"/>
      <c r="B146" s="101"/>
      <c r="C146" s="101"/>
      <c r="D146" s="69"/>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row>
    <row r="147" spans="1:27" ht="16.2" thickBot="1" x14ac:dyDescent="0.35">
      <c r="A147" s="101"/>
      <c r="B147" s="101"/>
      <c r="C147" s="101"/>
      <c r="D147" s="69"/>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row>
    <row r="148" spans="1:27" ht="16.2" thickBot="1" x14ac:dyDescent="0.35">
      <c r="A148" s="101"/>
      <c r="B148" s="101"/>
      <c r="C148" s="101"/>
      <c r="D148" s="69"/>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row>
    <row r="149" spans="1:27" ht="16.2" thickBot="1" x14ac:dyDescent="0.35">
      <c r="A149" s="101"/>
      <c r="B149" s="101"/>
      <c r="C149" s="101"/>
      <c r="D149" s="69"/>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row>
    <row r="150" spans="1:27" ht="16.2" thickBot="1" x14ac:dyDescent="0.35">
      <c r="A150" s="101"/>
      <c r="B150" s="101"/>
      <c r="C150" s="101"/>
      <c r="D150" s="69"/>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row>
    <row r="151" spans="1:27" ht="16.2" thickBot="1" x14ac:dyDescent="0.35">
      <c r="A151" s="101"/>
      <c r="B151" s="101"/>
      <c r="C151" s="101"/>
      <c r="D151" s="69"/>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row>
    <row r="152" spans="1:27" ht="16.2" thickBot="1" x14ac:dyDescent="0.35">
      <c r="A152" s="101"/>
      <c r="B152" s="101"/>
      <c r="C152" s="101"/>
      <c r="D152" s="69"/>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row>
    <row r="153" spans="1:27" ht="16.2" thickBot="1" x14ac:dyDescent="0.35">
      <c r="A153" s="101"/>
      <c r="B153" s="101"/>
      <c r="C153" s="101"/>
      <c r="D153" s="69"/>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row>
    <row r="154" spans="1:27" ht="16.2" thickBot="1" x14ac:dyDescent="0.35">
      <c r="A154" s="101"/>
      <c r="B154" s="101"/>
      <c r="C154" s="101"/>
      <c r="D154" s="69"/>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row>
    <row r="155" spans="1:27" ht="16.2" thickBot="1" x14ac:dyDescent="0.35">
      <c r="A155" s="101"/>
      <c r="B155" s="101"/>
      <c r="C155" s="101"/>
      <c r="D155" s="69"/>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row>
    <row r="156" spans="1:27" ht="16.2" thickBot="1" x14ac:dyDescent="0.35">
      <c r="A156" s="101"/>
      <c r="B156" s="101"/>
      <c r="C156" s="101"/>
      <c r="D156" s="69"/>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row>
    <row r="157" spans="1:27" ht="16.2" thickBot="1" x14ac:dyDescent="0.35">
      <c r="A157" s="101"/>
      <c r="B157" s="101"/>
      <c r="C157" s="101"/>
      <c r="D157" s="69"/>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row>
    <row r="158" spans="1:27" ht="16.2" thickBot="1" x14ac:dyDescent="0.35">
      <c r="A158" s="101"/>
      <c r="B158" s="101"/>
      <c r="C158" s="101"/>
      <c r="D158" s="69"/>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row>
    <row r="159" spans="1:27" ht="16.2" thickBot="1" x14ac:dyDescent="0.35">
      <c r="A159" s="101"/>
      <c r="B159" s="101"/>
      <c r="C159" s="101"/>
      <c r="D159" s="69"/>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row>
    <row r="160" spans="1:27" ht="16.2" thickBot="1" x14ac:dyDescent="0.35">
      <c r="A160" s="101"/>
      <c r="B160" s="101"/>
      <c r="C160" s="101"/>
      <c r="D160" s="69"/>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row>
    <row r="161" spans="1:27" ht="16.2" thickBot="1" x14ac:dyDescent="0.35">
      <c r="A161" s="101"/>
      <c r="B161" s="101"/>
      <c r="C161" s="101"/>
      <c r="D161" s="69"/>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row>
    <row r="162" spans="1:27" ht="16.2" thickBot="1" x14ac:dyDescent="0.35">
      <c r="A162" s="101"/>
      <c r="B162" s="101"/>
      <c r="C162" s="101"/>
      <c r="D162" s="69"/>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row>
    <row r="163" spans="1:27" ht="16.2" thickBot="1" x14ac:dyDescent="0.35">
      <c r="A163" s="101"/>
      <c r="B163" s="101"/>
      <c r="C163" s="101"/>
      <c r="D163" s="69"/>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row>
    <row r="164" spans="1:27" ht="16.2" thickBot="1" x14ac:dyDescent="0.35">
      <c r="A164" s="101"/>
      <c r="B164" s="101"/>
      <c r="C164" s="101"/>
      <c r="D164" s="69"/>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row>
    <row r="165" spans="1:27" ht="16.2" thickBot="1" x14ac:dyDescent="0.35">
      <c r="A165" s="101"/>
      <c r="B165" s="101"/>
      <c r="C165" s="101"/>
      <c r="D165" s="69"/>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row>
    <row r="166" spans="1:27" ht="16.2" thickBot="1" x14ac:dyDescent="0.35">
      <c r="A166" s="101"/>
      <c r="B166" s="101"/>
      <c r="C166" s="101"/>
      <c r="D166" s="69"/>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row>
    <row r="167" spans="1:27" ht="16.2" thickBot="1" x14ac:dyDescent="0.35">
      <c r="A167" s="101"/>
      <c r="B167" s="101"/>
      <c r="C167" s="101"/>
      <c r="D167" s="69"/>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row>
    <row r="168" spans="1:27" ht="16.2" thickBot="1" x14ac:dyDescent="0.35">
      <c r="A168" s="101"/>
      <c r="B168" s="101"/>
      <c r="C168" s="101"/>
      <c r="D168" s="69"/>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row>
    <row r="169" spans="1:27" ht="16.2" thickBot="1" x14ac:dyDescent="0.35">
      <c r="A169" s="101"/>
      <c r="B169" s="101"/>
      <c r="C169" s="101"/>
      <c r="D169" s="69"/>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row>
    <row r="170" spans="1:27" ht="16.2" thickBot="1" x14ac:dyDescent="0.35">
      <c r="A170" s="101"/>
      <c r="B170" s="101"/>
      <c r="C170" s="101"/>
      <c r="D170" s="69"/>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row>
    <row r="171" spans="1:27" ht="16.2" thickBot="1" x14ac:dyDescent="0.35">
      <c r="A171" s="101"/>
      <c r="B171" s="101"/>
      <c r="C171" s="101"/>
      <c r="D171" s="69"/>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row>
    <row r="172" spans="1:27" ht="16.2" thickBot="1" x14ac:dyDescent="0.35">
      <c r="A172" s="101"/>
      <c r="B172" s="101"/>
      <c r="C172" s="101"/>
      <c r="D172" s="69"/>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row>
    <row r="173" spans="1:27" ht="16.2" thickBot="1" x14ac:dyDescent="0.35">
      <c r="A173" s="101"/>
      <c r="B173" s="101"/>
      <c r="C173" s="101"/>
      <c r="D173" s="69"/>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row>
    <row r="174" spans="1:27" ht="16.2" thickBot="1" x14ac:dyDescent="0.35">
      <c r="A174" s="101"/>
      <c r="B174" s="101"/>
      <c r="C174" s="101"/>
      <c r="D174" s="69"/>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row>
    <row r="175" spans="1:27" ht="16.2" thickBot="1" x14ac:dyDescent="0.35">
      <c r="A175" s="101"/>
      <c r="B175" s="101"/>
      <c r="C175" s="101"/>
      <c r="D175" s="69"/>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row>
    <row r="176" spans="1:27" ht="16.2" thickBot="1" x14ac:dyDescent="0.35">
      <c r="A176" s="101"/>
      <c r="B176" s="101"/>
      <c r="C176" s="101"/>
      <c r="D176" s="69"/>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row>
    <row r="177" spans="1:27" ht="16.2" thickBot="1" x14ac:dyDescent="0.35">
      <c r="A177" s="101"/>
      <c r="B177" s="101"/>
      <c r="C177" s="101"/>
      <c r="D177" s="69"/>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row>
    <row r="178" spans="1:27" ht="16.2" thickBot="1" x14ac:dyDescent="0.35">
      <c r="A178" s="101"/>
      <c r="B178" s="101"/>
      <c r="C178" s="101"/>
      <c r="D178" s="69"/>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row>
    <row r="179" spans="1:27" ht="16.2" thickBot="1" x14ac:dyDescent="0.35">
      <c r="A179" s="101"/>
      <c r="B179" s="101"/>
      <c r="C179" s="101"/>
      <c r="D179" s="69"/>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row>
    <row r="180" spans="1:27" ht="16.2" thickBot="1" x14ac:dyDescent="0.35">
      <c r="A180" s="101"/>
      <c r="B180" s="101"/>
      <c r="C180" s="101"/>
      <c r="D180" s="69"/>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row>
    <row r="181" spans="1:27" ht="16.2" thickBot="1" x14ac:dyDescent="0.35">
      <c r="A181" s="101"/>
      <c r="B181" s="101"/>
      <c r="C181" s="101"/>
      <c r="D181" s="69"/>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row>
    <row r="182" spans="1:27" ht="16.2" thickBot="1" x14ac:dyDescent="0.35">
      <c r="A182" s="101"/>
      <c r="B182" s="101"/>
      <c r="C182" s="101"/>
      <c r="D182" s="69"/>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row>
    <row r="183" spans="1:27" ht="16.2" thickBot="1" x14ac:dyDescent="0.35">
      <c r="A183" s="101"/>
      <c r="B183" s="101"/>
      <c r="C183" s="101"/>
      <c r="D183" s="69"/>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row>
    <row r="184" spans="1:27" ht="16.2" thickBot="1" x14ac:dyDescent="0.35">
      <c r="A184" s="101"/>
      <c r="B184" s="101"/>
      <c r="C184" s="101"/>
      <c r="D184" s="69"/>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row>
    <row r="185" spans="1:27" ht="16.2" thickBot="1" x14ac:dyDescent="0.35">
      <c r="A185" s="101"/>
      <c r="B185" s="101"/>
      <c r="C185" s="101"/>
      <c r="D185" s="69"/>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row>
    <row r="186" spans="1:27" ht="16.2" thickBot="1" x14ac:dyDescent="0.35">
      <c r="A186" s="101"/>
      <c r="B186" s="101"/>
      <c r="C186" s="101"/>
      <c r="D186" s="69"/>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row>
    <row r="187" spans="1:27" ht="16.2" thickBot="1" x14ac:dyDescent="0.35">
      <c r="A187" s="101"/>
      <c r="B187" s="101"/>
      <c r="C187" s="101"/>
      <c r="D187" s="69"/>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row>
    <row r="188" spans="1:27" ht="16.2" thickBot="1" x14ac:dyDescent="0.35">
      <c r="A188" s="101"/>
      <c r="B188" s="101"/>
      <c r="C188" s="101"/>
      <c r="D188" s="69"/>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row>
    <row r="189" spans="1:27" ht="16.2" thickBot="1" x14ac:dyDescent="0.35">
      <c r="A189" s="101"/>
      <c r="B189" s="101"/>
      <c r="C189" s="101"/>
      <c r="D189" s="69"/>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row>
    <row r="190" spans="1:27" ht="16.2" thickBot="1" x14ac:dyDescent="0.35">
      <c r="A190" s="101"/>
      <c r="B190" s="101"/>
      <c r="C190" s="101"/>
      <c r="D190" s="69"/>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row>
    <row r="191" spans="1:27" ht="16.2" thickBot="1" x14ac:dyDescent="0.35">
      <c r="A191" s="101"/>
      <c r="B191" s="101"/>
      <c r="C191" s="101"/>
      <c r="D191" s="69"/>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row>
    <row r="192" spans="1:27" ht="16.2" thickBot="1" x14ac:dyDescent="0.35">
      <c r="A192" s="101"/>
      <c r="B192" s="101"/>
      <c r="C192" s="101"/>
      <c r="D192" s="69"/>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row>
    <row r="193" spans="1:27" ht="16.2" thickBot="1" x14ac:dyDescent="0.35">
      <c r="A193" s="101"/>
      <c r="B193" s="101"/>
      <c r="C193" s="101"/>
      <c r="D193" s="69"/>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row>
    <row r="194" spans="1:27" ht="16.2" thickBot="1" x14ac:dyDescent="0.35">
      <c r="A194" s="101"/>
      <c r="B194" s="101"/>
      <c r="C194" s="101"/>
      <c r="D194" s="69"/>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row>
    <row r="195" spans="1:27" ht="16.2" thickBot="1" x14ac:dyDescent="0.35">
      <c r="A195" s="101"/>
      <c r="B195" s="101"/>
      <c r="C195" s="101"/>
      <c r="D195" s="69"/>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row>
    <row r="196" spans="1:27" ht="16.2" thickBot="1" x14ac:dyDescent="0.35">
      <c r="A196" s="101"/>
      <c r="B196" s="101"/>
      <c r="C196" s="101"/>
      <c r="D196" s="69"/>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row>
    <row r="197" spans="1:27" ht="16.2" thickBot="1" x14ac:dyDescent="0.35">
      <c r="A197" s="101"/>
      <c r="B197" s="101"/>
      <c r="C197" s="101"/>
      <c r="D197" s="69"/>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row>
    <row r="198" spans="1:27" ht="16.2" thickBot="1" x14ac:dyDescent="0.35">
      <c r="A198" s="101"/>
      <c r="B198" s="101"/>
      <c r="C198" s="101"/>
      <c r="D198" s="69"/>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row>
    <row r="199" spans="1:27" ht="16.2" thickBot="1" x14ac:dyDescent="0.35">
      <c r="A199" s="101"/>
      <c r="B199" s="101"/>
      <c r="C199" s="101"/>
      <c r="D199" s="69"/>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row>
    <row r="200" spans="1:27" ht="16.2" thickBot="1" x14ac:dyDescent="0.35">
      <c r="A200" s="101"/>
      <c r="B200" s="101"/>
      <c r="C200" s="101"/>
      <c r="D200" s="69"/>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row>
    <row r="201" spans="1:27" ht="16.2" thickBot="1" x14ac:dyDescent="0.35">
      <c r="A201" s="101"/>
      <c r="B201" s="101"/>
      <c r="C201" s="101"/>
      <c r="D201" s="69"/>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row>
    <row r="202" spans="1:27" ht="16.2" thickBot="1" x14ac:dyDescent="0.35">
      <c r="A202" s="101"/>
      <c r="B202" s="101"/>
      <c r="C202" s="101"/>
      <c r="D202" s="69"/>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row>
    <row r="203" spans="1:27" ht="16.2" thickBot="1" x14ac:dyDescent="0.35">
      <c r="A203" s="101"/>
      <c r="B203" s="101"/>
      <c r="C203" s="101"/>
      <c r="D203" s="69"/>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row>
    <row r="204" spans="1:27" ht="16.2" thickBot="1" x14ac:dyDescent="0.35">
      <c r="A204" s="101"/>
      <c r="B204" s="101"/>
      <c r="C204" s="101"/>
      <c r="D204" s="69"/>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row>
    <row r="205" spans="1:27" ht="16.2" thickBot="1" x14ac:dyDescent="0.35">
      <c r="A205" s="101"/>
      <c r="B205" s="101"/>
      <c r="C205" s="101"/>
      <c r="D205" s="69"/>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row>
    <row r="206" spans="1:27" ht="16.2" thickBot="1" x14ac:dyDescent="0.35">
      <c r="A206" s="101"/>
      <c r="B206" s="101"/>
      <c r="C206" s="101"/>
      <c r="D206" s="69"/>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row>
    <row r="207" spans="1:27" ht="16.2" thickBot="1" x14ac:dyDescent="0.35">
      <c r="A207" s="101"/>
      <c r="B207" s="101"/>
      <c r="C207" s="101"/>
      <c r="D207" s="69"/>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row>
    <row r="208" spans="1:27" ht="16.2" thickBot="1" x14ac:dyDescent="0.35">
      <c r="A208" s="101"/>
      <c r="B208" s="101"/>
      <c r="C208" s="101"/>
      <c r="D208" s="69"/>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row>
    <row r="209" spans="1:27" ht="16.2" thickBot="1" x14ac:dyDescent="0.35">
      <c r="A209" s="101"/>
      <c r="B209" s="101"/>
      <c r="C209" s="101"/>
      <c r="D209" s="69"/>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row>
    <row r="210" spans="1:27" ht="16.2" thickBot="1" x14ac:dyDescent="0.35">
      <c r="A210" s="101"/>
      <c r="B210" s="101"/>
      <c r="C210" s="101"/>
      <c r="D210" s="69"/>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row>
    <row r="211" spans="1:27" ht="16.2" thickBot="1" x14ac:dyDescent="0.35">
      <c r="A211" s="101"/>
      <c r="B211" s="101"/>
      <c r="C211" s="101"/>
      <c r="D211" s="69"/>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row>
    <row r="212" spans="1:27" ht="16.2" thickBot="1" x14ac:dyDescent="0.35">
      <c r="A212" s="101"/>
      <c r="B212" s="101"/>
      <c r="C212" s="101"/>
      <c r="D212" s="69"/>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row>
    <row r="213" spans="1:27" ht="16.2" thickBot="1" x14ac:dyDescent="0.35">
      <c r="A213" s="101"/>
      <c r="B213" s="101"/>
      <c r="C213" s="101"/>
      <c r="D213" s="69"/>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row>
    <row r="214" spans="1:27" ht="16.2" thickBot="1" x14ac:dyDescent="0.35">
      <c r="A214" s="101"/>
      <c r="B214" s="101"/>
      <c r="C214" s="101"/>
      <c r="D214" s="69"/>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row>
    <row r="215" spans="1:27" ht="16.2" thickBot="1" x14ac:dyDescent="0.35">
      <c r="A215" s="101"/>
      <c r="B215" s="101"/>
      <c r="C215" s="101"/>
      <c r="D215" s="69"/>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row>
    <row r="216" spans="1:27" ht="16.2" thickBot="1" x14ac:dyDescent="0.35">
      <c r="A216" s="101"/>
      <c r="B216" s="101"/>
      <c r="C216" s="101"/>
      <c r="D216" s="69"/>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row>
    <row r="217" spans="1:27" ht="16.2" thickBot="1" x14ac:dyDescent="0.35">
      <c r="A217" s="101"/>
      <c r="B217" s="101"/>
      <c r="C217" s="101"/>
      <c r="D217" s="69"/>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row>
    <row r="218" spans="1:27" ht="16.2" thickBot="1" x14ac:dyDescent="0.35">
      <c r="A218" s="101"/>
      <c r="B218" s="101"/>
      <c r="C218" s="101"/>
      <c r="D218" s="69"/>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row>
    <row r="219" spans="1:27" ht="16.2" thickBot="1" x14ac:dyDescent="0.35">
      <c r="A219" s="101"/>
      <c r="B219" s="101"/>
      <c r="C219" s="101"/>
      <c r="D219" s="69"/>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row>
    <row r="220" spans="1:27" ht="16.2" thickBot="1" x14ac:dyDescent="0.35">
      <c r="A220" s="101"/>
      <c r="B220" s="101"/>
      <c r="C220" s="101"/>
      <c r="D220" s="69"/>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row>
    <row r="221" spans="1:27" ht="16.2" thickBot="1" x14ac:dyDescent="0.35">
      <c r="A221" s="101"/>
      <c r="B221" s="101"/>
      <c r="C221" s="101"/>
      <c r="D221" s="69"/>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row>
    <row r="222" spans="1:27" ht="16.2" thickBot="1" x14ac:dyDescent="0.35">
      <c r="A222" s="101"/>
      <c r="B222" s="101"/>
      <c r="C222" s="101"/>
      <c r="D222" s="69"/>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row>
    <row r="223" spans="1:27" ht="16.2" thickBot="1" x14ac:dyDescent="0.35">
      <c r="A223" s="101"/>
      <c r="B223" s="101"/>
      <c r="C223" s="101"/>
      <c r="D223" s="69"/>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row>
    <row r="224" spans="1:27" ht="16.2" thickBot="1" x14ac:dyDescent="0.35">
      <c r="A224" s="101"/>
      <c r="B224" s="101"/>
      <c r="C224" s="101"/>
      <c r="D224" s="69"/>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row>
    <row r="225" spans="1:27" ht="16.2" thickBot="1" x14ac:dyDescent="0.35">
      <c r="A225" s="101"/>
      <c r="B225" s="101"/>
      <c r="C225" s="101"/>
      <c r="D225" s="69"/>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row>
    <row r="226" spans="1:27" ht="16.2" thickBot="1" x14ac:dyDescent="0.35">
      <c r="A226" s="101"/>
      <c r="B226" s="101"/>
      <c r="C226" s="101"/>
      <c r="D226" s="69"/>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row>
    <row r="227" spans="1:27" ht="16.2" thickBot="1" x14ac:dyDescent="0.35">
      <c r="A227" s="101"/>
      <c r="B227" s="101"/>
      <c r="C227" s="101"/>
      <c r="D227" s="69"/>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row>
    <row r="228" spans="1:27" ht="16.2" thickBot="1" x14ac:dyDescent="0.35">
      <c r="A228" s="101"/>
      <c r="B228" s="101"/>
      <c r="C228" s="101"/>
      <c r="D228" s="69"/>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row>
    <row r="229" spans="1:27" ht="16.2" thickBot="1" x14ac:dyDescent="0.35">
      <c r="A229" s="101"/>
      <c r="B229" s="101"/>
      <c r="C229" s="101"/>
      <c r="D229" s="69"/>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row>
    <row r="230" spans="1:27" ht="16.2" thickBot="1" x14ac:dyDescent="0.35">
      <c r="A230" s="101"/>
      <c r="B230" s="101"/>
      <c r="C230" s="101"/>
      <c r="D230" s="69"/>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row>
    <row r="231" spans="1:27" ht="16.2" thickBot="1" x14ac:dyDescent="0.35">
      <c r="A231" s="101"/>
      <c r="B231" s="101"/>
      <c r="C231" s="101"/>
      <c r="D231" s="69"/>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row>
    <row r="232" spans="1:27" ht="16.2" thickBot="1" x14ac:dyDescent="0.35">
      <c r="A232" s="101"/>
      <c r="B232" s="101"/>
      <c r="C232" s="101"/>
      <c r="D232" s="69"/>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row>
    <row r="233" spans="1:27" ht="16.2" thickBot="1" x14ac:dyDescent="0.35">
      <c r="A233" s="101"/>
      <c r="B233" s="101"/>
      <c r="C233" s="101"/>
      <c r="D233" s="69"/>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row>
    <row r="234" spans="1:27" ht="16.2" thickBot="1" x14ac:dyDescent="0.35">
      <c r="A234" s="101"/>
      <c r="B234" s="101"/>
      <c r="C234" s="101"/>
      <c r="D234" s="69"/>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row>
    <row r="235" spans="1:27" ht="16.2" thickBot="1" x14ac:dyDescent="0.35">
      <c r="A235" s="101"/>
      <c r="B235" s="101"/>
      <c r="C235" s="101"/>
      <c r="D235" s="69"/>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row>
    <row r="236" spans="1:27" ht="16.2" thickBot="1" x14ac:dyDescent="0.35">
      <c r="A236" s="101"/>
      <c r="B236" s="101"/>
      <c r="C236" s="101"/>
      <c r="D236" s="69"/>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row>
    <row r="237" spans="1:27" ht="16.2" thickBot="1" x14ac:dyDescent="0.35">
      <c r="A237" s="101"/>
      <c r="B237" s="101"/>
      <c r="C237" s="101"/>
      <c r="D237" s="69"/>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row>
    <row r="238" spans="1:27" ht="16.2" thickBot="1" x14ac:dyDescent="0.35">
      <c r="A238" s="101"/>
      <c r="B238" s="101"/>
      <c r="C238" s="101"/>
      <c r="D238" s="69"/>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row>
    <row r="239" spans="1:27" ht="16.2" thickBot="1" x14ac:dyDescent="0.35">
      <c r="A239" s="101"/>
      <c r="B239" s="101"/>
      <c r="C239" s="101"/>
      <c r="D239" s="69"/>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row>
    <row r="240" spans="1:27" ht="16.2" thickBot="1" x14ac:dyDescent="0.35">
      <c r="A240" s="101"/>
      <c r="B240" s="101"/>
      <c r="C240" s="101"/>
      <c r="D240" s="69"/>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row>
    <row r="241" spans="1:27" ht="16.2" thickBot="1" x14ac:dyDescent="0.35">
      <c r="A241" s="101"/>
      <c r="B241" s="101"/>
      <c r="C241" s="101"/>
      <c r="D241" s="69"/>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row>
    <row r="242" spans="1:27" ht="16.2" thickBot="1" x14ac:dyDescent="0.35">
      <c r="A242" s="101"/>
      <c r="B242" s="101"/>
      <c r="C242" s="101"/>
      <c r="D242" s="69"/>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row>
    <row r="243" spans="1:27" ht="16.2" thickBot="1" x14ac:dyDescent="0.35">
      <c r="A243" s="101"/>
      <c r="B243" s="101"/>
      <c r="C243" s="101"/>
      <c r="D243" s="69"/>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row>
    <row r="244" spans="1:27" ht="16.2" thickBot="1" x14ac:dyDescent="0.35">
      <c r="A244" s="101"/>
      <c r="B244" s="101"/>
      <c r="C244" s="101"/>
      <c r="D244" s="69"/>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row>
    <row r="245" spans="1:27" ht="16.2" thickBot="1" x14ac:dyDescent="0.35">
      <c r="A245" s="101"/>
      <c r="B245" s="101"/>
      <c r="C245" s="101"/>
      <c r="D245" s="69"/>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row>
    <row r="246" spans="1:27" ht="16.2" thickBot="1" x14ac:dyDescent="0.35">
      <c r="A246" s="101"/>
      <c r="B246" s="101"/>
      <c r="C246" s="101"/>
      <c r="D246" s="69"/>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row>
    <row r="247" spans="1:27" ht="16.2" thickBot="1" x14ac:dyDescent="0.35">
      <c r="A247" s="101"/>
      <c r="B247" s="101"/>
      <c r="C247" s="101"/>
      <c r="D247" s="69"/>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row>
    <row r="248" spans="1:27" ht="16.2" thickBot="1" x14ac:dyDescent="0.35">
      <c r="A248" s="101"/>
      <c r="B248" s="101"/>
      <c r="C248" s="101"/>
      <c r="D248" s="69"/>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row>
    <row r="249" spans="1:27" ht="16.2" thickBot="1" x14ac:dyDescent="0.35">
      <c r="A249" s="101"/>
      <c r="B249" s="101"/>
      <c r="C249" s="101"/>
      <c r="D249" s="69"/>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row>
    <row r="250" spans="1:27" ht="16.2" thickBot="1" x14ac:dyDescent="0.35">
      <c r="A250" s="101"/>
      <c r="B250" s="101"/>
      <c r="C250" s="101"/>
      <c r="D250" s="69"/>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row>
    <row r="251" spans="1:27" ht="16.2" thickBot="1" x14ac:dyDescent="0.35">
      <c r="A251" s="101"/>
      <c r="B251" s="101"/>
      <c r="C251" s="101"/>
      <c r="D251" s="69"/>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row>
    <row r="252" spans="1:27" ht="16.2" thickBot="1" x14ac:dyDescent="0.35">
      <c r="A252" s="101"/>
      <c r="B252" s="101"/>
      <c r="C252" s="101"/>
      <c r="D252" s="69"/>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row>
    <row r="253" spans="1:27" ht="16.2" thickBot="1" x14ac:dyDescent="0.35">
      <c r="A253" s="101"/>
      <c r="B253" s="101"/>
      <c r="C253" s="101"/>
      <c r="D253" s="69"/>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row>
    <row r="254" spans="1:27" ht="16.2" thickBot="1" x14ac:dyDescent="0.35">
      <c r="A254" s="101"/>
      <c r="B254" s="101"/>
      <c r="C254" s="101"/>
      <c r="D254" s="69"/>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row>
    <row r="255" spans="1:27" ht="16.2" thickBot="1" x14ac:dyDescent="0.35">
      <c r="A255" s="101"/>
      <c r="B255" s="101"/>
      <c r="C255" s="101"/>
      <c r="D255" s="69"/>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row>
    <row r="256" spans="1:27" ht="16.2" thickBot="1" x14ac:dyDescent="0.35">
      <c r="A256" s="101"/>
      <c r="B256" s="101"/>
      <c r="C256" s="101"/>
      <c r="D256" s="69"/>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row>
    <row r="257" spans="1:27" ht="16.2" thickBot="1" x14ac:dyDescent="0.35">
      <c r="A257" s="101"/>
      <c r="B257" s="101"/>
      <c r="C257" s="101"/>
      <c r="D257" s="69"/>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row>
    <row r="258" spans="1:27" ht="16.2" thickBot="1" x14ac:dyDescent="0.35">
      <c r="A258" s="101"/>
      <c r="B258" s="101"/>
      <c r="C258" s="101"/>
      <c r="D258" s="69"/>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row>
    <row r="259" spans="1:27" ht="16.2" thickBot="1" x14ac:dyDescent="0.35">
      <c r="A259" s="101"/>
      <c r="B259" s="101"/>
      <c r="C259" s="101"/>
      <c r="D259" s="69"/>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row>
    <row r="260" spans="1:27" ht="16.2" thickBot="1" x14ac:dyDescent="0.35">
      <c r="A260" s="101"/>
      <c r="B260" s="101"/>
      <c r="C260" s="101"/>
      <c r="D260" s="69"/>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row>
    <row r="261" spans="1:27" ht="16.2" thickBot="1" x14ac:dyDescent="0.35">
      <c r="A261" s="101"/>
      <c r="B261" s="101"/>
      <c r="C261" s="101"/>
      <c r="D261" s="69"/>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row>
    <row r="262" spans="1:27" ht="16.2" thickBot="1" x14ac:dyDescent="0.35">
      <c r="A262" s="101"/>
      <c r="B262" s="101"/>
      <c r="C262" s="101"/>
      <c r="D262" s="69"/>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row>
    <row r="263" spans="1:27" ht="16.2" thickBot="1" x14ac:dyDescent="0.35">
      <c r="A263" s="101"/>
      <c r="B263" s="101"/>
      <c r="C263" s="101"/>
      <c r="D263" s="69"/>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row>
    <row r="264" spans="1:27" ht="16.2" thickBot="1" x14ac:dyDescent="0.35">
      <c r="A264" s="101"/>
      <c r="B264" s="101"/>
      <c r="C264" s="101"/>
      <c r="D264" s="69"/>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row>
    <row r="265" spans="1:27" ht="16.2" thickBot="1" x14ac:dyDescent="0.35">
      <c r="A265" s="101"/>
      <c r="B265" s="101"/>
      <c r="C265" s="101"/>
      <c r="D265" s="69"/>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row>
    <row r="266" spans="1:27" ht="16.2" thickBot="1" x14ac:dyDescent="0.35">
      <c r="A266" s="101"/>
      <c r="B266" s="101"/>
      <c r="C266" s="101"/>
      <c r="D266" s="69"/>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row>
    <row r="267" spans="1:27" ht="16.2" thickBot="1" x14ac:dyDescent="0.35">
      <c r="A267" s="101"/>
      <c r="B267" s="101"/>
      <c r="C267" s="101"/>
      <c r="D267" s="69"/>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row>
    <row r="268" spans="1:27" ht="16.2" thickBot="1" x14ac:dyDescent="0.35">
      <c r="A268" s="101"/>
      <c r="B268" s="101"/>
      <c r="C268" s="101"/>
      <c r="D268" s="69"/>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row>
    <row r="269" spans="1:27" ht="16.2" thickBot="1" x14ac:dyDescent="0.35">
      <c r="A269" s="101"/>
      <c r="B269" s="101"/>
      <c r="C269" s="101"/>
      <c r="D269" s="69"/>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row>
    <row r="270" spans="1:27" ht="16.2" thickBot="1" x14ac:dyDescent="0.35">
      <c r="A270" s="101"/>
      <c r="B270" s="101"/>
      <c r="C270" s="101"/>
      <c r="D270" s="69"/>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row>
    <row r="271" spans="1:27" ht="16.2" thickBot="1" x14ac:dyDescent="0.35">
      <c r="A271" s="101"/>
      <c r="B271" s="101"/>
      <c r="C271" s="101"/>
      <c r="D271" s="69"/>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row>
    <row r="272" spans="1:27" ht="16.2" thickBot="1" x14ac:dyDescent="0.35">
      <c r="A272" s="101"/>
      <c r="B272" s="101"/>
      <c r="C272" s="101"/>
      <c r="D272" s="69"/>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row>
    <row r="273" spans="1:27" ht="16.2" thickBot="1" x14ac:dyDescent="0.35">
      <c r="A273" s="101"/>
      <c r="B273" s="101"/>
      <c r="C273" s="101"/>
      <c r="D273" s="69"/>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row>
    <row r="274" spans="1:27" ht="16.2" thickBot="1" x14ac:dyDescent="0.35">
      <c r="A274" s="101"/>
      <c r="B274" s="101"/>
      <c r="C274" s="101"/>
      <c r="D274" s="69"/>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row>
    <row r="275" spans="1:27" ht="16.2" thickBot="1" x14ac:dyDescent="0.35">
      <c r="A275" s="101"/>
      <c r="B275" s="101"/>
      <c r="C275" s="101"/>
      <c r="D275" s="69"/>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row>
    <row r="276" spans="1:27" ht="16.2" thickBot="1" x14ac:dyDescent="0.35">
      <c r="A276" s="101"/>
      <c r="B276" s="101"/>
      <c r="C276" s="101"/>
      <c r="D276" s="69"/>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row>
    <row r="277" spans="1:27" ht="16.2" thickBot="1" x14ac:dyDescent="0.35">
      <c r="A277" s="101"/>
      <c r="B277" s="101"/>
      <c r="C277" s="101"/>
      <c r="D277" s="69"/>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row>
    <row r="278" spans="1:27" ht="16.2" thickBot="1" x14ac:dyDescent="0.35">
      <c r="A278" s="101"/>
      <c r="B278" s="101"/>
      <c r="C278" s="101"/>
      <c r="D278" s="69"/>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row>
    <row r="279" spans="1:27" ht="16.2" thickBot="1" x14ac:dyDescent="0.35">
      <c r="A279" s="101"/>
      <c r="B279" s="101"/>
      <c r="C279" s="101"/>
      <c r="D279" s="69"/>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row>
    <row r="280" spans="1:27" ht="16.2" thickBot="1" x14ac:dyDescent="0.35">
      <c r="A280" s="101"/>
      <c r="B280" s="101"/>
      <c r="C280" s="101"/>
      <c r="D280" s="69"/>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row>
    <row r="281" spans="1:27" ht="16.2" thickBot="1" x14ac:dyDescent="0.35">
      <c r="A281" s="101"/>
      <c r="B281" s="101"/>
      <c r="C281" s="101"/>
      <c r="D281" s="69"/>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row>
    <row r="282" spans="1:27" ht="16.2" thickBot="1" x14ac:dyDescent="0.35">
      <c r="A282" s="101"/>
      <c r="B282" s="101"/>
      <c r="C282" s="101"/>
      <c r="D282" s="69"/>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row>
    <row r="283" spans="1:27" ht="16.2" thickBot="1" x14ac:dyDescent="0.35">
      <c r="A283" s="101"/>
      <c r="B283" s="101"/>
      <c r="C283" s="101"/>
      <c r="D283" s="69"/>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row>
    <row r="284" spans="1:27" ht="16.2" thickBot="1" x14ac:dyDescent="0.35">
      <c r="A284" s="101"/>
      <c r="B284" s="101"/>
      <c r="C284" s="101"/>
      <c r="D284" s="69"/>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row>
    <row r="285" spans="1:27" ht="16.2" thickBot="1" x14ac:dyDescent="0.35">
      <c r="A285" s="101"/>
      <c r="B285" s="101"/>
      <c r="C285" s="101"/>
      <c r="D285" s="69"/>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row>
    <row r="286" spans="1:27" ht="16.2" thickBot="1" x14ac:dyDescent="0.35">
      <c r="A286" s="101"/>
      <c r="B286" s="101"/>
      <c r="C286" s="101"/>
      <c r="D286" s="69"/>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row>
    <row r="287" spans="1:27" ht="16.2" thickBot="1" x14ac:dyDescent="0.35">
      <c r="A287" s="101"/>
      <c r="B287" s="101"/>
      <c r="C287" s="101"/>
      <c r="D287" s="69"/>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row>
    <row r="288" spans="1:27" ht="16.2" thickBot="1" x14ac:dyDescent="0.35">
      <c r="A288" s="101"/>
      <c r="B288" s="101"/>
      <c r="C288" s="101"/>
      <c r="D288" s="69"/>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row>
    <row r="289" spans="1:27" ht="16.2" thickBot="1" x14ac:dyDescent="0.35">
      <c r="A289" s="101"/>
      <c r="B289" s="101"/>
      <c r="C289" s="101"/>
      <c r="D289" s="69"/>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row>
    <row r="290" spans="1:27" ht="16.2" thickBot="1" x14ac:dyDescent="0.35">
      <c r="A290" s="101"/>
      <c r="B290" s="101"/>
      <c r="C290" s="101"/>
      <c r="D290" s="69"/>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row>
    <row r="291" spans="1:27" ht="16.2" thickBot="1" x14ac:dyDescent="0.35">
      <c r="A291" s="101"/>
      <c r="B291" s="101"/>
      <c r="C291" s="101"/>
      <c r="D291" s="69"/>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row>
    <row r="292" spans="1:27" ht="16.2" thickBot="1" x14ac:dyDescent="0.35">
      <c r="A292" s="101"/>
      <c r="B292" s="101"/>
      <c r="C292" s="101"/>
      <c r="D292" s="69"/>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row>
    <row r="293" spans="1:27" ht="16.2" thickBot="1" x14ac:dyDescent="0.35">
      <c r="A293" s="101"/>
      <c r="B293" s="101"/>
      <c r="C293" s="101"/>
      <c r="D293" s="69"/>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row>
    <row r="294" spans="1:27" ht="16.2" thickBot="1" x14ac:dyDescent="0.35">
      <c r="A294" s="101"/>
      <c r="B294" s="101"/>
      <c r="C294" s="101"/>
      <c r="D294" s="69"/>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row>
    <row r="295" spans="1:27" ht="16.2" thickBot="1" x14ac:dyDescent="0.35">
      <c r="A295" s="101"/>
      <c r="B295" s="101"/>
      <c r="C295" s="101"/>
      <c r="D295" s="69"/>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row>
    <row r="296" spans="1:27" ht="16.2" thickBot="1" x14ac:dyDescent="0.35">
      <c r="A296" s="101"/>
      <c r="B296" s="101"/>
      <c r="C296" s="101"/>
      <c r="D296" s="69"/>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row>
    <row r="297" spans="1:27" ht="16.2" thickBot="1" x14ac:dyDescent="0.35">
      <c r="A297" s="101"/>
      <c r="B297" s="101"/>
      <c r="C297" s="101"/>
      <c r="D297" s="69"/>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row>
    <row r="298" spans="1:27" ht="16.2" thickBot="1" x14ac:dyDescent="0.35">
      <c r="A298" s="101"/>
      <c r="B298" s="101"/>
      <c r="C298" s="101"/>
      <c r="D298" s="69"/>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row>
    <row r="299" spans="1:27" ht="16.2" thickBot="1" x14ac:dyDescent="0.35">
      <c r="A299" s="101"/>
      <c r="B299" s="101"/>
      <c r="C299" s="101"/>
      <c r="D299" s="69"/>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row>
    <row r="300" spans="1:27" ht="16.2" thickBot="1" x14ac:dyDescent="0.35">
      <c r="A300" s="101"/>
      <c r="B300" s="101"/>
      <c r="C300" s="101"/>
      <c r="D300" s="69"/>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row>
    <row r="301" spans="1:27" ht="16.2" thickBot="1" x14ac:dyDescent="0.35">
      <c r="A301" s="101"/>
      <c r="B301" s="101"/>
      <c r="C301" s="101"/>
      <c r="D301" s="69"/>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row>
    <row r="302" spans="1:27" ht="16.2" thickBot="1" x14ac:dyDescent="0.35">
      <c r="A302" s="101"/>
      <c r="B302" s="101"/>
      <c r="C302" s="101"/>
      <c r="D302" s="69"/>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row>
    <row r="303" spans="1:27" ht="16.2" thickBot="1" x14ac:dyDescent="0.35">
      <c r="A303" s="101"/>
      <c r="B303" s="101"/>
      <c r="C303" s="101"/>
      <c r="D303" s="69"/>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row>
    <row r="304" spans="1:27" ht="16.2" thickBot="1" x14ac:dyDescent="0.35">
      <c r="A304" s="101"/>
      <c r="B304" s="101"/>
      <c r="C304" s="101"/>
      <c r="D304" s="69"/>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row>
    <row r="305" spans="1:27" ht="16.2" thickBot="1" x14ac:dyDescent="0.35">
      <c r="A305" s="101"/>
      <c r="B305" s="101"/>
      <c r="C305" s="101"/>
      <c r="D305" s="69"/>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row>
    <row r="306" spans="1:27" ht="16.2" thickBot="1" x14ac:dyDescent="0.35">
      <c r="A306" s="101"/>
      <c r="B306" s="101"/>
      <c r="C306" s="101"/>
      <c r="D306" s="69"/>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row>
    <row r="307" spans="1:27" ht="16.2" thickBot="1" x14ac:dyDescent="0.35">
      <c r="A307" s="101"/>
      <c r="B307" s="101"/>
      <c r="C307" s="101"/>
      <c r="D307" s="69"/>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row>
    <row r="308" spans="1:27" ht="16.2" thickBot="1" x14ac:dyDescent="0.35">
      <c r="A308" s="101"/>
      <c r="B308" s="101"/>
      <c r="C308" s="101"/>
      <c r="D308" s="69"/>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row>
    <row r="309" spans="1:27" ht="16.2" thickBot="1" x14ac:dyDescent="0.35">
      <c r="A309" s="101"/>
      <c r="B309" s="101"/>
      <c r="C309" s="101"/>
      <c r="D309" s="69"/>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row>
    <row r="310" spans="1:27" ht="16.2" thickBot="1" x14ac:dyDescent="0.35">
      <c r="A310" s="101"/>
      <c r="B310" s="101"/>
      <c r="C310" s="101"/>
      <c r="D310" s="69"/>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row>
    <row r="311" spans="1:27" ht="16.2" thickBot="1" x14ac:dyDescent="0.35">
      <c r="A311" s="101"/>
      <c r="B311" s="101"/>
      <c r="C311" s="101"/>
      <c r="D311" s="69"/>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row>
    <row r="312" spans="1:27" ht="16.2" thickBot="1" x14ac:dyDescent="0.35">
      <c r="A312" s="101"/>
      <c r="B312" s="101"/>
      <c r="C312" s="101"/>
      <c r="D312" s="69"/>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row>
    <row r="313" spans="1:27" ht="16.2" thickBot="1" x14ac:dyDescent="0.35">
      <c r="A313" s="101"/>
      <c r="B313" s="101"/>
      <c r="C313" s="101"/>
      <c r="D313" s="69"/>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row>
    <row r="314" spans="1:27" ht="16.2" thickBot="1" x14ac:dyDescent="0.35">
      <c r="A314" s="101"/>
      <c r="B314" s="101"/>
      <c r="C314" s="101"/>
      <c r="D314" s="69"/>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row>
    <row r="315" spans="1:27" ht="16.2" thickBot="1" x14ac:dyDescent="0.35">
      <c r="A315" s="101"/>
      <c r="B315" s="101"/>
      <c r="C315" s="101"/>
      <c r="D315" s="69"/>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row>
    <row r="316" spans="1:27" ht="16.2" thickBot="1" x14ac:dyDescent="0.35">
      <c r="A316" s="101"/>
      <c r="B316" s="101"/>
      <c r="C316" s="101"/>
      <c r="D316" s="69"/>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row>
    <row r="317" spans="1:27" ht="16.2" thickBot="1" x14ac:dyDescent="0.35">
      <c r="A317" s="101"/>
      <c r="B317" s="101"/>
      <c r="C317" s="101"/>
      <c r="D317" s="69"/>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row>
    <row r="318" spans="1:27" ht="16.2" thickBot="1" x14ac:dyDescent="0.35">
      <c r="A318" s="101"/>
      <c r="B318" s="101"/>
      <c r="C318" s="101"/>
      <c r="D318" s="69"/>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row>
    <row r="319" spans="1:27" ht="16.2" thickBot="1" x14ac:dyDescent="0.35">
      <c r="A319" s="101"/>
      <c r="B319" s="101"/>
      <c r="C319" s="101"/>
      <c r="D319" s="69"/>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row>
    <row r="320" spans="1:27" ht="16.2" thickBot="1" x14ac:dyDescent="0.35">
      <c r="A320" s="101"/>
      <c r="B320" s="101"/>
      <c r="C320" s="101"/>
      <c r="D320" s="69"/>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row>
    <row r="321" spans="1:27" ht="16.2" thickBot="1" x14ac:dyDescent="0.35">
      <c r="A321" s="101"/>
      <c r="B321" s="101"/>
      <c r="C321" s="101"/>
      <c r="D321" s="69"/>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row>
    <row r="322" spans="1:27" ht="16.2" thickBot="1" x14ac:dyDescent="0.35">
      <c r="A322" s="101"/>
      <c r="B322" s="101"/>
      <c r="C322" s="101"/>
      <c r="D322" s="69"/>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row>
    <row r="323" spans="1:27" ht="16.2" thickBot="1" x14ac:dyDescent="0.35">
      <c r="A323" s="101"/>
      <c r="B323" s="101"/>
      <c r="C323" s="101"/>
      <c r="D323" s="69"/>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row>
    <row r="324" spans="1:27" ht="16.2" thickBot="1" x14ac:dyDescent="0.35">
      <c r="A324" s="101"/>
      <c r="B324" s="101"/>
      <c r="C324" s="101"/>
      <c r="D324" s="69"/>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row>
    <row r="325" spans="1:27" ht="16.2" thickBot="1" x14ac:dyDescent="0.35">
      <c r="A325" s="101"/>
      <c r="B325" s="101"/>
      <c r="C325" s="101"/>
      <c r="D325" s="69"/>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row>
    <row r="326" spans="1:27" ht="16.2" thickBot="1" x14ac:dyDescent="0.35">
      <c r="A326" s="101"/>
      <c r="B326" s="101"/>
      <c r="C326" s="101"/>
      <c r="D326" s="69"/>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row>
    <row r="327" spans="1:27" ht="16.2" thickBot="1" x14ac:dyDescent="0.35">
      <c r="A327" s="101"/>
      <c r="B327" s="101"/>
      <c r="C327" s="101"/>
      <c r="D327" s="69"/>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row>
    <row r="328" spans="1:27" ht="16.2" thickBot="1" x14ac:dyDescent="0.35">
      <c r="A328" s="101"/>
      <c r="B328" s="101"/>
      <c r="C328" s="101"/>
      <c r="D328" s="69"/>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row>
    <row r="329" spans="1:27" ht="16.2" thickBot="1" x14ac:dyDescent="0.35">
      <c r="A329" s="101"/>
      <c r="B329" s="101"/>
      <c r="C329" s="101"/>
      <c r="D329" s="69"/>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row>
    <row r="330" spans="1:27" ht="16.2" thickBot="1" x14ac:dyDescent="0.35">
      <c r="A330" s="101"/>
      <c r="B330" s="101"/>
      <c r="C330" s="101"/>
      <c r="D330" s="69"/>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row>
    <row r="331" spans="1:27" ht="16.2" thickBot="1" x14ac:dyDescent="0.35">
      <c r="A331" s="101"/>
      <c r="B331" s="101"/>
      <c r="C331" s="101"/>
      <c r="D331" s="69"/>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row>
    <row r="332" spans="1:27" ht="16.2" thickBot="1" x14ac:dyDescent="0.35">
      <c r="A332" s="101"/>
      <c r="B332" s="101"/>
      <c r="C332" s="101"/>
      <c r="D332" s="69"/>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row>
    <row r="333" spans="1:27" ht="16.2" thickBot="1" x14ac:dyDescent="0.35">
      <c r="A333" s="101"/>
      <c r="B333" s="101"/>
      <c r="C333" s="101"/>
      <c r="D333" s="69"/>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row>
    <row r="334" spans="1:27" ht="16.2" thickBot="1" x14ac:dyDescent="0.35">
      <c r="A334" s="101"/>
      <c r="B334" s="101"/>
      <c r="C334" s="101"/>
      <c r="D334" s="69"/>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row>
    <row r="335" spans="1:27" ht="16.2" thickBot="1" x14ac:dyDescent="0.35">
      <c r="A335" s="101"/>
      <c r="B335" s="101"/>
      <c r="C335" s="101"/>
      <c r="D335" s="69"/>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row>
    <row r="336" spans="1:27" ht="16.2" thickBot="1" x14ac:dyDescent="0.35">
      <c r="A336" s="101"/>
      <c r="B336" s="101"/>
      <c r="C336" s="101"/>
      <c r="D336" s="69"/>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row>
    <row r="337" spans="1:27" ht="16.2" thickBot="1" x14ac:dyDescent="0.35">
      <c r="A337" s="101"/>
      <c r="B337" s="101"/>
      <c r="C337" s="101"/>
      <c r="D337" s="69"/>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row>
    <row r="338" spans="1:27" ht="16.2" thickBot="1" x14ac:dyDescent="0.35">
      <c r="A338" s="101"/>
      <c r="B338" s="101"/>
      <c r="C338" s="101"/>
      <c r="D338" s="69"/>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row>
    <row r="339" spans="1:27" ht="16.2" thickBot="1" x14ac:dyDescent="0.35">
      <c r="A339" s="101"/>
      <c r="B339" s="101"/>
      <c r="C339" s="101"/>
      <c r="D339" s="69"/>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row>
    <row r="340" spans="1:27" ht="16.2" thickBot="1" x14ac:dyDescent="0.35">
      <c r="A340" s="101"/>
      <c r="B340" s="101"/>
      <c r="C340" s="101"/>
      <c r="D340" s="69"/>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row>
    <row r="341" spans="1:27" ht="16.2" thickBot="1" x14ac:dyDescent="0.35">
      <c r="A341" s="101"/>
      <c r="B341" s="101"/>
      <c r="C341" s="101"/>
      <c r="D341" s="69"/>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row>
    <row r="342" spans="1:27" ht="16.2" thickBot="1" x14ac:dyDescent="0.35">
      <c r="A342" s="101"/>
      <c r="B342" s="101"/>
      <c r="C342" s="101"/>
      <c r="D342" s="69"/>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row>
    <row r="343" spans="1:27" ht="16.2" thickBot="1" x14ac:dyDescent="0.35">
      <c r="A343" s="101"/>
      <c r="B343" s="101"/>
      <c r="C343" s="101"/>
      <c r="D343" s="69"/>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row>
    <row r="344" spans="1:27" ht="16.2" thickBot="1" x14ac:dyDescent="0.35">
      <c r="A344" s="101"/>
      <c r="B344" s="101"/>
      <c r="C344" s="101"/>
      <c r="D344" s="69"/>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row>
    <row r="345" spans="1:27" ht="16.2" thickBot="1" x14ac:dyDescent="0.35">
      <c r="A345" s="101"/>
      <c r="B345" s="101"/>
      <c r="C345" s="101"/>
      <c r="D345" s="69"/>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row>
    <row r="346" spans="1:27" ht="16.2" thickBot="1" x14ac:dyDescent="0.35">
      <c r="A346" s="101"/>
      <c r="B346" s="101"/>
      <c r="C346" s="101"/>
      <c r="D346" s="69"/>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row>
    <row r="347" spans="1:27" ht="16.2" thickBot="1" x14ac:dyDescent="0.35">
      <c r="A347" s="101"/>
      <c r="B347" s="101"/>
      <c r="C347" s="101"/>
      <c r="D347" s="69"/>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row>
    <row r="348" spans="1:27" ht="16.2" thickBot="1" x14ac:dyDescent="0.35">
      <c r="A348" s="101"/>
      <c r="B348" s="101"/>
      <c r="C348" s="101"/>
      <c r="D348" s="69"/>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row>
    <row r="349" spans="1:27" ht="16.2" thickBot="1" x14ac:dyDescent="0.35">
      <c r="A349" s="101"/>
      <c r="B349" s="101"/>
      <c r="C349" s="101"/>
      <c r="D349" s="69"/>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row>
    <row r="350" spans="1:27" ht="16.2" thickBot="1" x14ac:dyDescent="0.35">
      <c r="A350" s="101"/>
      <c r="B350" s="101"/>
      <c r="C350" s="101"/>
      <c r="D350" s="69"/>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row>
    <row r="351" spans="1:27" ht="16.2" thickBot="1" x14ac:dyDescent="0.35">
      <c r="A351" s="101"/>
      <c r="B351" s="101"/>
      <c r="C351" s="101"/>
      <c r="D351" s="69"/>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row>
    <row r="352" spans="1:27" ht="16.2" thickBot="1" x14ac:dyDescent="0.35">
      <c r="A352" s="101"/>
      <c r="B352" s="101"/>
      <c r="C352" s="101"/>
      <c r="D352" s="69"/>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row>
    <row r="353" spans="1:27" ht="16.2" thickBot="1" x14ac:dyDescent="0.35">
      <c r="A353" s="101"/>
      <c r="B353" s="101"/>
      <c r="C353" s="101"/>
      <c r="D353" s="69"/>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row>
    <row r="354" spans="1:27" ht="16.2" thickBot="1" x14ac:dyDescent="0.35">
      <c r="A354" s="101"/>
      <c r="B354" s="101"/>
      <c r="C354" s="101"/>
      <c r="D354" s="69"/>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row>
    <row r="355" spans="1:27" ht="16.2" thickBot="1" x14ac:dyDescent="0.35">
      <c r="A355" s="101"/>
      <c r="B355" s="101"/>
      <c r="C355" s="101"/>
      <c r="D355" s="69"/>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row>
    <row r="356" spans="1:27" ht="16.2" thickBot="1" x14ac:dyDescent="0.35">
      <c r="A356" s="101"/>
      <c r="B356" s="101"/>
      <c r="C356" s="101"/>
      <c r="D356" s="69"/>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row>
    <row r="357" spans="1:27" ht="16.2" thickBot="1" x14ac:dyDescent="0.35">
      <c r="A357" s="101"/>
      <c r="B357" s="101"/>
      <c r="C357" s="101"/>
      <c r="D357" s="69"/>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row>
    <row r="358" spans="1:27" ht="16.2" thickBot="1" x14ac:dyDescent="0.35">
      <c r="A358" s="101"/>
      <c r="B358" s="101"/>
      <c r="C358" s="101"/>
      <c r="D358" s="69"/>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row>
    <row r="359" spans="1:27" ht="16.2" thickBot="1" x14ac:dyDescent="0.35">
      <c r="A359" s="101"/>
      <c r="B359" s="101"/>
      <c r="C359" s="101"/>
      <c r="D359" s="69"/>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row>
    <row r="360" spans="1:27" ht="16.2" thickBot="1" x14ac:dyDescent="0.35">
      <c r="A360" s="101"/>
      <c r="B360" s="101"/>
      <c r="C360" s="101"/>
      <c r="D360" s="69"/>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row>
    <row r="361" spans="1:27" ht="16.2" thickBot="1" x14ac:dyDescent="0.35">
      <c r="A361" s="101"/>
      <c r="B361" s="101"/>
      <c r="C361" s="101"/>
      <c r="D361" s="69"/>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row>
    <row r="362" spans="1:27" ht="16.2" thickBot="1" x14ac:dyDescent="0.35">
      <c r="A362" s="101"/>
      <c r="B362" s="101"/>
      <c r="C362" s="101"/>
      <c r="D362" s="69"/>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row>
    <row r="363" spans="1:27" ht="16.2" thickBot="1" x14ac:dyDescent="0.35">
      <c r="A363" s="101"/>
      <c r="B363" s="101"/>
      <c r="C363" s="101"/>
      <c r="D363" s="69"/>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row>
    <row r="364" spans="1:27" ht="16.2" thickBot="1" x14ac:dyDescent="0.35">
      <c r="A364" s="101"/>
      <c r="B364" s="101"/>
      <c r="C364" s="101"/>
      <c r="D364" s="69"/>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row>
    <row r="365" spans="1:27" ht="16.2" thickBot="1" x14ac:dyDescent="0.35">
      <c r="A365" s="101"/>
      <c r="B365" s="101"/>
      <c r="C365" s="101"/>
      <c r="D365" s="69"/>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row>
    <row r="366" spans="1:27" ht="16.2" thickBot="1" x14ac:dyDescent="0.35">
      <c r="A366" s="101"/>
      <c r="B366" s="101"/>
      <c r="C366" s="101"/>
      <c r="D366" s="69"/>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row>
    <row r="367" spans="1:27" ht="16.2" thickBot="1" x14ac:dyDescent="0.35">
      <c r="A367" s="101"/>
      <c r="B367" s="101"/>
      <c r="C367" s="101"/>
      <c r="D367" s="69"/>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row>
    <row r="368" spans="1:27" ht="16.2" thickBot="1" x14ac:dyDescent="0.35">
      <c r="A368" s="101"/>
      <c r="B368" s="101"/>
      <c r="C368" s="101"/>
      <c r="D368" s="69"/>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row>
    <row r="369" spans="1:27" ht="16.2" thickBot="1" x14ac:dyDescent="0.35">
      <c r="A369" s="101"/>
      <c r="B369" s="101"/>
      <c r="C369" s="101"/>
      <c r="D369" s="69"/>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row>
    <row r="370" spans="1:27" ht="16.2" thickBot="1" x14ac:dyDescent="0.35">
      <c r="A370" s="101"/>
      <c r="B370" s="101"/>
      <c r="C370" s="101"/>
      <c r="D370" s="69"/>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row>
    <row r="371" spans="1:27" ht="16.2" thickBot="1" x14ac:dyDescent="0.35">
      <c r="A371" s="101"/>
      <c r="B371" s="101"/>
      <c r="C371" s="101"/>
      <c r="D371" s="69"/>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row>
    <row r="372" spans="1:27" ht="16.2" thickBot="1" x14ac:dyDescent="0.35">
      <c r="A372" s="101"/>
      <c r="B372" s="101"/>
      <c r="C372" s="101"/>
      <c r="D372" s="69"/>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row>
    <row r="373" spans="1:27" ht="16.2" thickBot="1" x14ac:dyDescent="0.35">
      <c r="A373" s="101"/>
      <c r="B373" s="101"/>
      <c r="C373" s="101"/>
      <c r="D373" s="69"/>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row>
    <row r="374" spans="1:27" ht="16.2" thickBot="1" x14ac:dyDescent="0.35">
      <c r="A374" s="101"/>
      <c r="B374" s="101"/>
      <c r="C374" s="101"/>
      <c r="D374" s="69"/>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row>
    <row r="375" spans="1:27" ht="16.2" thickBot="1" x14ac:dyDescent="0.35">
      <c r="A375" s="101"/>
      <c r="B375" s="101"/>
      <c r="C375" s="101"/>
      <c r="D375" s="69"/>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row>
    <row r="376" spans="1:27" ht="16.2" thickBot="1" x14ac:dyDescent="0.35">
      <c r="A376" s="101"/>
      <c r="B376" s="101"/>
      <c r="C376" s="101"/>
      <c r="D376" s="69"/>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row>
    <row r="377" spans="1:27" ht="16.2" thickBot="1" x14ac:dyDescent="0.35">
      <c r="A377" s="101"/>
      <c r="B377" s="101"/>
      <c r="C377" s="101"/>
      <c r="D377" s="69"/>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row>
    <row r="378" spans="1:27" ht="16.2" thickBot="1" x14ac:dyDescent="0.35">
      <c r="A378" s="101"/>
      <c r="B378" s="101"/>
      <c r="C378" s="101"/>
      <c r="D378" s="69"/>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row>
    <row r="379" spans="1:27" ht="16.2" thickBot="1" x14ac:dyDescent="0.35">
      <c r="A379" s="101"/>
      <c r="B379" s="101"/>
      <c r="C379" s="101"/>
      <c r="D379" s="69"/>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row>
    <row r="380" spans="1:27" ht="16.2" thickBot="1" x14ac:dyDescent="0.35">
      <c r="A380" s="101"/>
      <c r="B380" s="101"/>
      <c r="C380" s="101"/>
      <c r="D380" s="69"/>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row>
    <row r="381" spans="1:27" ht="16.2" thickBot="1" x14ac:dyDescent="0.35">
      <c r="A381" s="101"/>
      <c r="B381" s="101"/>
      <c r="C381" s="101"/>
      <c r="D381" s="69"/>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row>
    <row r="382" spans="1:27" ht="16.2" thickBot="1" x14ac:dyDescent="0.35">
      <c r="A382" s="101"/>
      <c r="B382" s="101"/>
      <c r="C382" s="101"/>
      <c r="D382" s="69"/>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row>
    <row r="383" spans="1:27" ht="16.2" thickBot="1" x14ac:dyDescent="0.35">
      <c r="A383" s="101"/>
      <c r="B383" s="101"/>
      <c r="C383" s="101"/>
      <c r="D383" s="69"/>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row>
    <row r="384" spans="1:27" ht="16.2" thickBot="1" x14ac:dyDescent="0.35">
      <c r="A384" s="101"/>
      <c r="B384" s="101"/>
      <c r="C384" s="101"/>
      <c r="D384" s="69"/>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row>
    <row r="385" spans="1:27" ht="16.2" thickBot="1" x14ac:dyDescent="0.35">
      <c r="A385" s="101"/>
      <c r="B385" s="101"/>
      <c r="C385" s="101"/>
      <c r="D385" s="69"/>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row>
    <row r="386" spans="1:27" ht="16.2" thickBot="1" x14ac:dyDescent="0.35">
      <c r="A386" s="101"/>
      <c r="B386" s="101"/>
      <c r="C386" s="101"/>
      <c r="D386" s="69"/>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row>
    <row r="387" spans="1:27" ht="16.2" thickBot="1" x14ac:dyDescent="0.35">
      <c r="A387" s="101"/>
      <c r="B387" s="101"/>
      <c r="C387" s="101"/>
      <c r="D387" s="69"/>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row>
    <row r="388" spans="1:27" ht="16.2" thickBot="1" x14ac:dyDescent="0.35">
      <c r="A388" s="101"/>
      <c r="B388" s="101"/>
      <c r="C388" s="101"/>
      <c r="D388" s="69"/>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row>
    <row r="389" spans="1:27" ht="16.2" thickBot="1" x14ac:dyDescent="0.35">
      <c r="A389" s="101"/>
      <c r="B389" s="101"/>
      <c r="C389" s="101"/>
      <c r="D389" s="69"/>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row>
    <row r="390" spans="1:27" ht="16.2" thickBot="1" x14ac:dyDescent="0.35">
      <c r="A390" s="101"/>
      <c r="B390" s="101"/>
      <c r="C390" s="101"/>
      <c r="D390" s="69"/>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row>
    <row r="391" spans="1:27" ht="16.2" thickBot="1" x14ac:dyDescent="0.35">
      <c r="A391" s="101"/>
      <c r="B391" s="101"/>
      <c r="C391" s="101"/>
      <c r="D391" s="69"/>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row>
    <row r="392" spans="1:27" ht="16.2" thickBot="1" x14ac:dyDescent="0.35">
      <c r="A392" s="101"/>
      <c r="B392" s="101"/>
      <c r="C392" s="101"/>
      <c r="D392" s="69"/>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row>
    <row r="393" spans="1:27" ht="16.2" thickBot="1" x14ac:dyDescent="0.35">
      <c r="A393" s="101"/>
      <c r="B393" s="101"/>
      <c r="C393" s="101"/>
      <c r="D393" s="69"/>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row>
    <row r="394" spans="1:27" ht="16.2" thickBot="1" x14ac:dyDescent="0.35">
      <c r="A394" s="101"/>
      <c r="B394" s="101"/>
      <c r="C394" s="101"/>
      <c r="D394" s="69"/>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row>
    <row r="395" spans="1:27" ht="16.2" thickBot="1" x14ac:dyDescent="0.35">
      <c r="A395" s="101"/>
      <c r="B395" s="101"/>
      <c r="C395" s="101"/>
      <c r="D395" s="69"/>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row>
    <row r="396" spans="1:27" ht="16.2" thickBot="1" x14ac:dyDescent="0.35">
      <c r="A396" s="101"/>
      <c r="B396" s="101"/>
      <c r="C396" s="101"/>
      <c r="D396" s="69"/>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row>
    <row r="397" spans="1:27" ht="16.2" thickBot="1" x14ac:dyDescent="0.35">
      <c r="A397" s="101"/>
      <c r="B397" s="101"/>
      <c r="C397" s="101"/>
      <c r="D397" s="69"/>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row>
    <row r="398" spans="1:27" ht="16.2" thickBot="1" x14ac:dyDescent="0.35">
      <c r="A398" s="101"/>
      <c r="B398" s="101"/>
      <c r="C398" s="101"/>
      <c r="D398" s="69"/>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row>
    <row r="399" spans="1:27" ht="16.2" thickBot="1" x14ac:dyDescent="0.35">
      <c r="A399" s="101"/>
      <c r="B399" s="101"/>
      <c r="C399" s="101"/>
      <c r="D399" s="69"/>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row>
    <row r="400" spans="1:27" ht="16.2" thickBot="1" x14ac:dyDescent="0.35">
      <c r="A400" s="101"/>
      <c r="B400" s="101"/>
      <c r="C400" s="101"/>
      <c r="D400" s="69"/>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row>
    <row r="401" spans="1:27" ht="16.2" thickBot="1" x14ac:dyDescent="0.35">
      <c r="A401" s="101"/>
      <c r="B401" s="101"/>
      <c r="C401" s="101"/>
      <c r="D401" s="69"/>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row>
    <row r="402" spans="1:27" ht="16.2" thickBot="1" x14ac:dyDescent="0.35">
      <c r="A402" s="101"/>
      <c r="B402" s="101"/>
      <c r="C402" s="101"/>
      <c r="D402" s="69"/>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row>
    <row r="403" spans="1:27" ht="16.2" thickBot="1" x14ac:dyDescent="0.35">
      <c r="A403" s="101"/>
      <c r="B403" s="101"/>
      <c r="C403" s="101"/>
      <c r="D403" s="69"/>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row>
    <row r="404" spans="1:27" ht="16.2" thickBot="1" x14ac:dyDescent="0.35">
      <c r="A404" s="101"/>
      <c r="B404" s="101"/>
      <c r="C404" s="101"/>
      <c r="D404" s="69"/>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row>
    <row r="405" spans="1:27" ht="16.2" thickBot="1" x14ac:dyDescent="0.35">
      <c r="A405" s="101"/>
      <c r="B405" s="101"/>
      <c r="C405" s="101"/>
      <c r="D405" s="69"/>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row>
    <row r="406" spans="1:27" ht="16.2" thickBot="1" x14ac:dyDescent="0.35">
      <c r="A406" s="101"/>
      <c r="B406" s="101"/>
      <c r="C406" s="101"/>
      <c r="D406" s="69"/>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row>
    <row r="407" spans="1:27" ht="16.2" thickBot="1" x14ac:dyDescent="0.35">
      <c r="A407" s="101"/>
      <c r="B407" s="101"/>
      <c r="C407" s="101"/>
      <c r="D407" s="69"/>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row>
    <row r="408" spans="1:27" ht="16.2" thickBot="1" x14ac:dyDescent="0.35">
      <c r="A408" s="101"/>
      <c r="B408" s="101"/>
      <c r="C408" s="101"/>
      <c r="D408" s="69"/>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row>
    <row r="409" spans="1:27" ht="16.2" thickBot="1" x14ac:dyDescent="0.35">
      <c r="A409" s="101"/>
      <c r="B409" s="101"/>
      <c r="C409" s="101"/>
      <c r="D409" s="69"/>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row>
    <row r="410" spans="1:27" ht="16.2" thickBot="1" x14ac:dyDescent="0.35">
      <c r="A410" s="101"/>
      <c r="B410" s="101"/>
      <c r="C410" s="101"/>
      <c r="D410" s="69"/>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row>
    <row r="411" spans="1:27" ht="16.2" thickBot="1" x14ac:dyDescent="0.35">
      <c r="A411" s="101"/>
      <c r="B411" s="101"/>
      <c r="C411" s="101"/>
      <c r="D411" s="69"/>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row>
    <row r="412" spans="1:27" ht="16.2" thickBot="1" x14ac:dyDescent="0.35">
      <c r="A412" s="101"/>
      <c r="B412" s="101"/>
      <c r="C412" s="101"/>
      <c r="D412" s="69"/>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row>
    <row r="413" spans="1:27" ht="16.2" thickBot="1" x14ac:dyDescent="0.35">
      <c r="A413" s="101"/>
      <c r="B413" s="101"/>
      <c r="C413" s="101"/>
      <c r="D413" s="69"/>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row>
    <row r="414" spans="1:27" ht="16.2" thickBot="1" x14ac:dyDescent="0.35">
      <c r="A414" s="101"/>
      <c r="B414" s="101"/>
      <c r="C414" s="101"/>
      <c r="D414" s="69"/>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row>
    <row r="415" spans="1:27" ht="16.2" thickBot="1" x14ac:dyDescent="0.35">
      <c r="A415" s="101"/>
      <c r="B415" s="101"/>
      <c r="C415" s="101"/>
      <c r="D415" s="69"/>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row>
    <row r="416" spans="1:27" ht="16.2" thickBot="1" x14ac:dyDescent="0.35">
      <c r="A416" s="101"/>
      <c r="B416" s="101"/>
      <c r="C416" s="101"/>
      <c r="D416" s="69"/>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row>
    <row r="417" spans="1:27" ht="16.2" thickBot="1" x14ac:dyDescent="0.35">
      <c r="A417" s="101"/>
      <c r="B417" s="101"/>
      <c r="C417" s="101"/>
      <c r="D417" s="69"/>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row>
    <row r="418" spans="1:27" ht="16.2" thickBot="1" x14ac:dyDescent="0.35">
      <c r="A418" s="101"/>
      <c r="B418" s="101"/>
      <c r="C418" s="101"/>
      <c r="D418" s="69"/>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row>
    <row r="419" spans="1:27" ht="16.2" thickBot="1" x14ac:dyDescent="0.35">
      <c r="A419" s="101"/>
      <c r="B419" s="101"/>
      <c r="C419" s="101"/>
      <c r="D419" s="69"/>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row>
    <row r="420" spans="1:27" ht="16.2" thickBot="1" x14ac:dyDescent="0.35">
      <c r="A420" s="101"/>
      <c r="B420" s="101"/>
      <c r="C420" s="101"/>
      <c r="D420" s="69"/>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row>
    <row r="421" spans="1:27" ht="16.2" thickBot="1" x14ac:dyDescent="0.35">
      <c r="A421" s="101"/>
      <c r="B421" s="101"/>
      <c r="C421" s="101"/>
      <c r="D421" s="69"/>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row>
    <row r="422" spans="1:27" ht="16.2" thickBot="1" x14ac:dyDescent="0.35">
      <c r="A422" s="101"/>
      <c r="B422" s="101"/>
      <c r="C422" s="101"/>
      <c r="D422" s="69"/>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row>
    <row r="423" spans="1:27" ht="16.2" thickBot="1" x14ac:dyDescent="0.35">
      <c r="A423" s="101"/>
      <c r="B423" s="101"/>
      <c r="C423" s="101"/>
      <c r="D423" s="69"/>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row>
    <row r="424" spans="1:27" ht="16.2" thickBot="1" x14ac:dyDescent="0.35">
      <c r="A424" s="101"/>
      <c r="B424" s="101"/>
      <c r="C424" s="101"/>
      <c r="D424" s="69"/>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row>
    <row r="425" spans="1:27" ht="16.2" thickBot="1" x14ac:dyDescent="0.35">
      <c r="A425" s="101"/>
      <c r="B425" s="101"/>
      <c r="C425" s="101"/>
      <c r="D425" s="69"/>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row>
    <row r="426" spans="1:27" ht="16.2" thickBot="1" x14ac:dyDescent="0.35">
      <c r="A426" s="101"/>
      <c r="B426" s="101"/>
      <c r="C426" s="101"/>
      <c r="D426" s="69"/>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row>
    <row r="427" spans="1:27" ht="16.2" thickBot="1" x14ac:dyDescent="0.35">
      <c r="A427" s="101"/>
      <c r="B427" s="101"/>
      <c r="C427" s="101"/>
      <c r="D427" s="69"/>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row>
    <row r="428" spans="1:27" ht="16.2" thickBot="1" x14ac:dyDescent="0.35">
      <c r="A428" s="101"/>
      <c r="B428" s="101"/>
      <c r="C428" s="101"/>
      <c r="D428" s="69"/>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row>
    <row r="429" spans="1:27" ht="16.2" thickBot="1" x14ac:dyDescent="0.35">
      <c r="A429" s="101"/>
      <c r="B429" s="101"/>
      <c r="C429" s="101"/>
      <c r="D429" s="69"/>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row>
    <row r="430" spans="1:27" ht="16.2" thickBot="1" x14ac:dyDescent="0.35">
      <c r="A430" s="101"/>
      <c r="B430" s="101"/>
      <c r="C430" s="101"/>
      <c r="D430" s="69"/>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row>
    <row r="431" spans="1:27" ht="16.2" thickBot="1" x14ac:dyDescent="0.35">
      <c r="A431" s="101"/>
      <c r="B431" s="101"/>
      <c r="C431" s="101"/>
      <c r="D431" s="69"/>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row>
    <row r="432" spans="1:27" ht="16.2" thickBot="1" x14ac:dyDescent="0.35">
      <c r="A432" s="101"/>
      <c r="B432" s="101"/>
      <c r="C432" s="101"/>
      <c r="D432" s="69"/>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row>
    <row r="433" spans="1:27" ht="16.2" thickBot="1" x14ac:dyDescent="0.35">
      <c r="A433" s="101"/>
      <c r="B433" s="101"/>
      <c r="C433" s="101"/>
      <c r="D433" s="69"/>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row>
    <row r="434" spans="1:27" ht="16.2" thickBot="1" x14ac:dyDescent="0.35">
      <c r="A434" s="101"/>
      <c r="B434" s="101"/>
      <c r="C434" s="101"/>
      <c r="D434" s="69"/>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row>
    <row r="435" spans="1:27" ht="16.2" thickBot="1" x14ac:dyDescent="0.35">
      <c r="A435" s="101"/>
      <c r="B435" s="101"/>
      <c r="C435" s="101"/>
      <c r="D435" s="69"/>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row>
    <row r="436" spans="1:27" ht="16.2" thickBot="1" x14ac:dyDescent="0.35">
      <c r="A436" s="101"/>
      <c r="B436" s="101"/>
      <c r="C436" s="101"/>
      <c r="D436" s="69"/>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row>
    <row r="437" spans="1:27" ht="16.2" thickBot="1" x14ac:dyDescent="0.35">
      <c r="A437" s="101"/>
      <c r="B437" s="101"/>
      <c r="C437" s="101"/>
      <c r="D437" s="69"/>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row>
    <row r="438" spans="1:27" ht="16.2" thickBot="1" x14ac:dyDescent="0.35">
      <c r="A438" s="101"/>
      <c r="B438" s="101"/>
      <c r="C438" s="101"/>
      <c r="D438" s="69"/>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row>
    <row r="439" spans="1:27" ht="16.2" thickBot="1" x14ac:dyDescent="0.35">
      <c r="A439" s="101"/>
      <c r="B439" s="101"/>
      <c r="C439" s="101"/>
      <c r="D439" s="69"/>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row>
    <row r="440" spans="1:27" ht="16.2" thickBot="1" x14ac:dyDescent="0.35">
      <c r="A440" s="101"/>
      <c r="B440" s="101"/>
      <c r="C440" s="101"/>
      <c r="D440" s="69"/>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row>
    <row r="441" spans="1:27" ht="16.2" thickBot="1" x14ac:dyDescent="0.35">
      <c r="A441" s="101"/>
      <c r="B441" s="101"/>
      <c r="C441" s="101"/>
      <c r="D441" s="69"/>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row>
    <row r="442" spans="1:27" ht="16.2" thickBot="1" x14ac:dyDescent="0.35">
      <c r="A442" s="101"/>
      <c r="B442" s="101"/>
      <c r="C442" s="101"/>
      <c r="D442" s="69"/>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row>
    <row r="443" spans="1:27" ht="16.2" thickBot="1" x14ac:dyDescent="0.35">
      <c r="A443" s="101"/>
      <c r="B443" s="101"/>
      <c r="C443" s="101"/>
      <c r="D443" s="69"/>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row>
    <row r="444" spans="1:27" ht="16.2" thickBot="1" x14ac:dyDescent="0.35">
      <c r="A444" s="101"/>
      <c r="B444" s="101"/>
      <c r="C444" s="101"/>
      <c r="D444" s="69"/>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row>
    <row r="445" spans="1:27" ht="16.2" thickBot="1" x14ac:dyDescent="0.35">
      <c r="A445" s="101"/>
      <c r="B445" s="101"/>
      <c r="C445" s="101"/>
      <c r="D445" s="69"/>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row>
    <row r="446" spans="1:27" ht="16.2" thickBot="1" x14ac:dyDescent="0.35">
      <c r="A446" s="101"/>
      <c r="B446" s="101"/>
      <c r="C446" s="101"/>
      <c r="D446" s="69"/>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row>
    <row r="447" spans="1:27" ht="16.2" thickBot="1" x14ac:dyDescent="0.35">
      <c r="A447" s="101"/>
      <c r="B447" s="101"/>
      <c r="C447" s="101"/>
      <c r="D447" s="69"/>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row>
    <row r="448" spans="1:27" ht="16.2" thickBot="1" x14ac:dyDescent="0.35">
      <c r="A448" s="101"/>
      <c r="B448" s="101"/>
      <c r="C448" s="101"/>
      <c r="D448" s="69"/>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row>
    <row r="449" spans="1:27" ht="16.2" thickBot="1" x14ac:dyDescent="0.35">
      <c r="A449" s="101"/>
      <c r="B449" s="101"/>
      <c r="C449" s="101"/>
      <c r="D449" s="69"/>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row>
    <row r="450" spans="1:27" ht="16.2" thickBot="1" x14ac:dyDescent="0.35">
      <c r="A450" s="101"/>
      <c r="B450" s="101"/>
      <c r="C450" s="101"/>
      <c r="D450" s="69"/>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row>
    <row r="451" spans="1:27" ht="16.2" thickBot="1" x14ac:dyDescent="0.35">
      <c r="A451" s="101"/>
      <c r="B451" s="101"/>
      <c r="C451" s="101"/>
      <c r="D451" s="69"/>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row>
    <row r="452" spans="1:27" ht="16.2" thickBot="1" x14ac:dyDescent="0.35">
      <c r="A452" s="101"/>
      <c r="B452" s="101"/>
      <c r="C452" s="101"/>
      <c r="D452" s="69"/>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row>
    <row r="453" spans="1:27" ht="16.2" thickBot="1" x14ac:dyDescent="0.35">
      <c r="A453" s="101"/>
      <c r="B453" s="101"/>
      <c r="C453" s="101"/>
      <c r="D453" s="69"/>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row>
    <row r="454" spans="1:27" ht="16.2" thickBot="1" x14ac:dyDescent="0.35">
      <c r="A454" s="101"/>
      <c r="B454" s="101"/>
      <c r="C454" s="101"/>
      <c r="D454" s="69"/>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row>
    <row r="455" spans="1:27" ht="16.2" thickBot="1" x14ac:dyDescent="0.35">
      <c r="A455" s="101"/>
      <c r="B455" s="101"/>
      <c r="C455" s="101"/>
      <c r="D455" s="69"/>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row>
    <row r="456" spans="1:27" ht="16.2" thickBot="1" x14ac:dyDescent="0.35">
      <c r="A456" s="101"/>
      <c r="B456" s="101"/>
      <c r="C456" s="101"/>
      <c r="D456" s="69"/>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row>
    <row r="457" spans="1:27" ht="16.2" thickBot="1" x14ac:dyDescent="0.35">
      <c r="A457" s="101"/>
      <c r="B457" s="101"/>
      <c r="C457" s="101"/>
      <c r="D457" s="69"/>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row>
    <row r="458" spans="1:27" ht="16.2" thickBot="1" x14ac:dyDescent="0.35">
      <c r="A458" s="101"/>
      <c r="B458" s="101"/>
      <c r="C458" s="101"/>
      <c r="D458" s="69"/>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row>
    <row r="459" spans="1:27" ht="16.2" thickBot="1" x14ac:dyDescent="0.35">
      <c r="A459" s="101"/>
      <c r="B459" s="101"/>
      <c r="C459" s="101"/>
      <c r="D459" s="69"/>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row>
    <row r="460" spans="1:27" ht="16.2" thickBot="1" x14ac:dyDescent="0.35">
      <c r="A460" s="101"/>
      <c r="B460" s="101"/>
      <c r="C460" s="101"/>
      <c r="D460" s="69"/>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row>
    <row r="461" spans="1:27" ht="16.2" thickBot="1" x14ac:dyDescent="0.35">
      <c r="A461" s="101"/>
      <c r="B461" s="101"/>
      <c r="C461" s="101"/>
      <c r="D461" s="69"/>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row>
    <row r="462" spans="1:27" ht="16.2" thickBot="1" x14ac:dyDescent="0.35">
      <c r="A462" s="101"/>
      <c r="B462" s="101"/>
      <c r="C462" s="101"/>
      <c r="D462" s="69"/>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row>
    <row r="463" spans="1:27" ht="16.2" thickBot="1" x14ac:dyDescent="0.35">
      <c r="A463" s="101"/>
      <c r="B463" s="101"/>
      <c r="C463" s="101"/>
      <c r="D463" s="69"/>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row>
    <row r="464" spans="1:27" ht="16.2" thickBot="1" x14ac:dyDescent="0.35">
      <c r="A464" s="101"/>
      <c r="B464" s="101"/>
      <c r="C464" s="101"/>
      <c r="D464" s="69"/>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row>
    <row r="465" spans="1:27" ht="16.2" thickBot="1" x14ac:dyDescent="0.35">
      <c r="A465" s="101"/>
      <c r="B465" s="101"/>
      <c r="C465" s="101"/>
      <c r="D465" s="69"/>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row>
    <row r="466" spans="1:27" ht="16.2" thickBot="1" x14ac:dyDescent="0.35">
      <c r="A466" s="101"/>
      <c r="B466" s="101"/>
      <c r="C466" s="101"/>
      <c r="D466" s="69"/>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row>
    <row r="467" spans="1:27" ht="16.2" thickBot="1" x14ac:dyDescent="0.35">
      <c r="A467" s="101"/>
      <c r="B467" s="101"/>
      <c r="C467" s="101"/>
      <c r="D467" s="69"/>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row>
    <row r="468" spans="1:27" ht="16.2" thickBot="1" x14ac:dyDescent="0.35">
      <c r="A468" s="101"/>
      <c r="B468" s="101"/>
      <c r="C468" s="101"/>
      <c r="D468" s="69"/>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row>
    <row r="469" spans="1:27" ht="16.2" thickBot="1" x14ac:dyDescent="0.35">
      <c r="A469" s="101"/>
      <c r="B469" s="101"/>
      <c r="C469" s="101"/>
      <c r="D469" s="69"/>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row>
    <row r="470" spans="1:27" ht="16.2" thickBot="1" x14ac:dyDescent="0.35">
      <c r="A470" s="101"/>
      <c r="B470" s="101"/>
      <c r="C470" s="101"/>
      <c r="D470" s="69"/>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row>
    <row r="471" spans="1:27" ht="16.2" thickBot="1" x14ac:dyDescent="0.35">
      <c r="A471" s="101"/>
      <c r="B471" s="101"/>
      <c r="C471" s="101"/>
      <c r="D471" s="69"/>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row>
    <row r="472" spans="1:27" ht="16.2" thickBot="1" x14ac:dyDescent="0.35">
      <c r="A472" s="101"/>
      <c r="B472" s="101"/>
      <c r="C472" s="101"/>
      <c r="D472" s="69"/>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row>
    <row r="473" spans="1:27" ht="16.2" thickBot="1" x14ac:dyDescent="0.35">
      <c r="A473" s="101"/>
      <c r="B473" s="101"/>
      <c r="C473" s="101"/>
      <c r="D473" s="69"/>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row>
    <row r="474" spans="1:27" ht="16.2" thickBot="1" x14ac:dyDescent="0.35">
      <c r="A474" s="101"/>
      <c r="B474" s="101"/>
      <c r="C474" s="101"/>
      <c r="D474" s="69"/>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row>
    <row r="475" spans="1:27" ht="16.2" thickBot="1" x14ac:dyDescent="0.35">
      <c r="A475" s="101"/>
      <c r="B475" s="101"/>
      <c r="C475" s="101"/>
      <c r="D475" s="69"/>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row>
    <row r="476" spans="1:27" ht="16.2" thickBot="1" x14ac:dyDescent="0.35">
      <c r="A476" s="101"/>
      <c r="B476" s="101"/>
      <c r="C476" s="101"/>
      <c r="D476" s="69"/>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row>
    <row r="477" spans="1:27" ht="16.2" thickBot="1" x14ac:dyDescent="0.35">
      <c r="A477" s="101"/>
      <c r="B477" s="101"/>
      <c r="C477" s="101"/>
      <c r="D477" s="69"/>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row>
    <row r="478" spans="1:27" ht="16.2" thickBot="1" x14ac:dyDescent="0.35">
      <c r="A478" s="101"/>
      <c r="B478" s="101"/>
      <c r="C478" s="101"/>
      <c r="D478" s="69"/>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row>
    <row r="479" spans="1:27" ht="16.2" thickBot="1" x14ac:dyDescent="0.35">
      <c r="A479" s="101"/>
      <c r="B479" s="101"/>
      <c r="C479" s="101"/>
      <c r="D479" s="69"/>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row>
    <row r="480" spans="1:27" ht="16.2" thickBot="1" x14ac:dyDescent="0.35">
      <c r="A480" s="101"/>
      <c r="B480" s="101"/>
      <c r="C480" s="101"/>
      <c r="D480" s="69"/>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row>
    <row r="481" spans="1:27" ht="16.2" thickBot="1" x14ac:dyDescent="0.35">
      <c r="A481" s="101"/>
      <c r="B481" s="101"/>
      <c r="C481" s="101"/>
      <c r="D481" s="69"/>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row>
    <row r="482" spans="1:27" ht="16.2" thickBot="1" x14ac:dyDescent="0.35">
      <c r="A482" s="101"/>
      <c r="B482" s="101"/>
      <c r="C482" s="101"/>
      <c r="D482" s="69"/>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row>
    <row r="483" spans="1:27" ht="16.2" thickBot="1" x14ac:dyDescent="0.35">
      <c r="A483" s="101"/>
      <c r="B483" s="101"/>
      <c r="C483" s="101"/>
      <c r="D483" s="69"/>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row>
    <row r="484" spans="1:27" ht="16.2" thickBot="1" x14ac:dyDescent="0.35">
      <c r="A484" s="101"/>
      <c r="B484" s="101"/>
      <c r="C484" s="101"/>
      <c r="D484" s="69"/>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row>
    <row r="485" spans="1:27" ht="16.2" thickBot="1" x14ac:dyDescent="0.35">
      <c r="A485" s="101"/>
      <c r="B485" s="101"/>
      <c r="C485" s="101"/>
      <c r="D485" s="69"/>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row>
    <row r="486" spans="1:27" ht="16.2" thickBot="1" x14ac:dyDescent="0.35">
      <c r="A486" s="101"/>
      <c r="B486" s="101"/>
      <c r="C486" s="101"/>
      <c r="D486" s="69"/>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row>
    <row r="487" spans="1:27" ht="16.2" thickBot="1" x14ac:dyDescent="0.35">
      <c r="A487" s="101"/>
      <c r="B487" s="101"/>
      <c r="C487" s="101"/>
      <c r="D487" s="69"/>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row>
    <row r="488" spans="1:27" ht="16.2" thickBot="1" x14ac:dyDescent="0.35">
      <c r="A488" s="101"/>
      <c r="B488" s="101"/>
      <c r="C488" s="101"/>
      <c r="D488" s="69"/>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row>
    <row r="489" spans="1:27" ht="16.2" thickBot="1" x14ac:dyDescent="0.35">
      <c r="A489" s="101"/>
      <c r="B489" s="101"/>
      <c r="C489" s="101"/>
      <c r="D489" s="69"/>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row>
    <row r="490" spans="1:27" ht="16.2" thickBot="1" x14ac:dyDescent="0.35">
      <c r="A490" s="101"/>
      <c r="B490" s="101"/>
      <c r="C490" s="101"/>
      <c r="D490" s="69"/>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row>
    <row r="491" spans="1:27" ht="16.2" thickBot="1" x14ac:dyDescent="0.35">
      <c r="A491" s="101"/>
      <c r="B491" s="101"/>
      <c r="C491" s="101"/>
      <c r="D491" s="69"/>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row>
    <row r="492" spans="1:27" ht="16.2" thickBot="1" x14ac:dyDescent="0.35">
      <c r="A492" s="101"/>
      <c r="B492" s="101"/>
      <c r="C492" s="101"/>
      <c r="D492" s="69"/>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row>
    <row r="493" spans="1:27" ht="16.2" thickBot="1" x14ac:dyDescent="0.35">
      <c r="A493" s="101"/>
      <c r="B493" s="101"/>
      <c r="C493" s="101"/>
      <c r="D493" s="69"/>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row>
    <row r="494" spans="1:27" ht="16.2" thickBot="1" x14ac:dyDescent="0.35">
      <c r="A494" s="101"/>
      <c r="B494" s="101"/>
      <c r="C494" s="101"/>
      <c r="D494" s="69"/>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row>
    <row r="495" spans="1:27" ht="16.2" thickBot="1" x14ac:dyDescent="0.35">
      <c r="A495" s="101"/>
      <c r="B495" s="101"/>
      <c r="C495" s="101"/>
      <c r="D495" s="69"/>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row>
    <row r="496" spans="1:27" ht="16.2" thickBot="1" x14ac:dyDescent="0.35">
      <c r="A496" s="101"/>
      <c r="B496" s="101"/>
      <c r="C496" s="101"/>
      <c r="D496" s="69"/>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row>
    <row r="497" spans="1:27" ht="16.2" thickBot="1" x14ac:dyDescent="0.35">
      <c r="A497" s="101"/>
      <c r="B497" s="101"/>
      <c r="C497" s="101"/>
      <c r="D497" s="69"/>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row>
    <row r="498" spans="1:27" ht="16.2" thickBot="1" x14ac:dyDescent="0.35">
      <c r="A498" s="101"/>
      <c r="B498" s="101"/>
      <c r="C498" s="101"/>
      <c r="D498" s="69"/>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row>
    <row r="499" spans="1:27" ht="16.2" thickBot="1" x14ac:dyDescent="0.35">
      <c r="A499" s="101"/>
      <c r="B499" s="101"/>
      <c r="C499" s="101"/>
      <c r="D499" s="69"/>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row>
    <row r="500" spans="1:27" ht="16.2" thickBot="1" x14ac:dyDescent="0.35">
      <c r="A500" s="101"/>
      <c r="B500" s="101"/>
      <c r="C500" s="101"/>
      <c r="D500" s="69"/>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row>
    <row r="501" spans="1:27" ht="16.2" thickBot="1" x14ac:dyDescent="0.35">
      <c r="A501" s="101"/>
      <c r="B501" s="101"/>
      <c r="C501" s="101"/>
      <c r="D501" s="69"/>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row>
    <row r="502" spans="1:27" ht="16.2" thickBot="1" x14ac:dyDescent="0.35">
      <c r="A502" s="101"/>
      <c r="B502" s="101"/>
      <c r="C502" s="101"/>
      <c r="D502" s="69"/>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row>
    <row r="503" spans="1:27" ht="16.2" thickBot="1" x14ac:dyDescent="0.35">
      <c r="A503" s="101"/>
      <c r="B503" s="101"/>
      <c r="C503" s="101"/>
      <c r="D503" s="69"/>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row>
    <row r="504" spans="1:27" ht="16.2" thickBot="1" x14ac:dyDescent="0.35">
      <c r="A504" s="101"/>
      <c r="B504" s="101"/>
      <c r="C504" s="101"/>
      <c r="D504" s="69"/>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row>
    <row r="505" spans="1:27" ht="16.2" thickBot="1" x14ac:dyDescent="0.35">
      <c r="A505" s="101"/>
      <c r="B505" s="101"/>
      <c r="C505" s="101"/>
      <c r="D505" s="69"/>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row>
    <row r="506" spans="1:27" ht="16.2" thickBot="1" x14ac:dyDescent="0.35">
      <c r="A506" s="101"/>
      <c r="B506" s="101"/>
      <c r="C506" s="101"/>
      <c r="D506" s="69"/>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row>
    <row r="507" spans="1:27" ht="16.2" thickBot="1" x14ac:dyDescent="0.35">
      <c r="A507" s="101"/>
      <c r="B507" s="101"/>
      <c r="C507" s="101"/>
      <c r="D507" s="69"/>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row>
    <row r="508" spans="1:27" ht="16.2" thickBot="1" x14ac:dyDescent="0.35">
      <c r="A508" s="101"/>
      <c r="B508" s="101"/>
      <c r="C508" s="101"/>
      <c r="D508" s="69"/>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row>
    <row r="509" spans="1:27" ht="16.2" thickBot="1" x14ac:dyDescent="0.35">
      <c r="A509" s="101"/>
      <c r="B509" s="101"/>
      <c r="C509" s="101"/>
      <c r="D509" s="69"/>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row>
    <row r="510" spans="1:27" ht="16.2" thickBot="1" x14ac:dyDescent="0.35">
      <c r="A510" s="101"/>
      <c r="B510" s="101"/>
      <c r="C510" s="101"/>
      <c r="D510" s="69"/>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row>
    <row r="511" spans="1:27" ht="16.2" thickBot="1" x14ac:dyDescent="0.35">
      <c r="A511" s="101"/>
      <c r="B511" s="101"/>
      <c r="C511" s="101"/>
      <c r="D511" s="69"/>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row>
    <row r="512" spans="1:27" ht="16.2" thickBot="1" x14ac:dyDescent="0.35">
      <c r="A512" s="101"/>
      <c r="B512" s="101"/>
      <c r="C512" s="101"/>
      <c r="D512" s="69"/>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row>
    <row r="513" spans="1:27" ht="16.2" thickBot="1" x14ac:dyDescent="0.35">
      <c r="A513" s="101"/>
      <c r="B513" s="101"/>
      <c r="C513" s="101"/>
      <c r="D513" s="69"/>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row>
    <row r="514" spans="1:27" ht="16.2" thickBot="1" x14ac:dyDescent="0.35">
      <c r="A514" s="101"/>
      <c r="B514" s="101"/>
      <c r="C514" s="101"/>
      <c r="D514" s="69"/>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row>
    <row r="515" spans="1:27" ht="16.2" thickBot="1" x14ac:dyDescent="0.35">
      <c r="A515" s="101"/>
      <c r="B515" s="101"/>
      <c r="C515" s="101"/>
      <c r="D515" s="69"/>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row>
    <row r="516" spans="1:27" ht="16.2" thickBot="1" x14ac:dyDescent="0.35">
      <c r="A516" s="101"/>
      <c r="B516" s="101"/>
      <c r="C516" s="101"/>
      <c r="D516" s="69"/>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row>
    <row r="517" spans="1:27" ht="16.2" thickBot="1" x14ac:dyDescent="0.35">
      <c r="A517" s="101"/>
      <c r="B517" s="101"/>
      <c r="C517" s="101"/>
      <c r="D517" s="69"/>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row>
    <row r="518" spans="1:27" ht="16.2" thickBot="1" x14ac:dyDescent="0.35">
      <c r="A518" s="101"/>
      <c r="B518" s="101"/>
      <c r="C518" s="101"/>
      <c r="D518" s="69"/>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row>
    <row r="519" spans="1:27" ht="16.2" thickBot="1" x14ac:dyDescent="0.35">
      <c r="A519" s="101"/>
      <c r="B519" s="101"/>
      <c r="C519" s="101"/>
      <c r="D519" s="69"/>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row>
    <row r="520" spans="1:27" ht="16.2" thickBot="1" x14ac:dyDescent="0.35">
      <c r="A520" s="101"/>
      <c r="B520" s="101"/>
      <c r="C520" s="101"/>
      <c r="D520" s="69"/>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row>
    <row r="521" spans="1:27" ht="16.2" thickBot="1" x14ac:dyDescent="0.35">
      <c r="A521" s="101"/>
      <c r="B521" s="101"/>
      <c r="C521" s="101"/>
      <c r="D521" s="69"/>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row>
    <row r="522" spans="1:27" ht="16.2" thickBot="1" x14ac:dyDescent="0.35">
      <c r="A522" s="101"/>
      <c r="B522" s="101"/>
      <c r="C522" s="101"/>
      <c r="D522" s="69"/>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row>
    <row r="523" spans="1:27" ht="16.2" thickBot="1" x14ac:dyDescent="0.35">
      <c r="A523" s="101"/>
      <c r="B523" s="101"/>
      <c r="C523" s="101"/>
      <c r="D523" s="69"/>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row>
    <row r="524" spans="1:27" ht="16.2" thickBot="1" x14ac:dyDescent="0.35">
      <c r="A524" s="101"/>
      <c r="B524" s="101"/>
      <c r="C524" s="101"/>
      <c r="D524" s="69"/>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row>
    <row r="525" spans="1:27" ht="16.2" thickBot="1" x14ac:dyDescent="0.35">
      <c r="A525" s="101"/>
      <c r="B525" s="101"/>
      <c r="C525" s="101"/>
      <c r="D525" s="69"/>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row>
    <row r="526" spans="1:27" ht="16.2" thickBot="1" x14ac:dyDescent="0.35">
      <c r="A526" s="101"/>
      <c r="B526" s="101"/>
      <c r="C526" s="101"/>
      <c r="D526" s="69"/>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row>
    <row r="527" spans="1:27" ht="16.2" thickBot="1" x14ac:dyDescent="0.35">
      <c r="A527" s="101"/>
      <c r="B527" s="101"/>
      <c r="C527" s="101"/>
      <c r="D527" s="69"/>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row>
    <row r="528" spans="1:27" ht="16.2" thickBot="1" x14ac:dyDescent="0.35">
      <c r="A528" s="101"/>
      <c r="B528" s="101"/>
      <c r="C528" s="101"/>
      <c r="D528" s="69"/>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row>
    <row r="529" spans="1:27" ht="16.2" thickBot="1" x14ac:dyDescent="0.35">
      <c r="A529" s="101"/>
      <c r="B529" s="101"/>
      <c r="C529" s="101"/>
      <c r="D529" s="69"/>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row>
    <row r="530" spans="1:27" ht="16.2" thickBot="1" x14ac:dyDescent="0.35">
      <c r="A530" s="101"/>
      <c r="B530" s="101"/>
      <c r="C530" s="101"/>
      <c r="D530" s="69"/>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row>
    <row r="531" spans="1:27" ht="16.2" thickBot="1" x14ac:dyDescent="0.35">
      <c r="A531" s="101"/>
      <c r="B531" s="101"/>
      <c r="C531" s="101"/>
      <c r="D531" s="69"/>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row>
    <row r="532" spans="1:27" ht="16.2" thickBot="1" x14ac:dyDescent="0.35">
      <c r="A532" s="101"/>
      <c r="B532" s="101"/>
      <c r="C532" s="101"/>
      <c r="D532" s="69"/>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row>
    <row r="533" spans="1:27" ht="16.2" thickBot="1" x14ac:dyDescent="0.35">
      <c r="A533" s="101"/>
      <c r="B533" s="101"/>
      <c r="C533" s="101"/>
      <c r="D533" s="69"/>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row>
    <row r="534" spans="1:27" ht="16.2" thickBot="1" x14ac:dyDescent="0.35">
      <c r="A534" s="101"/>
      <c r="B534" s="101"/>
      <c r="C534" s="101"/>
      <c r="D534" s="69"/>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row>
    <row r="535" spans="1:27" ht="16.2" thickBot="1" x14ac:dyDescent="0.35">
      <c r="A535" s="101"/>
      <c r="B535" s="101"/>
      <c r="C535" s="101"/>
      <c r="D535" s="69"/>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row>
    <row r="536" spans="1:27" ht="16.2" thickBot="1" x14ac:dyDescent="0.35">
      <c r="A536" s="101"/>
      <c r="B536" s="101"/>
      <c r="C536" s="101"/>
      <c r="D536" s="69"/>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row>
    <row r="537" spans="1:27" ht="16.2" thickBot="1" x14ac:dyDescent="0.35">
      <c r="A537" s="101"/>
      <c r="B537" s="101"/>
      <c r="C537" s="101"/>
      <c r="D537" s="69"/>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row>
    <row r="538" spans="1:27" ht="16.2" thickBot="1" x14ac:dyDescent="0.35">
      <c r="A538" s="101"/>
      <c r="B538" s="101"/>
      <c r="C538" s="101"/>
      <c r="D538" s="69"/>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row>
    <row r="539" spans="1:27" ht="16.2" thickBot="1" x14ac:dyDescent="0.35">
      <c r="A539" s="101"/>
      <c r="B539" s="101"/>
      <c r="C539" s="101"/>
      <c r="D539" s="69"/>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row>
    <row r="540" spans="1:27" ht="16.2" thickBot="1" x14ac:dyDescent="0.35">
      <c r="A540" s="101"/>
      <c r="B540" s="101"/>
      <c r="C540" s="101"/>
      <c r="D540" s="69"/>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row>
    <row r="541" spans="1:27" ht="16.2" thickBot="1" x14ac:dyDescent="0.35">
      <c r="A541" s="101"/>
      <c r="B541" s="101"/>
      <c r="C541" s="101"/>
      <c r="D541" s="69"/>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row>
    <row r="542" spans="1:27" ht="16.2" thickBot="1" x14ac:dyDescent="0.35">
      <c r="A542" s="101"/>
      <c r="B542" s="101"/>
      <c r="C542" s="101"/>
      <c r="D542" s="69"/>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row>
    <row r="543" spans="1:27" ht="16.2" thickBot="1" x14ac:dyDescent="0.35">
      <c r="A543" s="101"/>
      <c r="B543" s="101"/>
      <c r="C543" s="101"/>
      <c r="D543" s="69"/>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row>
    <row r="544" spans="1:27" ht="16.2" thickBot="1" x14ac:dyDescent="0.35">
      <c r="A544" s="101"/>
      <c r="B544" s="101"/>
      <c r="C544" s="101"/>
      <c r="D544" s="69"/>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row>
    <row r="545" spans="1:27" ht="16.2" thickBot="1" x14ac:dyDescent="0.35">
      <c r="A545" s="101"/>
      <c r="B545" s="101"/>
      <c r="C545" s="101"/>
      <c r="D545" s="69"/>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row>
    <row r="546" spans="1:27" ht="16.2" thickBot="1" x14ac:dyDescent="0.35">
      <c r="A546" s="101"/>
      <c r="B546" s="101"/>
      <c r="C546" s="101"/>
      <c r="D546" s="69"/>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row>
    <row r="547" spans="1:27" ht="16.2" thickBot="1" x14ac:dyDescent="0.35">
      <c r="A547" s="101"/>
      <c r="B547" s="101"/>
      <c r="C547" s="101"/>
      <c r="D547" s="69"/>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row>
    <row r="548" spans="1:27" ht="16.2" thickBot="1" x14ac:dyDescent="0.35">
      <c r="A548" s="101"/>
      <c r="B548" s="101"/>
      <c r="C548" s="101"/>
      <c r="D548" s="69"/>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row>
    <row r="549" spans="1:27" ht="16.2" thickBot="1" x14ac:dyDescent="0.35">
      <c r="A549" s="101"/>
      <c r="B549" s="101"/>
      <c r="C549" s="101"/>
      <c r="D549" s="69"/>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row>
    <row r="550" spans="1:27" ht="16.2" thickBot="1" x14ac:dyDescent="0.35">
      <c r="A550" s="101"/>
      <c r="B550" s="101"/>
      <c r="C550" s="101"/>
      <c r="D550" s="69"/>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row>
    <row r="551" spans="1:27" ht="16.2" thickBot="1" x14ac:dyDescent="0.35">
      <c r="A551" s="101"/>
      <c r="B551" s="101"/>
      <c r="C551" s="101"/>
      <c r="D551" s="69"/>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row>
    <row r="552" spans="1:27" ht="16.2" thickBot="1" x14ac:dyDescent="0.35">
      <c r="A552" s="101"/>
      <c r="B552" s="101"/>
      <c r="C552" s="101"/>
      <c r="D552" s="69"/>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row>
    <row r="553" spans="1:27" ht="16.2" thickBot="1" x14ac:dyDescent="0.35">
      <c r="A553" s="101"/>
      <c r="B553" s="101"/>
      <c r="C553" s="101"/>
      <c r="D553" s="69"/>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row>
    <row r="554" spans="1:27" ht="16.2" thickBot="1" x14ac:dyDescent="0.35">
      <c r="A554" s="101"/>
      <c r="B554" s="101"/>
      <c r="C554" s="101"/>
      <c r="D554" s="69"/>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row>
    <row r="555" spans="1:27" ht="16.2" thickBot="1" x14ac:dyDescent="0.35">
      <c r="A555" s="101"/>
      <c r="B555" s="101"/>
      <c r="C555" s="101"/>
      <c r="D555" s="69"/>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row>
    <row r="556" spans="1:27" ht="16.2" thickBot="1" x14ac:dyDescent="0.35">
      <c r="A556" s="101"/>
      <c r="B556" s="101"/>
      <c r="C556" s="101"/>
      <c r="D556" s="69"/>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row>
    <row r="557" spans="1:27" ht="16.2" thickBot="1" x14ac:dyDescent="0.35">
      <c r="A557" s="101"/>
      <c r="B557" s="101"/>
      <c r="C557" s="101"/>
      <c r="D557" s="69"/>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row>
    <row r="558" spans="1:27" ht="16.2" thickBot="1" x14ac:dyDescent="0.35">
      <c r="A558" s="101"/>
      <c r="B558" s="101"/>
      <c r="C558" s="101"/>
      <c r="D558" s="69"/>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row>
    <row r="559" spans="1:27" ht="16.2" thickBot="1" x14ac:dyDescent="0.35">
      <c r="A559" s="101"/>
      <c r="B559" s="101"/>
      <c r="C559" s="101"/>
      <c r="D559" s="69"/>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row>
    <row r="560" spans="1:27" ht="16.2" thickBot="1" x14ac:dyDescent="0.35">
      <c r="A560" s="101"/>
      <c r="B560" s="101"/>
      <c r="C560" s="101"/>
      <c r="D560" s="69"/>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row>
    <row r="561" spans="1:27" ht="16.2" thickBot="1" x14ac:dyDescent="0.35">
      <c r="A561" s="101"/>
      <c r="B561" s="101"/>
      <c r="C561" s="101"/>
      <c r="D561" s="69"/>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row>
    <row r="562" spans="1:27" ht="16.2" thickBot="1" x14ac:dyDescent="0.35">
      <c r="A562" s="101"/>
      <c r="B562" s="101"/>
      <c r="C562" s="101"/>
      <c r="D562" s="69"/>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row>
    <row r="563" spans="1:27" ht="16.2" thickBot="1" x14ac:dyDescent="0.35">
      <c r="A563" s="101"/>
      <c r="B563" s="101"/>
      <c r="C563" s="101"/>
      <c r="D563" s="69"/>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row>
    <row r="564" spans="1:27" ht="16.2" thickBot="1" x14ac:dyDescent="0.35">
      <c r="A564" s="101"/>
      <c r="B564" s="101"/>
      <c r="C564" s="101"/>
      <c r="D564" s="69"/>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row>
    <row r="565" spans="1:27" ht="16.2" thickBot="1" x14ac:dyDescent="0.35">
      <c r="A565" s="101"/>
      <c r="B565" s="101"/>
      <c r="C565" s="101"/>
      <c r="D565" s="69"/>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row>
    <row r="566" spans="1:27" ht="16.2" thickBot="1" x14ac:dyDescent="0.35">
      <c r="A566" s="101"/>
      <c r="B566" s="101"/>
      <c r="C566" s="101"/>
      <c r="D566" s="69"/>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row>
    <row r="567" spans="1:27" ht="16.2" thickBot="1" x14ac:dyDescent="0.35">
      <c r="A567" s="101"/>
      <c r="B567" s="101"/>
      <c r="C567" s="101"/>
      <c r="D567" s="69"/>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row>
    <row r="568" spans="1:27" ht="16.2" thickBot="1" x14ac:dyDescent="0.35">
      <c r="A568" s="101"/>
      <c r="B568" s="101"/>
      <c r="C568" s="101"/>
      <c r="D568" s="69"/>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row>
    <row r="569" spans="1:27" ht="16.2" thickBot="1" x14ac:dyDescent="0.35">
      <c r="A569" s="101"/>
      <c r="B569" s="101"/>
      <c r="C569" s="101"/>
      <c r="D569" s="69"/>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row>
    <row r="570" spans="1:27" ht="16.2" thickBot="1" x14ac:dyDescent="0.35">
      <c r="A570" s="101"/>
      <c r="B570" s="101"/>
      <c r="C570" s="101"/>
      <c r="D570" s="69"/>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row>
    <row r="571" spans="1:27" ht="16.2" thickBot="1" x14ac:dyDescent="0.35">
      <c r="A571" s="101"/>
      <c r="B571" s="101"/>
      <c r="C571" s="101"/>
      <c r="D571" s="69"/>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row>
    <row r="572" spans="1:27" ht="16.2" thickBot="1" x14ac:dyDescent="0.35">
      <c r="A572" s="101"/>
      <c r="B572" s="101"/>
      <c r="C572" s="101"/>
      <c r="D572" s="69"/>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row>
    <row r="573" spans="1:27" ht="16.2" thickBot="1" x14ac:dyDescent="0.35">
      <c r="A573" s="101"/>
      <c r="B573" s="101"/>
      <c r="C573" s="101"/>
      <c r="D573" s="69"/>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row>
    <row r="574" spans="1:27" ht="16.2" thickBot="1" x14ac:dyDescent="0.35">
      <c r="A574" s="101"/>
      <c r="B574" s="101"/>
      <c r="C574" s="101"/>
      <c r="D574" s="69"/>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row>
    <row r="575" spans="1:27" ht="16.2" thickBot="1" x14ac:dyDescent="0.35">
      <c r="A575" s="101"/>
      <c r="B575" s="101"/>
      <c r="C575" s="101"/>
      <c r="D575" s="69"/>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row>
    <row r="576" spans="1:27" ht="16.2" thickBot="1" x14ac:dyDescent="0.35">
      <c r="A576" s="101"/>
      <c r="B576" s="101"/>
      <c r="C576" s="101"/>
      <c r="D576" s="69"/>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row>
    <row r="577" spans="1:27" ht="16.2" thickBot="1" x14ac:dyDescent="0.35">
      <c r="A577" s="101"/>
      <c r="B577" s="101"/>
      <c r="C577" s="101"/>
      <c r="D577" s="69"/>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row>
    <row r="578" spans="1:27" ht="16.2" thickBot="1" x14ac:dyDescent="0.35">
      <c r="A578" s="101"/>
      <c r="B578" s="101"/>
      <c r="C578" s="101"/>
      <c r="D578" s="69"/>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row>
    <row r="579" spans="1:27" ht="16.2" thickBot="1" x14ac:dyDescent="0.35">
      <c r="A579" s="101"/>
      <c r="B579" s="101"/>
      <c r="C579" s="101"/>
      <c r="D579" s="69"/>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row>
    <row r="580" spans="1:27" ht="16.2" thickBot="1" x14ac:dyDescent="0.35">
      <c r="A580" s="101"/>
      <c r="B580" s="101"/>
      <c r="C580" s="101"/>
      <c r="D580" s="69"/>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row>
    <row r="581" spans="1:27" ht="16.2" thickBot="1" x14ac:dyDescent="0.35">
      <c r="A581" s="101"/>
      <c r="B581" s="101"/>
      <c r="C581" s="101"/>
      <c r="D581" s="69"/>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row>
    <row r="582" spans="1:27" ht="16.2" thickBot="1" x14ac:dyDescent="0.35">
      <c r="A582" s="101"/>
      <c r="B582" s="101"/>
      <c r="C582" s="101"/>
      <c r="D582" s="69"/>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row>
    <row r="583" spans="1:27" ht="16.2" thickBot="1" x14ac:dyDescent="0.35">
      <c r="A583" s="101"/>
      <c r="B583" s="101"/>
      <c r="C583" s="101"/>
      <c r="D583" s="69"/>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row>
    <row r="584" spans="1:27" ht="16.2" thickBot="1" x14ac:dyDescent="0.35">
      <c r="A584" s="101"/>
      <c r="B584" s="101"/>
      <c r="C584" s="101"/>
      <c r="D584" s="69"/>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row>
    <row r="585" spans="1:27" ht="16.2" thickBot="1" x14ac:dyDescent="0.35">
      <c r="A585" s="101"/>
      <c r="B585" s="101"/>
      <c r="C585" s="101"/>
      <c r="D585" s="69"/>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row>
    <row r="586" spans="1:27" ht="16.2" thickBot="1" x14ac:dyDescent="0.35">
      <c r="A586" s="101"/>
      <c r="B586" s="101"/>
      <c r="C586" s="101"/>
      <c r="D586" s="69"/>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row>
    <row r="587" spans="1:27" ht="16.2" thickBot="1" x14ac:dyDescent="0.35">
      <c r="A587" s="101"/>
      <c r="B587" s="101"/>
      <c r="C587" s="101"/>
      <c r="D587" s="69"/>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row>
    <row r="588" spans="1:27" ht="16.2" thickBot="1" x14ac:dyDescent="0.35">
      <c r="A588" s="101"/>
      <c r="B588" s="101"/>
      <c r="C588" s="101"/>
      <c r="D588" s="69"/>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row>
    <row r="589" spans="1:27" ht="16.2" thickBot="1" x14ac:dyDescent="0.35">
      <c r="A589" s="101"/>
      <c r="B589" s="101"/>
      <c r="C589" s="101"/>
      <c r="D589" s="69"/>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row>
    <row r="590" spans="1:27" ht="16.2" thickBot="1" x14ac:dyDescent="0.35">
      <c r="A590" s="101"/>
      <c r="B590" s="101"/>
      <c r="C590" s="101"/>
      <c r="D590" s="69"/>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row>
    <row r="591" spans="1:27" ht="16.2" thickBot="1" x14ac:dyDescent="0.35">
      <c r="A591" s="101"/>
      <c r="B591" s="101"/>
      <c r="C591" s="101"/>
      <c r="D591" s="69"/>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row>
    <row r="592" spans="1:27" ht="16.2" thickBot="1" x14ac:dyDescent="0.35">
      <c r="A592" s="101"/>
      <c r="B592" s="101"/>
      <c r="C592" s="101"/>
      <c r="D592" s="69"/>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row>
    <row r="593" spans="1:27" ht="16.2" thickBot="1" x14ac:dyDescent="0.35">
      <c r="A593" s="101"/>
      <c r="B593" s="101"/>
      <c r="C593" s="101"/>
      <c r="D593" s="69"/>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row>
    <row r="594" spans="1:27" ht="16.2" thickBot="1" x14ac:dyDescent="0.35">
      <c r="A594" s="101"/>
      <c r="B594" s="101"/>
      <c r="C594" s="101"/>
      <c r="D594" s="69"/>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row>
    <row r="595" spans="1:27" ht="16.2" thickBot="1" x14ac:dyDescent="0.35">
      <c r="A595" s="101"/>
      <c r="B595" s="101"/>
      <c r="C595" s="101"/>
      <c r="D595" s="69"/>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row>
    <row r="596" spans="1:27" ht="16.2" thickBot="1" x14ac:dyDescent="0.35">
      <c r="A596" s="101"/>
      <c r="B596" s="101"/>
      <c r="C596" s="101"/>
      <c r="D596" s="69"/>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row>
    <row r="597" spans="1:27" ht="16.2" thickBot="1" x14ac:dyDescent="0.35">
      <c r="A597" s="101"/>
      <c r="B597" s="101"/>
      <c r="C597" s="101"/>
      <c r="D597" s="69"/>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row>
    <row r="598" spans="1:27" ht="16.2" thickBot="1" x14ac:dyDescent="0.35">
      <c r="A598" s="101"/>
      <c r="B598" s="101"/>
      <c r="C598" s="101"/>
      <c r="D598" s="69"/>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row>
    <row r="599" spans="1:27" ht="16.2" thickBot="1" x14ac:dyDescent="0.35">
      <c r="A599" s="101"/>
      <c r="B599" s="101"/>
      <c r="C599" s="101"/>
      <c r="D599" s="69"/>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row>
    <row r="600" spans="1:27" ht="16.2" thickBot="1" x14ac:dyDescent="0.35">
      <c r="A600" s="101"/>
      <c r="B600" s="101"/>
      <c r="C600" s="101"/>
      <c r="D600" s="69"/>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row>
    <row r="601" spans="1:27" ht="16.2" thickBot="1" x14ac:dyDescent="0.35">
      <c r="A601" s="101"/>
      <c r="B601" s="101"/>
      <c r="C601" s="101"/>
      <c r="D601" s="69"/>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row>
    <row r="602" spans="1:27" ht="16.2" thickBot="1" x14ac:dyDescent="0.35">
      <c r="A602" s="101"/>
      <c r="B602" s="101"/>
      <c r="C602" s="101"/>
      <c r="D602" s="69"/>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row>
    <row r="603" spans="1:27" ht="16.2" thickBot="1" x14ac:dyDescent="0.35">
      <c r="A603" s="101"/>
      <c r="B603" s="101"/>
      <c r="C603" s="101"/>
      <c r="D603" s="69"/>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row>
    <row r="604" spans="1:27" ht="16.2" thickBot="1" x14ac:dyDescent="0.35">
      <c r="A604" s="101"/>
      <c r="B604" s="101"/>
      <c r="C604" s="101"/>
      <c r="D604" s="69"/>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row>
    <row r="605" spans="1:27" ht="16.2" thickBot="1" x14ac:dyDescent="0.35">
      <c r="A605" s="101"/>
      <c r="B605" s="101"/>
      <c r="C605" s="101"/>
      <c r="D605" s="69"/>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row>
    <row r="606" spans="1:27" ht="16.2" thickBot="1" x14ac:dyDescent="0.35">
      <c r="A606" s="101"/>
      <c r="B606" s="101"/>
      <c r="C606" s="101"/>
      <c r="D606" s="69"/>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row>
    <row r="607" spans="1:27" ht="16.2" thickBot="1" x14ac:dyDescent="0.35">
      <c r="A607" s="101"/>
      <c r="B607" s="101"/>
      <c r="C607" s="101"/>
      <c r="D607" s="69"/>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row>
    <row r="608" spans="1:27" ht="16.2" thickBot="1" x14ac:dyDescent="0.35">
      <c r="A608" s="101"/>
      <c r="B608" s="101"/>
      <c r="C608" s="101"/>
      <c r="D608" s="69"/>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row>
    <row r="609" spans="1:27" ht="16.2" thickBot="1" x14ac:dyDescent="0.35">
      <c r="A609" s="101"/>
      <c r="B609" s="101"/>
      <c r="C609" s="101"/>
      <c r="D609" s="69"/>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row>
    <row r="610" spans="1:27" ht="16.2" thickBot="1" x14ac:dyDescent="0.35">
      <c r="A610" s="101"/>
      <c r="B610" s="101"/>
      <c r="C610" s="101"/>
      <c r="D610" s="69"/>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row>
    <row r="611" spans="1:27" ht="16.2" thickBot="1" x14ac:dyDescent="0.35">
      <c r="A611" s="101"/>
      <c r="B611" s="101"/>
      <c r="C611" s="101"/>
      <c r="D611" s="69"/>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row>
    <row r="612" spans="1:27" ht="16.2" thickBot="1" x14ac:dyDescent="0.35">
      <c r="A612" s="101"/>
      <c r="B612" s="101"/>
      <c r="C612" s="101"/>
      <c r="D612" s="69"/>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row>
    <row r="613" spans="1:27" ht="16.2" thickBot="1" x14ac:dyDescent="0.35">
      <c r="A613" s="101"/>
      <c r="B613" s="101"/>
      <c r="C613" s="101"/>
      <c r="D613" s="69"/>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row>
    <row r="614" spans="1:27" ht="16.2" thickBot="1" x14ac:dyDescent="0.35">
      <c r="A614" s="101"/>
      <c r="B614" s="101"/>
      <c r="C614" s="101"/>
      <c r="D614" s="69"/>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row>
    <row r="615" spans="1:27" ht="16.2" thickBot="1" x14ac:dyDescent="0.35">
      <c r="A615" s="101"/>
      <c r="B615" s="101"/>
      <c r="C615" s="101"/>
      <c r="D615" s="69"/>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row>
    <row r="616" spans="1:27" ht="16.2" thickBot="1" x14ac:dyDescent="0.35">
      <c r="A616" s="101"/>
      <c r="B616" s="101"/>
      <c r="C616" s="101"/>
      <c r="D616" s="69"/>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row>
    <row r="617" spans="1:27" ht="16.2" thickBot="1" x14ac:dyDescent="0.35">
      <c r="A617" s="101"/>
      <c r="B617" s="101"/>
      <c r="C617" s="101"/>
      <c r="D617" s="69"/>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row>
    <row r="618" spans="1:27" ht="16.2" thickBot="1" x14ac:dyDescent="0.35">
      <c r="A618" s="101"/>
      <c r="B618" s="101"/>
      <c r="C618" s="101"/>
      <c r="D618" s="69"/>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row>
    <row r="619" spans="1:27" ht="16.2" thickBot="1" x14ac:dyDescent="0.35">
      <c r="A619" s="101"/>
      <c r="B619" s="101"/>
      <c r="C619" s="101"/>
      <c r="D619" s="69"/>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row>
    <row r="620" spans="1:27" ht="16.2" thickBot="1" x14ac:dyDescent="0.35">
      <c r="A620" s="101"/>
      <c r="B620" s="101"/>
      <c r="C620" s="101"/>
      <c r="D620" s="69"/>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row>
    <row r="621" spans="1:27" ht="16.2" thickBot="1" x14ac:dyDescent="0.35">
      <c r="A621" s="101"/>
      <c r="B621" s="101"/>
      <c r="C621" s="101"/>
      <c r="D621" s="69"/>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row>
    <row r="622" spans="1:27" ht="16.2" thickBot="1" x14ac:dyDescent="0.35">
      <c r="A622" s="101"/>
      <c r="B622" s="101"/>
      <c r="C622" s="101"/>
      <c r="D622" s="69"/>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row>
    <row r="623" spans="1:27" ht="16.2" thickBot="1" x14ac:dyDescent="0.35">
      <c r="A623" s="101"/>
      <c r="B623" s="101"/>
      <c r="C623" s="101"/>
      <c r="D623" s="69"/>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row>
    <row r="624" spans="1:27" ht="16.2" thickBot="1" x14ac:dyDescent="0.35">
      <c r="A624" s="101"/>
      <c r="B624" s="101"/>
      <c r="C624" s="101"/>
      <c r="D624" s="69"/>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row>
    <row r="625" spans="1:27" ht="16.2" thickBot="1" x14ac:dyDescent="0.35">
      <c r="A625" s="101"/>
      <c r="B625" s="101"/>
      <c r="C625" s="101"/>
      <c r="D625" s="69"/>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row>
    <row r="626" spans="1:27" ht="16.2" thickBot="1" x14ac:dyDescent="0.35">
      <c r="A626" s="101"/>
      <c r="B626" s="101"/>
      <c r="C626" s="101"/>
      <c r="D626" s="69"/>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row>
    <row r="627" spans="1:27" ht="16.2" thickBot="1" x14ac:dyDescent="0.35">
      <c r="A627" s="101"/>
      <c r="B627" s="101"/>
      <c r="C627" s="101"/>
      <c r="D627" s="69"/>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row>
    <row r="628" spans="1:27" ht="16.2" thickBot="1" x14ac:dyDescent="0.35">
      <c r="A628" s="101"/>
      <c r="B628" s="101"/>
      <c r="C628" s="101"/>
      <c r="D628" s="69"/>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row>
    <row r="629" spans="1:27" ht="16.2" thickBot="1" x14ac:dyDescent="0.35">
      <c r="A629" s="101"/>
      <c r="B629" s="101"/>
      <c r="C629" s="101"/>
      <c r="D629" s="69"/>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row>
    <row r="630" spans="1:27" ht="16.2" thickBot="1" x14ac:dyDescent="0.35">
      <c r="A630" s="101"/>
      <c r="B630" s="101"/>
      <c r="C630" s="101"/>
      <c r="D630" s="69"/>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row>
    <row r="631" spans="1:27" ht="16.2" thickBot="1" x14ac:dyDescent="0.35">
      <c r="A631" s="101"/>
      <c r="B631" s="101"/>
      <c r="C631" s="101"/>
      <c r="D631" s="69"/>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row>
    <row r="632" spans="1:27" ht="16.2" thickBot="1" x14ac:dyDescent="0.35">
      <c r="A632" s="101"/>
      <c r="B632" s="101"/>
      <c r="C632" s="101"/>
      <c r="D632" s="69"/>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row>
    <row r="633" spans="1:27" ht="16.2" thickBot="1" x14ac:dyDescent="0.35">
      <c r="A633" s="101"/>
      <c r="B633" s="101"/>
      <c r="C633" s="101"/>
      <c r="D633" s="69"/>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row>
    <row r="634" spans="1:27" ht="16.2" thickBot="1" x14ac:dyDescent="0.35">
      <c r="A634" s="101"/>
      <c r="B634" s="101"/>
      <c r="C634" s="101"/>
      <c r="D634" s="69"/>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row>
    <row r="635" spans="1:27" ht="16.2" thickBot="1" x14ac:dyDescent="0.35">
      <c r="A635" s="101"/>
      <c r="B635" s="101"/>
      <c r="C635" s="101"/>
      <c r="D635" s="69"/>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row>
    <row r="636" spans="1:27" ht="16.2" thickBot="1" x14ac:dyDescent="0.35">
      <c r="A636" s="101"/>
      <c r="B636" s="101"/>
      <c r="C636" s="101"/>
      <c r="D636" s="69"/>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row>
    <row r="637" spans="1:27" ht="16.2" thickBot="1" x14ac:dyDescent="0.35">
      <c r="A637" s="101"/>
      <c r="B637" s="101"/>
      <c r="C637" s="101"/>
      <c r="D637" s="69"/>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row>
    <row r="638" spans="1:27" ht="16.2" thickBot="1" x14ac:dyDescent="0.35">
      <c r="A638" s="101"/>
      <c r="B638" s="101"/>
      <c r="C638" s="101"/>
      <c r="D638" s="69"/>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row>
    <row r="639" spans="1:27" ht="16.2" thickBot="1" x14ac:dyDescent="0.35">
      <c r="A639" s="101"/>
      <c r="B639" s="101"/>
      <c r="C639" s="101"/>
      <c r="D639" s="69"/>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row>
    <row r="640" spans="1:27" ht="16.2" thickBot="1" x14ac:dyDescent="0.35">
      <c r="A640" s="101"/>
      <c r="B640" s="101"/>
      <c r="C640" s="101"/>
      <c r="D640" s="69"/>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row>
    <row r="641" spans="1:27" ht="16.2" thickBot="1" x14ac:dyDescent="0.35">
      <c r="A641" s="101"/>
      <c r="B641" s="101"/>
      <c r="C641" s="101"/>
      <c r="D641" s="69"/>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row>
    <row r="642" spans="1:27" ht="16.2" thickBot="1" x14ac:dyDescent="0.35">
      <c r="A642" s="101"/>
      <c r="B642" s="101"/>
      <c r="C642" s="101"/>
      <c r="D642" s="69"/>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row>
    <row r="643" spans="1:27" ht="16.2" thickBot="1" x14ac:dyDescent="0.35">
      <c r="A643" s="101"/>
      <c r="B643" s="101"/>
      <c r="C643" s="101"/>
      <c r="D643" s="69"/>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row>
    <row r="644" spans="1:27" ht="16.2" thickBot="1" x14ac:dyDescent="0.35">
      <c r="A644" s="101"/>
      <c r="B644" s="101"/>
      <c r="C644" s="101"/>
      <c r="D644" s="69"/>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row>
    <row r="645" spans="1:27" ht="16.2" thickBot="1" x14ac:dyDescent="0.35">
      <c r="A645" s="101"/>
      <c r="B645" s="101"/>
      <c r="C645" s="101"/>
      <c r="D645" s="69"/>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row>
    <row r="646" spans="1:27" ht="16.2" thickBot="1" x14ac:dyDescent="0.35">
      <c r="A646" s="101"/>
      <c r="B646" s="101"/>
      <c r="C646" s="101"/>
      <c r="D646" s="69"/>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row>
    <row r="647" spans="1:27" ht="16.2" thickBot="1" x14ac:dyDescent="0.35">
      <c r="A647" s="101"/>
      <c r="B647" s="101"/>
      <c r="C647" s="101"/>
      <c r="D647" s="69"/>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row>
    <row r="648" spans="1:27" ht="16.2" thickBot="1" x14ac:dyDescent="0.35">
      <c r="A648" s="101"/>
      <c r="B648" s="101"/>
      <c r="C648" s="101"/>
      <c r="D648" s="69"/>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row>
    <row r="649" spans="1:27" ht="16.2" thickBot="1" x14ac:dyDescent="0.35">
      <c r="A649" s="101"/>
      <c r="B649" s="101"/>
      <c r="C649" s="101"/>
      <c r="D649" s="69"/>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row>
    <row r="650" spans="1:27" ht="16.2" thickBot="1" x14ac:dyDescent="0.35">
      <c r="A650" s="101"/>
      <c r="B650" s="101"/>
      <c r="C650" s="101"/>
      <c r="D650" s="69"/>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row>
    <row r="651" spans="1:27" ht="16.2" thickBot="1" x14ac:dyDescent="0.35">
      <c r="A651" s="101"/>
      <c r="B651" s="101"/>
      <c r="C651" s="101"/>
      <c r="D651" s="69"/>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row>
    <row r="652" spans="1:27" ht="16.2" thickBot="1" x14ac:dyDescent="0.35">
      <c r="A652" s="101"/>
      <c r="B652" s="101"/>
      <c r="C652" s="101"/>
      <c r="D652" s="69"/>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row>
    <row r="653" spans="1:27" ht="16.2" thickBot="1" x14ac:dyDescent="0.35">
      <c r="A653" s="101"/>
      <c r="B653" s="101"/>
      <c r="C653" s="101"/>
      <c r="D653" s="69"/>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row>
    <row r="654" spans="1:27" ht="16.2" thickBot="1" x14ac:dyDescent="0.35">
      <c r="A654" s="101"/>
      <c r="B654" s="101"/>
      <c r="C654" s="101"/>
      <c r="D654" s="69"/>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row>
    <row r="655" spans="1:27" ht="16.2" thickBot="1" x14ac:dyDescent="0.35">
      <c r="A655" s="101"/>
      <c r="B655" s="101"/>
      <c r="C655" s="101"/>
      <c r="D655" s="69"/>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row>
    <row r="656" spans="1:27" ht="16.2" thickBot="1" x14ac:dyDescent="0.35">
      <c r="A656" s="101"/>
      <c r="B656" s="101"/>
      <c r="C656" s="101"/>
      <c r="D656" s="69"/>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row>
    <row r="657" spans="1:27" ht="16.2" thickBot="1" x14ac:dyDescent="0.35">
      <c r="A657" s="101"/>
      <c r="B657" s="101"/>
      <c r="C657" s="101"/>
      <c r="D657" s="69"/>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row>
    <row r="658" spans="1:27" ht="16.2" thickBot="1" x14ac:dyDescent="0.35">
      <c r="A658" s="101"/>
      <c r="B658" s="101"/>
      <c r="C658" s="101"/>
      <c r="D658" s="69"/>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row>
    <row r="659" spans="1:27" ht="16.2" thickBot="1" x14ac:dyDescent="0.35">
      <c r="A659" s="101"/>
      <c r="B659" s="101"/>
      <c r="C659" s="101"/>
      <c r="D659" s="69"/>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row>
    <row r="660" spans="1:27" ht="16.2" thickBot="1" x14ac:dyDescent="0.35">
      <c r="A660" s="101"/>
      <c r="B660" s="101"/>
      <c r="C660" s="101"/>
      <c r="D660" s="69"/>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row>
    <row r="661" spans="1:27" ht="16.2" thickBot="1" x14ac:dyDescent="0.35">
      <c r="A661" s="101"/>
      <c r="B661" s="101"/>
      <c r="C661" s="101"/>
      <c r="D661" s="69"/>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row>
    <row r="662" spans="1:27" ht="16.2" thickBot="1" x14ac:dyDescent="0.35">
      <c r="A662" s="101"/>
      <c r="B662" s="101"/>
      <c r="C662" s="101"/>
      <c r="D662" s="69"/>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row>
    <row r="663" spans="1:27" ht="16.2" thickBot="1" x14ac:dyDescent="0.35">
      <c r="A663" s="101"/>
      <c r="B663" s="101"/>
      <c r="C663" s="101"/>
      <c r="D663" s="69"/>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row>
    <row r="664" spans="1:27" ht="16.2" thickBot="1" x14ac:dyDescent="0.35">
      <c r="A664" s="101"/>
      <c r="B664" s="101"/>
      <c r="C664" s="101"/>
      <c r="D664" s="69"/>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row>
    <row r="665" spans="1:27" ht="16.2" thickBot="1" x14ac:dyDescent="0.35">
      <c r="A665" s="101"/>
      <c r="B665" s="101"/>
      <c r="C665" s="101"/>
      <c r="D665" s="69"/>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row>
    <row r="666" spans="1:27" ht="16.2" thickBot="1" x14ac:dyDescent="0.35">
      <c r="A666" s="101"/>
      <c r="B666" s="101"/>
      <c r="C666" s="101"/>
      <c r="D666" s="69"/>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row>
    <row r="667" spans="1:27" ht="16.2" thickBot="1" x14ac:dyDescent="0.35">
      <c r="A667" s="101"/>
      <c r="B667" s="101"/>
      <c r="C667" s="101"/>
      <c r="D667" s="69"/>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row>
    <row r="668" spans="1:27" ht="16.2" thickBot="1" x14ac:dyDescent="0.35">
      <c r="A668" s="101"/>
      <c r="B668" s="101"/>
      <c r="C668" s="101"/>
      <c r="D668" s="69"/>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row>
    <row r="669" spans="1:27" ht="16.2" thickBot="1" x14ac:dyDescent="0.35">
      <c r="A669" s="101"/>
      <c r="B669" s="101"/>
      <c r="C669" s="101"/>
      <c r="D669" s="69"/>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row>
    <row r="670" spans="1:27" ht="16.2" thickBot="1" x14ac:dyDescent="0.35">
      <c r="A670" s="101"/>
      <c r="B670" s="101"/>
      <c r="C670" s="101"/>
      <c r="D670" s="69"/>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row>
    <row r="671" spans="1:27" ht="16.2" thickBot="1" x14ac:dyDescent="0.35">
      <c r="A671" s="101"/>
      <c r="B671" s="101"/>
      <c r="C671" s="101"/>
      <c r="D671" s="69"/>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row>
    <row r="672" spans="1:27" ht="16.2" thickBot="1" x14ac:dyDescent="0.35">
      <c r="A672" s="101"/>
      <c r="B672" s="101"/>
      <c r="C672" s="101"/>
      <c r="D672" s="69"/>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row>
    <row r="673" spans="1:27" ht="16.2" thickBot="1" x14ac:dyDescent="0.35">
      <c r="A673" s="101"/>
      <c r="B673" s="101"/>
      <c r="C673" s="101"/>
      <c r="D673" s="69"/>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row>
    <row r="674" spans="1:27" ht="16.2" thickBot="1" x14ac:dyDescent="0.35">
      <c r="A674" s="101"/>
      <c r="B674" s="101"/>
      <c r="C674" s="101"/>
      <c r="D674" s="69"/>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row>
    <row r="675" spans="1:27" ht="16.2" thickBot="1" x14ac:dyDescent="0.35">
      <c r="A675" s="101"/>
      <c r="B675" s="101"/>
      <c r="C675" s="101"/>
      <c r="D675" s="69"/>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row>
    <row r="676" spans="1:27" ht="16.2" thickBot="1" x14ac:dyDescent="0.35">
      <c r="A676" s="101"/>
      <c r="B676" s="101"/>
      <c r="C676" s="101"/>
      <c r="D676" s="69"/>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row>
    <row r="677" spans="1:27" ht="16.2" thickBot="1" x14ac:dyDescent="0.35">
      <c r="A677" s="101"/>
      <c r="B677" s="101"/>
      <c r="C677" s="101"/>
      <c r="D677" s="69"/>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row>
    <row r="678" spans="1:27" ht="16.2" thickBot="1" x14ac:dyDescent="0.35">
      <c r="A678" s="101"/>
      <c r="B678" s="101"/>
      <c r="C678" s="101"/>
      <c r="D678" s="69"/>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row>
    <row r="679" spans="1:27" ht="16.2" thickBot="1" x14ac:dyDescent="0.35">
      <c r="A679" s="101"/>
      <c r="B679" s="101"/>
      <c r="C679" s="101"/>
      <c r="D679" s="69"/>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row>
    <row r="680" spans="1:27" ht="16.2" thickBot="1" x14ac:dyDescent="0.35">
      <c r="A680" s="101"/>
      <c r="B680" s="101"/>
      <c r="C680" s="101"/>
      <c r="D680" s="69"/>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row>
    <row r="681" spans="1:27" ht="16.2" thickBot="1" x14ac:dyDescent="0.35">
      <c r="A681" s="101"/>
      <c r="B681" s="101"/>
      <c r="C681" s="101"/>
      <c r="D681" s="69"/>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row>
    <row r="682" spans="1:27" ht="16.2" thickBot="1" x14ac:dyDescent="0.35">
      <c r="A682" s="101"/>
      <c r="B682" s="101"/>
      <c r="C682" s="101"/>
      <c r="D682" s="69"/>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row>
    <row r="683" spans="1:27" ht="16.2" thickBot="1" x14ac:dyDescent="0.35">
      <c r="A683" s="101"/>
      <c r="B683" s="101"/>
      <c r="C683" s="101"/>
      <c r="D683" s="69"/>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row>
    <row r="684" spans="1:27" ht="16.2" thickBot="1" x14ac:dyDescent="0.35">
      <c r="A684" s="101"/>
      <c r="B684" s="101"/>
      <c r="C684" s="101"/>
      <c r="D684" s="69"/>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row>
    <row r="685" spans="1:27" ht="16.2" thickBot="1" x14ac:dyDescent="0.35">
      <c r="A685" s="101"/>
      <c r="B685" s="101"/>
      <c r="C685" s="101"/>
      <c r="D685" s="69"/>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row>
    <row r="686" spans="1:27" ht="16.2" thickBot="1" x14ac:dyDescent="0.35">
      <c r="A686" s="101"/>
      <c r="B686" s="101"/>
      <c r="C686" s="101"/>
      <c r="D686" s="69"/>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row>
    <row r="687" spans="1:27" ht="16.2" thickBot="1" x14ac:dyDescent="0.35">
      <c r="A687" s="101"/>
      <c r="B687" s="101"/>
      <c r="C687" s="101"/>
      <c r="D687" s="69"/>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row>
    <row r="688" spans="1:27" ht="16.2" thickBot="1" x14ac:dyDescent="0.35">
      <c r="A688" s="101"/>
      <c r="B688" s="101"/>
      <c r="C688" s="101"/>
      <c r="D688" s="69"/>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row>
    <row r="689" spans="1:27" ht="16.2" thickBot="1" x14ac:dyDescent="0.35">
      <c r="A689" s="101"/>
      <c r="B689" s="101"/>
      <c r="C689" s="101"/>
      <c r="D689" s="69"/>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row>
    <row r="690" spans="1:27" ht="16.2" thickBot="1" x14ac:dyDescent="0.35">
      <c r="A690" s="101"/>
      <c r="B690" s="101"/>
      <c r="C690" s="101"/>
      <c r="D690" s="69"/>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row>
    <row r="691" spans="1:27" ht="16.2" thickBot="1" x14ac:dyDescent="0.35">
      <c r="A691" s="101"/>
      <c r="B691" s="101"/>
      <c r="C691" s="101"/>
      <c r="D691" s="69"/>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row>
    <row r="692" spans="1:27" ht="16.2" thickBot="1" x14ac:dyDescent="0.35">
      <c r="A692" s="101"/>
      <c r="B692" s="101"/>
      <c r="C692" s="101"/>
      <c r="D692" s="69"/>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row>
    <row r="693" spans="1:27" ht="16.2" thickBot="1" x14ac:dyDescent="0.35">
      <c r="A693" s="101"/>
      <c r="B693" s="101"/>
      <c r="C693" s="101"/>
      <c r="D693" s="69"/>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row>
    <row r="694" spans="1:27" ht="16.2" thickBot="1" x14ac:dyDescent="0.35">
      <c r="A694" s="101"/>
      <c r="B694" s="101"/>
      <c r="C694" s="101"/>
      <c r="D694" s="69"/>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row>
    <row r="695" spans="1:27" ht="16.2" thickBot="1" x14ac:dyDescent="0.35">
      <c r="A695" s="101"/>
      <c r="B695" s="101"/>
      <c r="C695" s="101"/>
      <c r="D695" s="69"/>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row>
    <row r="696" spans="1:27" ht="16.2" thickBot="1" x14ac:dyDescent="0.35">
      <c r="A696" s="101"/>
      <c r="B696" s="101"/>
      <c r="C696" s="101"/>
      <c r="D696" s="69"/>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row>
    <row r="697" spans="1:27" ht="16.2" thickBot="1" x14ac:dyDescent="0.35">
      <c r="A697" s="101"/>
      <c r="B697" s="101"/>
      <c r="C697" s="101"/>
      <c r="D697" s="69"/>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row>
    <row r="698" spans="1:27" ht="16.2" thickBot="1" x14ac:dyDescent="0.35">
      <c r="A698" s="101"/>
      <c r="B698" s="101"/>
      <c r="C698" s="101"/>
      <c r="D698" s="69"/>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row>
    <row r="699" spans="1:27" ht="16.2" thickBot="1" x14ac:dyDescent="0.35">
      <c r="A699" s="101"/>
      <c r="B699" s="101"/>
      <c r="C699" s="101"/>
      <c r="D699" s="69"/>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row>
    <row r="700" spans="1:27" ht="16.2" thickBot="1" x14ac:dyDescent="0.35">
      <c r="A700" s="101"/>
      <c r="B700" s="101"/>
      <c r="C700" s="101"/>
      <c r="D700" s="69"/>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row>
    <row r="701" spans="1:27" ht="16.2" thickBot="1" x14ac:dyDescent="0.35">
      <c r="A701" s="101"/>
      <c r="B701" s="101"/>
      <c r="C701" s="101"/>
      <c r="D701" s="69"/>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row>
    <row r="702" spans="1:27" ht="16.2" thickBot="1" x14ac:dyDescent="0.35">
      <c r="A702" s="101"/>
      <c r="B702" s="101"/>
      <c r="C702" s="101"/>
      <c r="D702" s="69"/>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row>
    <row r="703" spans="1:27" ht="16.2" thickBot="1" x14ac:dyDescent="0.35">
      <c r="A703" s="101"/>
      <c r="B703" s="101"/>
      <c r="C703" s="101"/>
      <c r="D703" s="69"/>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row>
    <row r="704" spans="1:27" ht="16.2" thickBot="1" x14ac:dyDescent="0.35">
      <c r="A704" s="101"/>
      <c r="B704" s="101"/>
      <c r="C704" s="101"/>
      <c r="D704" s="69"/>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row>
    <row r="705" spans="1:27" ht="16.2" thickBot="1" x14ac:dyDescent="0.35">
      <c r="A705" s="101"/>
      <c r="B705" s="101"/>
      <c r="C705" s="101"/>
      <c r="D705" s="69"/>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row>
    <row r="706" spans="1:27" ht="16.2" thickBot="1" x14ac:dyDescent="0.35">
      <c r="A706" s="101"/>
      <c r="B706" s="101"/>
      <c r="C706" s="101"/>
      <c r="D706" s="69"/>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row>
    <row r="707" spans="1:27" ht="16.2" thickBot="1" x14ac:dyDescent="0.35">
      <c r="A707" s="101"/>
      <c r="B707" s="101"/>
      <c r="C707" s="101"/>
      <c r="D707" s="69"/>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row>
    <row r="708" spans="1:27" ht="16.2" thickBot="1" x14ac:dyDescent="0.35">
      <c r="A708" s="101"/>
      <c r="B708" s="101"/>
      <c r="C708" s="101"/>
      <c r="D708" s="69"/>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row>
    <row r="709" spans="1:27" ht="16.2" thickBot="1" x14ac:dyDescent="0.35">
      <c r="A709" s="101"/>
      <c r="B709" s="101"/>
      <c r="C709" s="101"/>
      <c r="D709" s="69"/>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row>
    <row r="710" spans="1:27" ht="16.2" thickBot="1" x14ac:dyDescent="0.35">
      <c r="A710" s="101"/>
      <c r="B710" s="101"/>
      <c r="C710" s="101"/>
      <c r="D710" s="69"/>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row>
    <row r="711" spans="1:27" ht="16.2" thickBot="1" x14ac:dyDescent="0.35">
      <c r="A711" s="101"/>
      <c r="B711" s="101"/>
      <c r="C711" s="101"/>
      <c r="D711" s="69"/>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row>
    <row r="712" spans="1:27" ht="16.2" thickBot="1" x14ac:dyDescent="0.35">
      <c r="A712" s="101"/>
      <c r="B712" s="101"/>
      <c r="C712" s="101"/>
      <c r="D712" s="69"/>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row>
    <row r="713" spans="1:27" ht="16.2" thickBot="1" x14ac:dyDescent="0.35">
      <c r="A713" s="101"/>
      <c r="B713" s="101"/>
      <c r="C713" s="101"/>
      <c r="D713" s="69"/>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row>
    <row r="714" spans="1:27" ht="16.2" thickBot="1" x14ac:dyDescent="0.35">
      <c r="A714" s="101"/>
      <c r="B714" s="101"/>
      <c r="C714" s="101"/>
      <c r="D714" s="69"/>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row>
    <row r="715" spans="1:27" ht="16.2" thickBot="1" x14ac:dyDescent="0.35">
      <c r="A715" s="101"/>
      <c r="B715" s="101"/>
      <c r="C715" s="101"/>
      <c r="D715" s="69"/>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row>
    <row r="716" spans="1:27" ht="16.2" thickBot="1" x14ac:dyDescent="0.35">
      <c r="A716" s="101"/>
      <c r="B716" s="101"/>
      <c r="C716" s="101"/>
      <c r="D716" s="69"/>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row>
    <row r="717" spans="1:27" ht="16.2" thickBot="1" x14ac:dyDescent="0.35">
      <c r="A717" s="101"/>
      <c r="B717" s="101"/>
      <c r="C717" s="101"/>
      <c r="D717" s="69"/>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row>
    <row r="718" spans="1:27" ht="16.2" thickBot="1" x14ac:dyDescent="0.35">
      <c r="A718" s="101"/>
      <c r="B718" s="101"/>
      <c r="C718" s="101"/>
      <c r="D718" s="69"/>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row>
    <row r="719" spans="1:27" ht="16.2" thickBot="1" x14ac:dyDescent="0.35">
      <c r="A719" s="101"/>
      <c r="B719" s="101"/>
      <c r="C719" s="101"/>
      <c r="D719" s="69"/>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row>
    <row r="720" spans="1:27" ht="16.2" thickBot="1" x14ac:dyDescent="0.35">
      <c r="A720" s="101"/>
      <c r="B720" s="101"/>
      <c r="C720" s="101"/>
      <c r="D720" s="69"/>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row>
    <row r="721" spans="1:27" ht="16.2" thickBot="1" x14ac:dyDescent="0.35">
      <c r="A721" s="101"/>
      <c r="B721" s="101"/>
      <c r="C721" s="101"/>
      <c r="D721" s="69"/>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row>
    <row r="722" spans="1:27" ht="16.2" thickBot="1" x14ac:dyDescent="0.35">
      <c r="A722" s="101"/>
      <c r="B722" s="101"/>
      <c r="C722" s="101"/>
      <c r="D722" s="69"/>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row>
    <row r="723" spans="1:27" ht="16.2" thickBot="1" x14ac:dyDescent="0.35">
      <c r="A723" s="101"/>
      <c r="B723" s="101"/>
      <c r="C723" s="101"/>
      <c r="D723" s="69"/>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row>
    <row r="724" spans="1:27" ht="16.2" thickBot="1" x14ac:dyDescent="0.35">
      <c r="A724" s="101"/>
      <c r="B724" s="101"/>
      <c r="C724" s="101"/>
      <c r="D724" s="69"/>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row>
    <row r="725" spans="1:27" ht="16.2" thickBot="1" x14ac:dyDescent="0.35">
      <c r="A725" s="101"/>
      <c r="B725" s="101"/>
      <c r="C725" s="101"/>
      <c r="D725" s="69"/>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row>
    <row r="726" spans="1:27" ht="16.2" thickBot="1" x14ac:dyDescent="0.35">
      <c r="A726" s="101"/>
      <c r="B726" s="101"/>
      <c r="C726" s="101"/>
      <c r="D726" s="69"/>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row>
    <row r="727" spans="1:27" ht="16.2" thickBot="1" x14ac:dyDescent="0.35">
      <c r="A727" s="101"/>
      <c r="B727" s="101"/>
      <c r="C727" s="101"/>
      <c r="D727" s="69"/>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row>
    <row r="728" spans="1:27" ht="16.2" thickBot="1" x14ac:dyDescent="0.35">
      <c r="A728" s="101"/>
      <c r="B728" s="101"/>
      <c r="C728" s="101"/>
      <c r="D728" s="69"/>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row>
    <row r="729" spans="1:27" ht="16.2" thickBot="1" x14ac:dyDescent="0.35">
      <c r="A729" s="101"/>
      <c r="B729" s="101"/>
      <c r="C729" s="101"/>
      <c r="D729" s="69"/>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row>
    <row r="730" spans="1:27" ht="16.2" thickBot="1" x14ac:dyDescent="0.35">
      <c r="A730" s="101"/>
      <c r="B730" s="101"/>
      <c r="C730" s="101"/>
      <c r="D730" s="69"/>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row>
    <row r="731" spans="1:27" ht="16.2" thickBot="1" x14ac:dyDescent="0.35">
      <c r="A731" s="101"/>
      <c r="B731" s="101"/>
      <c r="C731" s="101"/>
      <c r="D731" s="69"/>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row>
    <row r="732" spans="1:27" ht="16.2" thickBot="1" x14ac:dyDescent="0.35">
      <c r="A732" s="101"/>
      <c r="B732" s="101"/>
      <c r="C732" s="101"/>
      <c r="D732" s="69"/>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row>
    <row r="733" spans="1:27" ht="16.2" thickBot="1" x14ac:dyDescent="0.35">
      <c r="A733" s="101"/>
      <c r="B733" s="101"/>
      <c r="C733" s="101"/>
      <c r="D733" s="69"/>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row>
    <row r="734" spans="1:27" ht="16.2" thickBot="1" x14ac:dyDescent="0.35">
      <c r="A734" s="101"/>
      <c r="B734" s="101"/>
      <c r="C734" s="101"/>
      <c r="D734" s="69"/>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row>
    <row r="735" spans="1:27" ht="16.2" thickBot="1" x14ac:dyDescent="0.35">
      <c r="A735" s="101"/>
      <c r="B735" s="101"/>
      <c r="C735" s="101"/>
      <c r="D735" s="69"/>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row>
    <row r="736" spans="1:27" ht="16.2" thickBot="1" x14ac:dyDescent="0.35">
      <c r="A736" s="101"/>
      <c r="B736" s="101"/>
      <c r="C736" s="101"/>
      <c r="D736" s="69"/>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row>
    <row r="737" spans="1:27" ht="16.2" thickBot="1" x14ac:dyDescent="0.35">
      <c r="A737" s="101"/>
      <c r="B737" s="101"/>
      <c r="C737" s="101"/>
      <c r="D737" s="69"/>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row>
    <row r="738" spans="1:27" ht="16.2" thickBot="1" x14ac:dyDescent="0.35">
      <c r="A738" s="101"/>
      <c r="B738" s="101"/>
      <c r="C738" s="101"/>
      <c r="D738" s="69"/>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row>
    <row r="739" spans="1:27" ht="16.2" thickBot="1" x14ac:dyDescent="0.35">
      <c r="A739" s="101"/>
      <c r="B739" s="101"/>
      <c r="C739" s="101"/>
      <c r="D739" s="69"/>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row>
    <row r="740" spans="1:27" ht="16.2" thickBot="1" x14ac:dyDescent="0.35">
      <c r="A740" s="101"/>
      <c r="B740" s="101"/>
      <c r="C740" s="101"/>
      <c r="D740" s="69"/>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row>
    <row r="741" spans="1:27" ht="16.2" thickBot="1" x14ac:dyDescent="0.35">
      <c r="A741" s="101"/>
      <c r="B741" s="101"/>
      <c r="C741" s="101"/>
      <c r="D741" s="69"/>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row>
    <row r="742" spans="1:27" ht="16.2" thickBot="1" x14ac:dyDescent="0.35">
      <c r="A742" s="101"/>
      <c r="B742" s="101"/>
      <c r="C742" s="101"/>
      <c r="D742" s="69"/>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row>
    <row r="743" spans="1:27" ht="16.2" thickBot="1" x14ac:dyDescent="0.35">
      <c r="A743" s="101"/>
      <c r="B743" s="101"/>
      <c r="C743" s="101"/>
      <c r="D743" s="69"/>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row>
    <row r="744" spans="1:27" ht="16.2" thickBot="1" x14ac:dyDescent="0.35">
      <c r="A744" s="101"/>
      <c r="B744" s="101"/>
      <c r="C744" s="101"/>
      <c r="D744" s="69"/>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row>
    <row r="745" spans="1:27" ht="16.2" thickBot="1" x14ac:dyDescent="0.35">
      <c r="A745" s="101"/>
      <c r="B745" s="101"/>
      <c r="C745" s="101"/>
      <c r="D745" s="69"/>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row>
    <row r="746" spans="1:27" ht="16.2" thickBot="1" x14ac:dyDescent="0.35">
      <c r="A746" s="101"/>
      <c r="B746" s="101"/>
      <c r="C746" s="101"/>
      <c r="D746" s="69"/>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row>
    <row r="747" spans="1:27" ht="16.2" thickBot="1" x14ac:dyDescent="0.35">
      <c r="A747" s="101"/>
      <c r="B747" s="101"/>
      <c r="C747" s="101"/>
      <c r="D747" s="69"/>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row>
    <row r="748" spans="1:27" ht="16.2" thickBot="1" x14ac:dyDescent="0.35">
      <c r="A748" s="101"/>
      <c r="B748" s="101"/>
      <c r="C748" s="101"/>
      <c r="D748" s="69"/>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row>
    <row r="749" spans="1:27" ht="16.2" thickBot="1" x14ac:dyDescent="0.35">
      <c r="A749" s="101"/>
      <c r="B749" s="101"/>
      <c r="C749" s="101"/>
      <c r="D749" s="69"/>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row>
    <row r="750" spans="1:27" ht="16.2" thickBot="1" x14ac:dyDescent="0.35">
      <c r="A750" s="101"/>
      <c r="B750" s="101"/>
      <c r="C750" s="101"/>
      <c r="D750" s="69"/>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row>
    <row r="751" spans="1:27" ht="16.2" thickBot="1" x14ac:dyDescent="0.35">
      <c r="A751" s="101"/>
      <c r="B751" s="101"/>
      <c r="C751" s="101"/>
      <c r="D751" s="69"/>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row>
    <row r="752" spans="1:27" ht="16.2" thickBot="1" x14ac:dyDescent="0.35">
      <c r="A752" s="101"/>
      <c r="B752" s="101"/>
      <c r="C752" s="101"/>
      <c r="D752" s="69"/>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row>
    <row r="753" spans="1:27" ht="16.2" thickBot="1" x14ac:dyDescent="0.35">
      <c r="A753" s="101"/>
      <c r="B753" s="101"/>
      <c r="C753" s="101"/>
      <c r="D753" s="69"/>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row>
    <row r="754" spans="1:27" ht="16.2" thickBot="1" x14ac:dyDescent="0.35">
      <c r="A754" s="101"/>
      <c r="B754" s="101"/>
      <c r="C754" s="101"/>
      <c r="D754" s="69"/>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row>
    <row r="755" spans="1:27" ht="16.2" thickBot="1" x14ac:dyDescent="0.35">
      <c r="A755" s="101"/>
      <c r="B755" s="101"/>
      <c r="C755" s="101"/>
      <c r="D755" s="69"/>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row>
    <row r="756" spans="1:27" ht="16.2" thickBot="1" x14ac:dyDescent="0.35">
      <c r="A756" s="101"/>
      <c r="B756" s="101"/>
      <c r="C756" s="101"/>
      <c r="D756" s="69"/>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row>
    <row r="757" spans="1:27" ht="16.2" thickBot="1" x14ac:dyDescent="0.35">
      <c r="A757" s="101"/>
      <c r="B757" s="101"/>
      <c r="C757" s="101"/>
      <c r="D757" s="69"/>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row>
    <row r="758" spans="1:27" ht="16.2" thickBot="1" x14ac:dyDescent="0.35">
      <c r="A758" s="101"/>
      <c r="B758" s="101"/>
      <c r="C758" s="101"/>
      <c r="D758" s="69"/>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row>
    <row r="759" spans="1:27" ht="16.2" thickBot="1" x14ac:dyDescent="0.35">
      <c r="A759" s="101"/>
      <c r="B759" s="101"/>
      <c r="C759" s="101"/>
      <c r="D759" s="69"/>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row>
    <row r="760" spans="1:27" ht="16.2" thickBot="1" x14ac:dyDescent="0.35">
      <c r="A760" s="101"/>
      <c r="B760" s="101"/>
      <c r="C760" s="101"/>
      <c r="D760" s="69"/>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row>
    <row r="761" spans="1:27" ht="16.2" thickBot="1" x14ac:dyDescent="0.35">
      <c r="A761" s="101"/>
      <c r="B761" s="101"/>
      <c r="C761" s="101"/>
      <c r="D761" s="69"/>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row>
    <row r="762" spans="1:27" ht="16.2" thickBot="1" x14ac:dyDescent="0.35">
      <c r="A762" s="101"/>
      <c r="B762" s="101"/>
      <c r="C762" s="101"/>
      <c r="D762" s="69"/>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row>
    <row r="763" spans="1:27" ht="16.2" thickBot="1" x14ac:dyDescent="0.35">
      <c r="A763" s="101"/>
      <c r="B763" s="101"/>
      <c r="C763" s="101"/>
      <c r="D763" s="69"/>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row>
    <row r="764" spans="1:27" ht="16.2" thickBot="1" x14ac:dyDescent="0.35">
      <c r="A764" s="101"/>
      <c r="B764" s="101"/>
      <c r="C764" s="101"/>
      <c r="D764" s="69"/>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row>
    <row r="765" spans="1:27" ht="16.2" thickBot="1" x14ac:dyDescent="0.35">
      <c r="A765" s="101"/>
      <c r="B765" s="101"/>
      <c r="C765" s="101"/>
      <c r="D765" s="69"/>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row>
    <row r="766" spans="1:27" ht="16.2" thickBot="1" x14ac:dyDescent="0.35">
      <c r="A766" s="101"/>
      <c r="B766" s="101"/>
      <c r="C766" s="101"/>
      <c r="D766" s="69"/>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row>
    <row r="767" spans="1:27" ht="16.2" thickBot="1" x14ac:dyDescent="0.35">
      <c r="A767" s="101"/>
      <c r="B767" s="101"/>
      <c r="C767" s="101"/>
      <c r="D767" s="69"/>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row>
    <row r="768" spans="1:27" ht="16.2" thickBot="1" x14ac:dyDescent="0.35">
      <c r="A768" s="101"/>
      <c r="B768" s="101"/>
      <c r="C768" s="101"/>
      <c r="D768" s="69"/>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row>
    <row r="769" spans="1:27" ht="16.2" thickBot="1" x14ac:dyDescent="0.35">
      <c r="A769" s="101"/>
      <c r="B769" s="101"/>
      <c r="C769" s="101"/>
      <c r="D769" s="69"/>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row>
    <row r="770" spans="1:27" ht="16.2" thickBot="1" x14ac:dyDescent="0.35">
      <c r="A770" s="101"/>
      <c r="B770" s="101"/>
      <c r="C770" s="101"/>
      <c r="D770" s="69"/>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row>
    <row r="771" spans="1:27" ht="16.2" thickBot="1" x14ac:dyDescent="0.35">
      <c r="A771" s="101"/>
      <c r="B771" s="101"/>
      <c r="C771" s="101"/>
      <c r="D771" s="69"/>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row>
    <row r="772" spans="1:27" ht="16.2" thickBot="1" x14ac:dyDescent="0.35">
      <c r="A772" s="101"/>
      <c r="B772" s="101"/>
      <c r="C772" s="101"/>
      <c r="D772" s="69"/>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row>
    <row r="773" spans="1:27" ht="16.2" thickBot="1" x14ac:dyDescent="0.35">
      <c r="A773" s="101"/>
      <c r="B773" s="101"/>
      <c r="C773" s="101"/>
      <c r="D773" s="69"/>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row>
    <row r="774" spans="1:27" ht="16.2" thickBot="1" x14ac:dyDescent="0.35">
      <c r="A774" s="101"/>
      <c r="B774" s="101"/>
      <c r="C774" s="101"/>
      <c r="D774" s="69"/>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row>
    <row r="775" spans="1:27" ht="16.2" thickBot="1" x14ac:dyDescent="0.35">
      <c r="A775" s="101"/>
      <c r="B775" s="101"/>
      <c r="C775" s="101"/>
      <c r="D775" s="69"/>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row>
    <row r="776" spans="1:27" ht="16.2" thickBot="1" x14ac:dyDescent="0.35">
      <c r="A776" s="101"/>
      <c r="B776" s="101"/>
      <c r="C776" s="101"/>
      <c r="D776" s="69"/>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row>
    <row r="777" spans="1:27" ht="16.2" thickBot="1" x14ac:dyDescent="0.35">
      <c r="A777" s="101"/>
      <c r="B777" s="101"/>
      <c r="C777" s="101"/>
      <c r="D777" s="69"/>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row>
    <row r="778" spans="1:27" ht="16.2" thickBot="1" x14ac:dyDescent="0.35">
      <c r="A778" s="101"/>
      <c r="B778" s="101"/>
      <c r="C778" s="101"/>
      <c r="D778" s="69"/>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row>
    <row r="779" spans="1:27" ht="16.2" thickBot="1" x14ac:dyDescent="0.35">
      <c r="A779" s="101"/>
      <c r="B779" s="101"/>
      <c r="C779" s="101"/>
      <c r="D779" s="69"/>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row>
    <row r="780" spans="1:27" ht="16.2" thickBot="1" x14ac:dyDescent="0.35">
      <c r="A780" s="101"/>
      <c r="B780" s="101"/>
      <c r="C780" s="101"/>
      <c r="D780" s="69"/>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row>
    <row r="781" spans="1:27" ht="16.2" thickBot="1" x14ac:dyDescent="0.35">
      <c r="A781" s="101"/>
      <c r="B781" s="101"/>
      <c r="C781" s="101"/>
      <c r="D781" s="69"/>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row>
    <row r="782" spans="1:27" ht="16.2" thickBot="1" x14ac:dyDescent="0.35">
      <c r="A782" s="101"/>
      <c r="B782" s="101"/>
      <c r="C782" s="101"/>
      <c r="D782" s="69"/>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row>
    <row r="783" spans="1:27" ht="16.2" thickBot="1" x14ac:dyDescent="0.35">
      <c r="A783" s="101"/>
      <c r="B783" s="101"/>
      <c r="C783" s="101"/>
      <c r="D783" s="69"/>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row>
    <row r="784" spans="1:27" ht="16.2" thickBot="1" x14ac:dyDescent="0.35">
      <c r="A784" s="101"/>
      <c r="B784" s="101"/>
      <c r="C784" s="101"/>
      <c r="D784" s="69"/>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row>
    <row r="785" spans="1:27" ht="16.2" thickBot="1" x14ac:dyDescent="0.35">
      <c r="A785" s="101"/>
      <c r="B785" s="101"/>
      <c r="C785" s="101"/>
      <c r="D785" s="69"/>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row>
    <row r="786" spans="1:27" ht="16.2" thickBot="1" x14ac:dyDescent="0.35">
      <c r="A786" s="101"/>
      <c r="B786" s="101"/>
      <c r="C786" s="101"/>
      <c r="D786" s="69"/>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row>
    <row r="787" spans="1:27" ht="16.2" thickBot="1" x14ac:dyDescent="0.35">
      <c r="A787" s="101"/>
      <c r="B787" s="101"/>
      <c r="C787" s="101"/>
      <c r="D787" s="69"/>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row>
    <row r="788" spans="1:27" ht="16.2" thickBot="1" x14ac:dyDescent="0.35">
      <c r="A788" s="101"/>
      <c r="B788" s="101"/>
      <c r="C788" s="101"/>
      <c r="D788" s="69"/>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row>
    <row r="789" spans="1:27" ht="16.2" thickBot="1" x14ac:dyDescent="0.35">
      <c r="A789" s="101"/>
      <c r="B789" s="101"/>
      <c r="C789" s="101"/>
      <c r="D789" s="69"/>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row>
    <row r="790" spans="1:27" ht="16.2" thickBot="1" x14ac:dyDescent="0.35">
      <c r="A790" s="101"/>
      <c r="B790" s="101"/>
      <c r="C790" s="101"/>
      <c r="D790" s="69"/>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row>
    <row r="791" spans="1:27" ht="16.2" thickBot="1" x14ac:dyDescent="0.35">
      <c r="A791" s="101"/>
      <c r="B791" s="101"/>
      <c r="C791" s="101"/>
      <c r="D791" s="69"/>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row>
    <row r="792" spans="1:27" ht="16.2" thickBot="1" x14ac:dyDescent="0.35">
      <c r="A792" s="101"/>
      <c r="B792" s="101"/>
      <c r="C792" s="101"/>
      <c r="D792" s="69"/>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row>
    <row r="793" spans="1:27" ht="16.2" thickBot="1" x14ac:dyDescent="0.35">
      <c r="A793" s="101"/>
      <c r="B793" s="101"/>
      <c r="C793" s="101"/>
      <c r="D793" s="69"/>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row>
    <row r="794" spans="1:27" ht="16.2" thickBot="1" x14ac:dyDescent="0.35">
      <c r="A794" s="101"/>
      <c r="B794" s="101"/>
      <c r="C794" s="101"/>
      <c r="D794" s="69"/>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row>
    <row r="795" spans="1:27" ht="16.2" thickBot="1" x14ac:dyDescent="0.35">
      <c r="A795" s="101"/>
      <c r="B795" s="101"/>
      <c r="C795" s="101"/>
      <c r="D795" s="69"/>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row>
    <row r="796" spans="1:27" ht="16.2" thickBot="1" x14ac:dyDescent="0.35">
      <c r="A796" s="101"/>
      <c r="B796" s="101"/>
      <c r="C796" s="101"/>
      <c r="D796" s="69"/>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row>
    <row r="797" spans="1:27" ht="16.2" thickBot="1" x14ac:dyDescent="0.35">
      <c r="A797" s="101"/>
      <c r="B797" s="101"/>
      <c r="C797" s="101"/>
      <c r="D797" s="69"/>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row>
    <row r="798" spans="1:27" ht="16.2" thickBot="1" x14ac:dyDescent="0.35">
      <c r="A798" s="101"/>
      <c r="B798" s="101"/>
      <c r="C798" s="101"/>
      <c r="D798" s="69"/>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row>
    <row r="799" spans="1:27" ht="16.2" thickBot="1" x14ac:dyDescent="0.35">
      <c r="A799" s="101"/>
      <c r="B799" s="101"/>
      <c r="C799" s="101"/>
      <c r="D799" s="69"/>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row>
    <row r="800" spans="1:27" ht="16.2" thickBot="1" x14ac:dyDescent="0.35">
      <c r="A800" s="101"/>
      <c r="B800" s="101"/>
      <c r="C800" s="101"/>
      <c r="D800" s="69"/>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row>
    <row r="801" spans="1:27" ht="16.2" thickBot="1" x14ac:dyDescent="0.35">
      <c r="A801" s="101"/>
      <c r="B801" s="101"/>
      <c r="C801" s="101"/>
      <c r="D801" s="69"/>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row>
    <row r="802" spans="1:27" ht="16.2" thickBot="1" x14ac:dyDescent="0.35">
      <c r="A802" s="101"/>
      <c r="B802" s="101"/>
      <c r="C802" s="101"/>
      <c r="D802" s="69"/>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row>
    <row r="803" spans="1:27" ht="16.2" thickBot="1" x14ac:dyDescent="0.35">
      <c r="A803" s="101"/>
      <c r="B803" s="101"/>
      <c r="C803" s="101"/>
      <c r="D803" s="69"/>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row>
    <row r="804" spans="1:27" ht="16.2" thickBot="1" x14ac:dyDescent="0.35">
      <c r="A804" s="101"/>
      <c r="B804" s="101"/>
      <c r="C804" s="101"/>
      <c r="D804" s="69"/>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row>
    <row r="805" spans="1:27" ht="16.2" thickBot="1" x14ac:dyDescent="0.35">
      <c r="A805" s="101"/>
      <c r="B805" s="101"/>
      <c r="C805" s="101"/>
      <c r="D805" s="69"/>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row>
    <row r="806" spans="1:27" ht="16.2" thickBot="1" x14ac:dyDescent="0.35">
      <c r="A806" s="101"/>
      <c r="B806" s="101"/>
      <c r="C806" s="101"/>
      <c r="D806" s="69"/>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row>
    <row r="807" spans="1:27" ht="16.2" thickBot="1" x14ac:dyDescent="0.35">
      <c r="A807" s="101"/>
      <c r="B807" s="101"/>
      <c r="C807" s="101"/>
      <c r="D807" s="69"/>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row>
    <row r="808" spans="1:27" ht="16.2" thickBot="1" x14ac:dyDescent="0.35">
      <c r="A808" s="101"/>
      <c r="B808" s="101"/>
      <c r="C808" s="101"/>
      <c r="D808" s="69"/>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row>
    <row r="809" spans="1:27" ht="16.2" thickBot="1" x14ac:dyDescent="0.35">
      <c r="A809" s="101"/>
      <c r="B809" s="101"/>
      <c r="C809" s="101"/>
      <c r="D809" s="69"/>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row>
    <row r="810" spans="1:27" ht="16.2" thickBot="1" x14ac:dyDescent="0.35">
      <c r="A810" s="101"/>
      <c r="B810" s="101"/>
      <c r="C810" s="101"/>
      <c r="D810" s="69"/>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row>
    <row r="811" spans="1:27" ht="16.2" thickBot="1" x14ac:dyDescent="0.35">
      <c r="A811" s="101"/>
      <c r="B811" s="101"/>
      <c r="C811" s="101"/>
      <c r="D811" s="69"/>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row>
    <row r="812" spans="1:27" ht="16.2" thickBot="1" x14ac:dyDescent="0.35">
      <c r="A812" s="101"/>
      <c r="B812" s="101"/>
      <c r="C812" s="101"/>
      <c r="D812" s="69"/>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row>
    <row r="813" spans="1:27" ht="16.2" thickBot="1" x14ac:dyDescent="0.35">
      <c r="A813" s="101"/>
      <c r="B813" s="101"/>
      <c r="C813" s="101"/>
      <c r="D813" s="69"/>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row>
    <row r="814" spans="1:27" ht="16.2" thickBot="1" x14ac:dyDescent="0.35">
      <c r="A814" s="101"/>
      <c r="B814" s="101"/>
      <c r="C814" s="101"/>
      <c r="D814" s="69"/>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row>
    <row r="815" spans="1:27" ht="16.2" thickBot="1" x14ac:dyDescent="0.35">
      <c r="A815" s="101"/>
      <c r="B815" s="101"/>
      <c r="C815" s="101"/>
      <c r="D815" s="69"/>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row>
    <row r="816" spans="1:27" ht="16.2" thickBot="1" x14ac:dyDescent="0.35">
      <c r="A816" s="101"/>
      <c r="B816" s="101"/>
      <c r="C816" s="101"/>
      <c r="D816" s="69"/>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row>
    <row r="817" spans="1:27" ht="16.2" thickBot="1" x14ac:dyDescent="0.35">
      <c r="A817" s="101"/>
      <c r="B817" s="101"/>
      <c r="C817" s="101"/>
      <c r="D817" s="69"/>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row>
    <row r="818" spans="1:27" ht="16.2" thickBot="1" x14ac:dyDescent="0.35">
      <c r="A818" s="101"/>
      <c r="B818" s="101"/>
      <c r="C818" s="101"/>
      <c r="D818" s="69"/>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row>
    <row r="819" spans="1:27" ht="16.2" thickBot="1" x14ac:dyDescent="0.35">
      <c r="A819" s="101"/>
      <c r="B819" s="101"/>
      <c r="C819" s="101"/>
      <c r="D819" s="69"/>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row>
    <row r="820" spans="1:27" ht="16.2" thickBot="1" x14ac:dyDescent="0.35">
      <c r="A820" s="101"/>
      <c r="B820" s="101"/>
      <c r="C820" s="101"/>
      <c r="D820" s="69"/>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row>
    <row r="821" spans="1:27" ht="16.2" thickBot="1" x14ac:dyDescent="0.35">
      <c r="A821" s="101"/>
      <c r="B821" s="101"/>
      <c r="C821" s="101"/>
      <c r="D821" s="69"/>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row>
    <row r="822" spans="1:27" ht="16.2" thickBot="1" x14ac:dyDescent="0.35">
      <c r="A822" s="101"/>
      <c r="B822" s="101"/>
      <c r="C822" s="101"/>
      <c r="D822" s="69"/>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row>
    <row r="823" spans="1:27" ht="16.2" thickBot="1" x14ac:dyDescent="0.35">
      <c r="A823" s="101"/>
      <c r="B823" s="101"/>
      <c r="C823" s="101"/>
      <c r="D823" s="69"/>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row>
    <row r="824" spans="1:27" ht="16.2" thickBot="1" x14ac:dyDescent="0.35">
      <c r="A824" s="101"/>
      <c r="B824" s="101"/>
      <c r="C824" s="101"/>
      <c r="D824" s="69"/>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row>
    <row r="825" spans="1:27" ht="16.2" thickBot="1" x14ac:dyDescent="0.35">
      <c r="A825" s="101"/>
      <c r="B825" s="101"/>
      <c r="C825" s="101"/>
      <c r="D825" s="69"/>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row>
    <row r="826" spans="1:27" ht="16.2" thickBot="1" x14ac:dyDescent="0.35">
      <c r="A826" s="101"/>
      <c r="B826" s="101"/>
      <c r="C826" s="101"/>
      <c r="D826" s="69"/>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row>
    <row r="827" spans="1:27" ht="16.2" thickBot="1" x14ac:dyDescent="0.35">
      <c r="A827" s="101"/>
      <c r="B827" s="101"/>
      <c r="C827" s="101"/>
      <c r="D827" s="69"/>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row>
    <row r="828" spans="1:27" ht="16.2" thickBot="1" x14ac:dyDescent="0.35">
      <c r="A828" s="101"/>
      <c r="B828" s="101"/>
      <c r="C828" s="101"/>
      <c r="D828" s="69"/>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row>
    <row r="829" spans="1:27" ht="16.2" thickBot="1" x14ac:dyDescent="0.35">
      <c r="A829" s="101"/>
      <c r="B829" s="101"/>
      <c r="C829" s="101"/>
      <c r="D829" s="69"/>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row>
    <row r="830" spans="1:27" ht="16.2" thickBot="1" x14ac:dyDescent="0.35">
      <c r="A830" s="101"/>
      <c r="B830" s="101"/>
      <c r="C830" s="101"/>
      <c r="D830" s="69"/>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row>
    <row r="831" spans="1:27" ht="16.2" thickBot="1" x14ac:dyDescent="0.35">
      <c r="A831" s="101"/>
      <c r="B831" s="101"/>
      <c r="C831" s="101"/>
      <c r="D831" s="69"/>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row>
    <row r="832" spans="1:27" ht="16.2" thickBot="1" x14ac:dyDescent="0.35">
      <c r="A832" s="101"/>
      <c r="B832" s="101"/>
      <c r="C832" s="101"/>
      <c r="D832" s="69"/>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row>
    <row r="833" spans="1:27" ht="16.2" thickBot="1" x14ac:dyDescent="0.35">
      <c r="A833" s="101"/>
      <c r="B833" s="101"/>
      <c r="C833" s="101"/>
      <c r="D833" s="69"/>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row>
    <row r="834" spans="1:27" ht="16.2" thickBot="1" x14ac:dyDescent="0.35">
      <c r="A834" s="101"/>
      <c r="B834" s="101"/>
      <c r="C834" s="101"/>
      <c r="D834" s="69"/>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row>
    <row r="835" spans="1:27" ht="16.2" thickBot="1" x14ac:dyDescent="0.35">
      <c r="A835" s="101"/>
      <c r="B835" s="101"/>
      <c r="C835" s="101"/>
      <c r="D835" s="69"/>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row>
    <row r="836" spans="1:27" ht="16.2" thickBot="1" x14ac:dyDescent="0.35">
      <c r="A836" s="101"/>
      <c r="B836" s="101"/>
      <c r="C836" s="101"/>
      <c r="D836" s="69"/>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row>
    <row r="837" spans="1:27" ht="16.2" thickBot="1" x14ac:dyDescent="0.35">
      <c r="A837" s="101"/>
      <c r="B837" s="101"/>
      <c r="C837" s="101"/>
      <c r="D837" s="69"/>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row>
    <row r="838" spans="1:27" ht="16.2" thickBot="1" x14ac:dyDescent="0.35">
      <c r="A838" s="101"/>
      <c r="B838" s="101"/>
      <c r="C838" s="101"/>
      <c r="D838" s="69"/>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row>
    <row r="839" spans="1:27" ht="16.2" thickBot="1" x14ac:dyDescent="0.35">
      <c r="A839" s="101"/>
      <c r="B839" s="101"/>
      <c r="C839" s="101"/>
      <c r="D839" s="69"/>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row>
    <row r="840" spans="1:27" ht="16.2" thickBot="1" x14ac:dyDescent="0.35">
      <c r="A840" s="101"/>
      <c r="B840" s="101"/>
      <c r="C840" s="101"/>
      <c r="D840" s="69"/>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row>
    <row r="841" spans="1:27" ht="16.2" thickBot="1" x14ac:dyDescent="0.35">
      <c r="A841" s="101"/>
      <c r="B841" s="101"/>
      <c r="C841" s="101"/>
      <c r="D841" s="69"/>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row>
    <row r="842" spans="1:27" ht="16.2" thickBot="1" x14ac:dyDescent="0.35">
      <c r="A842" s="101"/>
      <c r="B842" s="101"/>
      <c r="C842" s="101"/>
      <c r="D842" s="69"/>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row>
    <row r="843" spans="1:27" ht="16.2" thickBot="1" x14ac:dyDescent="0.35">
      <c r="A843" s="101"/>
      <c r="B843" s="101"/>
      <c r="C843" s="101"/>
      <c r="D843" s="69"/>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row>
    <row r="844" spans="1:27" ht="16.2" thickBot="1" x14ac:dyDescent="0.35">
      <c r="A844" s="101"/>
      <c r="B844" s="101"/>
      <c r="C844" s="101"/>
      <c r="D844" s="69"/>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row>
    <row r="845" spans="1:27" ht="16.2" thickBot="1" x14ac:dyDescent="0.35">
      <c r="A845" s="101"/>
      <c r="B845" s="101"/>
      <c r="C845" s="101"/>
      <c r="D845" s="69"/>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row>
    <row r="846" spans="1:27" ht="16.2" thickBot="1" x14ac:dyDescent="0.35">
      <c r="A846" s="101"/>
      <c r="B846" s="101"/>
      <c r="C846" s="101"/>
      <c r="D846" s="69"/>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row>
    <row r="847" spans="1:27" ht="16.2" thickBot="1" x14ac:dyDescent="0.35">
      <c r="A847" s="101"/>
      <c r="B847" s="101"/>
      <c r="C847" s="101"/>
      <c r="D847" s="69"/>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row>
    <row r="848" spans="1:27" ht="16.2" thickBot="1" x14ac:dyDescent="0.35">
      <c r="A848" s="101"/>
      <c r="B848" s="101"/>
      <c r="C848" s="101"/>
      <c r="D848" s="69"/>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row>
    <row r="849" spans="1:27" ht="16.2" thickBot="1" x14ac:dyDescent="0.35">
      <c r="A849" s="101"/>
      <c r="B849" s="101"/>
      <c r="C849" s="101"/>
      <c r="D849" s="69"/>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row>
    <row r="850" spans="1:27" ht="16.2" thickBot="1" x14ac:dyDescent="0.35">
      <c r="A850" s="101"/>
      <c r="B850" s="101"/>
      <c r="C850" s="101"/>
      <c r="D850" s="69"/>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row>
    <row r="851" spans="1:27" ht="16.2" thickBot="1" x14ac:dyDescent="0.35">
      <c r="A851" s="101"/>
      <c r="B851" s="101"/>
      <c r="C851" s="101"/>
      <c r="D851" s="69"/>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row>
    <row r="852" spans="1:27" ht="16.2" thickBot="1" x14ac:dyDescent="0.35">
      <c r="A852" s="101"/>
      <c r="B852" s="101"/>
      <c r="C852" s="101"/>
      <c r="D852" s="69"/>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row>
    <row r="853" spans="1:27" ht="16.2" thickBot="1" x14ac:dyDescent="0.35">
      <c r="A853" s="101"/>
      <c r="B853" s="101"/>
      <c r="C853" s="101"/>
      <c r="D853" s="69"/>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row>
    <row r="854" spans="1:27" ht="16.2" thickBot="1" x14ac:dyDescent="0.35">
      <c r="A854" s="101"/>
      <c r="B854" s="101"/>
      <c r="C854" s="101"/>
      <c r="D854" s="69"/>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row>
    <row r="855" spans="1:27" ht="16.2" thickBot="1" x14ac:dyDescent="0.35">
      <c r="A855" s="101"/>
      <c r="B855" s="101"/>
      <c r="C855" s="101"/>
      <c r="D855" s="69"/>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row>
    <row r="856" spans="1:27" ht="16.2" thickBot="1" x14ac:dyDescent="0.35">
      <c r="A856" s="101"/>
      <c r="B856" s="101"/>
      <c r="C856" s="101"/>
      <c r="D856" s="69"/>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row>
    <row r="857" spans="1:27" ht="16.2" thickBot="1" x14ac:dyDescent="0.35">
      <c r="A857" s="101"/>
      <c r="B857" s="101"/>
      <c r="C857" s="101"/>
      <c r="D857" s="69"/>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row>
    <row r="858" spans="1:27" ht="16.2" thickBot="1" x14ac:dyDescent="0.35">
      <c r="A858" s="101"/>
      <c r="B858" s="101"/>
      <c r="C858" s="101"/>
      <c r="D858" s="69"/>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row>
    <row r="859" spans="1:27" ht="16.2" thickBot="1" x14ac:dyDescent="0.35">
      <c r="A859" s="101"/>
      <c r="B859" s="101"/>
      <c r="C859" s="101"/>
      <c r="D859" s="69"/>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row>
    <row r="860" spans="1:27" ht="16.2" thickBot="1" x14ac:dyDescent="0.35">
      <c r="A860" s="101"/>
      <c r="B860" s="101"/>
      <c r="C860" s="101"/>
      <c r="D860" s="69"/>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row>
    <row r="861" spans="1:27" ht="16.2" thickBot="1" x14ac:dyDescent="0.35">
      <c r="A861" s="101"/>
      <c r="B861" s="101"/>
      <c r="C861" s="101"/>
      <c r="D861" s="69"/>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row>
    <row r="862" spans="1:27" ht="16.2" thickBot="1" x14ac:dyDescent="0.35">
      <c r="A862" s="101"/>
      <c r="B862" s="101"/>
      <c r="C862" s="101"/>
      <c r="D862" s="69"/>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row>
    <row r="863" spans="1:27" ht="16.2" thickBot="1" x14ac:dyDescent="0.35">
      <c r="A863" s="101"/>
      <c r="B863" s="101"/>
      <c r="C863" s="101"/>
      <c r="D863" s="69"/>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row>
    <row r="864" spans="1:27" ht="16.2" thickBot="1" x14ac:dyDescent="0.35">
      <c r="A864" s="101"/>
      <c r="B864" s="101"/>
      <c r="C864" s="101"/>
      <c r="D864" s="69"/>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row>
    <row r="865" spans="1:27" ht="16.2" thickBot="1" x14ac:dyDescent="0.35">
      <c r="A865" s="101"/>
      <c r="B865" s="101"/>
      <c r="C865" s="101"/>
      <c r="D865" s="69"/>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row>
    <row r="866" spans="1:27" ht="16.2" thickBot="1" x14ac:dyDescent="0.35">
      <c r="A866" s="101"/>
      <c r="B866" s="101"/>
      <c r="C866" s="101"/>
      <c r="D866" s="69"/>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row>
    <row r="867" spans="1:27" ht="16.2" thickBot="1" x14ac:dyDescent="0.35">
      <c r="A867" s="101"/>
      <c r="B867" s="101"/>
      <c r="C867" s="101"/>
      <c r="D867" s="69"/>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row>
    <row r="868" spans="1:27" ht="16.2" thickBot="1" x14ac:dyDescent="0.35">
      <c r="A868" s="101"/>
      <c r="B868" s="101"/>
      <c r="C868" s="101"/>
      <c r="D868" s="69"/>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row>
    <row r="869" spans="1:27" ht="16.2" thickBot="1" x14ac:dyDescent="0.35">
      <c r="A869" s="101"/>
      <c r="B869" s="101"/>
      <c r="C869" s="101"/>
      <c r="D869" s="69"/>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row>
    <row r="870" spans="1:27" ht="16.2" thickBot="1" x14ac:dyDescent="0.35">
      <c r="A870" s="101"/>
      <c r="B870" s="101"/>
      <c r="C870" s="101"/>
      <c r="D870" s="69"/>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row>
    <row r="871" spans="1:27" ht="16.2" thickBot="1" x14ac:dyDescent="0.35">
      <c r="A871" s="101"/>
      <c r="B871" s="101"/>
      <c r="C871" s="101"/>
      <c r="D871" s="69"/>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row>
    <row r="872" spans="1:27" ht="16.2" thickBot="1" x14ac:dyDescent="0.35">
      <c r="A872" s="101"/>
      <c r="B872" s="101"/>
      <c r="C872" s="101"/>
      <c r="D872" s="69"/>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row>
    <row r="873" spans="1:27" ht="16.2" thickBot="1" x14ac:dyDescent="0.35">
      <c r="A873" s="101"/>
      <c r="B873" s="101"/>
      <c r="C873" s="101"/>
      <c r="D873" s="69"/>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row>
    <row r="874" spans="1:27" ht="16.2" thickBot="1" x14ac:dyDescent="0.35">
      <c r="A874" s="101"/>
      <c r="B874" s="101"/>
      <c r="C874" s="101"/>
      <c r="D874" s="69"/>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row>
    <row r="875" spans="1:27" ht="16.2" thickBot="1" x14ac:dyDescent="0.35">
      <c r="A875" s="101"/>
      <c r="B875" s="101"/>
      <c r="C875" s="101"/>
      <c r="D875" s="69"/>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row>
    <row r="876" spans="1:27" ht="16.2" thickBot="1" x14ac:dyDescent="0.35">
      <c r="A876" s="101"/>
      <c r="B876" s="101"/>
      <c r="C876" s="101"/>
      <c r="D876" s="69"/>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row>
    <row r="877" spans="1:27" ht="16.2" thickBot="1" x14ac:dyDescent="0.35">
      <c r="A877" s="101"/>
      <c r="B877" s="101"/>
      <c r="C877" s="101"/>
      <c r="D877" s="69"/>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row>
    <row r="878" spans="1:27" ht="16.2" thickBot="1" x14ac:dyDescent="0.35">
      <c r="A878" s="101"/>
      <c r="B878" s="101"/>
      <c r="C878" s="101"/>
      <c r="D878" s="69"/>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row>
    <row r="879" spans="1:27" ht="16.2" thickBot="1" x14ac:dyDescent="0.35">
      <c r="A879" s="101"/>
      <c r="B879" s="101"/>
      <c r="C879" s="101"/>
      <c r="D879" s="69"/>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row>
    <row r="880" spans="1:27" ht="16.2" thickBot="1" x14ac:dyDescent="0.35">
      <c r="A880" s="101"/>
      <c r="B880" s="101"/>
      <c r="C880" s="101"/>
      <c r="D880" s="69"/>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row>
    <row r="881" spans="1:27" ht="16.2" thickBot="1" x14ac:dyDescent="0.35">
      <c r="A881" s="101"/>
      <c r="B881" s="101"/>
      <c r="C881" s="101"/>
      <c r="D881" s="69"/>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row>
    <row r="882" spans="1:27" ht="16.2" thickBot="1" x14ac:dyDescent="0.35">
      <c r="A882" s="101"/>
      <c r="B882" s="101"/>
      <c r="C882" s="101"/>
      <c r="D882" s="69"/>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row>
    <row r="883" spans="1:27" ht="16.2" thickBot="1" x14ac:dyDescent="0.35">
      <c r="A883" s="101"/>
      <c r="B883" s="101"/>
      <c r="C883" s="101"/>
      <c r="D883" s="69"/>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row>
    <row r="884" spans="1:27" ht="16.2" thickBot="1" x14ac:dyDescent="0.35">
      <c r="A884" s="101"/>
      <c r="B884" s="101"/>
      <c r="C884" s="101"/>
      <c r="D884" s="69"/>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row>
    <row r="885" spans="1:27" ht="16.2" thickBot="1" x14ac:dyDescent="0.35">
      <c r="A885" s="101"/>
      <c r="B885" s="101"/>
      <c r="C885" s="101"/>
      <c r="D885" s="69"/>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row>
    <row r="886" spans="1:27" ht="16.2" thickBot="1" x14ac:dyDescent="0.35">
      <c r="A886" s="101"/>
      <c r="B886" s="101"/>
      <c r="C886" s="101"/>
      <c r="D886" s="69"/>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row>
    <row r="887" spans="1:27" ht="16.2" thickBot="1" x14ac:dyDescent="0.35">
      <c r="A887" s="101"/>
      <c r="B887" s="101"/>
      <c r="C887" s="101"/>
      <c r="D887" s="69"/>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row>
    <row r="888" spans="1:27" ht="16.2" thickBot="1" x14ac:dyDescent="0.35">
      <c r="A888" s="101"/>
      <c r="B888" s="101"/>
      <c r="C888" s="101"/>
      <c r="D888" s="69"/>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row>
    <row r="889" spans="1:27" ht="16.2" thickBot="1" x14ac:dyDescent="0.35">
      <c r="A889" s="101"/>
      <c r="B889" s="101"/>
      <c r="C889" s="101"/>
      <c r="D889" s="69"/>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row>
    <row r="890" spans="1:27" ht="16.2" thickBot="1" x14ac:dyDescent="0.35">
      <c r="A890" s="101"/>
      <c r="B890" s="101"/>
      <c r="C890" s="101"/>
      <c r="D890" s="69"/>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row>
    <row r="891" spans="1:27" ht="16.2" thickBot="1" x14ac:dyDescent="0.35">
      <c r="A891" s="101"/>
      <c r="B891" s="101"/>
      <c r="C891" s="101"/>
      <c r="D891" s="69"/>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row>
    <row r="892" spans="1:27" ht="16.2" thickBot="1" x14ac:dyDescent="0.35">
      <c r="A892" s="101"/>
      <c r="B892" s="101"/>
      <c r="C892" s="101"/>
      <c r="D892" s="69"/>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row>
    <row r="893" spans="1:27" ht="16.2" thickBot="1" x14ac:dyDescent="0.35">
      <c r="A893" s="101"/>
      <c r="B893" s="101"/>
      <c r="C893" s="101"/>
      <c r="D893" s="69"/>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row>
    <row r="894" spans="1:27" ht="16.2" thickBot="1" x14ac:dyDescent="0.35">
      <c r="A894" s="101"/>
      <c r="B894" s="101"/>
      <c r="C894" s="101"/>
      <c r="D894" s="69"/>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row>
    <row r="895" spans="1:27" ht="16.2" thickBot="1" x14ac:dyDescent="0.35">
      <c r="A895" s="101"/>
      <c r="B895" s="101"/>
      <c r="C895" s="101"/>
      <c r="D895" s="69"/>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row>
    <row r="896" spans="1:27" ht="16.2" thickBot="1" x14ac:dyDescent="0.35">
      <c r="A896" s="101"/>
      <c r="B896" s="101"/>
      <c r="C896" s="101"/>
      <c r="D896" s="69"/>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row>
    <row r="897" spans="1:27" ht="16.2" thickBot="1" x14ac:dyDescent="0.35">
      <c r="A897" s="101"/>
      <c r="B897" s="101"/>
      <c r="C897" s="101"/>
      <c r="D897" s="69"/>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row>
    <row r="898" spans="1:27" ht="16.2" thickBot="1" x14ac:dyDescent="0.35">
      <c r="A898" s="101"/>
      <c r="B898" s="101"/>
      <c r="C898" s="101"/>
      <c r="D898" s="69"/>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row>
    <row r="899" spans="1:27" ht="16.2" thickBot="1" x14ac:dyDescent="0.35">
      <c r="A899" s="101"/>
      <c r="B899" s="101"/>
      <c r="C899" s="101"/>
      <c r="D899" s="69"/>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row>
    <row r="900" spans="1:27" ht="16.2" thickBot="1" x14ac:dyDescent="0.35">
      <c r="A900" s="101"/>
      <c r="B900" s="101"/>
      <c r="C900" s="101"/>
      <c r="D900" s="69"/>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row>
    <row r="901" spans="1:27" ht="16.2" thickBot="1" x14ac:dyDescent="0.35">
      <c r="A901" s="101"/>
      <c r="B901" s="101"/>
      <c r="C901" s="101"/>
      <c r="D901" s="69"/>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row>
    <row r="902" spans="1:27" ht="16.2" thickBot="1" x14ac:dyDescent="0.35">
      <c r="A902" s="101"/>
      <c r="B902" s="101"/>
      <c r="C902" s="101"/>
      <c r="D902" s="69"/>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row>
    <row r="903" spans="1:27" ht="16.2" thickBot="1" x14ac:dyDescent="0.35">
      <c r="A903" s="101"/>
      <c r="B903" s="101"/>
      <c r="C903" s="101"/>
      <c r="D903" s="69"/>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row>
    <row r="904" spans="1:27" ht="16.2" thickBot="1" x14ac:dyDescent="0.35">
      <c r="A904" s="101"/>
      <c r="B904" s="101"/>
      <c r="C904" s="101"/>
      <c r="D904" s="69"/>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row>
    <row r="905" spans="1:27" ht="16.2" thickBot="1" x14ac:dyDescent="0.35">
      <c r="A905" s="101"/>
      <c r="B905" s="101"/>
      <c r="C905" s="101"/>
      <c r="D905" s="69"/>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row>
    <row r="906" spans="1:27" ht="16.2" thickBot="1" x14ac:dyDescent="0.35">
      <c r="A906" s="101"/>
      <c r="B906" s="101"/>
      <c r="C906" s="101"/>
      <c r="D906" s="69"/>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row>
    <row r="907" spans="1:27" ht="16.2" thickBot="1" x14ac:dyDescent="0.35">
      <c r="A907" s="101"/>
      <c r="B907" s="101"/>
      <c r="C907" s="101"/>
      <c r="D907" s="69"/>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row>
    <row r="908" spans="1:27" ht="16.2" thickBot="1" x14ac:dyDescent="0.35">
      <c r="A908" s="101"/>
      <c r="B908" s="101"/>
      <c r="C908" s="101"/>
      <c r="D908" s="69"/>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row>
    <row r="909" spans="1:27" ht="16.2" thickBot="1" x14ac:dyDescent="0.35">
      <c r="A909" s="101"/>
      <c r="B909" s="101"/>
      <c r="C909" s="101"/>
      <c r="D909" s="69"/>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row>
    <row r="910" spans="1:27" ht="16.2" thickBot="1" x14ac:dyDescent="0.35">
      <c r="A910" s="101"/>
      <c r="B910" s="101"/>
      <c r="C910" s="101"/>
      <c r="D910" s="69"/>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row>
    <row r="911" spans="1:27" ht="16.2" thickBot="1" x14ac:dyDescent="0.35">
      <c r="A911" s="101"/>
      <c r="B911" s="101"/>
      <c r="C911" s="101"/>
      <c r="D911" s="69"/>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row>
    <row r="912" spans="1:27" ht="16.2" thickBot="1" x14ac:dyDescent="0.35">
      <c r="A912" s="101"/>
      <c r="B912" s="101"/>
      <c r="C912" s="101"/>
      <c r="D912" s="69"/>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row>
    <row r="913" spans="1:27" ht="16.2" thickBot="1" x14ac:dyDescent="0.35">
      <c r="A913" s="101"/>
      <c r="B913" s="101"/>
      <c r="C913" s="101"/>
      <c r="D913" s="69"/>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row>
    <row r="914" spans="1:27" ht="16.2" thickBot="1" x14ac:dyDescent="0.35">
      <c r="A914" s="101"/>
      <c r="B914" s="101"/>
      <c r="C914" s="101"/>
      <c r="D914" s="69"/>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row>
    <row r="915" spans="1:27" ht="16.2" thickBot="1" x14ac:dyDescent="0.35">
      <c r="A915" s="101"/>
      <c r="B915" s="101"/>
      <c r="C915" s="101"/>
      <c r="D915" s="69"/>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row>
    <row r="916" spans="1:27" ht="16.2" thickBot="1" x14ac:dyDescent="0.35">
      <c r="A916" s="101"/>
      <c r="B916" s="101"/>
      <c r="C916" s="101"/>
      <c r="D916" s="69"/>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row>
    <row r="917" spans="1:27" ht="16.2" thickBot="1" x14ac:dyDescent="0.35">
      <c r="A917" s="101"/>
      <c r="B917" s="101"/>
      <c r="C917" s="101"/>
      <c r="D917" s="69"/>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row>
    <row r="918" spans="1:27" ht="16.2" thickBot="1" x14ac:dyDescent="0.35">
      <c r="A918" s="101"/>
      <c r="B918" s="101"/>
      <c r="C918" s="101"/>
      <c r="D918" s="69"/>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row>
    <row r="919" spans="1:27" ht="16.2" thickBot="1" x14ac:dyDescent="0.35">
      <c r="A919" s="101"/>
      <c r="B919" s="101"/>
      <c r="C919" s="101"/>
      <c r="D919" s="69"/>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row>
    <row r="920" spans="1:27" ht="16.2" thickBot="1" x14ac:dyDescent="0.35">
      <c r="A920" s="101"/>
      <c r="B920" s="101"/>
      <c r="C920" s="101"/>
      <c r="D920" s="69"/>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row>
    <row r="921" spans="1:27" ht="16.2" thickBot="1" x14ac:dyDescent="0.35">
      <c r="A921" s="101"/>
      <c r="B921" s="101"/>
      <c r="C921" s="101"/>
      <c r="D921" s="69"/>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row>
    <row r="922" spans="1:27" ht="16.2" thickBot="1" x14ac:dyDescent="0.35">
      <c r="A922" s="101"/>
      <c r="B922" s="101"/>
      <c r="C922" s="101"/>
      <c r="D922" s="69"/>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row>
    <row r="923" spans="1:27" ht="16.2" thickBot="1" x14ac:dyDescent="0.35">
      <c r="A923" s="101"/>
      <c r="B923" s="101"/>
      <c r="C923" s="101"/>
      <c r="D923" s="69"/>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row>
    <row r="924" spans="1:27" ht="16.2" thickBot="1" x14ac:dyDescent="0.35">
      <c r="A924" s="101"/>
      <c r="B924" s="101"/>
      <c r="C924" s="101"/>
      <c r="D924" s="69"/>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row>
    <row r="925" spans="1:27" ht="16.2" thickBot="1" x14ac:dyDescent="0.35">
      <c r="A925" s="101"/>
      <c r="B925" s="101"/>
      <c r="C925" s="101"/>
      <c r="D925" s="69"/>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row>
    <row r="926" spans="1:27" ht="16.2" thickBot="1" x14ac:dyDescent="0.35">
      <c r="A926" s="101"/>
      <c r="B926" s="101"/>
      <c r="C926" s="101"/>
      <c r="D926" s="69"/>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row>
    <row r="927" spans="1:27" ht="16.2" thickBot="1" x14ac:dyDescent="0.35">
      <c r="A927" s="101"/>
      <c r="B927" s="101"/>
      <c r="C927" s="101"/>
      <c r="D927" s="69"/>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row>
    <row r="928" spans="1:27" ht="16.2" thickBot="1" x14ac:dyDescent="0.35">
      <c r="A928" s="101"/>
      <c r="B928" s="101"/>
      <c r="C928" s="101"/>
      <c r="D928" s="69"/>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row>
    <row r="929" spans="1:27" ht="16.2" thickBot="1" x14ac:dyDescent="0.35">
      <c r="A929" s="101"/>
      <c r="B929" s="101"/>
      <c r="C929" s="101"/>
      <c r="D929" s="69"/>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row>
    <row r="930" spans="1:27" ht="16.2" thickBot="1" x14ac:dyDescent="0.35">
      <c r="A930" s="101"/>
      <c r="B930" s="101"/>
      <c r="C930" s="101"/>
      <c r="D930" s="69"/>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row>
    <row r="931" spans="1:27" ht="16.2" thickBot="1" x14ac:dyDescent="0.35">
      <c r="A931" s="101"/>
      <c r="B931" s="101"/>
      <c r="C931" s="101"/>
      <c r="D931" s="69"/>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row>
    <row r="932" spans="1:27" ht="16.2" thickBot="1" x14ac:dyDescent="0.35">
      <c r="A932" s="101"/>
      <c r="B932" s="101"/>
      <c r="C932" s="101"/>
      <c r="D932" s="69"/>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row>
    <row r="933" spans="1:27" ht="16.2" thickBot="1" x14ac:dyDescent="0.35">
      <c r="A933" s="101"/>
      <c r="B933" s="101"/>
      <c r="C933" s="101"/>
      <c r="D933" s="69"/>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row>
    <row r="934" spans="1:27" ht="16.2" thickBot="1" x14ac:dyDescent="0.35">
      <c r="A934" s="101"/>
      <c r="B934" s="101"/>
      <c r="C934" s="101"/>
      <c r="D934" s="69"/>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row>
    <row r="935" spans="1:27" ht="16.2" thickBot="1" x14ac:dyDescent="0.35">
      <c r="A935" s="101"/>
      <c r="B935" s="101"/>
      <c r="C935" s="101"/>
      <c r="D935" s="69"/>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row>
    <row r="936" spans="1:27" ht="16.2" thickBot="1" x14ac:dyDescent="0.35">
      <c r="A936" s="101"/>
      <c r="B936" s="101"/>
      <c r="C936" s="101"/>
      <c r="D936" s="69"/>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row>
    <row r="937" spans="1:27" ht="16.2" thickBot="1" x14ac:dyDescent="0.35">
      <c r="A937" s="101"/>
      <c r="B937" s="101"/>
      <c r="C937" s="101"/>
      <c r="D937" s="69"/>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row>
    <row r="938" spans="1:27" ht="16.2" thickBot="1" x14ac:dyDescent="0.35">
      <c r="A938" s="101"/>
      <c r="B938" s="101"/>
      <c r="C938" s="101"/>
      <c r="D938" s="69"/>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row>
    <row r="939" spans="1:27" ht="16.2" thickBot="1" x14ac:dyDescent="0.35">
      <c r="A939" s="101"/>
      <c r="B939" s="101"/>
      <c r="C939" s="101"/>
      <c r="D939" s="69"/>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row>
    <row r="940" spans="1:27" ht="16.2" thickBot="1" x14ac:dyDescent="0.35">
      <c r="A940" s="101"/>
      <c r="B940" s="101"/>
      <c r="C940" s="101"/>
      <c r="D940" s="69"/>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row>
    <row r="941" spans="1:27" ht="16.2" thickBot="1" x14ac:dyDescent="0.35">
      <c r="A941" s="101"/>
      <c r="B941" s="101"/>
      <c r="C941" s="101"/>
      <c r="D941" s="69"/>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row>
    <row r="942" spans="1:27" ht="16.2" thickBot="1" x14ac:dyDescent="0.35">
      <c r="A942" s="101"/>
      <c r="B942" s="101"/>
      <c r="C942" s="101"/>
      <c r="D942" s="69"/>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row>
    <row r="943" spans="1:27" ht="16.2" thickBot="1" x14ac:dyDescent="0.35">
      <c r="A943" s="101"/>
      <c r="B943" s="101"/>
      <c r="C943" s="101"/>
      <c r="D943" s="69"/>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row>
    <row r="944" spans="1:27" ht="16.2" thickBot="1" x14ac:dyDescent="0.35">
      <c r="A944" s="101"/>
      <c r="B944" s="101"/>
      <c r="C944" s="101"/>
      <c r="D944" s="69"/>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row>
    <row r="945" spans="1:27" ht="16.2" thickBot="1" x14ac:dyDescent="0.35">
      <c r="A945" s="101"/>
      <c r="B945" s="101"/>
      <c r="C945" s="101"/>
      <c r="D945" s="69"/>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row>
    <row r="946" spans="1:27" ht="16.2" thickBot="1" x14ac:dyDescent="0.35">
      <c r="A946" s="101"/>
      <c r="B946" s="101"/>
      <c r="C946" s="101"/>
      <c r="D946" s="69"/>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row>
    <row r="947" spans="1:27" ht="16.2" thickBot="1" x14ac:dyDescent="0.35">
      <c r="A947" s="101"/>
      <c r="B947" s="101"/>
      <c r="C947" s="101"/>
      <c r="D947" s="69"/>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row>
    <row r="948" spans="1:27" ht="16.2" thickBot="1" x14ac:dyDescent="0.35">
      <c r="A948" s="101"/>
      <c r="B948" s="101"/>
      <c r="C948" s="101"/>
      <c r="D948" s="69"/>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row>
    <row r="949" spans="1:27" ht="16.2" thickBot="1" x14ac:dyDescent="0.35">
      <c r="A949" s="101"/>
      <c r="B949" s="101"/>
      <c r="C949" s="101"/>
      <c r="D949" s="69"/>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row>
    <row r="950" spans="1:27" ht="16.2" thickBot="1" x14ac:dyDescent="0.35">
      <c r="A950" s="101"/>
      <c r="B950" s="101"/>
      <c r="C950" s="101"/>
      <c r="D950" s="69"/>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row>
    <row r="951" spans="1:27" ht="16.2" thickBot="1" x14ac:dyDescent="0.35">
      <c r="A951" s="101"/>
      <c r="B951" s="101"/>
      <c r="C951" s="101"/>
      <c r="D951" s="69"/>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row>
    <row r="952" spans="1:27" ht="16.2" thickBot="1" x14ac:dyDescent="0.35">
      <c r="A952" s="101"/>
      <c r="B952" s="101"/>
      <c r="C952" s="101"/>
      <c r="D952" s="69"/>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row>
    <row r="953" spans="1:27" ht="16.2" thickBot="1" x14ac:dyDescent="0.35">
      <c r="A953" s="101"/>
      <c r="B953" s="101"/>
      <c r="C953" s="101"/>
      <c r="D953" s="69"/>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row>
    <row r="954" spans="1:27" ht="16.2" thickBot="1" x14ac:dyDescent="0.35">
      <c r="A954" s="101"/>
      <c r="B954" s="101"/>
      <c r="C954" s="101"/>
      <c r="D954" s="69"/>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row>
    <row r="955" spans="1:27" ht="16.2" thickBot="1" x14ac:dyDescent="0.35">
      <c r="A955" s="101"/>
      <c r="B955" s="101"/>
      <c r="C955" s="101"/>
      <c r="D955" s="69"/>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row>
    <row r="956" spans="1:27" ht="16.2" thickBot="1" x14ac:dyDescent="0.35">
      <c r="A956" s="101"/>
      <c r="B956" s="101"/>
      <c r="C956" s="101"/>
      <c r="D956" s="69"/>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row>
    <row r="957" spans="1:27" ht="16.2" thickBot="1" x14ac:dyDescent="0.35">
      <c r="A957" s="101"/>
      <c r="B957" s="101"/>
      <c r="C957" s="101"/>
      <c r="D957" s="69"/>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row>
    <row r="958" spans="1:27" ht="16.2" thickBot="1" x14ac:dyDescent="0.35">
      <c r="A958" s="101"/>
      <c r="B958" s="101"/>
      <c r="C958" s="101"/>
      <c r="D958" s="69"/>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row>
    <row r="959" spans="1:27" ht="16.2" thickBot="1" x14ac:dyDescent="0.35">
      <c r="A959" s="101"/>
      <c r="B959" s="101"/>
      <c r="C959" s="101"/>
      <c r="D959" s="69"/>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row>
    <row r="960" spans="1:27" ht="16.2" thickBot="1" x14ac:dyDescent="0.35">
      <c r="A960" s="101"/>
      <c r="B960" s="101"/>
      <c r="C960" s="101"/>
      <c r="D960" s="69"/>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row>
    <row r="961" spans="1:27" ht="16.2" thickBot="1" x14ac:dyDescent="0.35">
      <c r="A961" s="101"/>
      <c r="B961" s="101"/>
      <c r="C961" s="101"/>
      <c r="D961" s="69"/>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row>
    <row r="962" spans="1:27" ht="16.2" thickBot="1" x14ac:dyDescent="0.35">
      <c r="A962" s="101"/>
      <c r="B962" s="101"/>
      <c r="C962" s="101"/>
      <c r="D962" s="69"/>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row>
    <row r="963" spans="1:27" ht="16.2" thickBot="1" x14ac:dyDescent="0.35">
      <c r="A963" s="101"/>
      <c r="B963" s="101"/>
      <c r="C963" s="101"/>
      <c r="D963" s="69"/>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row>
    <row r="964" spans="1:27" ht="16.2" thickBot="1" x14ac:dyDescent="0.35">
      <c r="A964" s="101"/>
      <c r="B964" s="101"/>
      <c r="C964" s="101"/>
      <c r="D964" s="69"/>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row>
    <row r="965" spans="1:27" ht="16.2" thickBot="1" x14ac:dyDescent="0.35">
      <c r="A965" s="101"/>
      <c r="B965" s="101"/>
      <c r="C965" s="101"/>
      <c r="D965" s="69"/>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row>
    <row r="966" spans="1:27" ht="16.2" thickBot="1" x14ac:dyDescent="0.35">
      <c r="A966" s="101"/>
      <c r="B966" s="101"/>
      <c r="C966" s="101"/>
      <c r="D966" s="69"/>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row>
    <row r="967" spans="1:27" ht="16.2" thickBot="1" x14ac:dyDescent="0.35">
      <c r="A967" s="101"/>
      <c r="B967" s="101"/>
      <c r="C967" s="101"/>
      <c r="D967" s="69"/>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row>
    <row r="968" spans="1:27" ht="16.2" thickBot="1" x14ac:dyDescent="0.35">
      <c r="A968" s="101"/>
      <c r="B968" s="101"/>
      <c r="C968" s="101"/>
      <c r="D968" s="69"/>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row>
    <row r="969" spans="1:27" ht="16.2" thickBot="1" x14ac:dyDescent="0.35">
      <c r="A969" s="101"/>
      <c r="B969" s="101"/>
      <c r="C969" s="101"/>
      <c r="D969" s="69"/>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row>
    <row r="970" spans="1:27" ht="16.2" thickBot="1" x14ac:dyDescent="0.35">
      <c r="A970" s="101"/>
      <c r="B970" s="101"/>
      <c r="C970" s="101"/>
      <c r="D970" s="69"/>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row>
    <row r="971" spans="1:27" ht="16.2" thickBot="1" x14ac:dyDescent="0.35">
      <c r="A971" s="101"/>
      <c r="B971" s="101"/>
      <c r="C971" s="101"/>
      <c r="D971" s="69"/>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row>
    <row r="972" spans="1:27" ht="16.2" thickBot="1" x14ac:dyDescent="0.35">
      <c r="A972" s="101"/>
      <c r="B972" s="101"/>
      <c r="C972" s="101"/>
      <c r="D972" s="69"/>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row>
    <row r="973" spans="1:27" ht="16.2" thickBot="1" x14ac:dyDescent="0.35">
      <c r="A973" s="101"/>
      <c r="B973" s="101"/>
      <c r="C973" s="101"/>
      <c r="D973" s="69"/>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row>
    <row r="974" spans="1:27" ht="16.2" thickBot="1" x14ac:dyDescent="0.35">
      <c r="A974" s="101"/>
      <c r="B974" s="101"/>
      <c r="C974" s="101"/>
      <c r="D974" s="69"/>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row>
    <row r="975" spans="1:27" ht="16.2" thickBot="1" x14ac:dyDescent="0.35">
      <c r="A975" s="101"/>
      <c r="B975" s="101"/>
      <c r="C975" s="101"/>
      <c r="D975" s="69"/>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row>
    <row r="976" spans="1:27" ht="16.2" thickBot="1" x14ac:dyDescent="0.35">
      <c r="A976" s="101"/>
      <c r="B976" s="101"/>
      <c r="C976" s="101"/>
      <c r="D976" s="69"/>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row>
    <row r="977" spans="1:27" ht="16.2" thickBot="1" x14ac:dyDescent="0.35">
      <c r="A977" s="101"/>
      <c r="B977" s="101"/>
      <c r="C977" s="101"/>
      <c r="D977" s="69"/>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row>
    <row r="978" spans="1:27" ht="16.2" thickBot="1" x14ac:dyDescent="0.35">
      <c r="A978" s="101"/>
      <c r="B978" s="101"/>
      <c r="C978" s="101"/>
      <c r="D978" s="69"/>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row>
    <row r="979" spans="1:27" ht="16.2" thickBot="1" x14ac:dyDescent="0.35">
      <c r="A979" s="101"/>
      <c r="B979" s="101"/>
      <c r="C979" s="101"/>
      <c r="D979" s="69"/>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row>
    <row r="980" spans="1:27" ht="16.2" thickBot="1" x14ac:dyDescent="0.35">
      <c r="A980" s="101"/>
      <c r="B980" s="101"/>
      <c r="C980" s="101"/>
      <c r="D980" s="69"/>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row>
    <row r="981" spans="1:27" ht="16.2" thickBot="1" x14ac:dyDescent="0.35">
      <c r="A981" s="101"/>
      <c r="B981" s="101"/>
      <c r="C981" s="101"/>
      <c r="D981" s="69"/>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row>
    <row r="982" spans="1:27" ht="16.2" thickBot="1" x14ac:dyDescent="0.35">
      <c r="A982" s="101"/>
      <c r="B982" s="101"/>
      <c r="C982" s="101"/>
      <c r="D982" s="69"/>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row>
    <row r="983" spans="1:27" ht="16.2" thickBot="1" x14ac:dyDescent="0.35">
      <c r="A983" s="101"/>
      <c r="B983" s="101"/>
      <c r="C983" s="101"/>
      <c r="D983" s="69"/>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row>
    <row r="984" spans="1:27" ht="16.2" thickBot="1" x14ac:dyDescent="0.35">
      <c r="A984" s="101"/>
      <c r="B984" s="101"/>
      <c r="C984" s="101"/>
      <c r="D984" s="69"/>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row>
    <row r="985" spans="1:27" ht="16.2" thickBot="1" x14ac:dyDescent="0.35">
      <c r="A985" s="101"/>
      <c r="B985" s="101"/>
      <c r="C985" s="101"/>
      <c r="D985" s="69"/>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row>
    <row r="986" spans="1:27" ht="16.2" thickBot="1" x14ac:dyDescent="0.35">
      <c r="A986" s="101"/>
      <c r="B986" s="101"/>
      <c r="C986" s="101"/>
      <c r="D986" s="69"/>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row>
    <row r="987" spans="1:27" ht="16.2" thickBot="1" x14ac:dyDescent="0.35">
      <c r="A987" s="101"/>
      <c r="B987" s="101"/>
      <c r="C987" s="101"/>
      <c r="D987" s="69"/>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row>
    <row r="988" spans="1:27" ht="16.2" thickBot="1" x14ac:dyDescent="0.35">
      <c r="A988" s="101"/>
      <c r="B988" s="101"/>
      <c r="C988" s="101"/>
      <c r="D988" s="69"/>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row>
    <row r="989" spans="1:27" ht="16.2" thickBot="1" x14ac:dyDescent="0.35">
      <c r="A989" s="101"/>
      <c r="B989" s="101"/>
      <c r="C989" s="101"/>
      <c r="D989" s="69"/>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row>
    <row r="990" spans="1:27" ht="16.2" thickBot="1" x14ac:dyDescent="0.35">
      <c r="A990" s="101"/>
      <c r="B990" s="101"/>
      <c r="C990" s="101"/>
      <c r="D990" s="69"/>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row>
    <row r="991" spans="1:27" ht="16.2" thickBot="1" x14ac:dyDescent="0.35">
      <c r="A991" s="101"/>
      <c r="B991" s="101"/>
      <c r="C991" s="101"/>
      <c r="D991" s="69"/>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row>
    <row r="992" spans="1:27" ht="16.2" thickBot="1" x14ac:dyDescent="0.35">
      <c r="A992" s="101"/>
      <c r="B992" s="101"/>
      <c r="C992" s="101"/>
      <c r="D992" s="69"/>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row>
    <row r="993" spans="1:27" ht="16.2" thickBot="1" x14ac:dyDescent="0.35">
      <c r="A993" s="101"/>
      <c r="B993" s="101"/>
      <c r="C993" s="101"/>
      <c r="D993" s="69"/>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row>
    <row r="994" spans="1:27" ht="16.2" thickBot="1" x14ac:dyDescent="0.35">
      <c r="A994" s="101"/>
      <c r="B994" s="101"/>
      <c r="C994" s="101"/>
      <c r="D994" s="69"/>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row>
    <row r="995" spans="1:27" ht="16.2" thickBot="1" x14ac:dyDescent="0.35">
      <c r="A995" s="101"/>
      <c r="B995" s="101"/>
      <c r="C995" s="101"/>
      <c r="D995" s="69"/>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row>
    <row r="996" spans="1:27" ht="16.2" thickBot="1" x14ac:dyDescent="0.35">
      <c r="A996" s="101"/>
      <c r="B996" s="101"/>
      <c r="C996" s="101"/>
      <c r="D996" s="69"/>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row>
    <row r="997" spans="1:27" ht="16.2" thickBot="1" x14ac:dyDescent="0.35">
      <c r="A997" s="101"/>
      <c r="B997" s="101"/>
      <c r="C997" s="101"/>
      <c r="D997" s="69"/>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row>
    <row r="998" spans="1:27" ht="16.2" thickBot="1" x14ac:dyDescent="0.35">
      <c r="A998" s="101"/>
      <c r="B998" s="101"/>
      <c r="C998" s="101"/>
      <c r="D998" s="69"/>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row>
    <row r="999" spans="1:27" ht="16.2" thickBot="1" x14ac:dyDescent="0.35">
      <c r="A999" s="101"/>
      <c r="B999" s="101"/>
      <c r="C999" s="101"/>
      <c r="D999" s="69"/>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row>
    <row r="1000" spans="1:27" ht="16.2" thickBot="1" x14ac:dyDescent="0.35">
      <c r="A1000" s="101"/>
      <c r="B1000" s="101"/>
      <c r="C1000" s="101"/>
      <c r="D1000" s="69"/>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0"/>
  <sheetViews>
    <sheetView zoomScale="70" zoomScaleNormal="70" zoomScalePageLayoutView="53" workbookViewId="0">
      <pane ySplit="1" topLeftCell="A2" activePane="bottomLeft" state="frozen"/>
      <selection pane="bottomLeft" activeCell="G16" sqref="G16"/>
    </sheetView>
  </sheetViews>
  <sheetFormatPr defaultColWidth="8.69921875" defaultRowHeight="15.6" x14ac:dyDescent="0.3"/>
  <cols>
    <col min="1" max="1" width="14.796875" style="129" customWidth="1"/>
    <col min="2" max="2" width="44.59765625" style="161" customWidth="1"/>
    <col min="3" max="3" width="7.59765625" style="166" customWidth="1"/>
    <col min="4" max="4" width="10.19921875" style="129" customWidth="1"/>
    <col min="5" max="5" width="14.19921875" style="129" customWidth="1"/>
    <col min="6" max="6" width="7.69921875" style="129" customWidth="1"/>
    <col min="7" max="9" width="15.5" style="129" customWidth="1"/>
    <col min="10" max="10" width="12.5" style="129" customWidth="1"/>
    <col min="11" max="11" width="9" style="129" customWidth="1"/>
    <col min="12" max="12" width="10.69921875" style="129" bestFit="1" customWidth="1"/>
    <col min="13" max="13" width="10.69921875" style="129" customWidth="1"/>
    <col min="14" max="14" width="179.69921875" bestFit="1" customWidth="1"/>
  </cols>
  <sheetData>
    <row r="1" spans="1:31" ht="16.2" customHeight="1" thickBot="1" x14ac:dyDescent="0.35">
      <c r="D1" s="286" t="s">
        <v>209</v>
      </c>
      <c r="E1" s="286"/>
      <c r="F1" s="287" t="s">
        <v>210</v>
      </c>
      <c r="G1" s="287"/>
      <c r="H1" s="287"/>
      <c r="I1" s="287"/>
      <c r="J1" s="288" t="s">
        <v>211</v>
      </c>
      <c r="K1" s="288"/>
      <c r="L1" s="288"/>
    </row>
    <row r="2" spans="1:31" ht="16.2" customHeight="1" thickBot="1" x14ac:dyDescent="0.35">
      <c r="A2" s="69"/>
      <c r="B2" s="162" t="s">
        <v>47</v>
      </c>
      <c r="C2" s="152"/>
      <c r="D2" s="170" t="s">
        <v>167</v>
      </c>
      <c r="E2" s="170" t="s">
        <v>168</v>
      </c>
      <c r="F2" s="170" t="s">
        <v>169</v>
      </c>
      <c r="G2" s="170" t="s">
        <v>169</v>
      </c>
      <c r="H2" s="170" t="s">
        <v>208</v>
      </c>
      <c r="I2" s="170" t="s">
        <v>208</v>
      </c>
      <c r="J2" s="170" t="s">
        <v>170</v>
      </c>
      <c r="K2" s="170" t="s">
        <v>171</v>
      </c>
      <c r="L2" s="170" t="s">
        <v>171</v>
      </c>
      <c r="M2" s="69"/>
      <c r="N2" s="75" t="s">
        <v>14</v>
      </c>
      <c r="O2" s="75"/>
      <c r="P2" s="75"/>
      <c r="Q2" s="75"/>
      <c r="R2" s="75"/>
      <c r="S2" s="75"/>
      <c r="T2" s="75"/>
      <c r="U2" s="75"/>
      <c r="V2" s="75"/>
      <c r="W2" s="75"/>
      <c r="X2" s="75"/>
      <c r="Y2" s="75"/>
      <c r="Z2" s="75"/>
      <c r="AA2" s="75"/>
      <c r="AB2" s="75"/>
      <c r="AC2" s="75"/>
      <c r="AD2" s="75"/>
      <c r="AE2" s="75"/>
    </row>
    <row r="3" spans="1:31" ht="16.2" customHeight="1" thickBot="1" x14ac:dyDescent="0.35">
      <c r="A3" s="137"/>
      <c r="B3" s="163" t="s">
        <v>48</v>
      </c>
      <c r="C3" s="169" t="s">
        <v>6</v>
      </c>
      <c r="D3" s="69" t="s">
        <v>172</v>
      </c>
      <c r="E3" s="69" t="s">
        <v>173</v>
      </c>
      <c r="F3" s="69" t="s">
        <v>174</v>
      </c>
      <c r="G3" s="69" t="s">
        <v>175</v>
      </c>
      <c r="H3" s="69" t="s">
        <v>219</v>
      </c>
      <c r="I3" s="69" t="s">
        <v>217</v>
      </c>
      <c r="J3" s="69" t="s">
        <v>176</v>
      </c>
      <c r="K3" s="69" t="s">
        <v>177</v>
      </c>
      <c r="L3" s="69" t="s">
        <v>178</v>
      </c>
      <c r="M3" s="69"/>
      <c r="N3" s="75"/>
      <c r="O3" s="75"/>
      <c r="P3" s="75"/>
      <c r="Q3" s="75"/>
      <c r="R3" s="75"/>
      <c r="S3" s="75"/>
      <c r="T3" s="75"/>
      <c r="U3" s="75"/>
      <c r="V3" s="75"/>
      <c r="W3" s="75"/>
      <c r="X3" s="75"/>
      <c r="Y3" s="75"/>
      <c r="Z3" s="75"/>
      <c r="AA3" s="75"/>
      <c r="AB3" s="75"/>
      <c r="AC3" s="75"/>
      <c r="AD3" s="75"/>
      <c r="AE3" s="75"/>
    </row>
    <row r="4" spans="1:31" ht="16.2" customHeight="1" thickBot="1" x14ac:dyDescent="0.35">
      <c r="A4" s="138" t="s">
        <v>0</v>
      </c>
      <c r="B4" s="141" t="s">
        <v>27</v>
      </c>
      <c r="C4" s="165" t="s">
        <v>5</v>
      </c>
      <c r="D4" s="274" t="s">
        <v>179</v>
      </c>
      <c r="E4" s="275"/>
      <c r="F4" s="275"/>
      <c r="G4" s="275"/>
      <c r="H4" s="275"/>
      <c r="I4" s="275"/>
      <c r="J4" s="275"/>
      <c r="K4" s="275"/>
      <c r="L4" s="276"/>
      <c r="M4" s="146"/>
      <c r="N4" s="75"/>
      <c r="O4" s="75"/>
      <c r="P4" s="75"/>
      <c r="Q4" s="75"/>
      <c r="R4" s="75"/>
      <c r="S4" s="75"/>
      <c r="T4" s="75"/>
      <c r="U4" s="75"/>
      <c r="V4" s="75"/>
      <c r="W4" s="75"/>
      <c r="X4" s="75"/>
      <c r="Y4" s="75"/>
      <c r="Z4" s="75"/>
      <c r="AA4" s="75"/>
      <c r="AB4" s="75"/>
      <c r="AC4" s="75"/>
      <c r="AD4" s="75"/>
      <c r="AE4" s="75"/>
    </row>
    <row r="5" spans="1:31" ht="16.2" customHeight="1" thickBot="1" x14ac:dyDescent="0.35">
      <c r="A5" s="139"/>
      <c r="B5" s="141" t="s">
        <v>26</v>
      </c>
      <c r="C5" s="165" t="s">
        <v>68</v>
      </c>
      <c r="D5" s="274" t="s">
        <v>179</v>
      </c>
      <c r="E5" s="275"/>
      <c r="F5" s="275"/>
      <c r="G5" s="275"/>
      <c r="H5" s="275"/>
      <c r="I5" s="275"/>
      <c r="J5" s="275"/>
      <c r="K5" s="275"/>
      <c r="L5" s="276"/>
      <c r="M5" s="146"/>
      <c r="N5" s="75"/>
      <c r="O5" s="75"/>
      <c r="P5" s="75"/>
      <c r="Q5" s="75"/>
      <c r="R5" s="75"/>
      <c r="S5" s="75"/>
      <c r="T5" s="75"/>
      <c r="U5" s="75"/>
      <c r="V5" s="75"/>
      <c r="W5" s="75"/>
      <c r="X5" s="75"/>
      <c r="Y5" s="75"/>
      <c r="Z5" s="75"/>
      <c r="AA5" s="75"/>
      <c r="AB5" s="75"/>
      <c r="AC5" s="75"/>
      <c r="AD5" s="75"/>
      <c r="AE5" s="75"/>
    </row>
    <row r="6" spans="1:31" ht="16.2" customHeight="1" thickBot="1" x14ac:dyDescent="0.35">
      <c r="A6" s="140"/>
      <c r="B6" s="142"/>
      <c r="C6" s="167"/>
      <c r="D6" s="69"/>
      <c r="E6" s="69"/>
      <c r="F6" s="69"/>
      <c r="G6" s="69"/>
      <c r="H6" s="69"/>
      <c r="I6" s="69"/>
      <c r="J6" s="69"/>
      <c r="K6" s="69"/>
      <c r="L6" s="69"/>
      <c r="M6" s="69"/>
      <c r="N6" s="75"/>
      <c r="O6" s="75"/>
      <c r="P6" s="75"/>
      <c r="Q6" s="75"/>
      <c r="R6" s="75"/>
      <c r="S6" s="75"/>
      <c r="T6" s="75"/>
      <c r="U6" s="75"/>
      <c r="V6" s="75"/>
      <c r="W6" s="75"/>
      <c r="X6" s="75"/>
      <c r="Y6" s="75"/>
      <c r="Z6" s="75"/>
      <c r="AA6" s="75"/>
      <c r="AB6" s="75"/>
      <c r="AC6" s="75"/>
      <c r="AD6" s="75"/>
      <c r="AE6" s="75"/>
    </row>
    <row r="7" spans="1:31" ht="16.2" customHeight="1" thickBot="1" x14ac:dyDescent="0.35">
      <c r="A7" s="138" t="s">
        <v>40</v>
      </c>
      <c r="B7" s="141" t="s">
        <v>41</v>
      </c>
      <c r="C7" s="165" t="s">
        <v>16</v>
      </c>
      <c r="D7" s="277" t="s">
        <v>215</v>
      </c>
      <c r="E7" s="278"/>
      <c r="F7" s="278"/>
      <c r="G7" s="278"/>
      <c r="H7" s="278"/>
      <c r="I7" s="278"/>
      <c r="J7" s="278"/>
      <c r="K7" s="278"/>
      <c r="L7" s="279"/>
      <c r="M7" s="147"/>
      <c r="N7" s="75"/>
      <c r="O7" s="75"/>
      <c r="P7" s="75"/>
      <c r="Q7" s="75"/>
      <c r="R7" s="75"/>
      <c r="S7" s="75"/>
      <c r="T7" s="75"/>
      <c r="U7" s="75"/>
      <c r="V7" s="75"/>
      <c r="W7" s="75"/>
      <c r="X7" s="75"/>
      <c r="Y7" s="75"/>
      <c r="Z7" s="75"/>
      <c r="AA7" s="75"/>
      <c r="AB7" s="75"/>
      <c r="AC7" s="75"/>
      <c r="AD7" s="75"/>
      <c r="AE7" s="75"/>
    </row>
    <row r="8" spans="1:31" ht="16.2" customHeight="1" thickBot="1" x14ac:dyDescent="0.35">
      <c r="A8" s="139"/>
      <c r="B8" s="143" t="s">
        <v>37</v>
      </c>
      <c r="C8" s="165" t="s">
        <v>64</v>
      </c>
      <c r="D8" s="280"/>
      <c r="E8" s="281"/>
      <c r="F8" s="281"/>
      <c r="G8" s="281"/>
      <c r="H8" s="281"/>
      <c r="I8" s="281"/>
      <c r="J8" s="281"/>
      <c r="K8" s="281"/>
      <c r="L8" s="282"/>
      <c r="M8" s="148"/>
      <c r="N8" s="75"/>
      <c r="O8" s="75"/>
      <c r="P8" s="75"/>
      <c r="Q8" s="75"/>
      <c r="R8" s="75"/>
      <c r="S8" s="75"/>
      <c r="T8" s="75"/>
      <c r="U8" s="75"/>
      <c r="V8" s="75"/>
      <c r="W8" s="75"/>
      <c r="X8" s="75"/>
      <c r="Y8" s="75"/>
      <c r="Z8" s="75"/>
      <c r="AA8" s="75"/>
      <c r="AB8" s="75"/>
      <c r="AC8" s="75"/>
      <c r="AD8" s="75"/>
      <c r="AE8" s="75"/>
    </row>
    <row r="9" spans="1:31" ht="16.2" customHeight="1" thickBot="1" x14ac:dyDescent="0.35">
      <c r="A9" s="139"/>
      <c r="B9" s="141" t="s">
        <v>42</v>
      </c>
      <c r="C9" s="165" t="s">
        <v>45</v>
      </c>
      <c r="D9" s="280"/>
      <c r="E9" s="281"/>
      <c r="F9" s="281"/>
      <c r="G9" s="281"/>
      <c r="H9" s="281"/>
      <c r="I9" s="281"/>
      <c r="J9" s="281"/>
      <c r="K9" s="281"/>
      <c r="L9" s="282"/>
      <c r="M9" s="148"/>
      <c r="N9" s="75"/>
      <c r="O9" s="75"/>
      <c r="P9" s="75"/>
      <c r="Q9" s="75"/>
      <c r="R9" s="75"/>
      <c r="S9" s="75"/>
      <c r="T9" s="75"/>
      <c r="U9" s="75"/>
      <c r="V9" s="75"/>
      <c r="W9" s="75"/>
      <c r="X9" s="75"/>
      <c r="Y9" s="75"/>
      <c r="Z9" s="75"/>
      <c r="AA9" s="75"/>
      <c r="AB9" s="75"/>
      <c r="AC9" s="75"/>
      <c r="AD9" s="75"/>
      <c r="AE9" s="75"/>
    </row>
    <row r="10" spans="1:31" ht="16.2" customHeight="1" thickBot="1" x14ac:dyDescent="0.35">
      <c r="A10" s="139"/>
      <c r="B10" s="141" t="s">
        <v>43</v>
      </c>
      <c r="C10" s="165" t="s">
        <v>46</v>
      </c>
      <c r="D10" s="280"/>
      <c r="E10" s="281"/>
      <c r="F10" s="281"/>
      <c r="G10" s="281"/>
      <c r="H10" s="281"/>
      <c r="I10" s="281"/>
      <c r="J10" s="281"/>
      <c r="K10" s="281"/>
      <c r="L10" s="282"/>
      <c r="M10" s="148"/>
      <c r="N10" s="75"/>
      <c r="O10" s="75"/>
      <c r="P10" s="75"/>
      <c r="Q10" s="75"/>
      <c r="R10" s="75"/>
      <c r="S10" s="75"/>
      <c r="T10" s="75"/>
      <c r="U10" s="75"/>
      <c r="V10" s="75"/>
      <c r="W10" s="75"/>
      <c r="X10" s="75"/>
      <c r="Y10" s="75"/>
      <c r="Z10" s="75"/>
      <c r="AA10" s="75"/>
      <c r="AB10" s="75"/>
      <c r="AC10" s="75"/>
      <c r="AD10" s="75"/>
      <c r="AE10" s="75"/>
    </row>
    <row r="11" spans="1:31" ht="16.2" customHeight="1" thickBot="1" x14ac:dyDescent="0.35">
      <c r="A11" s="139"/>
      <c r="B11" s="144" t="s">
        <v>69</v>
      </c>
      <c r="C11" s="165" t="s">
        <v>68</v>
      </c>
      <c r="D11" s="283"/>
      <c r="E11" s="284"/>
      <c r="F11" s="284"/>
      <c r="G11" s="284"/>
      <c r="H11" s="284"/>
      <c r="I11" s="284"/>
      <c r="J11" s="284"/>
      <c r="K11" s="284"/>
      <c r="L11" s="285"/>
      <c r="M11" s="149"/>
      <c r="N11" s="75"/>
      <c r="O11" s="75"/>
      <c r="P11" s="75"/>
      <c r="Q11" s="75"/>
      <c r="R11" s="75"/>
      <c r="S11" s="75"/>
      <c r="T11" s="75"/>
      <c r="U11" s="75"/>
      <c r="V11" s="75"/>
      <c r="W11" s="75"/>
      <c r="X11" s="75"/>
      <c r="Y11" s="75"/>
      <c r="Z11" s="75"/>
      <c r="AA11" s="75"/>
      <c r="AB11" s="75"/>
      <c r="AC11" s="75"/>
      <c r="AD11" s="75"/>
      <c r="AE11" s="75"/>
    </row>
    <row r="12" spans="1:31" ht="16.2" customHeight="1" thickBot="1" x14ac:dyDescent="0.35">
      <c r="A12" s="139"/>
      <c r="B12" s="145"/>
      <c r="C12" s="168"/>
      <c r="D12" s="69"/>
      <c r="E12" s="69"/>
      <c r="F12" s="69"/>
      <c r="G12" s="69"/>
      <c r="H12" s="69"/>
      <c r="I12" s="69"/>
      <c r="J12" s="69"/>
      <c r="K12" s="69"/>
      <c r="L12" s="69"/>
      <c r="M12" s="69"/>
      <c r="N12" s="75"/>
      <c r="O12" s="75"/>
      <c r="P12" s="75"/>
      <c r="Q12" s="75"/>
      <c r="R12" s="75"/>
      <c r="S12" s="75"/>
      <c r="T12" s="75"/>
      <c r="U12" s="75"/>
      <c r="V12" s="75"/>
      <c r="W12" s="75"/>
      <c r="X12" s="75"/>
      <c r="Y12" s="75"/>
      <c r="Z12" s="75"/>
      <c r="AA12" s="75"/>
      <c r="AB12" s="75"/>
      <c r="AC12" s="75"/>
      <c r="AD12" s="75"/>
      <c r="AE12" s="75"/>
    </row>
    <row r="13" spans="1:31" ht="16.2" customHeight="1" thickBot="1" x14ac:dyDescent="0.35">
      <c r="A13" s="139"/>
      <c r="B13" s="141" t="s">
        <v>44</v>
      </c>
      <c r="C13" s="165" t="s">
        <v>4</v>
      </c>
      <c r="D13" s="150">
        <v>0.3</v>
      </c>
      <c r="E13" s="150">
        <v>0.3</v>
      </c>
      <c r="F13" s="150">
        <v>0.25</v>
      </c>
      <c r="G13" s="150">
        <v>0.15</v>
      </c>
      <c r="H13" s="150">
        <v>0.2</v>
      </c>
      <c r="I13" s="150">
        <v>0.2</v>
      </c>
      <c r="J13" s="150">
        <v>0</v>
      </c>
      <c r="K13" s="150">
        <v>0.3</v>
      </c>
      <c r="L13" s="150">
        <v>0.3</v>
      </c>
      <c r="M13" s="150"/>
      <c r="N13" s="75" t="s">
        <v>180</v>
      </c>
      <c r="O13" s="75"/>
      <c r="P13" s="75"/>
      <c r="Q13" s="75"/>
      <c r="R13" s="75"/>
      <c r="S13" s="75"/>
      <c r="T13" s="75"/>
      <c r="U13" s="75"/>
      <c r="V13" s="75"/>
      <c r="W13" s="75"/>
      <c r="X13" s="75"/>
      <c r="Y13" s="75"/>
      <c r="Z13" s="75"/>
      <c r="AA13" s="75"/>
      <c r="AB13" s="75"/>
      <c r="AC13" s="75"/>
      <c r="AD13" s="75"/>
      <c r="AE13" s="75"/>
    </row>
    <row r="14" spans="1:31" ht="16.2" customHeight="1" thickBot="1" x14ac:dyDescent="0.35">
      <c r="A14" s="139"/>
      <c r="B14" s="144" t="s">
        <v>65</v>
      </c>
      <c r="C14" s="165" t="s">
        <v>16</v>
      </c>
      <c r="D14" s="69"/>
      <c r="E14" s="69"/>
      <c r="F14" s="69"/>
      <c r="G14" s="69"/>
      <c r="H14" s="69"/>
      <c r="I14" s="69"/>
      <c r="J14" s="69"/>
      <c r="K14" s="69"/>
      <c r="L14" s="69"/>
      <c r="M14" s="69"/>
      <c r="N14" s="75"/>
      <c r="O14" s="75"/>
      <c r="P14" s="75"/>
      <c r="Q14" s="75"/>
      <c r="R14" s="75"/>
      <c r="S14" s="75"/>
      <c r="T14" s="75"/>
      <c r="U14" s="75"/>
      <c r="V14" s="75"/>
      <c r="W14" s="75"/>
      <c r="X14" s="75"/>
      <c r="Y14" s="75"/>
      <c r="Z14" s="75"/>
      <c r="AA14" s="75"/>
      <c r="AB14" s="75"/>
      <c r="AC14" s="75"/>
      <c r="AD14" s="75"/>
      <c r="AE14" s="75"/>
    </row>
    <row r="15" spans="1:31" ht="16.2" customHeight="1" thickBot="1" x14ac:dyDescent="0.35">
      <c r="A15" s="139"/>
      <c r="B15" s="145"/>
      <c r="C15" s="168"/>
      <c r="D15" s="69"/>
      <c r="E15" s="69"/>
      <c r="F15" s="69"/>
      <c r="G15" s="69"/>
      <c r="H15" s="69"/>
      <c r="I15" s="69"/>
      <c r="J15" s="69"/>
      <c r="K15" s="69"/>
      <c r="L15" s="69"/>
      <c r="M15" s="69"/>
      <c r="N15" s="75"/>
      <c r="O15" s="75"/>
      <c r="P15" s="75"/>
      <c r="Q15" s="75"/>
      <c r="R15" s="75"/>
      <c r="S15" s="75"/>
      <c r="T15" s="75"/>
      <c r="U15" s="75"/>
      <c r="V15" s="75"/>
      <c r="W15" s="75"/>
      <c r="X15" s="75"/>
      <c r="Y15" s="75"/>
      <c r="Z15" s="75"/>
      <c r="AA15" s="75"/>
      <c r="AB15" s="75"/>
      <c r="AC15" s="75"/>
      <c r="AD15" s="75"/>
      <c r="AE15" s="75"/>
    </row>
    <row r="16" spans="1:31" ht="16.2" customHeight="1" thickBot="1" x14ac:dyDescent="0.35">
      <c r="A16" s="140"/>
      <c r="B16" s="142"/>
      <c r="C16" s="167"/>
      <c r="D16" s="69"/>
      <c r="E16" s="69"/>
      <c r="F16" s="69"/>
      <c r="G16" s="69"/>
      <c r="H16" s="69"/>
      <c r="I16" s="69"/>
      <c r="J16" s="69"/>
      <c r="K16" s="69"/>
      <c r="L16" s="69"/>
      <c r="M16" s="69"/>
      <c r="N16" s="75"/>
      <c r="O16" s="75"/>
      <c r="P16" s="75"/>
      <c r="Q16" s="75"/>
      <c r="R16" s="75"/>
      <c r="S16" s="75"/>
      <c r="T16" s="75"/>
      <c r="U16" s="75"/>
      <c r="V16" s="75"/>
      <c r="W16" s="75"/>
      <c r="X16" s="75"/>
      <c r="Y16" s="75"/>
      <c r="Z16" s="75"/>
      <c r="AA16" s="75"/>
      <c r="AB16" s="75"/>
      <c r="AC16" s="75"/>
      <c r="AD16" s="75"/>
      <c r="AE16" s="75"/>
    </row>
    <row r="17" spans="1:31" ht="16.2" customHeight="1" thickBot="1" x14ac:dyDescent="0.35">
      <c r="A17" s="138" t="s">
        <v>48</v>
      </c>
      <c r="B17" s="141" t="s">
        <v>33</v>
      </c>
      <c r="C17" s="165" t="s">
        <v>3</v>
      </c>
      <c r="D17" s="151">
        <v>3499</v>
      </c>
      <c r="E17" s="151">
        <v>145000</v>
      </c>
      <c r="F17" s="151">
        <v>3500</v>
      </c>
      <c r="G17" s="151">
        <v>990000</v>
      </c>
      <c r="H17" s="151" t="s">
        <v>214</v>
      </c>
      <c r="I17" s="151" t="s">
        <v>220</v>
      </c>
      <c r="J17" s="151">
        <v>1055000</v>
      </c>
      <c r="K17" s="151">
        <v>248000</v>
      </c>
      <c r="L17" s="151">
        <v>1758000</v>
      </c>
      <c r="M17" s="151"/>
      <c r="N17" s="75"/>
      <c r="O17" s="75"/>
      <c r="P17" s="75"/>
      <c r="Q17" s="75"/>
      <c r="R17" s="75"/>
      <c r="S17" s="75"/>
      <c r="T17" s="75"/>
      <c r="U17" s="75"/>
      <c r="V17" s="75"/>
      <c r="W17" s="75"/>
      <c r="X17" s="75"/>
      <c r="Y17" s="75"/>
      <c r="Z17" s="75"/>
      <c r="AA17" s="75"/>
      <c r="AB17" s="75"/>
      <c r="AC17" s="75"/>
      <c r="AD17" s="75"/>
      <c r="AE17" s="75"/>
    </row>
    <row r="18" spans="1:31" ht="16.2" customHeight="1" thickBot="1" x14ac:dyDescent="0.35">
      <c r="A18" s="139"/>
      <c r="B18" s="141" t="s">
        <v>19</v>
      </c>
      <c r="C18" s="165" t="s">
        <v>11</v>
      </c>
      <c r="D18" s="152">
        <v>7</v>
      </c>
      <c r="E18" s="152">
        <v>7</v>
      </c>
      <c r="F18" s="152">
        <v>7</v>
      </c>
      <c r="G18" s="152">
        <v>7</v>
      </c>
      <c r="H18" s="152">
        <v>7</v>
      </c>
      <c r="I18" s="152">
        <v>7</v>
      </c>
      <c r="J18" s="152">
        <v>7</v>
      </c>
      <c r="K18" s="152">
        <v>7</v>
      </c>
      <c r="L18" s="152">
        <v>7</v>
      </c>
      <c r="M18" s="152"/>
      <c r="N18" s="75" t="s">
        <v>181</v>
      </c>
      <c r="O18" s="75"/>
      <c r="P18" s="75"/>
      <c r="Q18" s="75"/>
      <c r="R18" s="75"/>
      <c r="S18" s="75"/>
      <c r="T18" s="75"/>
      <c r="U18" s="75"/>
      <c r="V18" s="75"/>
      <c r="W18" s="75"/>
      <c r="X18" s="75"/>
      <c r="Y18" s="75"/>
      <c r="Z18" s="75"/>
      <c r="AA18" s="75"/>
      <c r="AB18" s="75"/>
      <c r="AC18" s="75"/>
      <c r="AD18" s="75"/>
      <c r="AE18" s="75"/>
    </row>
    <row r="19" spans="1:31" ht="16.2" customHeight="1" thickBot="1" x14ac:dyDescent="0.35">
      <c r="A19" s="139"/>
      <c r="B19" s="141" t="s">
        <v>49</v>
      </c>
      <c r="C19" s="165" t="s">
        <v>4</v>
      </c>
      <c r="D19" s="150">
        <v>7.0000000000000007E-2</v>
      </c>
      <c r="E19" s="150">
        <v>7.0000000000000007E-2</v>
      </c>
      <c r="F19" s="150">
        <v>7.0000000000000007E-2</v>
      </c>
      <c r="G19" s="150">
        <v>7.0000000000000007E-2</v>
      </c>
      <c r="H19" s="150">
        <v>7.0000000000000007E-2</v>
      </c>
      <c r="I19" s="150">
        <v>7.0000000000000007E-2</v>
      </c>
      <c r="J19" s="150">
        <v>7.0000000000000007E-2</v>
      </c>
      <c r="K19" s="150">
        <v>7.0000000000000007E-2</v>
      </c>
      <c r="L19" s="150">
        <v>7.0000000000000007E-2</v>
      </c>
      <c r="M19" s="150"/>
      <c r="N19" s="75"/>
      <c r="O19" s="75"/>
      <c r="P19" s="75"/>
      <c r="Q19" s="75"/>
      <c r="R19" s="75"/>
      <c r="S19" s="75"/>
      <c r="T19" s="75"/>
      <c r="U19" s="75"/>
      <c r="V19" s="75"/>
      <c r="W19" s="75"/>
      <c r="X19" s="75"/>
      <c r="Y19" s="75"/>
      <c r="Z19" s="75"/>
      <c r="AA19" s="75"/>
      <c r="AB19" s="75"/>
      <c r="AC19" s="75"/>
      <c r="AD19" s="75"/>
      <c r="AE19" s="75"/>
    </row>
    <row r="20" spans="1:31" ht="16.2" customHeight="1" thickBot="1" x14ac:dyDescent="0.35">
      <c r="A20" s="139"/>
      <c r="B20" s="141" t="s">
        <v>51</v>
      </c>
      <c r="C20" s="165" t="s">
        <v>4</v>
      </c>
      <c r="D20" s="150">
        <v>0.05</v>
      </c>
      <c r="E20" s="150">
        <v>0.05</v>
      </c>
      <c r="F20" s="150">
        <v>0.35</v>
      </c>
      <c r="G20" s="150">
        <v>0.1</v>
      </c>
      <c r="H20" s="153">
        <v>0.35</v>
      </c>
      <c r="I20" s="153">
        <v>0.1</v>
      </c>
      <c r="J20" s="150">
        <v>0.2</v>
      </c>
      <c r="K20" s="150">
        <v>0.5</v>
      </c>
      <c r="L20" s="150">
        <v>0.5</v>
      </c>
      <c r="M20" s="150"/>
      <c r="N20" s="75" t="s">
        <v>216</v>
      </c>
      <c r="O20" s="75"/>
      <c r="P20" s="75"/>
      <c r="Q20" s="75"/>
      <c r="R20" s="75"/>
      <c r="S20" s="75"/>
      <c r="T20" s="75"/>
      <c r="U20" s="75"/>
      <c r="V20" s="75"/>
      <c r="W20" s="75"/>
      <c r="X20" s="75"/>
      <c r="Y20" s="75"/>
      <c r="Z20" s="75"/>
      <c r="AA20" s="75"/>
      <c r="AB20" s="75"/>
      <c r="AC20" s="75"/>
      <c r="AD20" s="75"/>
      <c r="AE20" s="75"/>
    </row>
    <row r="21" spans="1:31" ht="16.2" customHeight="1" thickBot="1" x14ac:dyDescent="0.35">
      <c r="A21" s="139"/>
      <c r="B21" s="141" t="s">
        <v>50</v>
      </c>
      <c r="C21" s="165" t="s">
        <v>4</v>
      </c>
      <c r="D21" s="150">
        <v>0</v>
      </c>
      <c r="E21" s="150">
        <v>7.0000000000000007E-2</v>
      </c>
      <c r="F21" s="150">
        <v>0.05</v>
      </c>
      <c r="G21" s="150">
        <v>0.05</v>
      </c>
      <c r="H21" s="150">
        <v>0.05</v>
      </c>
      <c r="I21" s="150">
        <v>0.05</v>
      </c>
      <c r="J21" s="150">
        <v>0.05</v>
      </c>
      <c r="K21" s="150">
        <v>0.05</v>
      </c>
      <c r="L21" s="150">
        <v>0.05</v>
      </c>
      <c r="M21" s="150"/>
      <c r="N21" s="75"/>
      <c r="O21" s="75"/>
      <c r="P21" s="75"/>
      <c r="Q21" s="75"/>
      <c r="R21" s="75"/>
      <c r="S21" s="75"/>
      <c r="T21" s="75"/>
      <c r="U21" s="75"/>
      <c r="V21" s="75"/>
      <c r="W21" s="75"/>
      <c r="X21" s="75"/>
      <c r="Y21" s="75"/>
      <c r="Z21" s="75"/>
      <c r="AA21" s="75"/>
      <c r="AB21" s="75"/>
      <c r="AC21" s="75"/>
      <c r="AD21" s="75"/>
      <c r="AE21" s="75"/>
    </row>
    <row r="22" spans="1:31" ht="16.2" customHeight="1" thickBot="1" x14ac:dyDescent="0.35">
      <c r="A22" s="139"/>
      <c r="B22" s="145"/>
      <c r="C22" s="168"/>
      <c r="D22" s="69"/>
      <c r="E22" s="69"/>
      <c r="F22" s="69"/>
      <c r="G22" s="69"/>
      <c r="H22" s="69"/>
      <c r="I22" s="69"/>
      <c r="J22" s="69"/>
      <c r="K22" s="69"/>
      <c r="L22" s="69"/>
      <c r="M22" s="69"/>
      <c r="N22" s="75"/>
      <c r="O22" s="75"/>
      <c r="P22" s="75"/>
      <c r="Q22" s="75"/>
      <c r="R22" s="75"/>
      <c r="S22" s="75"/>
      <c r="T22" s="75"/>
      <c r="U22" s="75"/>
      <c r="V22" s="75"/>
      <c r="W22" s="75"/>
      <c r="X22" s="75"/>
      <c r="Y22" s="75"/>
      <c r="Z22" s="75"/>
      <c r="AA22" s="75"/>
      <c r="AB22" s="75"/>
      <c r="AC22" s="75"/>
      <c r="AD22" s="75"/>
      <c r="AE22" s="75"/>
    </row>
    <row r="23" spans="1:31" s="129" customFormat="1" ht="16.2" customHeight="1" thickBot="1" x14ac:dyDescent="0.35">
      <c r="A23" s="139"/>
      <c r="B23" s="141" t="s">
        <v>66</v>
      </c>
      <c r="C23" s="165" t="s">
        <v>46</v>
      </c>
      <c r="D23" s="154">
        <v>462</v>
      </c>
      <c r="E23" s="152">
        <v>1441</v>
      </c>
      <c r="F23" s="152">
        <v>210</v>
      </c>
      <c r="G23" s="152">
        <v>11250</v>
      </c>
      <c r="H23" s="152">
        <v>87.61</v>
      </c>
      <c r="I23" s="152">
        <v>87.61</v>
      </c>
      <c r="J23" s="152">
        <v>2660</v>
      </c>
      <c r="K23" s="152">
        <v>79</v>
      </c>
      <c r="L23" s="152">
        <v>1600</v>
      </c>
      <c r="M23" s="152"/>
      <c r="N23" s="69"/>
      <c r="O23" s="69"/>
      <c r="P23" s="69"/>
      <c r="Q23" s="69"/>
      <c r="R23" s="69"/>
      <c r="S23" s="69"/>
      <c r="T23" s="69"/>
      <c r="U23" s="69"/>
      <c r="V23" s="69"/>
      <c r="W23" s="69"/>
      <c r="X23" s="69"/>
      <c r="Y23" s="69"/>
      <c r="Z23" s="69"/>
      <c r="AA23" s="69"/>
      <c r="AB23" s="69"/>
      <c r="AC23" s="69"/>
      <c r="AD23" s="69"/>
      <c r="AE23" s="69"/>
    </row>
    <row r="24" spans="1:31" s="160" customFormat="1" ht="16.2" customHeight="1" thickBot="1" x14ac:dyDescent="0.35">
      <c r="A24" s="139"/>
      <c r="B24" s="141" t="s">
        <v>67</v>
      </c>
      <c r="C24" s="165" t="s">
        <v>45</v>
      </c>
      <c r="D24" s="154">
        <v>20</v>
      </c>
      <c r="E24" s="152">
        <v>41</v>
      </c>
      <c r="F24" s="152">
        <v>18</v>
      </c>
      <c r="G24" s="152">
        <v>55</v>
      </c>
      <c r="H24" s="152">
        <v>19.600000000000001</v>
      </c>
      <c r="I24" s="152">
        <v>19.600000000000001</v>
      </c>
      <c r="J24" s="152">
        <v>56</v>
      </c>
      <c r="K24" s="152">
        <v>10</v>
      </c>
      <c r="L24" s="152">
        <v>40</v>
      </c>
      <c r="M24" s="152"/>
      <c r="N24" s="69"/>
      <c r="O24" s="69"/>
      <c r="P24" s="69"/>
      <c r="Q24" s="69"/>
      <c r="R24" s="69"/>
      <c r="S24" s="69"/>
      <c r="T24" s="69"/>
      <c r="U24" s="69"/>
      <c r="V24" s="69"/>
      <c r="W24" s="69"/>
      <c r="X24" s="69"/>
      <c r="Y24" s="69"/>
      <c r="Z24" s="69"/>
      <c r="AA24" s="69"/>
      <c r="AB24" s="69"/>
      <c r="AC24" s="69"/>
      <c r="AD24" s="69"/>
      <c r="AE24" s="69"/>
    </row>
    <row r="25" spans="1:31" s="166" customFormat="1" ht="16.2" customHeight="1" thickBot="1" x14ac:dyDescent="0.35">
      <c r="A25" s="164"/>
      <c r="B25" s="144" t="s">
        <v>52</v>
      </c>
      <c r="C25" s="165" t="s">
        <v>17</v>
      </c>
      <c r="D25" s="154">
        <f>D23*D24/1000</f>
        <v>9.24</v>
      </c>
      <c r="E25" s="154">
        <f t="shared" ref="E25:L25" si="0">E23*E24/1000</f>
        <v>59.081000000000003</v>
      </c>
      <c r="F25" s="154">
        <f t="shared" si="0"/>
        <v>3.78</v>
      </c>
      <c r="G25" s="154">
        <f t="shared" si="0"/>
        <v>618.75</v>
      </c>
      <c r="H25" s="154">
        <f t="shared" ref="H25" si="1">H23*H24/1000</f>
        <v>1.7171560000000001</v>
      </c>
      <c r="I25" s="154">
        <f t="shared" si="0"/>
        <v>1.7171560000000001</v>
      </c>
      <c r="J25" s="154">
        <f t="shared" si="0"/>
        <v>148.96</v>
      </c>
      <c r="K25" s="154">
        <f t="shared" si="0"/>
        <v>0.79</v>
      </c>
      <c r="L25" s="154">
        <f t="shared" si="0"/>
        <v>64</v>
      </c>
      <c r="M25" s="155"/>
      <c r="N25" s="152"/>
      <c r="O25" s="152"/>
      <c r="P25" s="152"/>
      <c r="Q25" s="152"/>
      <c r="R25" s="152"/>
      <c r="S25" s="152"/>
      <c r="T25" s="152"/>
      <c r="U25" s="152"/>
      <c r="V25" s="152"/>
      <c r="W25" s="152"/>
      <c r="X25" s="152"/>
      <c r="Y25" s="152"/>
      <c r="Z25" s="152"/>
      <c r="AA25" s="152"/>
      <c r="AB25" s="152"/>
      <c r="AC25" s="152"/>
      <c r="AD25" s="152"/>
      <c r="AE25" s="152"/>
    </row>
    <row r="26" spans="1:31" ht="16.2" customHeight="1" thickBot="1" x14ac:dyDescent="0.35">
      <c r="A26" s="139"/>
      <c r="B26" s="141" t="s">
        <v>53</v>
      </c>
      <c r="C26" s="165" t="s">
        <v>54</v>
      </c>
      <c r="D26" s="154">
        <v>29</v>
      </c>
      <c r="E26" s="152">
        <v>61</v>
      </c>
      <c r="F26" s="152">
        <v>105</v>
      </c>
      <c r="G26" s="152">
        <v>600</v>
      </c>
      <c r="H26" s="152">
        <v>569</v>
      </c>
      <c r="I26" s="152">
        <v>569</v>
      </c>
      <c r="J26" s="152">
        <v>2774</v>
      </c>
      <c r="K26" s="152">
        <v>5</v>
      </c>
      <c r="L26" s="152">
        <v>107</v>
      </c>
      <c r="M26" s="152"/>
      <c r="N26" s="75"/>
      <c r="O26" s="75"/>
      <c r="P26" s="75"/>
      <c r="Q26" s="75"/>
      <c r="R26" s="75"/>
      <c r="S26" s="75"/>
      <c r="T26" s="75"/>
      <c r="U26" s="75"/>
      <c r="V26" s="75"/>
      <c r="W26" s="75"/>
      <c r="X26" s="75"/>
      <c r="Y26" s="75"/>
      <c r="Z26" s="75"/>
      <c r="AA26" s="75"/>
      <c r="AB26" s="75"/>
      <c r="AC26" s="75"/>
      <c r="AD26" s="75"/>
      <c r="AE26" s="75"/>
    </row>
    <row r="27" spans="1:31" ht="16.2" customHeight="1" thickBot="1" x14ac:dyDescent="0.35">
      <c r="A27" s="139"/>
      <c r="B27" s="141" t="s">
        <v>81</v>
      </c>
      <c r="C27" s="165" t="s">
        <v>4</v>
      </c>
      <c r="D27" s="156">
        <v>0.8</v>
      </c>
      <c r="E27" s="150">
        <v>0.8</v>
      </c>
      <c r="F27" s="150">
        <v>0.8</v>
      </c>
      <c r="G27" s="150">
        <v>0.8</v>
      </c>
      <c r="H27" s="150">
        <v>0.8</v>
      </c>
      <c r="I27" s="150">
        <v>0.8</v>
      </c>
      <c r="J27" s="150">
        <v>0.8</v>
      </c>
      <c r="K27" s="150">
        <v>0.8</v>
      </c>
      <c r="L27" s="150">
        <v>0.8</v>
      </c>
      <c r="M27" s="150"/>
      <c r="N27" s="75"/>
      <c r="O27" s="75"/>
      <c r="P27" s="75"/>
      <c r="Q27" s="75"/>
      <c r="R27" s="75"/>
      <c r="S27" s="75"/>
      <c r="T27" s="75"/>
      <c r="U27" s="75"/>
      <c r="V27" s="75"/>
      <c r="W27" s="75"/>
      <c r="X27" s="75"/>
      <c r="Y27" s="75"/>
      <c r="Z27" s="75"/>
      <c r="AA27" s="75"/>
      <c r="AB27" s="75"/>
      <c r="AC27" s="75"/>
      <c r="AD27" s="75"/>
      <c r="AE27" s="75"/>
    </row>
    <row r="28" spans="1:31" ht="16.2" customHeight="1" thickBot="1" x14ac:dyDescent="0.35">
      <c r="A28" s="139"/>
      <c r="B28" s="145"/>
      <c r="C28" s="168"/>
      <c r="D28" s="69"/>
      <c r="E28" s="69"/>
      <c r="F28" s="69"/>
      <c r="G28" s="69"/>
      <c r="H28" s="69"/>
      <c r="I28" s="69"/>
      <c r="J28" s="69"/>
      <c r="K28" s="69"/>
      <c r="L28" s="69"/>
      <c r="M28" s="69"/>
      <c r="N28" s="75"/>
      <c r="O28" s="75"/>
      <c r="P28" s="75"/>
      <c r="Q28" s="75"/>
      <c r="R28" s="75"/>
      <c r="S28" s="75"/>
      <c r="T28" s="75"/>
      <c r="U28" s="75"/>
      <c r="V28" s="75"/>
      <c r="W28" s="75"/>
      <c r="X28" s="75"/>
      <c r="Y28" s="75"/>
      <c r="Z28" s="75"/>
      <c r="AA28" s="75"/>
      <c r="AB28" s="75"/>
      <c r="AC28" s="75"/>
      <c r="AD28" s="75"/>
      <c r="AE28" s="75"/>
    </row>
    <row r="29" spans="1:31" ht="16.2" customHeight="1" thickBot="1" x14ac:dyDescent="0.35">
      <c r="A29" s="140"/>
      <c r="B29" s="142"/>
      <c r="C29" s="167"/>
      <c r="D29" s="69"/>
      <c r="E29" s="69"/>
      <c r="F29" s="69"/>
      <c r="G29" s="69"/>
      <c r="H29" s="69"/>
      <c r="I29" s="69"/>
      <c r="J29" s="69"/>
      <c r="K29" s="69"/>
      <c r="L29" s="69"/>
      <c r="M29" s="69"/>
      <c r="N29" s="75"/>
      <c r="O29" s="75"/>
      <c r="P29" s="75"/>
      <c r="Q29" s="75"/>
      <c r="R29" s="75"/>
      <c r="S29" s="75"/>
      <c r="T29" s="75"/>
      <c r="U29" s="75"/>
      <c r="V29" s="75"/>
      <c r="W29" s="75"/>
      <c r="X29" s="75"/>
      <c r="Y29" s="75"/>
      <c r="Z29" s="75"/>
      <c r="AA29" s="75"/>
      <c r="AB29" s="75"/>
      <c r="AC29" s="75"/>
      <c r="AD29" s="75"/>
      <c r="AE29" s="75"/>
    </row>
    <row r="30" spans="1:31" ht="16.2" customHeight="1" thickBot="1" x14ac:dyDescent="0.35">
      <c r="A30" s="138" t="s">
        <v>47</v>
      </c>
      <c r="B30" s="141" t="s">
        <v>55</v>
      </c>
      <c r="C30" s="165" t="s">
        <v>56</v>
      </c>
      <c r="D30" s="152">
        <v>2</v>
      </c>
      <c r="E30" s="152">
        <v>2</v>
      </c>
      <c r="F30" s="152">
        <v>2</v>
      </c>
      <c r="G30" s="152">
        <v>2</v>
      </c>
      <c r="H30" s="152">
        <v>2</v>
      </c>
      <c r="I30" s="152">
        <v>2</v>
      </c>
      <c r="J30" s="152">
        <v>3</v>
      </c>
      <c r="K30" s="152">
        <v>2</v>
      </c>
      <c r="L30" s="152">
        <v>2</v>
      </c>
      <c r="M30" s="152"/>
      <c r="N30" s="75" t="s">
        <v>182</v>
      </c>
      <c r="O30" s="75"/>
      <c r="P30" s="75"/>
      <c r="Q30" s="75"/>
      <c r="R30" s="75"/>
      <c r="S30" s="75"/>
      <c r="T30" s="75"/>
      <c r="U30" s="75"/>
      <c r="V30" s="75"/>
      <c r="W30" s="75"/>
      <c r="X30" s="75"/>
      <c r="Y30" s="75"/>
      <c r="Z30" s="75"/>
      <c r="AA30" s="75"/>
      <c r="AB30" s="75"/>
      <c r="AC30" s="75"/>
      <c r="AD30" s="75"/>
      <c r="AE30" s="75"/>
    </row>
    <row r="31" spans="1:31" ht="16.2" customHeight="1" thickBot="1" x14ac:dyDescent="0.35">
      <c r="A31" s="139"/>
      <c r="B31" s="141" t="s">
        <v>57</v>
      </c>
      <c r="C31" s="165" t="s">
        <v>4</v>
      </c>
      <c r="D31" s="150">
        <v>0.9</v>
      </c>
      <c r="E31" s="150">
        <v>0.9</v>
      </c>
      <c r="F31" s="150">
        <v>0.9</v>
      </c>
      <c r="G31" s="150">
        <v>0.9</v>
      </c>
      <c r="H31" s="150">
        <v>0.9</v>
      </c>
      <c r="I31" s="150">
        <v>0.9</v>
      </c>
      <c r="J31" s="150">
        <v>0.95</v>
      </c>
      <c r="K31" s="150">
        <v>0.9</v>
      </c>
      <c r="L31" s="150">
        <v>0.9</v>
      </c>
      <c r="M31" s="150"/>
      <c r="N31" s="75"/>
      <c r="O31" s="75"/>
      <c r="P31" s="75"/>
      <c r="Q31" s="75"/>
      <c r="R31" s="75"/>
      <c r="S31" s="75"/>
      <c r="T31" s="75"/>
      <c r="U31" s="75"/>
      <c r="V31" s="75"/>
      <c r="W31" s="75"/>
      <c r="X31" s="75"/>
      <c r="Y31" s="75"/>
      <c r="Z31" s="75"/>
      <c r="AA31" s="75"/>
      <c r="AB31" s="75"/>
      <c r="AC31" s="75"/>
      <c r="AD31" s="75"/>
      <c r="AE31" s="75"/>
    </row>
    <row r="32" spans="1:31" ht="16.2" customHeight="1" thickBot="1" x14ac:dyDescent="0.35">
      <c r="A32" s="139"/>
      <c r="B32" s="141" t="s">
        <v>59</v>
      </c>
      <c r="C32" s="165" t="s">
        <v>4</v>
      </c>
      <c r="D32" s="150">
        <v>1</v>
      </c>
      <c r="E32" s="150">
        <v>1</v>
      </c>
      <c r="F32" s="150">
        <v>0.9</v>
      </c>
      <c r="G32" s="150">
        <v>0.9</v>
      </c>
      <c r="H32" s="150">
        <v>0.9</v>
      </c>
      <c r="I32" s="150">
        <v>0.9</v>
      </c>
      <c r="J32" s="150">
        <v>0.9</v>
      </c>
      <c r="K32" s="150">
        <v>0.9</v>
      </c>
      <c r="L32" s="150">
        <v>0.9</v>
      </c>
      <c r="M32" s="150"/>
      <c r="N32" s="159" t="s">
        <v>183</v>
      </c>
      <c r="O32" s="75"/>
      <c r="P32" s="75"/>
      <c r="Q32" s="75"/>
      <c r="R32" s="75"/>
      <c r="S32" s="75"/>
      <c r="T32" s="75"/>
      <c r="U32" s="75"/>
      <c r="V32" s="75"/>
      <c r="W32" s="75"/>
      <c r="X32" s="75"/>
      <c r="Y32" s="75"/>
      <c r="Z32" s="75"/>
      <c r="AA32" s="75"/>
      <c r="AB32" s="75"/>
      <c r="AC32" s="75"/>
      <c r="AD32" s="75"/>
      <c r="AE32" s="75"/>
    </row>
    <row r="33" spans="1:31" ht="16.2" customHeight="1" thickBot="1" x14ac:dyDescent="0.35">
      <c r="A33" s="139"/>
      <c r="B33" s="145"/>
      <c r="C33" s="168"/>
      <c r="D33" s="69"/>
      <c r="E33" s="69"/>
      <c r="F33" s="69"/>
      <c r="G33" s="69"/>
      <c r="H33" s="69"/>
      <c r="I33" s="69"/>
      <c r="J33" s="69"/>
      <c r="K33" s="69"/>
      <c r="L33" s="69"/>
      <c r="M33" s="69"/>
      <c r="N33" s="75"/>
      <c r="O33" s="75"/>
      <c r="P33" s="75"/>
      <c r="Q33" s="75"/>
      <c r="R33" s="75"/>
      <c r="S33" s="75"/>
      <c r="T33" s="75"/>
      <c r="U33" s="75"/>
      <c r="V33" s="75"/>
      <c r="W33" s="75"/>
      <c r="X33" s="75"/>
      <c r="Y33" s="75"/>
      <c r="Z33" s="75"/>
      <c r="AA33" s="75"/>
      <c r="AB33" s="75"/>
      <c r="AC33" s="75"/>
      <c r="AD33" s="75"/>
      <c r="AE33" s="75"/>
    </row>
    <row r="34" spans="1:31" ht="16.2" customHeight="1" thickBot="1" x14ac:dyDescent="0.35">
      <c r="A34" s="139"/>
      <c r="B34" s="141" t="s">
        <v>60</v>
      </c>
      <c r="C34" s="165" t="s">
        <v>9</v>
      </c>
      <c r="D34" s="152">
        <v>0</v>
      </c>
      <c r="E34" s="152">
        <v>0</v>
      </c>
      <c r="F34" s="152">
        <v>0</v>
      </c>
      <c r="G34" s="152">
        <v>0</v>
      </c>
      <c r="H34" s="152">
        <v>0</v>
      </c>
      <c r="I34" s="152">
        <v>0</v>
      </c>
      <c r="J34" s="152">
        <v>0</v>
      </c>
      <c r="K34" s="152">
        <v>20</v>
      </c>
      <c r="L34" s="152">
        <v>20</v>
      </c>
      <c r="M34" s="152"/>
      <c r="N34" s="75"/>
      <c r="O34" s="75"/>
      <c r="P34" s="75"/>
      <c r="Q34" s="75"/>
      <c r="R34" s="75"/>
      <c r="S34" s="75"/>
      <c r="T34" s="75"/>
      <c r="U34" s="75"/>
      <c r="V34" s="75"/>
      <c r="W34" s="75"/>
      <c r="X34" s="75"/>
      <c r="Y34" s="75"/>
      <c r="Z34" s="75"/>
      <c r="AA34" s="75"/>
      <c r="AB34" s="75"/>
      <c r="AC34" s="75"/>
      <c r="AD34" s="75"/>
      <c r="AE34" s="75"/>
    </row>
    <row r="35" spans="1:31" ht="16.2" customHeight="1" thickBot="1" x14ac:dyDescent="0.35">
      <c r="A35" s="139"/>
      <c r="B35" s="141" t="s">
        <v>61</v>
      </c>
      <c r="C35" s="165" t="s">
        <v>3</v>
      </c>
      <c r="D35" s="152">
        <v>0.57999999999999996</v>
      </c>
      <c r="E35" s="152">
        <v>3.72</v>
      </c>
      <c r="F35" s="152">
        <v>0.25</v>
      </c>
      <c r="G35" s="152">
        <v>1.5</v>
      </c>
      <c r="H35" s="152">
        <v>1</v>
      </c>
      <c r="I35" s="152">
        <v>1</v>
      </c>
      <c r="J35" s="152">
        <v>1.5</v>
      </c>
      <c r="K35" s="152">
        <v>25</v>
      </c>
      <c r="L35" s="152">
        <v>25</v>
      </c>
      <c r="M35" s="152"/>
      <c r="N35" s="75"/>
      <c r="O35" s="75"/>
      <c r="P35" s="75"/>
      <c r="Q35" s="75"/>
      <c r="R35" s="75"/>
      <c r="S35" s="75"/>
      <c r="T35" s="75"/>
      <c r="U35" s="75"/>
      <c r="V35" s="75"/>
      <c r="W35" s="75"/>
      <c r="X35" s="75"/>
      <c r="Y35" s="75"/>
      <c r="Z35" s="75"/>
      <c r="AA35" s="75"/>
      <c r="AB35" s="75"/>
      <c r="AC35" s="75"/>
      <c r="AD35" s="75"/>
      <c r="AE35" s="75"/>
    </row>
    <row r="36" spans="1:31" ht="16.2" customHeight="1" thickBot="1" x14ac:dyDescent="0.35">
      <c r="A36" s="139"/>
      <c r="B36" s="145"/>
      <c r="C36" s="168"/>
      <c r="D36" s="69"/>
      <c r="E36" s="69"/>
      <c r="F36" s="69"/>
      <c r="G36" s="69"/>
      <c r="H36" s="69"/>
      <c r="I36" s="69"/>
      <c r="J36" s="69"/>
      <c r="K36" s="69"/>
      <c r="L36" s="69"/>
      <c r="M36" s="69"/>
      <c r="N36" s="75"/>
      <c r="O36" s="75"/>
      <c r="P36" s="75"/>
      <c r="Q36" s="75"/>
      <c r="R36" s="75"/>
      <c r="S36" s="75"/>
      <c r="T36" s="75"/>
      <c r="U36" s="75"/>
      <c r="V36" s="75"/>
      <c r="W36" s="75"/>
      <c r="X36" s="75"/>
      <c r="Y36" s="75"/>
      <c r="Z36" s="75"/>
      <c r="AA36" s="75"/>
      <c r="AB36" s="75"/>
      <c r="AC36" s="75"/>
      <c r="AD36" s="75"/>
      <c r="AE36" s="75"/>
    </row>
    <row r="37" spans="1:31" ht="16.2" customHeight="1" thickBot="1" x14ac:dyDescent="0.35">
      <c r="A37" s="139"/>
      <c r="B37" s="141" t="s">
        <v>92</v>
      </c>
      <c r="C37" s="165" t="s">
        <v>13</v>
      </c>
      <c r="D37" s="152">
        <v>1</v>
      </c>
      <c r="E37" s="152">
        <v>2</v>
      </c>
      <c r="F37" s="152">
        <v>1</v>
      </c>
      <c r="G37" s="152">
        <v>3</v>
      </c>
      <c r="H37" s="152">
        <v>1</v>
      </c>
      <c r="I37" s="152">
        <v>1</v>
      </c>
      <c r="J37" s="152">
        <v>3</v>
      </c>
      <c r="K37" s="152">
        <v>3</v>
      </c>
      <c r="L37" s="152">
        <v>3</v>
      </c>
      <c r="M37" s="152"/>
      <c r="N37" s="75"/>
      <c r="O37" s="75"/>
      <c r="P37" s="75"/>
      <c r="Q37" s="75"/>
      <c r="R37" s="75"/>
      <c r="S37" s="75"/>
      <c r="T37" s="75"/>
      <c r="U37" s="75"/>
      <c r="V37" s="75"/>
      <c r="W37" s="75"/>
      <c r="X37" s="75"/>
      <c r="Y37" s="75"/>
      <c r="Z37" s="75"/>
      <c r="AA37" s="75"/>
      <c r="AB37" s="75"/>
      <c r="AC37" s="75"/>
      <c r="AD37" s="75"/>
      <c r="AE37" s="75"/>
    </row>
    <row r="38" spans="1:31" ht="16.2" customHeight="1" thickBot="1" x14ac:dyDescent="0.35">
      <c r="A38" s="139"/>
      <c r="B38" s="141" t="s">
        <v>93</v>
      </c>
      <c r="C38" s="165" t="s">
        <v>13</v>
      </c>
      <c r="D38" s="152">
        <v>0</v>
      </c>
      <c r="E38" s="152">
        <v>0</v>
      </c>
      <c r="F38" s="152">
        <v>0</v>
      </c>
      <c r="G38" s="152">
        <v>0</v>
      </c>
      <c r="H38" s="152">
        <v>0</v>
      </c>
      <c r="I38" s="152">
        <v>0</v>
      </c>
      <c r="J38" s="152">
        <v>0</v>
      </c>
      <c r="K38" s="152">
        <v>0</v>
      </c>
      <c r="L38" s="152">
        <v>0</v>
      </c>
      <c r="M38" s="152"/>
      <c r="N38" s="75"/>
      <c r="O38" s="75"/>
      <c r="P38" s="75"/>
      <c r="Q38" s="75"/>
      <c r="R38" s="75"/>
      <c r="S38" s="75"/>
      <c r="T38" s="75"/>
      <c r="U38" s="75"/>
      <c r="V38" s="75"/>
      <c r="W38" s="75"/>
      <c r="X38" s="75"/>
      <c r="Y38" s="75"/>
      <c r="Z38" s="75"/>
      <c r="AA38" s="75"/>
      <c r="AB38" s="75"/>
      <c r="AC38" s="75"/>
      <c r="AD38" s="75"/>
      <c r="AE38" s="75"/>
    </row>
    <row r="39" spans="1:31" ht="16.2" customHeight="1" thickBot="1" x14ac:dyDescent="0.35">
      <c r="A39" s="139"/>
      <c r="B39" s="145"/>
      <c r="C39" s="168"/>
      <c r="D39" s="69"/>
      <c r="E39" s="69"/>
      <c r="F39" s="69"/>
      <c r="G39" s="69"/>
      <c r="H39" s="69"/>
      <c r="I39" s="69"/>
      <c r="J39" s="69"/>
      <c r="K39" s="69"/>
      <c r="L39" s="69"/>
      <c r="M39" s="69"/>
      <c r="N39" s="75"/>
      <c r="O39" s="75"/>
      <c r="P39" s="75"/>
      <c r="Q39" s="75"/>
      <c r="R39" s="75"/>
      <c r="S39" s="75"/>
      <c r="T39" s="75"/>
      <c r="U39" s="75"/>
      <c r="V39" s="75"/>
      <c r="W39" s="75"/>
      <c r="X39" s="75"/>
      <c r="Y39" s="75"/>
      <c r="Z39" s="75"/>
      <c r="AA39" s="75"/>
      <c r="AB39" s="75"/>
      <c r="AC39" s="75"/>
      <c r="AD39" s="75"/>
      <c r="AE39" s="75"/>
    </row>
    <row r="40" spans="1:31" ht="16.2" customHeight="1" thickBot="1" x14ac:dyDescent="0.35">
      <c r="A40" s="139"/>
      <c r="B40" s="141" t="s">
        <v>62</v>
      </c>
      <c r="C40" s="165" t="s">
        <v>13</v>
      </c>
      <c r="D40" s="152">
        <v>0.5</v>
      </c>
      <c r="E40" s="152">
        <v>0.5</v>
      </c>
      <c r="F40" s="152">
        <v>0.25</v>
      </c>
      <c r="G40" s="152">
        <v>0.75</v>
      </c>
      <c r="H40" s="152">
        <v>0.5</v>
      </c>
      <c r="I40" s="152">
        <v>0.5</v>
      </c>
      <c r="J40" s="152">
        <v>0.75</v>
      </c>
      <c r="K40" s="152">
        <v>0.75</v>
      </c>
      <c r="L40" s="152">
        <v>0.75</v>
      </c>
      <c r="M40" s="152"/>
      <c r="N40" s="75"/>
      <c r="O40" s="75"/>
      <c r="P40" s="75"/>
      <c r="Q40" s="75"/>
      <c r="R40" s="75"/>
      <c r="S40" s="75"/>
      <c r="T40" s="75"/>
      <c r="U40" s="75"/>
      <c r="V40" s="75"/>
      <c r="W40" s="75"/>
      <c r="X40" s="75"/>
      <c r="Y40" s="75"/>
      <c r="Z40" s="75"/>
      <c r="AA40" s="75"/>
      <c r="AB40" s="75"/>
      <c r="AC40" s="75"/>
      <c r="AD40" s="75"/>
      <c r="AE40" s="75"/>
    </row>
    <row r="41" spans="1:31" ht="16.2" customHeight="1" thickBot="1" x14ac:dyDescent="0.35">
      <c r="A41" s="139"/>
      <c r="B41" s="141" t="s">
        <v>63</v>
      </c>
      <c r="C41" s="165" t="s">
        <v>13</v>
      </c>
      <c r="D41" s="152">
        <v>0.5</v>
      </c>
      <c r="E41" s="152">
        <v>0.1</v>
      </c>
      <c r="F41" s="152">
        <v>0.1</v>
      </c>
      <c r="G41" s="152">
        <v>0.25</v>
      </c>
      <c r="H41" s="152">
        <v>0.25</v>
      </c>
      <c r="I41" s="152">
        <v>0.25</v>
      </c>
      <c r="J41" s="152">
        <v>0.5</v>
      </c>
      <c r="K41" s="152">
        <v>0.5</v>
      </c>
      <c r="L41" s="152">
        <v>0.5</v>
      </c>
      <c r="M41" s="152"/>
      <c r="N41" s="75"/>
      <c r="O41" s="75"/>
      <c r="P41" s="75"/>
      <c r="Q41" s="75"/>
      <c r="R41" s="75"/>
      <c r="S41" s="75"/>
      <c r="T41" s="75"/>
      <c r="U41" s="75"/>
      <c r="V41" s="75"/>
      <c r="W41" s="75"/>
      <c r="X41" s="75"/>
      <c r="Y41" s="75"/>
      <c r="Z41" s="75"/>
      <c r="AA41" s="75"/>
      <c r="AB41" s="75"/>
      <c r="AC41" s="75"/>
      <c r="AD41" s="75"/>
      <c r="AE41" s="75"/>
    </row>
    <row r="42" spans="1:31" ht="16.2" customHeight="1" thickBot="1" x14ac:dyDescent="0.35">
      <c r="A42" s="139"/>
      <c r="B42" s="145"/>
      <c r="C42" s="168"/>
      <c r="D42" s="69"/>
      <c r="E42" s="69"/>
      <c r="F42" s="69"/>
      <c r="G42" s="69"/>
      <c r="H42" s="69"/>
      <c r="I42" s="69"/>
      <c r="J42" s="69"/>
      <c r="K42" s="69"/>
      <c r="L42" s="69"/>
      <c r="M42" s="69"/>
      <c r="N42" s="75"/>
      <c r="O42" s="75"/>
      <c r="P42" s="75"/>
      <c r="Q42" s="75"/>
      <c r="R42" s="75"/>
      <c r="S42" s="75"/>
      <c r="T42" s="75"/>
      <c r="U42" s="75"/>
      <c r="V42" s="75"/>
      <c r="W42" s="75"/>
      <c r="X42" s="75"/>
      <c r="Y42" s="75"/>
      <c r="Z42" s="75"/>
      <c r="AA42" s="75"/>
      <c r="AB42" s="75"/>
      <c r="AC42" s="75"/>
      <c r="AD42" s="75"/>
      <c r="AE42" s="75"/>
    </row>
    <row r="43" spans="1:31" ht="16.2" customHeight="1" thickBot="1" x14ac:dyDescent="0.35">
      <c r="A43" s="139"/>
      <c r="B43" s="141" t="s">
        <v>120</v>
      </c>
      <c r="C43" s="165" t="s">
        <v>13</v>
      </c>
      <c r="D43" s="152">
        <v>0.15</v>
      </c>
      <c r="E43" s="152">
        <v>0.3</v>
      </c>
      <c r="F43" s="152">
        <v>0.15</v>
      </c>
      <c r="G43" s="152">
        <v>0.15</v>
      </c>
      <c r="H43" s="157">
        <v>0</v>
      </c>
      <c r="I43" s="157">
        <v>0</v>
      </c>
      <c r="J43" s="152">
        <v>0.5</v>
      </c>
      <c r="K43" s="152">
        <v>0.5</v>
      </c>
      <c r="L43" s="152">
        <v>0.5</v>
      </c>
      <c r="M43" s="152"/>
      <c r="N43" s="75"/>
      <c r="O43" s="75"/>
      <c r="P43" s="75"/>
      <c r="Q43" s="75"/>
      <c r="R43" s="75"/>
      <c r="S43" s="75"/>
      <c r="T43" s="75"/>
      <c r="U43" s="75"/>
      <c r="V43" s="75"/>
      <c r="W43" s="75"/>
      <c r="X43" s="75"/>
      <c r="Y43" s="75"/>
      <c r="Z43" s="75"/>
      <c r="AA43" s="75"/>
      <c r="AB43" s="75"/>
      <c r="AC43" s="75"/>
      <c r="AD43" s="75"/>
      <c r="AE43" s="75"/>
    </row>
    <row r="44" spans="1:31" ht="16.2" customHeight="1" thickBot="1" x14ac:dyDescent="0.35">
      <c r="A44" s="139"/>
      <c r="B44" s="141" t="s">
        <v>121</v>
      </c>
      <c r="C44" s="165" t="s">
        <v>13</v>
      </c>
      <c r="D44" s="152">
        <v>0.1</v>
      </c>
      <c r="E44" s="152">
        <v>0.15</v>
      </c>
      <c r="F44" s="152">
        <v>0</v>
      </c>
      <c r="G44" s="152">
        <v>0</v>
      </c>
      <c r="H44" s="157">
        <v>0</v>
      </c>
      <c r="I44" s="157">
        <v>0</v>
      </c>
      <c r="J44" s="152">
        <v>0.5</v>
      </c>
      <c r="K44" s="152">
        <v>0.5</v>
      </c>
      <c r="L44" s="152">
        <v>0.5</v>
      </c>
      <c r="M44" s="152"/>
      <c r="N44" s="75"/>
      <c r="O44" s="75"/>
      <c r="P44" s="75"/>
      <c r="Q44" s="75"/>
      <c r="R44" s="75"/>
      <c r="S44" s="75"/>
      <c r="T44" s="75"/>
      <c r="U44" s="75"/>
      <c r="V44" s="75"/>
      <c r="W44" s="75"/>
      <c r="X44" s="75"/>
      <c r="Y44" s="75"/>
      <c r="Z44" s="75"/>
      <c r="AA44" s="75"/>
      <c r="AB44" s="75"/>
      <c r="AC44" s="75"/>
      <c r="AD44" s="75"/>
      <c r="AE44" s="75"/>
    </row>
    <row r="45" spans="1:31" ht="16.2" customHeight="1" thickBot="1" x14ac:dyDescent="0.35">
      <c r="A45" s="139"/>
      <c r="B45" s="145"/>
      <c r="C45" s="168"/>
      <c r="D45" s="69"/>
      <c r="E45" s="69"/>
      <c r="F45" s="69"/>
      <c r="G45" s="69"/>
      <c r="H45" s="69"/>
      <c r="I45" s="69"/>
      <c r="J45" s="69"/>
      <c r="K45" s="69"/>
      <c r="L45" s="69"/>
      <c r="M45" s="69"/>
      <c r="N45" s="75"/>
      <c r="O45" s="75"/>
      <c r="P45" s="75"/>
      <c r="Q45" s="75"/>
      <c r="R45" s="75"/>
      <c r="S45" s="75"/>
      <c r="T45" s="75"/>
      <c r="U45" s="75"/>
      <c r="V45" s="75"/>
      <c r="W45" s="75"/>
      <c r="X45" s="75"/>
      <c r="Y45" s="75"/>
      <c r="Z45" s="75"/>
      <c r="AA45" s="75"/>
      <c r="AB45" s="75"/>
      <c r="AC45" s="75"/>
      <c r="AD45" s="75"/>
      <c r="AE45" s="75"/>
    </row>
    <row r="46" spans="1:31" ht="16.2" customHeight="1" thickBot="1" x14ac:dyDescent="0.35">
      <c r="A46" s="70"/>
      <c r="B46" s="142"/>
      <c r="C46" s="167"/>
      <c r="D46" s="69"/>
      <c r="E46" s="69"/>
      <c r="F46" s="69"/>
      <c r="G46" s="69"/>
      <c r="H46" s="69"/>
      <c r="I46" s="69"/>
      <c r="J46" s="69"/>
      <c r="K46" s="69"/>
      <c r="L46" s="69"/>
      <c r="M46" s="69"/>
      <c r="N46" s="75"/>
      <c r="O46" s="75"/>
      <c r="P46" s="75"/>
      <c r="Q46" s="75"/>
      <c r="R46" s="75"/>
      <c r="S46" s="75"/>
      <c r="T46" s="75"/>
      <c r="U46" s="75"/>
      <c r="V46" s="75"/>
      <c r="W46" s="75"/>
      <c r="X46" s="75"/>
      <c r="Y46" s="75"/>
      <c r="Z46" s="75"/>
      <c r="AA46" s="75"/>
      <c r="AB46" s="75"/>
      <c r="AC46" s="75"/>
      <c r="AD46" s="75"/>
      <c r="AE46" s="75"/>
    </row>
    <row r="47" spans="1:31" ht="16.2" customHeight="1" thickBot="1" x14ac:dyDescent="0.35">
      <c r="A47" s="138" t="s">
        <v>104</v>
      </c>
      <c r="B47" s="141" t="s">
        <v>206</v>
      </c>
      <c r="C47" s="165" t="s">
        <v>105</v>
      </c>
      <c r="D47" s="152">
        <v>0.05</v>
      </c>
      <c r="E47" s="152">
        <v>0.03</v>
      </c>
      <c r="F47" s="152">
        <v>0.08</v>
      </c>
      <c r="G47" s="152">
        <v>0.05</v>
      </c>
      <c r="H47" s="152">
        <v>0.05</v>
      </c>
      <c r="I47" s="152">
        <v>0.05</v>
      </c>
      <c r="J47" s="152">
        <v>0</v>
      </c>
      <c r="K47" s="158">
        <v>0.11</v>
      </c>
      <c r="L47" s="158">
        <v>0.11</v>
      </c>
      <c r="M47" s="158"/>
      <c r="N47" s="75"/>
      <c r="O47" s="75"/>
      <c r="P47" s="75"/>
      <c r="Q47" s="75"/>
      <c r="R47" s="75"/>
      <c r="S47" s="75"/>
      <c r="T47" s="75"/>
      <c r="U47" s="75"/>
      <c r="V47" s="75"/>
      <c r="W47" s="75"/>
      <c r="X47" s="75"/>
      <c r="Y47" s="75"/>
      <c r="Z47" s="75"/>
      <c r="AA47" s="75"/>
      <c r="AB47" s="75"/>
      <c r="AC47" s="75"/>
      <c r="AD47" s="75"/>
      <c r="AE47" s="75"/>
    </row>
    <row r="48" spans="1:31" ht="16.2" customHeight="1" thickBot="1" x14ac:dyDescent="0.35">
      <c r="A48" s="139"/>
      <c r="B48" s="144"/>
      <c r="C48" s="168"/>
      <c r="D48" s="69"/>
      <c r="E48" s="69"/>
      <c r="F48" s="69"/>
      <c r="G48" s="69"/>
      <c r="H48" s="69"/>
      <c r="I48" s="69"/>
      <c r="J48" s="69"/>
      <c r="K48" s="69"/>
      <c r="L48" s="69"/>
      <c r="M48" s="69"/>
      <c r="N48" s="75"/>
      <c r="O48" s="75"/>
      <c r="P48" s="75"/>
      <c r="Q48" s="75"/>
      <c r="R48" s="75"/>
      <c r="S48" s="75"/>
      <c r="T48" s="75"/>
      <c r="U48" s="75"/>
      <c r="V48" s="75"/>
      <c r="W48" s="75"/>
      <c r="X48" s="75"/>
      <c r="Y48" s="75"/>
      <c r="Z48" s="75"/>
      <c r="AA48" s="75"/>
      <c r="AB48" s="75"/>
      <c r="AC48" s="75"/>
      <c r="AD48" s="75"/>
      <c r="AE48" s="75"/>
    </row>
    <row r="49" spans="1:31" ht="16.2" customHeight="1" thickBot="1" x14ac:dyDescent="0.35">
      <c r="A49" s="139"/>
      <c r="B49" s="145"/>
      <c r="C49" s="168"/>
      <c r="D49" s="69"/>
      <c r="E49" s="69"/>
      <c r="F49" s="69"/>
      <c r="G49" s="69"/>
      <c r="H49" s="69"/>
      <c r="I49" s="69"/>
      <c r="J49" s="69"/>
      <c r="K49" s="69"/>
      <c r="L49" s="69"/>
      <c r="M49" s="69"/>
      <c r="N49" s="75"/>
      <c r="O49" s="75"/>
      <c r="P49" s="75"/>
      <c r="Q49" s="75"/>
      <c r="R49" s="75"/>
      <c r="S49" s="75"/>
      <c r="T49" s="75"/>
      <c r="U49" s="75"/>
      <c r="V49" s="75"/>
      <c r="W49" s="75"/>
      <c r="X49" s="75"/>
      <c r="Y49" s="75"/>
      <c r="Z49" s="75"/>
      <c r="AA49" s="75"/>
      <c r="AB49" s="75"/>
      <c r="AC49" s="75"/>
      <c r="AD49" s="75"/>
      <c r="AE49" s="75"/>
    </row>
    <row r="50" spans="1:31" ht="16.2" customHeight="1" thickBot="1" x14ac:dyDescent="0.35">
      <c r="A50" s="140"/>
      <c r="B50" s="142"/>
      <c r="C50" s="167"/>
      <c r="D50" s="69"/>
      <c r="E50" s="69"/>
      <c r="F50" s="69"/>
      <c r="G50" s="69"/>
      <c r="H50" s="69"/>
      <c r="I50" s="69"/>
      <c r="J50" s="69"/>
      <c r="K50" s="69"/>
      <c r="L50" s="69"/>
      <c r="M50" s="69"/>
      <c r="N50" s="75"/>
      <c r="O50" s="75"/>
      <c r="P50" s="75"/>
      <c r="Q50" s="75"/>
      <c r="R50" s="75"/>
      <c r="S50" s="75"/>
      <c r="T50" s="75"/>
      <c r="U50" s="75"/>
      <c r="V50" s="75"/>
      <c r="W50" s="75"/>
      <c r="X50" s="75"/>
      <c r="Y50" s="75"/>
      <c r="Z50" s="75"/>
      <c r="AA50" s="75"/>
      <c r="AB50" s="75"/>
      <c r="AC50" s="75"/>
      <c r="AD50" s="75"/>
      <c r="AE50" s="75"/>
    </row>
    <row r="51" spans="1:31" ht="16.2" customHeight="1" thickBot="1" x14ac:dyDescent="0.35">
      <c r="A51" s="138" t="s">
        <v>75</v>
      </c>
      <c r="B51" s="141" t="s">
        <v>70</v>
      </c>
      <c r="C51" s="165" t="s">
        <v>10</v>
      </c>
      <c r="D51" s="152">
        <v>18</v>
      </c>
      <c r="E51" s="152">
        <v>18</v>
      </c>
      <c r="F51" s="152">
        <v>18</v>
      </c>
      <c r="G51" s="152">
        <v>18</v>
      </c>
      <c r="H51" s="152">
        <v>18</v>
      </c>
      <c r="I51" s="152">
        <v>18</v>
      </c>
      <c r="J51" s="152">
        <v>18</v>
      </c>
      <c r="K51" s="152">
        <v>18</v>
      </c>
      <c r="L51" s="152">
        <v>18</v>
      </c>
      <c r="M51" s="152"/>
      <c r="N51" s="75"/>
      <c r="O51" s="75"/>
      <c r="P51" s="75"/>
      <c r="Q51" s="75"/>
      <c r="R51" s="75"/>
      <c r="S51" s="75"/>
      <c r="T51" s="75"/>
      <c r="U51" s="75"/>
      <c r="V51" s="75"/>
      <c r="W51" s="75"/>
      <c r="X51" s="75"/>
      <c r="Y51" s="75"/>
      <c r="Z51" s="75"/>
      <c r="AA51" s="75"/>
      <c r="AB51" s="75"/>
      <c r="AC51" s="75"/>
      <c r="AD51" s="75"/>
      <c r="AE51" s="75"/>
    </row>
    <row r="52" spans="1:31" ht="16.2" customHeight="1" thickBot="1" x14ac:dyDescent="0.35">
      <c r="A52" s="139"/>
      <c r="B52" s="141" t="s">
        <v>34</v>
      </c>
      <c r="C52" s="165" t="s">
        <v>35</v>
      </c>
      <c r="D52" s="152">
        <v>5</v>
      </c>
      <c r="E52" s="152">
        <v>5</v>
      </c>
      <c r="F52" s="152">
        <v>5</v>
      </c>
      <c r="G52" s="152">
        <v>5</v>
      </c>
      <c r="H52" s="152">
        <v>5</v>
      </c>
      <c r="I52" s="152">
        <v>5</v>
      </c>
      <c r="J52" s="152">
        <v>5</v>
      </c>
      <c r="K52" s="152">
        <v>5</v>
      </c>
      <c r="L52" s="152">
        <v>5</v>
      </c>
      <c r="M52" s="152"/>
      <c r="N52" s="75"/>
      <c r="O52" s="75"/>
      <c r="P52" s="75"/>
      <c r="Q52" s="75"/>
      <c r="R52" s="75"/>
      <c r="S52" s="75"/>
      <c r="T52" s="75"/>
      <c r="U52" s="75"/>
      <c r="V52" s="75"/>
      <c r="W52" s="75"/>
      <c r="X52" s="75"/>
      <c r="Y52" s="75"/>
      <c r="Z52" s="75"/>
      <c r="AA52" s="75"/>
      <c r="AB52" s="75"/>
      <c r="AC52" s="75"/>
      <c r="AD52" s="75"/>
      <c r="AE52" s="75"/>
    </row>
    <row r="53" spans="1:31" ht="16.2" customHeight="1" thickBot="1" x14ac:dyDescent="0.35">
      <c r="A53" s="139"/>
      <c r="B53" s="145"/>
      <c r="C53" s="168"/>
      <c r="D53" s="69"/>
      <c r="E53" s="69"/>
      <c r="F53" s="69"/>
      <c r="G53" s="69"/>
      <c r="H53" s="69"/>
      <c r="I53" s="69"/>
      <c r="J53" s="69"/>
      <c r="K53" s="69"/>
      <c r="L53" s="69"/>
      <c r="M53" s="69"/>
      <c r="N53" s="75"/>
      <c r="O53" s="75"/>
      <c r="P53" s="75"/>
      <c r="Q53" s="75"/>
      <c r="R53" s="75"/>
      <c r="S53" s="75"/>
      <c r="T53" s="75"/>
      <c r="U53" s="75"/>
      <c r="V53" s="75"/>
      <c r="W53" s="75"/>
      <c r="X53" s="75"/>
      <c r="Y53" s="75"/>
      <c r="Z53" s="75"/>
      <c r="AA53" s="75"/>
      <c r="AB53" s="75"/>
      <c r="AC53" s="75"/>
      <c r="AD53" s="75"/>
      <c r="AE53" s="75"/>
    </row>
    <row r="54" spans="1:31" ht="16.2" customHeight="1" thickBot="1" x14ac:dyDescent="0.35">
      <c r="A54" s="139"/>
      <c r="B54" s="141" t="s">
        <v>38</v>
      </c>
      <c r="C54" s="168"/>
      <c r="D54" s="152">
        <v>0.05</v>
      </c>
      <c r="E54" s="152">
        <v>0.1</v>
      </c>
      <c r="F54" s="152">
        <v>0.05</v>
      </c>
      <c r="G54" s="152">
        <v>0.15</v>
      </c>
      <c r="H54" s="152">
        <v>0.1</v>
      </c>
      <c r="I54" s="152">
        <v>0.1</v>
      </c>
      <c r="J54" s="152">
        <v>0.15</v>
      </c>
      <c r="K54" s="152">
        <v>0.15</v>
      </c>
      <c r="L54" s="152">
        <v>0.15</v>
      </c>
      <c r="M54" s="152"/>
      <c r="N54" s="75"/>
      <c r="O54" s="75"/>
      <c r="P54" s="75"/>
      <c r="Q54" s="75"/>
      <c r="R54" s="75"/>
      <c r="S54" s="75"/>
      <c r="T54" s="75"/>
      <c r="U54" s="75"/>
      <c r="V54" s="75"/>
      <c r="W54" s="75"/>
      <c r="X54" s="75"/>
      <c r="Y54" s="75"/>
      <c r="Z54" s="75"/>
      <c r="AA54" s="75"/>
      <c r="AB54" s="75"/>
      <c r="AC54" s="75"/>
      <c r="AD54" s="75"/>
      <c r="AE54" s="75"/>
    </row>
    <row r="55" spans="1:31" ht="16.2" customHeight="1" thickBot="1" x14ac:dyDescent="0.35">
      <c r="A55" s="139"/>
      <c r="B55" s="141" t="s">
        <v>39</v>
      </c>
      <c r="C55" s="168"/>
      <c r="D55" s="152">
        <v>1</v>
      </c>
      <c r="E55" s="152">
        <v>1</v>
      </c>
      <c r="F55" s="152">
        <v>1</v>
      </c>
      <c r="G55" s="152">
        <v>1</v>
      </c>
      <c r="H55" s="152">
        <v>1</v>
      </c>
      <c r="I55" s="152">
        <v>1</v>
      </c>
      <c r="J55" s="152">
        <v>1</v>
      </c>
      <c r="K55" s="152">
        <v>1</v>
      </c>
      <c r="L55" s="152">
        <v>1</v>
      </c>
      <c r="M55" s="152"/>
      <c r="N55" s="75"/>
      <c r="O55" s="75"/>
      <c r="P55" s="75"/>
      <c r="Q55" s="75"/>
      <c r="R55" s="75"/>
      <c r="S55" s="75"/>
      <c r="T55" s="75"/>
      <c r="U55" s="75"/>
      <c r="V55" s="75"/>
      <c r="W55" s="75"/>
      <c r="X55" s="75"/>
      <c r="Y55" s="75"/>
      <c r="Z55" s="75"/>
      <c r="AA55" s="75"/>
      <c r="AB55" s="75"/>
      <c r="AC55" s="75"/>
      <c r="AD55" s="75"/>
      <c r="AE55" s="75"/>
    </row>
    <row r="56" spans="1:31" ht="16.2" customHeight="1" thickBot="1" x14ac:dyDescent="0.35">
      <c r="A56" s="139"/>
      <c r="B56" s="141" t="s">
        <v>103</v>
      </c>
      <c r="C56" s="168"/>
      <c r="D56" s="152">
        <v>1</v>
      </c>
      <c r="E56" s="152">
        <v>1</v>
      </c>
      <c r="F56" s="152">
        <v>1</v>
      </c>
      <c r="G56" s="152">
        <v>1</v>
      </c>
      <c r="H56" s="152">
        <v>1</v>
      </c>
      <c r="I56" s="152">
        <v>1</v>
      </c>
      <c r="J56" s="152">
        <v>1</v>
      </c>
      <c r="K56" s="152">
        <v>1</v>
      </c>
      <c r="L56" s="152">
        <v>1</v>
      </c>
      <c r="M56" s="152"/>
      <c r="N56" s="75"/>
      <c r="O56" s="75"/>
      <c r="P56" s="75"/>
      <c r="Q56" s="75"/>
      <c r="R56" s="75"/>
      <c r="S56" s="75"/>
      <c r="T56" s="75"/>
      <c r="U56" s="75"/>
      <c r="V56" s="75"/>
      <c r="W56" s="75"/>
      <c r="X56" s="75"/>
      <c r="Y56" s="75"/>
      <c r="Z56" s="75"/>
      <c r="AA56" s="75"/>
      <c r="AB56" s="75"/>
      <c r="AC56" s="75"/>
      <c r="AD56" s="75"/>
      <c r="AE56" s="75"/>
    </row>
    <row r="57" spans="1:31" ht="16.2" customHeight="1" thickBot="1" x14ac:dyDescent="0.35">
      <c r="A57" s="139"/>
      <c r="B57" s="145"/>
      <c r="C57" s="168"/>
      <c r="D57" s="69"/>
      <c r="E57" s="69"/>
      <c r="F57" s="69"/>
      <c r="G57" s="69"/>
      <c r="H57" s="69"/>
      <c r="I57" s="69"/>
      <c r="J57" s="69"/>
      <c r="K57" s="69"/>
      <c r="L57" s="69"/>
      <c r="M57" s="69"/>
      <c r="N57" s="75"/>
      <c r="O57" s="75"/>
      <c r="P57" s="75"/>
      <c r="Q57" s="75"/>
      <c r="R57" s="75"/>
      <c r="S57" s="75"/>
      <c r="T57" s="75"/>
      <c r="U57" s="75"/>
      <c r="V57" s="75"/>
      <c r="W57" s="75"/>
      <c r="X57" s="75"/>
      <c r="Y57" s="75"/>
      <c r="Z57" s="75"/>
      <c r="AA57" s="75"/>
      <c r="AB57" s="75"/>
      <c r="AC57" s="75"/>
      <c r="AD57" s="75"/>
      <c r="AE57" s="75"/>
    </row>
    <row r="58" spans="1:31" ht="16.2" customHeight="1" thickBot="1" x14ac:dyDescent="0.35">
      <c r="A58" s="139"/>
      <c r="B58" s="141" t="s">
        <v>71</v>
      </c>
      <c r="C58" s="165" t="s">
        <v>9</v>
      </c>
      <c r="D58" s="151">
        <v>70</v>
      </c>
      <c r="E58" s="151">
        <v>70</v>
      </c>
      <c r="F58" s="151">
        <v>70</v>
      </c>
      <c r="G58" s="151">
        <v>70</v>
      </c>
      <c r="H58" s="151">
        <v>70</v>
      </c>
      <c r="I58" s="151">
        <v>70</v>
      </c>
      <c r="J58" s="151">
        <v>70</v>
      </c>
      <c r="K58" s="151">
        <v>70</v>
      </c>
      <c r="L58" s="151">
        <v>70</v>
      </c>
      <c r="M58" s="151"/>
      <c r="N58" s="75"/>
      <c r="O58" s="75"/>
      <c r="P58" s="75"/>
      <c r="Q58" s="75"/>
      <c r="R58" s="75"/>
      <c r="S58" s="75"/>
      <c r="T58" s="75"/>
      <c r="U58" s="75"/>
      <c r="V58" s="75"/>
      <c r="W58" s="75"/>
      <c r="X58" s="75"/>
      <c r="Y58" s="75"/>
      <c r="Z58" s="75"/>
      <c r="AA58" s="75"/>
      <c r="AB58" s="75"/>
      <c r="AC58" s="75"/>
      <c r="AD58" s="75"/>
      <c r="AE58" s="75"/>
    </row>
    <row r="59" spans="1:31" ht="16.2" customHeight="1" thickBot="1" x14ac:dyDescent="0.35">
      <c r="A59" s="139"/>
      <c r="B59" s="141" t="s">
        <v>73</v>
      </c>
      <c r="C59" s="165" t="s">
        <v>9</v>
      </c>
      <c r="D59" s="151">
        <v>40</v>
      </c>
      <c r="E59" s="151">
        <v>40</v>
      </c>
      <c r="F59" s="151">
        <v>40</v>
      </c>
      <c r="G59" s="151">
        <v>50</v>
      </c>
      <c r="H59" s="151">
        <v>50</v>
      </c>
      <c r="I59" s="151">
        <v>50</v>
      </c>
      <c r="J59" s="151">
        <v>50</v>
      </c>
      <c r="K59" s="151">
        <v>50</v>
      </c>
      <c r="L59" s="151">
        <v>50</v>
      </c>
      <c r="M59" s="151"/>
      <c r="N59" s="75"/>
      <c r="O59" s="75"/>
      <c r="P59" s="75"/>
      <c r="Q59" s="75"/>
      <c r="R59" s="75"/>
      <c r="S59" s="75"/>
      <c r="T59" s="75"/>
      <c r="U59" s="75"/>
      <c r="V59" s="75"/>
      <c r="W59" s="75"/>
      <c r="X59" s="75"/>
      <c r="Y59" s="75"/>
      <c r="Z59" s="75"/>
      <c r="AA59" s="75"/>
      <c r="AB59" s="75"/>
      <c r="AC59" s="75"/>
      <c r="AD59" s="75"/>
      <c r="AE59" s="75"/>
    </row>
    <row r="60" spans="1:31" ht="16.2" customHeight="1" thickBot="1" x14ac:dyDescent="0.35">
      <c r="A60" s="139"/>
      <c r="B60" s="141" t="s">
        <v>74</v>
      </c>
      <c r="C60" s="165" t="s">
        <v>9</v>
      </c>
      <c r="D60" s="151">
        <v>30</v>
      </c>
      <c r="E60" s="151">
        <v>30</v>
      </c>
      <c r="F60" s="151">
        <v>30</v>
      </c>
      <c r="G60" s="151">
        <v>30</v>
      </c>
      <c r="H60" s="151">
        <v>30</v>
      </c>
      <c r="I60" s="151">
        <v>30</v>
      </c>
      <c r="J60" s="151">
        <v>30</v>
      </c>
      <c r="K60" s="151">
        <v>30</v>
      </c>
      <c r="L60" s="151">
        <v>30</v>
      </c>
      <c r="M60" s="151"/>
      <c r="N60" s="75"/>
      <c r="O60" s="75"/>
      <c r="P60" s="75"/>
      <c r="Q60" s="75"/>
      <c r="R60" s="75"/>
      <c r="S60" s="75"/>
      <c r="T60" s="75"/>
      <c r="U60" s="75"/>
      <c r="V60" s="75"/>
      <c r="W60" s="75"/>
      <c r="X60" s="75"/>
      <c r="Y60" s="75"/>
      <c r="Z60" s="75"/>
      <c r="AA60" s="75"/>
      <c r="AB60" s="75"/>
      <c r="AC60" s="75"/>
      <c r="AD60" s="75"/>
      <c r="AE60" s="75"/>
    </row>
    <row r="61" spans="1:31" ht="16.2" customHeight="1" thickBot="1" x14ac:dyDescent="0.35">
      <c r="A61" s="139"/>
      <c r="B61" s="145"/>
      <c r="C61" s="152"/>
      <c r="D61" s="69"/>
      <c r="E61" s="69"/>
      <c r="F61" s="69"/>
      <c r="G61" s="69"/>
      <c r="H61" s="69"/>
      <c r="I61" s="69"/>
      <c r="J61" s="69"/>
      <c r="K61" s="69"/>
      <c r="L61" s="69"/>
      <c r="M61" s="69"/>
      <c r="N61" s="75"/>
      <c r="O61" s="75"/>
      <c r="P61" s="75"/>
      <c r="Q61" s="75"/>
      <c r="R61" s="75"/>
      <c r="S61" s="75"/>
      <c r="T61" s="75"/>
      <c r="U61" s="75"/>
      <c r="V61" s="75"/>
      <c r="W61" s="75"/>
      <c r="X61" s="75"/>
      <c r="Y61" s="75"/>
      <c r="Z61" s="75"/>
      <c r="AA61" s="75"/>
      <c r="AB61" s="75"/>
      <c r="AC61" s="75"/>
      <c r="AD61" s="75"/>
      <c r="AE61" s="75"/>
    </row>
    <row r="62" spans="1:31" ht="16.2" customHeight="1" thickBot="1" x14ac:dyDescent="0.35">
      <c r="A62" s="140"/>
      <c r="B62" s="142"/>
      <c r="C62" s="152"/>
      <c r="D62" s="69"/>
      <c r="E62" s="69"/>
      <c r="F62" s="69"/>
      <c r="G62" s="69"/>
      <c r="H62" s="69"/>
      <c r="I62" s="69"/>
      <c r="J62" s="69"/>
      <c r="K62" s="69"/>
      <c r="L62" s="69"/>
      <c r="M62" s="69"/>
      <c r="N62" s="75"/>
      <c r="O62" s="75"/>
      <c r="P62" s="75"/>
      <c r="Q62" s="75"/>
      <c r="R62" s="75"/>
      <c r="S62" s="75"/>
      <c r="T62" s="75"/>
      <c r="U62" s="75"/>
      <c r="V62" s="75"/>
      <c r="W62" s="75"/>
      <c r="X62" s="75"/>
      <c r="Y62" s="75"/>
      <c r="Z62" s="75"/>
      <c r="AA62" s="75"/>
      <c r="AB62" s="75"/>
      <c r="AC62" s="75"/>
      <c r="AD62" s="75"/>
      <c r="AE62" s="75"/>
    </row>
    <row r="63" spans="1:31" ht="16.2" thickBot="1" x14ac:dyDescent="0.35">
      <c r="A63" s="69"/>
      <c r="B63" s="162"/>
      <c r="C63" s="152"/>
      <c r="D63" s="69"/>
      <c r="E63" s="69"/>
      <c r="F63" s="69"/>
      <c r="G63" s="69"/>
      <c r="H63" s="69"/>
      <c r="I63" s="69"/>
      <c r="J63" s="69"/>
      <c r="K63" s="69"/>
      <c r="L63" s="69"/>
      <c r="M63" s="69"/>
      <c r="N63" s="75"/>
      <c r="O63" s="75"/>
      <c r="P63" s="75"/>
      <c r="Q63" s="75"/>
      <c r="R63" s="75"/>
      <c r="S63" s="75"/>
      <c r="T63" s="75"/>
      <c r="U63" s="75"/>
      <c r="V63" s="75"/>
      <c r="W63" s="75"/>
      <c r="X63" s="75"/>
      <c r="Y63" s="75"/>
      <c r="Z63" s="75"/>
      <c r="AA63" s="75"/>
      <c r="AB63" s="75"/>
      <c r="AC63" s="75"/>
      <c r="AD63" s="75"/>
      <c r="AE63" s="75"/>
    </row>
    <row r="64" spans="1:31" ht="16.2" thickBot="1" x14ac:dyDescent="0.35">
      <c r="A64" s="69"/>
      <c r="B64" s="162"/>
      <c r="C64" s="152"/>
      <c r="D64" s="69"/>
      <c r="E64" s="69"/>
      <c r="F64" s="69"/>
      <c r="G64" s="69"/>
      <c r="H64" s="69"/>
      <c r="I64" s="69"/>
      <c r="J64" s="69"/>
      <c r="K64" s="69"/>
      <c r="L64" s="69"/>
      <c r="M64" s="69"/>
      <c r="N64" s="75"/>
      <c r="O64" s="75"/>
      <c r="P64" s="75"/>
      <c r="Q64" s="75"/>
      <c r="R64" s="75"/>
      <c r="S64" s="75"/>
      <c r="T64" s="75"/>
      <c r="U64" s="75"/>
      <c r="V64" s="75"/>
      <c r="W64" s="75"/>
      <c r="X64" s="75"/>
      <c r="Y64" s="75"/>
      <c r="Z64" s="75"/>
      <c r="AA64" s="75"/>
      <c r="AB64" s="75"/>
      <c r="AC64" s="75"/>
      <c r="AD64" s="75"/>
      <c r="AE64" s="75"/>
    </row>
    <row r="65" spans="1:31" ht="16.2" thickBot="1" x14ac:dyDescent="0.35">
      <c r="A65" s="69"/>
      <c r="B65" s="162"/>
      <c r="C65" s="152"/>
      <c r="D65" s="69"/>
      <c r="E65" s="69"/>
      <c r="F65" s="69"/>
      <c r="G65" s="69"/>
      <c r="H65" s="69"/>
      <c r="I65" s="69"/>
      <c r="J65" s="69"/>
      <c r="K65" s="69"/>
      <c r="L65" s="69"/>
      <c r="M65" s="69"/>
      <c r="N65" s="75"/>
      <c r="O65" s="75"/>
      <c r="P65" s="75"/>
      <c r="Q65" s="75"/>
      <c r="R65" s="75"/>
      <c r="S65" s="75"/>
      <c r="T65" s="75"/>
      <c r="U65" s="75"/>
      <c r="V65" s="75"/>
      <c r="W65" s="75"/>
      <c r="X65" s="75"/>
      <c r="Y65" s="75"/>
      <c r="Z65" s="75"/>
      <c r="AA65" s="75"/>
      <c r="AB65" s="75"/>
      <c r="AC65" s="75"/>
      <c r="AD65" s="75"/>
      <c r="AE65" s="75"/>
    </row>
    <row r="66" spans="1:31" ht="16.2" thickBot="1" x14ac:dyDescent="0.35">
      <c r="A66" s="69"/>
      <c r="B66" s="162"/>
      <c r="C66" s="152"/>
      <c r="D66" s="69"/>
      <c r="E66" s="69"/>
      <c r="F66" s="69"/>
      <c r="G66" s="69"/>
      <c r="H66" s="69"/>
      <c r="I66" s="69"/>
      <c r="J66" s="69"/>
      <c r="K66" s="69"/>
      <c r="L66" s="69"/>
      <c r="M66" s="69"/>
      <c r="N66" s="75"/>
      <c r="O66" s="75"/>
      <c r="P66" s="75"/>
      <c r="Q66" s="75"/>
      <c r="R66" s="75"/>
      <c r="S66" s="75"/>
      <c r="T66" s="75"/>
      <c r="U66" s="75"/>
      <c r="V66" s="75"/>
      <c r="W66" s="75"/>
      <c r="X66" s="75"/>
      <c r="Y66" s="75"/>
      <c r="Z66" s="75"/>
      <c r="AA66" s="75"/>
      <c r="AB66" s="75"/>
      <c r="AC66" s="75"/>
      <c r="AD66" s="75"/>
      <c r="AE66" s="75"/>
    </row>
    <row r="67" spans="1:31" ht="16.2" thickBot="1" x14ac:dyDescent="0.35">
      <c r="A67" s="69"/>
      <c r="B67" s="162"/>
      <c r="C67" s="152"/>
      <c r="D67" s="69"/>
      <c r="E67" s="69"/>
      <c r="F67" s="69"/>
      <c r="G67" s="69"/>
      <c r="H67" s="69"/>
      <c r="I67" s="69"/>
      <c r="J67" s="69"/>
      <c r="K67" s="69"/>
      <c r="L67" s="69"/>
      <c r="M67" s="69"/>
      <c r="N67" s="75"/>
      <c r="O67" s="75"/>
      <c r="P67" s="75"/>
      <c r="Q67" s="75"/>
      <c r="R67" s="75"/>
      <c r="S67" s="75"/>
      <c r="T67" s="75"/>
      <c r="U67" s="75"/>
      <c r="V67" s="75"/>
      <c r="W67" s="75"/>
      <c r="X67" s="75"/>
      <c r="Y67" s="75"/>
      <c r="Z67" s="75"/>
      <c r="AA67" s="75"/>
      <c r="AB67" s="75"/>
      <c r="AC67" s="75"/>
      <c r="AD67" s="75"/>
      <c r="AE67" s="75"/>
    </row>
    <row r="68" spans="1:31" ht="16.2" thickBot="1" x14ac:dyDescent="0.35">
      <c r="A68" s="69"/>
      <c r="B68" s="162"/>
      <c r="C68" s="152"/>
      <c r="D68" s="69"/>
      <c r="E68" s="69"/>
      <c r="F68" s="69"/>
      <c r="G68" s="69"/>
      <c r="H68" s="69"/>
      <c r="I68" s="69"/>
      <c r="J68" s="69"/>
      <c r="K68" s="69"/>
      <c r="L68" s="69"/>
      <c r="M68" s="69"/>
      <c r="N68" s="75"/>
      <c r="O68" s="75"/>
      <c r="P68" s="75"/>
      <c r="Q68" s="75"/>
      <c r="R68" s="75"/>
      <c r="S68" s="75"/>
      <c r="T68" s="75"/>
      <c r="U68" s="75"/>
      <c r="V68" s="75"/>
      <c r="W68" s="75"/>
      <c r="X68" s="75"/>
      <c r="Y68" s="75"/>
      <c r="Z68" s="75"/>
      <c r="AA68" s="75"/>
      <c r="AB68" s="75"/>
      <c r="AC68" s="75"/>
      <c r="AD68" s="75"/>
      <c r="AE68" s="75"/>
    </row>
    <row r="69" spans="1:31" ht="16.2" thickBot="1" x14ac:dyDescent="0.35">
      <c r="A69" s="69"/>
      <c r="B69" s="162"/>
      <c r="C69" s="152"/>
      <c r="D69" s="69"/>
      <c r="E69" s="69"/>
      <c r="F69" s="69"/>
      <c r="G69" s="69"/>
      <c r="H69" s="69"/>
      <c r="I69" s="69"/>
      <c r="J69" s="69"/>
      <c r="K69" s="69"/>
      <c r="L69" s="69"/>
      <c r="M69" s="69"/>
      <c r="N69" s="75"/>
      <c r="O69" s="75"/>
      <c r="P69" s="75"/>
      <c r="Q69" s="75"/>
      <c r="R69" s="75"/>
      <c r="S69" s="75"/>
      <c r="T69" s="75"/>
      <c r="U69" s="75"/>
      <c r="V69" s="75"/>
      <c r="W69" s="75"/>
      <c r="X69" s="75"/>
      <c r="Y69" s="75"/>
      <c r="Z69" s="75"/>
      <c r="AA69" s="75"/>
      <c r="AB69" s="75"/>
      <c r="AC69" s="75"/>
      <c r="AD69" s="75"/>
      <c r="AE69" s="75"/>
    </row>
    <row r="70" spans="1:31" ht="16.2" thickBot="1" x14ac:dyDescent="0.35">
      <c r="A70" s="69"/>
      <c r="B70" s="162"/>
      <c r="C70" s="152"/>
      <c r="D70" s="69"/>
      <c r="E70" s="69"/>
      <c r="F70" s="69"/>
      <c r="G70" s="69"/>
      <c r="H70" s="69"/>
      <c r="I70" s="69"/>
      <c r="J70" s="69"/>
      <c r="K70" s="69"/>
      <c r="L70" s="69"/>
      <c r="M70" s="69"/>
      <c r="N70" s="75"/>
      <c r="O70" s="75"/>
      <c r="P70" s="75"/>
      <c r="Q70" s="75"/>
      <c r="R70" s="75"/>
      <c r="S70" s="75"/>
      <c r="T70" s="75"/>
      <c r="U70" s="75"/>
      <c r="V70" s="75"/>
      <c r="W70" s="75"/>
      <c r="X70" s="75"/>
      <c r="Y70" s="75"/>
      <c r="Z70" s="75"/>
      <c r="AA70" s="75"/>
      <c r="AB70" s="75"/>
      <c r="AC70" s="75"/>
      <c r="AD70" s="75"/>
      <c r="AE70" s="75"/>
    </row>
    <row r="71" spans="1:31" ht="16.2" thickBot="1" x14ac:dyDescent="0.35">
      <c r="A71" s="69"/>
      <c r="B71" s="162"/>
      <c r="C71" s="152"/>
      <c r="D71" s="69"/>
      <c r="E71" s="69"/>
      <c r="F71" s="69"/>
      <c r="G71" s="69"/>
      <c r="H71" s="69"/>
      <c r="I71" s="69"/>
      <c r="J71" s="69"/>
      <c r="K71" s="69"/>
      <c r="L71" s="69"/>
      <c r="M71" s="69"/>
      <c r="N71" s="75"/>
      <c r="O71" s="75"/>
      <c r="P71" s="75"/>
      <c r="Q71" s="75"/>
      <c r="R71" s="75"/>
      <c r="S71" s="75"/>
      <c r="T71" s="75"/>
      <c r="U71" s="75"/>
      <c r="V71" s="75"/>
      <c r="W71" s="75"/>
      <c r="X71" s="75"/>
      <c r="Y71" s="75"/>
      <c r="Z71" s="75"/>
      <c r="AA71" s="75"/>
      <c r="AB71" s="75"/>
      <c r="AC71" s="75"/>
      <c r="AD71" s="75"/>
      <c r="AE71" s="75"/>
    </row>
    <row r="72" spans="1:31" ht="16.2" thickBot="1" x14ac:dyDescent="0.35">
      <c r="A72" s="69"/>
      <c r="B72" s="162"/>
      <c r="C72" s="152"/>
      <c r="D72" s="69"/>
      <c r="E72" s="69"/>
      <c r="F72" s="69"/>
      <c r="G72" s="69"/>
      <c r="H72" s="69"/>
      <c r="I72" s="69"/>
      <c r="J72" s="69"/>
      <c r="K72" s="69"/>
      <c r="L72" s="69"/>
      <c r="M72" s="69"/>
      <c r="N72" s="75"/>
      <c r="O72" s="75"/>
      <c r="P72" s="75"/>
      <c r="Q72" s="75"/>
      <c r="R72" s="75"/>
      <c r="S72" s="75"/>
      <c r="T72" s="75"/>
      <c r="U72" s="75"/>
      <c r="V72" s="75"/>
      <c r="W72" s="75"/>
      <c r="X72" s="75"/>
      <c r="Y72" s="75"/>
      <c r="Z72" s="75"/>
      <c r="AA72" s="75"/>
      <c r="AB72" s="75"/>
      <c r="AC72" s="75"/>
      <c r="AD72" s="75"/>
      <c r="AE72" s="75"/>
    </row>
    <row r="73" spans="1:31" ht="16.2" thickBot="1" x14ac:dyDescent="0.35">
      <c r="A73" s="69"/>
      <c r="B73" s="162"/>
      <c r="C73" s="152"/>
      <c r="D73" s="69"/>
      <c r="E73" s="69"/>
      <c r="F73" s="69"/>
      <c r="G73" s="69"/>
      <c r="H73" s="69"/>
      <c r="I73" s="69"/>
      <c r="J73" s="69"/>
      <c r="K73" s="69"/>
      <c r="L73" s="69"/>
      <c r="M73" s="69"/>
      <c r="N73" s="75"/>
      <c r="O73" s="75"/>
      <c r="P73" s="75"/>
      <c r="Q73" s="75"/>
      <c r="R73" s="75"/>
      <c r="S73" s="75"/>
      <c r="T73" s="75"/>
      <c r="U73" s="75"/>
      <c r="V73" s="75"/>
      <c r="W73" s="75"/>
      <c r="X73" s="75"/>
      <c r="Y73" s="75"/>
      <c r="Z73" s="75"/>
      <c r="AA73" s="75"/>
      <c r="AB73" s="75"/>
      <c r="AC73" s="75"/>
      <c r="AD73" s="75"/>
      <c r="AE73" s="75"/>
    </row>
    <row r="74" spans="1:31" ht="16.2" thickBot="1" x14ac:dyDescent="0.35">
      <c r="A74" s="69"/>
      <c r="B74" s="162"/>
      <c r="C74" s="152"/>
      <c r="D74" s="69"/>
      <c r="E74" s="69"/>
      <c r="F74" s="69"/>
      <c r="G74" s="69"/>
      <c r="H74" s="69"/>
      <c r="I74" s="69"/>
      <c r="J74" s="69"/>
      <c r="K74" s="69"/>
      <c r="L74" s="69"/>
      <c r="M74" s="69"/>
      <c r="N74" s="75"/>
      <c r="O74" s="75"/>
      <c r="P74" s="75"/>
      <c r="Q74" s="75"/>
      <c r="R74" s="75"/>
      <c r="S74" s="75"/>
      <c r="T74" s="75"/>
      <c r="U74" s="75"/>
      <c r="V74" s="75"/>
      <c r="W74" s="75"/>
      <c r="X74" s="75"/>
      <c r="Y74" s="75"/>
      <c r="Z74" s="75"/>
      <c r="AA74" s="75"/>
      <c r="AB74" s="75"/>
      <c r="AC74" s="75"/>
      <c r="AD74" s="75"/>
      <c r="AE74" s="75"/>
    </row>
    <row r="75" spans="1:31" ht="16.2" thickBot="1" x14ac:dyDescent="0.35">
      <c r="A75" s="69"/>
      <c r="B75" s="162"/>
      <c r="C75" s="152"/>
      <c r="D75" s="69"/>
      <c r="E75" s="69"/>
      <c r="F75" s="69"/>
      <c r="G75" s="69"/>
      <c r="H75" s="69"/>
      <c r="I75" s="69"/>
      <c r="J75" s="69"/>
      <c r="K75" s="69"/>
      <c r="L75" s="69"/>
      <c r="M75" s="69"/>
      <c r="N75" s="75"/>
      <c r="O75" s="75"/>
      <c r="P75" s="75"/>
      <c r="Q75" s="75"/>
      <c r="R75" s="75"/>
      <c r="S75" s="75"/>
      <c r="T75" s="75"/>
      <c r="U75" s="75"/>
      <c r="V75" s="75"/>
      <c r="W75" s="75"/>
      <c r="X75" s="75"/>
      <c r="Y75" s="75"/>
      <c r="Z75" s="75"/>
      <c r="AA75" s="75"/>
      <c r="AB75" s="75"/>
      <c r="AC75" s="75"/>
      <c r="AD75" s="75"/>
      <c r="AE75" s="75"/>
    </row>
    <row r="76" spans="1:31" ht="16.2" thickBot="1" x14ac:dyDescent="0.35">
      <c r="A76" s="69"/>
      <c r="B76" s="162"/>
      <c r="C76" s="152"/>
      <c r="D76" s="69"/>
      <c r="E76" s="69"/>
      <c r="F76" s="69"/>
      <c r="G76" s="69"/>
      <c r="H76" s="69"/>
      <c r="I76" s="69"/>
      <c r="J76" s="69"/>
      <c r="K76" s="69"/>
      <c r="L76" s="69"/>
      <c r="M76" s="69"/>
      <c r="N76" s="75"/>
      <c r="O76" s="75"/>
      <c r="P76" s="75"/>
      <c r="Q76" s="75"/>
      <c r="R76" s="75"/>
      <c r="S76" s="75"/>
      <c r="T76" s="75"/>
      <c r="U76" s="75"/>
      <c r="V76" s="75"/>
      <c r="W76" s="75"/>
      <c r="X76" s="75"/>
      <c r="Y76" s="75"/>
      <c r="Z76" s="75"/>
      <c r="AA76" s="75"/>
      <c r="AB76" s="75"/>
      <c r="AC76" s="75"/>
      <c r="AD76" s="75"/>
      <c r="AE76" s="75"/>
    </row>
    <row r="77" spans="1:31" ht="16.2" thickBot="1" x14ac:dyDescent="0.35">
      <c r="A77" s="69"/>
      <c r="B77" s="162"/>
      <c r="C77" s="152"/>
      <c r="D77" s="69"/>
      <c r="E77" s="69"/>
      <c r="F77" s="69"/>
      <c r="G77" s="69"/>
      <c r="H77" s="69"/>
      <c r="I77" s="69"/>
      <c r="J77" s="69"/>
      <c r="K77" s="69"/>
      <c r="L77" s="69"/>
      <c r="M77" s="69"/>
      <c r="N77" s="75"/>
      <c r="O77" s="75"/>
      <c r="P77" s="75"/>
      <c r="Q77" s="75"/>
      <c r="R77" s="75"/>
      <c r="S77" s="75"/>
      <c r="T77" s="75"/>
      <c r="U77" s="75"/>
      <c r="V77" s="75"/>
      <c r="W77" s="75"/>
      <c r="X77" s="75"/>
      <c r="Y77" s="75"/>
      <c r="Z77" s="75"/>
      <c r="AA77" s="75"/>
      <c r="AB77" s="75"/>
      <c r="AC77" s="75"/>
      <c r="AD77" s="75"/>
      <c r="AE77" s="75"/>
    </row>
    <row r="78" spans="1:31" ht="16.2" thickBot="1" x14ac:dyDescent="0.35">
      <c r="A78" s="69"/>
      <c r="B78" s="162"/>
      <c r="C78" s="152"/>
      <c r="D78" s="69"/>
      <c r="E78" s="69"/>
      <c r="F78" s="69"/>
      <c r="G78" s="69"/>
      <c r="H78" s="69"/>
      <c r="I78" s="69"/>
      <c r="J78" s="69"/>
      <c r="K78" s="69"/>
      <c r="L78" s="69"/>
      <c r="M78" s="69"/>
      <c r="N78" s="75"/>
      <c r="O78" s="75"/>
      <c r="P78" s="75"/>
      <c r="Q78" s="75"/>
      <c r="R78" s="75"/>
      <c r="S78" s="75"/>
      <c r="T78" s="75"/>
      <c r="U78" s="75"/>
      <c r="V78" s="75"/>
      <c r="W78" s="75"/>
      <c r="X78" s="75"/>
      <c r="Y78" s="75"/>
      <c r="Z78" s="75"/>
      <c r="AA78" s="75"/>
      <c r="AB78" s="75"/>
      <c r="AC78" s="75"/>
      <c r="AD78" s="75"/>
      <c r="AE78" s="75"/>
    </row>
    <row r="79" spans="1:31" ht="16.2" thickBot="1" x14ac:dyDescent="0.35">
      <c r="A79" s="69"/>
      <c r="B79" s="162"/>
      <c r="C79" s="152"/>
      <c r="D79" s="69"/>
      <c r="E79" s="69"/>
      <c r="F79" s="69"/>
      <c r="G79" s="69"/>
      <c r="H79" s="69"/>
      <c r="I79" s="69"/>
      <c r="J79" s="69"/>
      <c r="K79" s="69"/>
      <c r="L79" s="69"/>
      <c r="M79" s="69"/>
      <c r="N79" s="75"/>
      <c r="O79" s="75"/>
      <c r="P79" s="75"/>
      <c r="Q79" s="75"/>
      <c r="R79" s="75"/>
      <c r="S79" s="75"/>
      <c r="T79" s="75"/>
      <c r="U79" s="75"/>
      <c r="V79" s="75"/>
      <c r="W79" s="75"/>
      <c r="X79" s="75"/>
      <c r="Y79" s="75"/>
      <c r="Z79" s="75"/>
      <c r="AA79" s="75"/>
      <c r="AB79" s="75"/>
      <c r="AC79" s="75"/>
      <c r="AD79" s="75"/>
      <c r="AE79" s="75"/>
    </row>
    <row r="80" spans="1:31" ht="16.2" thickBot="1" x14ac:dyDescent="0.35">
      <c r="A80" s="69"/>
      <c r="B80" s="162"/>
      <c r="C80" s="152"/>
      <c r="D80" s="69"/>
      <c r="E80" s="69"/>
      <c r="F80" s="69"/>
      <c r="G80" s="69"/>
      <c r="H80" s="69"/>
      <c r="I80" s="69"/>
      <c r="J80" s="69"/>
      <c r="K80" s="69"/>
      <c r="L80" s="69"/>
      <c r="M80" s="69"/>
      <c r="N80" s="75"/>
      <c r="O80" s="75"/>
      <c r="P80" s="75"/>
      <c r="Q80" s="75"/>
      <c r="R80" s="75"/>
      <c r="S80" s="75"/>
      <c r="T80" s="75"/>
      <c r="U80" s="75"/>
      <c r="V80" s="75"/>
      <c r="W80" s="75"/>
      <c r="X80" s="75"/>
      <c r="Y80" s="75"/>
      <c r="Z80" s="75"/>
      <c r="AA80" s="75"/>
      <c r="AB80" s="75"/>
      <c r="AC80" s="75"/>
      <c r="AD80" s="75"/>
      <c r="AE80" s="75"/>
    </row>
    <row r="81" spans="1:31" ht="16.2" thickBot="1" x14ac:dyDescent="0.35">
      <c r="A81" s="69"/>
      <c r="B81" s="162"/>
      <c r="C81" s="152"/>
      <c r="D81" s="69"/>
      <c r="E81" s="69"/>
      <c r="F81" s="69"/>
      <c r="G81" s="69"/>
      <c r="H81" s="69"/>
      <c r="I81" s="69"/>
      <c r="J81" s="69"/>
      <c r="K81" s="69"/>
      <c r="L81" s="69"/>
      <c r="M81" s="69"/>
      <c r="N81" s="75"/>
      <c r="O81" s="75"/>
      <c r="P81" s="75"/>
      <c r="Q81" s="75"/>
      <c r="R81" s="75"/>
      <c r="S81" s="75"/>
      <c r="T81" s="75"/>
      <c r="U81" s="75"/>
      <c r="V81" s="75"/>
      <c r="W81" s="75"/>
      <c r="X81" s="75"/>
      <c r="Y81" s="75"/>
      <c r="Z81" s="75"/>
      <c r="AA81" s="75"/>
      <c r="AB81" s="75"/>
      <c r="AC81" s="75"/>
      <c r="AD81" s="75"/>
      <c r="AE81" s="75"/>
    </row>
    <row r="82" spans="1:31" ht="16.2" thickBot="1" x14ac:dyDescent="0.35">
      <c r="A82" s="69"/>
      <c r="B82" s="162"/>
      <c r="C82" s="152"/>
      <c r="D82" s="69"/>
      <c r="E82" s="69"/>
      <c r="F82" s="69"/>
      <c r="G82" s="69"/>
      <c r="H82" s="69"/>
      <c r="I82" s="69"/>
      <c r="J82" s="69"/>
      <c r="K82" s="69"/>
      <c r="L82" s="69"/>
      <c r="M82" s="69"/>
      <c r="N82" s="75"/>
      <c r="O82" s="75"/>
      <c r="P82" s="75"/>
      <c r="Q82" s="75"/>
      <c r="R82" s="75"/>
      <c r="S82" s="75"/>
      <c r="T82" s="75"/>
      <c r="U82" s="75"/>
      <c r="V82" s="75"/>
      <c r="W82" s="75"/>
      <c r="X82" s="75"/>
      <c r="Y82" s="75"/>
      <c r="Z82" s="75"/>
      <c r="AA82" s="75"/>
      <c r="AB82" s="75"/>
      <c r="AC82" s="75"/>
      <c r="AD82" s="75"/>
      <c r="AE82" s="75"/>
    </row>
    <row r="83" spans="1:31" ht="16.2" thickBot="1" x14ac:dyDescent="0.35">
      <c r="A83" s="69"/>
      <c r="B83" s="162"/>
      <c r="C83" s="152"/>
      <c r="D83" s="69"/>
      <c r="E83" s="69"/>
      <c r="F83" s="69"/>
      <c r="G83" s="69"/>
      <c r="H83" s="69"/>
      <c r="I83" s="69"/>
      <c r="J83" s="69"/>
      <c r="K83" s="69"/>
      <c r="L83" s="69"/>
      <c r="M83" s="69"/>
      <c r="N83" s="75"/>
      <c r="O83" s="75"/>
      <c r="P83" s="75"/>
      <c r="Q83" s="75"/>
      <c r="R83" s="75"/>
      <c r="S83" s="75"/>
      <c r="T83" s="75"/>
      <c r="U83" s="75"/>
      <c r="V83" s="75"/>
      <c r="W83" s="75"/>
      <c r="X83" s="75"/>
      <c r="Y83" s="75"/>
      <c r="Z83" s="75"/>
      <c r="AA83" s="75"/>
      <c r="AB83" s="75"/>
      <c r="AC83" s="75"/>
      <c r="AD83" s="75"/>
      <c r="AE83" s="75"/>
    </row>
    <row r="84" spans="1:31" ht="16.2" thickBot="1" x14ac:dyDescent="0.35">
      <c r="A84" s="69"/>
      <c r="B84" s="162"/>
      <c r="C84" s="152"/>
      <c r="D84" s="69"/>
      <c r="E84" s="69"/>
      <c r="F84" s="69"/>
      <c r="G84" s="69"/>
      <c r="H84" s="69"/>
      <c r="I84" s="69"/>
      <c r="J84" s="69"/>
      <c r="K84" s="69"/>
      <c r="L84" s="69"/>
      <c r="M84" s="69"/>
      <c r="N84" s="75"/>
      <c r="O84" s="75"/>
      <c r="P84" s="75"/>
      <c r="Q84" s="75"/>
      <c r="R84" s="75"/>
      <c r="S84" s="75"/>
      <c r="T84" s="75"/>
      <c r="U84" s="75"/>
      <c r="V84" s="75"/>
      <c r="W84" s="75"/>
      <c r="X84" s="75"/>
      <c r="Y84" s="75"/>
      <c r="Z84" s="75"/>
      <c r="AA84" s="75"/>
      <c r="AB84" s="75"/>
      <c r="AC84" s="75"/>
      <c r="AD84" s="75"/>
      <c r="AE84" s="75"/>
    </row>
    <row r="85" spans="1:31" ht="16.2" thickBot="1" x14ac:dyDescent="0.35">
      <c r="A85" s="69"/>
      <c r="B85" s="162"/>
      <c r="C85" s="152"/>
      <c r="D85" s="69"/>
      <c r="E85" s="69"/>
      <c r="F85" s="69"/>
      <c r="G85" s="69"/>
      <c r="H85" s="69"/>
      <c r="I85" s="69"/>
      <c r="J85" s="69"/>
      <c r="K85" s="69"/>
      <c r="L85" s="69"/>
      <c r="M85" s="69"/>
      <c r="N85" s="75"/>
      <c r="O85" s="75"/>
      <c r="P85" s="75"/>
      <c r="Q85" s="75"/>
      <c r="R85" s="75"/>
      <c r="S85" s="75"/>
      <c r="T85" s="75"/>
      <c r="U85" s="75"/>
      <c r="V85" s="75"/>
      <c r="W85" s="75"/>
      <c r="X85" s="75"/>
      <c r="Y85" s="75"/>
      <c r="Z85" s="75"/>
      <c r="AA85" s="75"/>
      <c r="AB85" s="75"/>
      <c r="AC85" s="75"/>
      <c r="AD85" s="75"/>
      <c r="AE85" s="75"/>
    </row>
    <row r="86" spans="1:31" ht="16.2" thickBot="1" x14ac:dyDescent="0.35">
      <c r="A86" s="69"/>
      <c r="B86" s="162"/>
      <c r="C86" s="152"/>
      <c r="D86" s="69"/>
      <c r="E86" s="69"/>
      <c r="F86" s="69"/>
      <c r="G86" s="69"/>
      <c r="H86" s="69"/>
      <c r="I86" s="69"/>
      <c r="J86" s="69"/>
      <c r="K86" s="69"/>
      <c r="L86" s="69"/>
      <c r="M86" s="69"/>
      <c r="N86" s="75"/>
      <c r="O86" s="75"/>
      <c r="P86" s="75"/>
      <c r="Q86" s="75"/>
      <c r="R86" s="75"/>
      <c r="S86" s="75"/>
      <c r="T86" s="75"/>
      <c r="U86" s="75"/>
      <c r="V86" s="75"/>
      <c r="W86" s="75"/>
      <c r="X86" s="75"/>
      <c r="Y86" s="75"/>
      <c r="Z86" s="75"/>
      <c r="AA86" s="75"/>
      <c r="AB86" s="75"/>
      <c r="AC86" s="75"/>
      <c r="AD86" s="75"/>
      <c r="AE86" s="75"/>
    </row>
    <row r="87" spans="1:31" ht="16.2" thickBot="1" x14ac:dyDescent="0.35">
      <c r="A87" s="69"/>
      <c r="B87" s="162"/>
      <c r="C87" s="152"/>
      <c r="D87" s="69"/>
      <c r="E87" s="69"/>
      <c r="F87" s="69"/>
      <c r="G87" s="69"/>
      <c r="H87" s="69"/>
      <c r="I87" s="69"/>
      <c r="J87" s="69"/>
      <c r="K87" s="69"/>
      <c r="L87" s="69"/>
      <c r="M87" s="69"/>
      <c r="N87" s="75"/>
      <c r="O87" s="75"/>
      <c r="P87" s="75"/>
      <c r="Q87" s="75"/>
      <c r="R87" s="75"/>
      <c r="S87" s="75"/>
      <c r="T87" s="75"/>
      <c r="U87" s="75"/>
      <c r="V87" s="75"/>
      <c r="W87" s="75"/>
      <c r="X87" s="75"/>
      <c r="Y87" s="75"/>
      <c r="Z87" s="75"/>
      <c r="AA87" s="75"/>
      <c r="AB87" s="75"/>
      <c r="AC87" s="75"/>
      <c r="AD87" s="75"/>
      <c r="AE87" s="75"/>
    </row>
    <row r="88" spans="1:31" ht="16.2" thickBot="1" x14ac:dyDescent="0.35">
      <c r="A88" s="69"/>
      <c r="B88" s="162"/>
      <c r="C88" s="152"/>
      <c r="D88" s="69"/>
      <c r="E88" s="69"/>
      <c r="F88" s="69"/>
      <c r="G88" s="69"/>
      <c r="H88" s="69"/>
      <c r="I88" s="69"/>
      <c r="J88" s="69"/>
      <c r="K88" s="69"/>
      <c r="L88" s="69"/>
      <c r="M88" s="69"/>
      <c r="N88" s="75"/>
      <c r="O88" s="75"/>
      <c r="P88" s="75"/>
      <c r="Q88" s="75"/>
      <c r="R88" s="75"/>
      <c r="S88" s="75"/>
      <c r="T88" s="75"/>
      <c r="U88" s="75"/>
      <c r="V88" s="75"/>
      <c r="W88" s="75"/>
      <c r="X88" s="75"/>
      <c r="Y88" s="75"/>
      <c r="Z88" s="75"/>
      <c r="AA88" s="75"/>
      <c r="AB88" s="75"/>
      <c r="AC88" s="75"/>
      <c r="AD88" s="75"/>
      <c r="AE88" s="75"/>
    </row>
    <row r="89" spans="1:31" ht="16.2" thickBot="1" x14ac:dyDescent="0.35">
      <c r="A89" s="69"/>
      <c r="B89" s="162"/>
      <c r="C89" s="152"/>
      <c r="D89" s="69"/>
      <c r="E89" s="69"/>
      <c r="F89" s="69"/>
      <c r="G89" s="69"/>
      <c r="H89" s="69"/>
      <c r="I89" s="69"/>
      <c r="J89" s="69"/>
      <c r="K89" s="69"/>
      <c r="L89" s="69"/>
      <c r="M89" s="69"/>
      <c r="N89" s="75"/>
      <c r="O89" s="75"/>
      <c r="P89" s="75"/>
      <c r="Q89" s="75"/>
      <c r="R89" s="75"/>
      <c r="S89" s="75"/>
      <c r="T89" s="75"/>
      <c r="U89" s="75"/>
      <c r="V89" s="75"/>
      <c r="W89" s="75"/>
      <c r="X89" s="75"/>
      <c r="Y89" s="75"/>
      <c r="Z89" s="75"/>
      <c r="AA89" s="75"/>
      <c r="AB89" s="75"/>
      <c r="AC89" s="75"/>
      <c r="AD89" s="75"/>
      <c r="AE89" s="75"/>
    </row>
    <row r="90" spans="1:31" ht="16.2" thickBot="1" x14ac:dyDescent="0.35">
      <c r="A90" s="69"/>
      <c r="B90" s="162"/>
      <c r="C90" s="152"/>
      <c r="D90" s="69"/>
      <c r="E90" s="69"/>
      <c r="F90" s="69"/>
      <c r="G90" s="69"/>
      <c r="H90" s="69"/>
      <c r="I90" s="69"/>
      <c r="J90" s="69"/>
      <c r="K90" s="69"/>
      <c r="L90" s="69"/>
      <c r="M90" s="69"/>
      <c r="N90" s="75"/>
      <c r="O90" s="75"/>
      <c r="P90" s="75"/>
      <c r="Q90" s="75"/>
      <c r="R90" s="75"/>
      <c r="S90" s="75"/>
      <c r="T90" s="75"/>
      <c r="U90" s="75"/>
      <c r="V90" s="75"/>
      <c r="W90" s="75"/>
      <c r="X90" s="75"/>
      <c r="Y90" s="75"/>
      <c r="Z90" s="75"/>
      <c r="AA90" s="75"/>
      <c r="AB90" s="75"/>
      <c r="AC90" s="75"/>
      <c r="AD90" s="75"/>
      <c r="AE90" s="75"/>
    </row>
    <row r="91" spans="1:31" ht="16.2" thickBot="1" x14ac:dyDescent="0.35">
      <c r="A91" s="69"/>
      <c r="B91" s="162"/>
      <c r="C91" s="152"/>
      <c r="D91" s="69"/>
      <c r="E91" s="69"/>
      <c r="F91" s="69"/>
      <c r="G91" s="69"/>
      <c r="H91" s="69"/>
      <c r="I91" s="69"/>
      <c r="J91" s="69"/>
      <c r="K91" s="69"/>
      <c r="L91" s="69"/>
      <c r="M91" s="69"/>
      <c r="N91" s="75"/>
      <c r="O91" s="75"/>
      <c r="P91" s="75"/>
      <c r="Q91" s="75"/>
      <c r="R91" s="75"/>
      <c r="S91" s="75"/>
      <c r="T91" s="75"/>
      <c r="U91" s="75"/>
      <c r="V91" s="75"/>
      <c r="W91" s="75"/>
      <c r="X91" s="75"/>
      <c r="Y91" s="75"/>
      <c r="Z91" s="75"/>
      <c r="AA91" s="75"/>
      <c r="AB91" s="75"/>
      <c r="AC91" s="75"/>
      <c r="AD91" s="75"/>
      <c r="AE91" s="75"/>
    </row>
    <row r="92" spans="1:31" ht="16.2" thickBot="1" x14ac:dyDescent="0.35">
      <c r="A92" s="69"/>
      <c r="B92" s="162"/>
      <c r="C92" s="152"/>
      <c r="D92" s="69"/>
      <c r="E92" s="69"/>
      <c r="F92" s="69"/>
      <c r="G92" s="69"/>
      <c r="H92" s="69"/>
      <c r="I92" s="69"/>
      <c r="J92" s="69"/>
      <c r="K92" s="69"/>
      <c r="L92" s="69"/>
      <c r="M92" s="69"/>
      <c r="N92" s="75"/>
      <c r="O92" s="75"/>
      <c r="P92" s="75"/>
      <c r="Q92" s="75"/>
      <c r="R92" s="75"/>
      <c r="S92" s="75"/>
      <c r="T92" s="75"/>
      <c r="U92" s="75"/>
      <c r="V92" s="75"/>
      <c r="W92" s="75"/>
      <c r="X92" s="75"/>
      <c r="Y92" s="75"/>
      <c r="Z92" s="75"/>
      <c r="AA92" s="75"/>
      <c r="AB92" s="75"/>
      <c r="AC92" s="75"/>
      <c r="AD92" s="75"/>
      <c r="AE92" s="75"/>
    </row>
    <row r="93" spans="1:31" ht="16.2" thickBot="1" x14ac:dyDescent="0.35">
      <c r="A93" s="69"/>
      <c r="B93" s="162"/>
      <c r="C93" s="152"/>
      <c r="D93" s="69"/>
      <c r="E93" s="69"/>
      <c r="F93" s="69"/>
      <c r="G93" s="69"/>
      <c r="H93" s="69"/>
      <c r="I93" s="69"/>
      <c r="J93" s="69"/>
      <c r="K93" s="69"/>
      <c r="L93" s="69"/>
      <c r="M93" s="69"/>
      <c r="N93" s="75"/>
      <c r="O93" s="75"/>
      <c r="P93" s="75"/>
      <c r="Q93" s="75"/>
      <c r="R93" s="75"/>
      <c r="S93" s="75"/>
      <c r="T93" s="75"/>
      <c r="U93" s="75"/>
      <c r="V93" s="75"/>
      <c r="W93" s="75"/>
      <c r="X93" s="75"/>
      <c r="Y93" s="75"/>
      <c r="Z93" s="75"/>
      <c r="AA93" s="75"/>
      <c r="AB93" s="75"/>
      <c r="AC93" s="75"/>
      <c r="AD93" s="75"/>
      <c r="AE93" s="75"/>
    </row>
    <row r="94" spans="1:31" ht="16.2" thickBot="1" x14ac:dyDescent="0.35">
      <c r="A94" s="69"/>
      <c r="B94" s="162"/>
      <c r="C94" s="152"/>
      <c r="D94" s="69"/>
      <c r="E94" s="69"/>
      <c r="F94" s="69"/>
      <c r="G94" s="69"/>
      <c r="H94" s="69"/>
      <c r="I94" s="69"/>
      <c r="J94" s="69"/>
      <c r="K94" s="69"/>
      <c r="L94" s="69"/>
      <c r="M94" s="69"/>
      <c r="N94" s="75"/>
      <c r="O94" s="75"/>
      <c r="P94" s="75"/>
      <c r="Q94" s="75"/>
      <c r="R94" s="75"/>
      <c r="S94" s="75"/>
      <c r="T94" s="75"/>
      <c r="U94" s="75"/>
      <c r="V94" s="75"/>
      <c r="W94" s="75"/>
      <c r="X94" s="75"/>
      <c r="Y94" s="75"/>
      <c r="Z94" s="75"/>
      <c r="AA94" s="75"/>
      <c r="AB94" s="75"/>
      <c r="AC94" s="75"/>
      <c r="AD94" s="75"/>
      <c r="AE94" s="75"/>
    </row>
    <row r="95" spans="1:31" ht="16.2" thickBot="1" x14ac:dyDescent="0.35">
      <c r="A95" s="69"/>
      <c r="B95" s="162"/>
      <c r="C95" s="152"/>
      <c r="D95" s="69"/>
      <c r="E95" s="69"/>
      <c r="F95" s="69"/>
      <c r="G95" s="69"/>
      <c r="H95" s="69"/>
      <c r="I95" s="69"/>
      <c r="J95" s="69"/>
      <c r="K95" s="69"/>
      <c r="L95" s="69"/>
      <c r="M95" s="69"/>
      <c r="N95" s="75"/>
      <c r="O95" s="75"/>
      <c r="P95" s="75"/>
      <c r="Q95" s="75"/>
      <c r="R95" s="75"/>
      <c r="S95" s="75"/>
      <c r="T95" s="75"/>
      <c r="U95" s="75"/>
      <c r="V95" s="75"/>
      <c r="W95" s="75"/>
      <c r="X95" s="75"/>
      <c r="Y95" s="75"/>
      <c r="Z95" s="75"/>
      <c r="AA95" s="75"/>
      <c r="AB95" s="75"/>
      <c r="AC95" s="75"/>
      <c r="AD95" s="75"/>
      <c r="AE95" s="75"/>
    </row>
    <row r="96" spans="1:31" ht="16.2" thickBot="1" x14ac:dyDescent="0.35">
      <c r="A96" s="69"/>
      <c r="B96" s="162"/>
      <c r="C96" s="152"/>
      <c r="D96" s="69"/>
      <c r="E96" s="69"/>
      <c r="F96" s="69"/>
      <c r="G96" s="69"/>
      <c r="H96" s="69"/>
      <c r="I96" s="69"/>
      <c r="J96" s="69"/>
      <c r="K96" s="69"/>
      <c r="L96" s="69"/>
      <c r="M96" s="69"/>
      <c r="N96" s="75"/>
      <c r="O96" s="75"/>
      <c r="P96" s="75"/>
      <c r="Q96" s="75"/>
      <c r="R96" s="75"/>
      <c r="S96" s="75"/>
      <c r="T96" s="75"/>
      <c r="U96" s="75"/>
      <c r="V96" s="75"/>
      <c r="W96" s="75"/>
      <c r="X96" s="75"/>
      <c r="Y96" s="75"/>
      <c r="Z96" s="75"/>
      <c r="AA96" s="75"/>
      <c r="AB96" s="75"/>
      <c r="AC96" s="75"/>
      <c r="AD96" s="75"/>
      <c r="AE96" s="75"/>
    </row>
    <row r="97" spans="1:31" ht="16.2" thickBot="1" x14ac:dyDescent="0.35">
      <c r="A97" s="69"/>
      <c r="B97" s="162"/>
      <c r="C97" s="152"/>
      <c r="D97" s="69"/>
      <c r="E97" s="69"/>
      <c r="F97" s="69"/>
      <c r="G97" s="69"/>
      <c r="H97" s="69"/>
      <c r="I97" s="69"/>
      <c r="J97" s="69"/>
      <c r="K97" s="69"/>
      <c r="L97" s="69"/>
      <c r="M97" s="69"/>
      <c r="N97" s="75"/>
      <c r="O97" s="75"/>
      <c r="P97" s="75"/>
      <c r="Q97" s="75"/>
      <c r="R97" s="75"/>
      <c r="S97" s="75"/>
      <c r="T97" s="75"/>
      <c r="U97" s="75"/>
      <c r="V97" s="75"/>
      <c r="W97" s="75"/>
      <c r="X97" s="75"/>
      <c r="Y97" s="75"/>
      <c r="Z97" s="75"/>
      <c r="AA97" s="75"/>
      <c r="AB97" s="75"/>
      <c r="AC97" s="75"/>
      <c r="AD97" s="75"/>
      <c r="AE97" s="75"/>
    </row>
    <row r="98" spans="1:31" ht="16.2" thickBot="1" x14ac:dyDescent="0.35">
      <c r="A98" s="69"/>
      <c r="B98" s="162"/>
      <c r="C98" s="152"/>
      <c r="D98" s="69"/>
      <c r="E98" s="69"/>
      <c r="F98" s="69"/>
      <c r="G98" s="69"/>
      <c r="H98" s="69"/>
      <c r="I98" s="69"/>
      <c r="J98" s="69"/>
      <c r="K98" s="69"/>
      <c r="L98" s="69"/>
      <c r="M98" s="69"/>
      <c r="N98" s="75"/>
      <c r="O98" s="75"/>
      <c r="P98" s="75"/>
      <c r="Q98" s="75"/>
      <c r="R98" s="75"/>
      <c r="S98" s="75"/>
      <c r="T98" s="75"/>
      <c r="U98" s="75"/>
      <c r="V98" s="75"/>
      <c r="W98" s="75"/>
      <c r="X98" s="75"/>
      <c r="Y98" s="75"/>
      <c r="Z98" s="75"/>
      <c r="AA98" s="75"/>
      <c r="AB98" s="75"/>
      <c r="AC98" s="75"/>
      <c r="AD98" s="75"/>
      <c r="AE98" s="75"/>
    </row>
    <row r="99" spans="1:31" ht="16.2" thickBot="1" x14ac:dyDescent="0.35">
      <c r="A99" s="69"/>
      <c r="B99" s="162"/>
      <c r="C99" s="152"/>
      <c r="D99" s="69"/>
      <c r="E99" s="69"/>
      <c r="F99" s="69"/>
      <c r="G99" s="69"/>
      <c r="H99" s="69"/>
      <c r="I99" s="69"/>
      <c r="J99" s="69"/>
      <c r="K99" s="69"/>
      <c r="L99" s="69"/>
      <c r="M99" s="69"/>
      <c r="N99" s="75"/>
      <c r="O99" s="75"/>
      <c r="P99" s="75"/>
      <c r="Q99" s="75"/>
      <c r="R99" s="75"/>
      <c r="S99" s="75"/>
      <c r="T99" s="75"/>
      <c r="U99" s="75"/>
      <c r="V99" s="75"/>
      <c r="W99" s="75"/>
      <c r="X99" s="75"/>
      <c r="Y99" s="75"/>
      <c r="Z99" s="75"/>
      <c r="AA99" s="75"/>
      <c r="AB99" s="75"/>
      <c r="AC99" s="75"/>
      <c r="AD99" s="75"/>
      <c r="AE99" s="75"/>
    </row>
    <row r="100" spans="1:31" ht="16.2" thickBot="1" x14ac:dyDescent="0.35">
      <c r="A100" s="69"/>
      <c r="B100" s="162"/>
      <c r="C100" s="152"/>
      <c r="D100" s="69"/>
      <c r="E100" s="69"/>
      <c r="F100" s="69"/>
      <c r="G100" s="69"/>
      <c r="H100" s="69"/>
      <c r="I100" s="69"/>
      <c r="J100" s="69"/>
      <c r="K100" s="69"/>
      <c r="L100" s="69"/>
      <c r="M100" s="69"/>
      <c r="N100" s="75"/>
      <c r="O100" s="75"/>
      <c r="P100" s="75"/>
      <c r="Q100" s="75"/>
      <c r="R100" s="75"/>
      <c r="S100" s="75"/>
      <c r="T100" s="75"/>
      <c r="U100" s="75"/>
      <c r="V100" s="75"/>
      <c r="W100" s="75"/>
      <c r="X100" s="75"/>
      <c r="Y100" s="75"/>
      <c r="Z100" s="75"/>
      <c r="AA100" s="75"/>
      <c r="AB100" s="75"/>
      <c r="AC100" s="75"/>
      <c r="AD100" s="75"/>
      <c r="AE100" s="75"/>
    </row>
    <row r="101" spans="1:31" ht="16.2" thickBot="1" x14ac:dyDescent="0.35">
      <c r="A101" s="69"/>
      <c r="B101" s="162"/>
      <c r="C101" s="152"/>
      <c r="D101" s="69"/>
      <c r="E101" s="69"/>
      <c r="F101" s="69"/>
      <c r="G101" s="69"/>
      <c r="H101" s="69"/>
      <c r="I101" s="69"/>
      <c r="J101" s="69"/>
      <c r="K101" s="69"/>
      <c r="L101" s="69"/>
      <c r="M101" s="69"/>
      <c r="N101" s="75"/>
      <c r="O101" s="75"/>
      <c r="P101" s="75"/>
      <c r="Q101" s="75"/>
      <c r="R101" s="75"/>
      <c r="S101" s="75"/>
      <c r="T101" s="75"/>
      <c r="U101" s="75"/>
      <c r="V101" s="75"/>
      <c r="W101" s="75"/>
      <c r="X101" s="75"/>
      <c r="Y101" s="75"/>
      <c r="Z101" s="75"/>
      <c r="AA101" s="75"/>
      <c r="AB101" s="75"/>
      <c r="AC101" s="75"/>
      <c r="AD101" s="75"/>
      <c r="AE101" s="75"/>
    </row>
    <row r="102" spans="1:31" ht="16.2" thickBot="1" x14ac:dyDescent="0.35">
      <c r="A102" s="69"/>
      <c r="B102" s="162"/>
      <c r="C102" s="152"/>
      <c r="D102" s="69"/>
      <c r="E102" s="69"/>
      <c r="F102" s="69"/>
      <c r="G102" s="69"/>
      <c r="H102" s="69"/>
      <c r="I102" s="69"/>
      <c r="J102" s="69"/>
      <c r="K102" s="69"/>
      <c r="L102" s="69"/>
      <c r="M102" s="69"/>
      <c r="N102" s="75"/>
      <c r="O102" s="75"/>
      <c r="P102" s="75"/>
      <c r="Q102" s="75"/>
      <c r="R102" s="75"/>
      <c r="S102" s="75"/>
      <c r="T102" s="75"/>
      <c r="U102" s="75"/>
      <c r="V102" s="75"/>
      <c r="W102" s="75"/>
      <c r="X102" s="75"/>
      <c r="Y102" s="75"/>
      <c r="Z102" s="75"/>
      <c r="AA102" s="75"/>
      <c r="AB102" s="75"/>
      <c r="AC102" s="75"/>
      <c r="AD102" s="75"/>
      <c r="AE102" s="75"/>
    </row>
    <row r="103" spans="1:31" ht="16.2" thickBot="1" x14ac:dyDescent="0.35">
      <c r="A103" s="69"/>
      <c r="B103" s="162"/>
      <c r="C103" s="152"/>
      <c r="D103" s="69"/>
      <c r="E103" s="69"/>
      <c r="F103" s="69"/>
      <c r="G103" s="69"/>
      <c r="H103" s="69"/>
      <c r="I103" s="69"/>
      <c r="J103" s="69"/>
      <c r="K103" s="69"/>
      <c r="L103" s="69"/>
      <c r="M103" s="69"/>
      <c r="N103" s="75"/>
      <c r="O103" s="75"/>
      <c r="P103" s="75"/>
      <c r="Q103" s="75"/>
      <c r="R103" s="75"/>
      <c r="S103" s="75"/>
      <c r="T103" s="75"/>
      <c r="U103" s="75"/>
      <c r="V103" s="75"/>
      <c r="W103" s="75"/>
      <c r="X103" s="75"/>
      <c r="Y103" s="75"/>
      <c r="Z103" s="75"/>
      <c r="AA103" s="75"/>
      <c r="AB103" s="75"/>
      <c r="AC103" s="75"/>
      <c r="AD103" s="75"/>
      <c r="AE103" s="75"/>
    </row>
    <row r="104" spans="1:31" ht="16.2" thickBot="1" x14ac:dyDescent="0.35">
      <c r="A104" s="69"/>
      <c r="B104" s="162"/>
      <c r="C104" s="152"/>
      <c r="D104" s="69"/>
      <c r="E104" s="69"/>
      <c r="F104" s="69"/>
      <c r="G104" s="69"/>
      <c r="H104" s="69"/>
      <c r="I104" s="69"/>
      <c r="J104" s="69"/>
      <c r="K104" s="69"/>
      <c r="L104" s="69"/>
      <c r="M104" s="69"/>
      <c r="N104" s="75"/>
      <c r="O104" s="75"/>
      <c r="P104" s="75"/>
      <c r="Q104" s="75"/>
      <c r="R104" s="75"/>
      <c r="S104" s="75"/>
      <c r="T104" s="75"/>
      <c r="U104" s="75"/>
      <c r="V104" s="75"/>
      <c r="W104" s="75"/>
      <c r="X104" s="75"/>
      <c r="Y104" s="75"/>
      <c r="Z104" s="75"/>
      <c r="AA104" s="75"/>
      <c r="AB104" s="75"/>
      <c r="AC104" s="75"/>
      <c r="AD104" s="75"/>
      <c r="AE104" s="75"/>
    </row>
    <row r="105" spans="1:31" ht="16.2" thickBot="1" x14ac:dyDescent="0.35">
      <c r="A105" s="69"/>
      <c r="B105" s="162"/>
      <c r="C105" s="152"/>
      <c r="D105" s="69"/>
      <c r="E105" s="69"/>
      <c r="F105" s="69"/>
      <c r="G105" s="69"/>
      <c r="H105" s="69"/>
      <c r="I105" s="69"/>
      <c r="J105" s="69"/>
      <c r="K105" s="69"/>
      <c r="L105" s="69"/>
      <c r="M105" s="69"/>
      <c r="N105" s="75"/>
      <c r="O105" s="75"/>
      <c r="P105" s="75"/>
      <c r="Q105" s="75"/>
      <c r="R105" s="75"/>
      <c r="S105" s="75"/>
      <c r="T105" s="75"/>
      <c r="U105" s="75"/>
      <c r="V105" s="75"/>
      <c r="W105" s="75"/>
      <c r="X105" s="75"/>
      <c r="Y105" s="75"/>
      <c r="Z105" s="75"/>
      <c r="AA105" s="75"/>
      <c r="AB105" s="75"/>
      <c r="AC105" s="75"/>
      <c r="AD105" s="75"/>
      <c r="AE105" s="75"/>
    </row>
    <row r="106" spans="1:31" ht="16.2" thickBot="1" x14ac:dyDescent="0.35">
      <c r="A106" s="69"/>
      <c r="B106" s="162"/>
      <c r="C106" s="152"/>
      <c r="D106" s="69"/>
      <c r="E106" s="69"/>
      <c r="F106" s="69"/>
      <c r="G106" s="69"/>
      <c r="H106" s="69"/>
      <c r="I106" s="69"/>
      <c r="J106" s="69"/>
      <c r="K106" s="69"/>
      <c r="L106" s="69"/>
      <c r="M106" s="69"/>
      <c r="N106" s="75"/>
      <c r="O106" s="75"/>
      <c r="P106" s="75"/>
      <c r="Q106" s="75"/>
      <c r="R106" s="75"/>
      <c r="S106" s="75"/>
      <c r="T106" s="75"/>
      <c r="U106" s="75"/>
      <c r="V106" s="75"/>
      <c r="W106" s="75"/>
      <c r="X106" s="75"/>
      <c r="Y106" s="75"/>
      <c r="Z106" s="75"/>
      <c r="AA106" s="75"/>
      <c r="AB106" s="75"/>
      <c r="AC106" s="75"/>
      <c r="AD106" s="75"/>
      <c r="AE106" s="75"/>
    </row>
    <row r="107" spans="1:31" ht="16.2" thickBot="1" x14ac:dyDescent="0.35">
      <c r="A107" s="69"/>
      <c r="B107" s="162"/>
      <c r="C107" s="152"/>
      <c r="D107" s="69"/>
      <c r="E107" s="69"/>
      <c r="F107" s="69"/>
      <c r="G107" s="69"/>
      <c r="H107" s="69"/>
      <c r="I107" s="69"/>
      <c r="J107" s="69"/>
      <c r="K107" s="69"/>
      <c r="L107" s="69"/>
      <c r="M107" s="69"/>
      <c r="N107" s="75"/>
      <c r="O107" s="75"/>
      <c r="P107" s="75"/>
      <c r="Q107" s="75"/>
      <c r="R107" s="75"/>
      <c r="S107" s="75"/>
      <c r="T107" s="75"/>
      <c r="U107" s="75"/>
      <c r="V107" s="75"/>
      <c r="W107" s="75"/>
      <c r="X107" s="75"/>
      <c r="Y107" s="75"/>
      <c r="Z107" s="75"/>
      <c r="AA107" s="75"/>
      <c r="AB107" s="75"/>
      <c r="AC107" s="75"/>
      <c r="AD107" s="75"/>
      <c r="AE107" s="75"/>
    </row>
    <row r="108" spans="1:31" ht="16.2" thickBot="1" x14ac:dyDescent="0.35">
      <c r="A108" s="69"/>
      <c r="B108" s="162"/>
      <c r="C108" s="152"/>
      <c r="D108" s="69"/>
      <c r="E108" s="69"/>
      <c r="F108" s="69"/>
      <c r="G108" s="69"/>
      <c r="H108" s="69"/>
      <c r="I108" s="69"/>
      <c r="J108" s="69"/>
      <c r="K108" s="69"/>
      <c r="L108" s="69"/>
      <c r="M108" s="69"/>
      <c r="N108" s="75"/>
      <c r="O108" s="75"/>
      <c r="P108" s="75"/>
      <c r="Q108" s="75"/>
      <c r="R108" s="75"/>
      <c r="S108" s="75"/>
      <c r="T108" s="75"/>
      <c r="U108" s="75"/>
      <c r="V108" s="75"/>
      <c r="W108" s="75"/>
      <c r="X108" s="75"/>
      <c r="Y108" s="75"/>
      <c r="Z108" s="75"/>
      <c r="AA108" s="75"/>
      <c r="AB108" s="75"/>
      <c r="AC108" s="75"/>
      <c r="AD108" s="75"/>
      <c r="AE108" s="75"/>
    </row>
    <row r="109" spans="1:31" ht="16.2" thickBot="1" x14ac:dyDescent="0.35">
      <c r="A109" s="69"/>
      <c r="B109" s="162"/>
      <c r="C109" s="152"/>
      <c r="D109" s="69"/>
      <c r="E109" s="69"/>
      <c r="F109" s="69"/>
      <c r="G109" s="69"/>
      <c r="H109" s="69"/>
      <c r="I109" s="69"/>
      <c r="J109" s="69"/>
      <c r="K109" s="69"/>
      <c r="L109" s="69"/>
      <c r="M109" s="69"/>
      <c r="N109" s="75"/>
      <c r="O109" s="75"/>
      <c r="P109" s="75"/>
      <c r="Q109" s="75"/>
      <c r="R109" s="75"/>
      <c r="S109" s="75"/>
      <c r="T109" s="75"/>
      <c r="U109" s="75"/>
      <c r="V109" s="75"/>
      <c r="W109" s="75"/>
      <c r="X109" s="75"/>
      <c r="Y109" s="75"/>
      <c r="Z109" s="75"/>
      <c r="AA109" s="75"/>
      <c r="AB109" s="75"/>
      <c r="AC109" s="75"/>
      <c r="AD109" s="75"/>
      <c r="AE109" s="75"/>
    </row>
    <row r="110" spans="1:31" ht="16.2" thickBot="1" x14ac:dyDescent="0.35">
      <c r="A110" s="69"/>
      <c r="B110" s="162"/>
      <c r="C110" s="152"/>
      <c r="D110" s="69"/>
      <c r="E110" s="69"/>
      <c r="F110" s="69"/>
      <c r="G110" s="69"/>
      <c r="H110" s="69"/>
      <c r="I110" s="69"/>
      <c r="J110" s="69"/>
      <c r="K110" s="69"/>
      <c r="L110" s="69"/>
      <c r="M110" s="69"/>
      <c r="N110" s="75"/>
      <c r="O110" s="75"/>
      <c r="P110" s="75"/>
      <c r="Q110" s="75"/>
      <c r="R110" s="75"/>
      <c r="S110" s="75"/>
      <c r="T110" s="75"/>
      <c r="U110" s="75"/>
      <c r="V110" s="75"/>
      <c r="W110" s="75"/>
      <c r="X110" s="75"/>
      <c r="Y110" s="75"/>
      <c r="Z110" s="75"/>
      <c r="AA110" s="75"/>
      <c r="AB110" s="75"/>
      <c r="AC110" s="75"/>
      <c r="AD110" s="75"/>
      <c r="AE110" s="75"/>
    </row>
    <row r="111" spans="1:31" ht="16.2" thickBot="1" x14ac:dyDescent="0.35">
      <c r="A111" s="69"/>
      <c r="B111" s="162"/>
      <c r="C111" s="152"/>
      <c r="D111" s="69"/>
      <c r="E111" s="69"/>
      <c r="F111" s="69"/>
      <c r="G111" s="69"/>
      <c r="H111" s="69"/>
      <c r="I111" s="69"/>
      <c r="J111" s="69"/>
      <c r="K111" s="69"/>
      <c r="L111" s="69"/>
      <c r="M111" s="69"/>
      <c r="N111" s="75"/>
      <c r="O111" s="75"/>
      <c r="P111" s="75"/>
      <c r="Q111" s="75"/>
      <c r="R111" s="75"/>
      <c r="S111" s="75"/>
      <c r="T111" s="75"/>
      <c r="U111" s="75"/>
      <c r="V111" s="75"/>
      <c r="W111" s="75"/>
      <c r="X111" s="75"/>
      <c r="Y111" s="75"/>
      <c r="Z111" s="75"/>
      <c r="AA111" s="75"/>
      <c r="AB111" s="75"/>
      <c r="AC111" s="75"/>
      <c r="AD111" s="75"/>
      <c r="AE111" s="75"/>
    </row>
    <row r="112" spans="1:31" ht="16.2" thickBot="1" x14ac:dyDescent="0.35">
      <c r="A112" s="69"/>
      <c r="B112" s="162"/>
      <c r="C112" s="152"/>
      <c r="D112" s="69"/>
      <c r="E112" s="69"/>
      <c r="F112" s="69"/>
      <c r="G112" s="69"/>
      <c r="H112" s="69"/>
      <c r="I112" s="69"/>
      <c r="J112" s="69"/>
      <c r="K112" s="69"/>
      <c r="L112" s="69"/>
      <c r="M112" s="69"/>
      <c r="N112" s="75"/>
      <c r="O112" s="75"/>
      <c r="P112" s="75"/>
      <c r="Q112" s="75"/>
      <c r="R112" s="75"/>
      <c r="S112" s="75"/>
      <c r="T112" s="75"/>
      <c r="U112" s="75"/>
      <c r="V112" s="75"/>
      <c r="W112" s="75"/>
      <c r="X112" s="75"/>
      <c r="Y112" s="75"/>
      <c r="Z112" s="75"/>
      <c r="AA112" s="75"/>
      <c r="AB112" s="75"/>
      <c r="AC112" s="75"/>
      <c r="AD112" s="75"/>
      <c r="AE112" s="75"/>
    </row>
    <row r="113" spans="1:31" ht="16.2" thickBot="1" x14ac:dyDescent="0.35">
      <c r="A113" s="69"/>
      <c r="B113" s="162"/>
      <c r="C113" s="152"/>
      <c r="D113" s="69"/>
      <c r="E113" s="69"/>
      <c r="F113" s="69"/>
      <c r="G113" s="69"/>
      <c r="H113" s="69"/>
      <c r="I113" s="69"/>
      <c r="J113" s="69"/>
      <c r="K113" s="69"/>
      <c r="L113" s="69"/>
      <c r="M113" s="69"/>
      <c r="N113" s="75"/>
      <c r="O113" s="75"/>
      <c r="P113" s="75"/>
      <c r="Q113" s="75"/>
      <c r="R113" s="75"/>
      <c r="S113" s="75"/>
      <c r="T113" s="75"/>
      <c r="U113" s="75"/>
      <c r="V113" s="75"/>
      <c r="W113" s="75"/>
      <c r="X113" s="75"/>
      <c r="Y113" s="75"/>
      <c r="Z113" s="75"/>
      <c r="AA113" s="75"/>
      <c r="AB113" s="75"/>
      <c r="AC113" s="75"/>
      <c r="AD113" s="75"/>
      <c r="AE113" s="75"/>
    </row>
    <row r="114" spans="1:31" ht="16.2" thickBot="1" x14ac:dyDescent="0.35">
      <c r="A114" s="69"/>
      <c r="B114" s="162"/>
      <c r="C114" s="152"/>
      <c r="D114" s="69"/>
      <c r="E114" s="69"/>
      <c r="F114" s="69"/>
      <c r="G114" s="69"/>
      <c r="H114" s="69"/>
      <c r="I114" s="69"/>
      <c r="J114" s="69"/>
      <c r="K114" s="69"/>
      <c r="L114" s="69"/>
      <c r="M114" s="69"/>
      <c r="N114" s="75"/>
      <c r="O114" s="75"/>
      <c r="P114" s="75"/>
      <c r="Q114" s="75"/>
      <c r="R114" s="75"/>
      <c r="S114" s="75"/>
      <c r="T114" s="75"/>
      <c r="U114" s="75"/>
      <c r="V114" s="75"/>
      <c r="W114" s="75"/>
      <c r="X114" s="75"/>
      <c r="Y114" s="75"/>
      <c r="Z114" s="75"/>
      <c r="AA114" s="75"/>
      <c r="AB114" s="75"/>
      <c r="AC114" s="75"/>
      <c r="AD114" s="75"/>
      <c r="AE114" s="75"/>
    </row>
    <row r="115" spans="1:31" ht="16.2" thickBot="1" x14ac:dyDescent="0.35">
      <c r="A115" s="69"/>
      <c r="B115" s="162"/>
      <c r="C115" s="152"/>
      <c r="D115" s="69"/>
      <c r="E115" s="69"/>
      <c r="F115" s="69"/>
      <c r="G115" s="69"/>
      <c r="H115" s="69"/>
      <c r="I115" s="69"/>
      <c r="J115" s="69"/>
      <c r="K115" s="69"/>
      <c r="L115" s="69"/>
      <c r="M115" s="69"/>
      <c r="N115" s="75"/>
      <c r="O115" s="75"/>
      <c r="P115" s="75"/>
      <c r="Q115" s="75"/>
      <c r="R115" s="75"/>
      <c r="S115" s="75"/>
      <c r="T115" s="75"/>
      <c r="U115" s="75"/>
      <c r="V115" s="75"/>
      <c r="W115" s="75"/>
      <c r="X115" s="75"/>
      <c r="Y115" s="75"/>
      <c r="Z115" s="75"/>
      <c r="AA115" s="75"/>
      <c r="AB115" s="75"/>
      <c r="AC115" s="75"/>
      <c r="AD115" s="75"/>
      <c r="AE115" s="75"/>
    </row>
    <row r="116" spans="1:31" ht="16.2" thickBot="1" x14ac:dyDescent="0.35">
      <c r="A116" s="69"/>
      <c r="B116" s="162"/>
      <c r="C116" s="152"/>
      <c r="D116" s="69"/>
      <c r="E116" s="69"/>
      <c r="F116" s="69"/>
      <c r="G116" s="69"/>
      <c r="H116" s="69"/>
      <c r="I116" s="69"/>
      <c r="J116" s="69"/>
      <c r="K116" s="69"/>
      <c r="L116" s="69"/>
      <c r="M116" s="69"/>
      <c r="N116" s="75"/>
      <c r="O116" s="75"/>
      <c r="P116" s="75"/>
      <c r="Q116" s="75"/>
      <c r="R116" s="75"/>
      <c r="S116" s="75"/>
      <c r="T116" s="75"/>
      <c r="U116" s="75"/>
      <c r="V116" s="75"/>
      <c r="W116" s="75"/>
      <c r="X116" s="75"/>
      <c r="Y116" s="75"/>
      <c r="Z116" s="75"/>
      <c r="AA116" s="75"/>
      <c r="AB116" s="75"/>
      <c r="AC116" s="75"/>
      <c r="AD116" s="75"/>
      <c r="AE116" s="75"/>
    </row>
    <row r="117" spans="1:31" ht="16.2" thickBot="1" x14ac:dyDescent="0.35">
      <c r="A117" s="69"/>
      <c r="B117" s="162"/>
      <c r="C117" s="152"/>
      <c r="D117" s="69"/>
      <c r="E117" s="69"/>
      <c r="F117" s="69"/>
      <c r="G117" s="69"/>
      <c r="H117" s="69"/>
      <c r="I117" s="69"/>
      <c r="J117" s="69"/>
      <c r="K117" s="69"/>
      <c r="L117" s="69"/>
      <c r="M117" s="69"/>
      <c r="N117" s="75"/>
      <c r="O117" s="75"/>
      <c r="P117" s="75"/>
      <c r="Q117" s="75"/>
      <c r="R117" s="75"/>
      <c r="S117" s="75"/>
      <c r="T117" s="75"/>
      <c r="U117" s="75"/>
      <c r="V117" s="75"/>
      <c r="W117" s="75"/>
      <c r="X117" s="75"/>
      <c r="Y117" s="75"/>
      <c r="Z117" s="75"/>
      <c r="AA117" s="75"/>
      <c r="AB117" s="75"/>
      <c r="AC117" s="75"/>
      <c r="AD117" s="75"/>
      <c r="AE117" s="75"/>
    </row>
    <row r="118" spans="1:31" ht="16.2" thickBot="1" x14ac:dyDescent="0.35">
      <c r="A118" s="69"/>
      <c r="B118" s="162"/>
      <c r="C118" s="152"/>
      <c r="D118" s="69"/>
      <c r="E118" s="69"/>
      <c r="F118" s="69"/>
      <c r="G118" s="69"/>
      <c r="H118" s="69"/>
      <c r="I118" s="69"/>
      <c r="J118" s="69"/>
      <c r="K118" s="69"/>
      <c r="L118" s="69"/>
      <c r="M118" s="69"/>
      <c r="N118" s="75"/>
      <c r="O118" s="75"/>
      <c r="P118" s="75"/>
      <c r="Q118" s="75"/>
      <c r="R118" s="75"/>
      <c r="S118" s="75"/>
      <c r="T118" s="75"/>
      <c r="U118" s="75"/>
      <c r="V118" s="75"/>
      <c r="W118" s="75"/>
      <c r="X118" s="75"/>
      <c r="Y118" s="75"/>
      <c r="Z118" s="75"/>
      <c r="AA118" s="75"/>
      <c r="AB118" s="75"/>
      <c r="AC118" s="75"/>
      <c r="AD118" s="75"/>
      <c r="AE118" s="75"/>
    </row>
    <row r="119" spans="1:31" ht="16.2" thickBot="1" x14ac:dyDescent="0.35">
      <c r="A119" s="69"/>
      <c r="B119" s="162"/>
      <c r="C119" s="152"/>
      <c r="D119" s="69"/>
      <c r="E119" s="69"/>
      <c r="F119" s="69"/>
      <c r="G119" s="69"/>
      <c r="H119" s="69"/>
      <c r="I119" s="69"/>
      <c r="J119" s="69"/>
      <c r="K119" s="69"/>
      <c r="L119" s="69"/>
      <c r="M119" s="69"/>
      <c r="N119" s="75"/>
      <c r="O119" s="75"/>
      <c r="P119" s="75"/>
      <c r="Q119" s="75"/>
      <c r="R119" s="75"/>
      <c r="S119" s="75"/>
      <c r="T119" s="75"/>
      <c r="U119" s="75"/>
      <c r="V119" s="75"/>
      <c r="W119" s="75"/>
      <c r="X119" s="75"/>
      <c r="Y119" s="75"/>
      <c r="Z119" s="75"/>
      <c r="AA119" s="75"/>
      <c r="AB119" s="75"/>
      <c r="AC119" s="75"/>
      <c r="AD119" s="75"/>
      <c r="AE119" s="75"/>
    </row>
    <row r="120" spans="1:31" ht="16.2" thickBot="1" x14ac:dyDescent="0.35">
      <c r="A120" s="69"/>
      <c r="B120" s="162"/>
      <c r="C120" s="152"/>
      <c r="D120" s="69"/>
      <c r="E120" s="69"/>
      <c r="F120" s="69"/>
      <c r="G120" s="69"/>
      <c r="H120" s="69"/>
      <c r="I120" s="69"/>
      <c r="J120" s="69"/>
      <c r="K120" s="69"/>
      <c r="L120" s="69"/>
      <c r="M120" s="69"/>
      <c r="N120" s="75"/>
      <c r="O120" s="75"/>
      <c r="P120" s="75"/>
      <c r="Q120" s="75"/>
      <c r="R120" s="75"/>
      <c r="S120" s="75"/>
      <c r="T120" s="75"/>
      <c r="U120" s="75"/>
      <c r="V120" s="75"/>
      <c r="W120" s="75"/>
      <c r="X120" s="75"/>
      <c r="Y120" s="75"/>
      <c r="Z120" s="75"/>
      <c r="AA120" s="75"/>
      <c r="AB120" s="75"/>
      <c r="AC120" s="75"/>
      <c r="AD120" s="75"/>
      <c r="AE120" s="75"/>
    </row>
    <row r="121" spans="1:31" ht="16.2" thickBot="1" x14ac:dyDescent="0.35">
      <c r="A121" s="69"/>
      <c r="B121" s="162"/>
      <c r="C121" s="152"/>
      <c r="D121" s="69"/>
      <c r="E121" s="69"/>
      <c r="F121" s="69"/>
      <c r="G121" s="69"/>
      <c r="H121" s="69"/>
      <c r="I121" s="69"/>
      <c r="J121" s="69"/>
      <c r="K121" s="69"/>
      <c r="L121" s="69"/>
      <c r="M121" s="69"/>
      <c r="N121" s="75"/>
      <c r="O121" s="75"/>
      <c r="P121" s="75"/>
      <c r="Q121" s="75"/>
      <c r="R121" s="75"/>
      <c r="S121" s="75"/>
      <c r="T121" s="75"/>
      <c r="U121" s="75"/>
      <c r="V121" s="75"/>
      <c r="W121" s="75"/>
      <c r="X121" s="75"/>
      <c r="Y121" s="75"/>
      <c r="Z121" s="75"/>
      <c r="AA121" s="75"/>
      <c r="AB121" s="75"/>
      <c r="AC121" s="75"/>
      <c r="AD121" s="75"/>
      <c r="AE121" s="75"/>
    </row>
    <row r="122" spans="1:31" ht="16.2" thickBot="1" x14ac:dyDescent="0.35">
      <c r="A122" s="69"/>
      <c r="B122" s="162"/>
      <c r="C122" s="152"/>
      <c r="D122" s="69"/>
      <c r="E122" s="69"/>
      <c r="F122" s="69"/>
      <c r="G122" s="69"/>
      <c r="H122" s="69"/>
      <c r="I122" s="69"/>
      <c r="J122" s="69"/>
      <c r="K122" s="69"/>
      <c r="L122" s="69"/>
      <c r="M122" s="69"/>
      <c r="N122" s="75"/>
      <c r="O122" s="75"/>
      <c r="P122" s="75"/>
      <c r="Q122" s="75"/>
      <c r="R122" s="75"/>
      <c r="S122" s="75"/>
      <c r="T122" s="75"/>
      <c r="U122" s="75"/>
      <c r="V122" s="75"/>
      <c r="W122" s="75"/>
      <c r="X122" s="75"/>
      <c r="Y122" s="75"/>
      <c r="Z122" s="75"/>
      <c r="AA122" s="75"/>
      <c r="AB122" s="75"/>
      <c r="AC122" s="75"/>
      <c r="AD122" s="75"/>
      <c r="AE122" s="75"/>
    </row>
    <row r="123" spans="1:31" ht="16.2" thickBot="1" x14ac:dyDescent="0.35">
      <c r="A123" s="69"/>
      <c r="B123" s="162"/>
      <c r="C123" s="152"/>
      <c r="D123" s="69"/>
      <c r="E123" s="69"/>
      <c r="F123" s="69"/>
      <c r="G123" s="69"/>
      <c r="H123" s="69"/>
      <c r="I123" s="69"/>
      <c r="J123" s="69"/>
      <c r="K123" s="69"/>
      <c r="L123" s="69"/>
      <c r="M123" s="69"/>
      <c r="N123" s="75"/>
      <c r="O123" s="75"/>
      <c r="P123" s="75"/>
      <c r="Q123" s="75"/>
      <c r="R123" s="75"/>
      <c r="S123" s="75"/>
      <c r="T123" s="75"/>
      <c r="U123" s="75"/>
      <c r="V123" s="75"/>
      <c r="W123" s="75"/>
      <c r="X123" s="75"/>
      <c r="Y123" s="75"/>
      <c r="Z123" s="75"/>
      <c r="AA123" s="75"/>
      <c r="AB123" s="75"/>
      <c r="AC123" s="75"/>
      <c r="AD123" s="75"/>
      <c r="AE123" s="75"/>
    </row>
    <row r="124" spans="1:31" ht="16.2" thickBot="1" x14ac:dyDescent="0.35">
      <c r="A124" s="69"/>
      <c r="B124" s="162"/>
      <c r="C124" s="152"/>
      <c r="D124" s="69"/>
      <c r="E124" s="69"/>
      <c r="F124" s="69"/>
      <c r="G124" s="69"/>
      <c r="H124" s="69"/>
      <c r="I124" s="69"/>
      <c r="J124" s="69"/>
      <c r="K124" s="69"/>
      <c r="L124" s="69"/>
      <c r="M124" s="69"/>
      <c r="N124" s="75"/>
      <c r="O124" s="75"/>
      <c r="P124" s="75"/>
      <c r="Q124" s="75"/>
      <c r="R124" s="75"/>
      <c r="S124" s="75"/>
      <c r="T124" s="75"/>
      <c r="U124" s="75"/>
      <c r="V124" s="75"/>
      <c r="W124" s="75"/>
      <c r="X124" s="75"/>
      <c r="Y124" s="75"/>
      <c r="Z124" s="75"/>
      <c r="AA124" s="75"/>
      <c r="AB124" s="75"/>
      <c r="AC124" s="75"/>
      <c r="AD124" s="75"/>
      <c r="AE124" s="75"/>
    </row>
    <row r="125" spans="1:31" ht="16.2" thickBot="1" x14ac:dyDescent="0.35">
      <c r="A125" s="69"/>
      <c r="B125" s="162"/>
      <c r="C125" s="152"/>
      <c r="D125" s="69"/>
      <c r="E125" s="69"/>
      <c r="F125" s="69"/>
      <c r="G125" s="69"/>
      <c r="H125" s="69"/>
      <c r="I125" s="69"/>
      <c r="J125" s="69"/>
      <c r="K125" s="69"/>
      <c r="L125" s="69"/>
      <c r="M125" s="69"/>
      <c r="N125" s="75"/>
      <c r="O125" s="75"/>
      <c r="P125" s="75"/>
      <c r="Q125" s="75"/>
      <c r="R125" s="75"/>
      <c r="S125" s="75"/>
      <c r="T125" s="75"/>
      <c r="U125" s="75"/>
      <c r="V125" s="75"/>
      <c r="W125" s="75"/>
      <c r="X125" s="75"/>
      <c r="Y125" s="75"/>
      <c r="Z125" s="75"/>
      <c r="AA125" s="75"/>
      <c r="AB125" s="75"/>
      <c r="AC125" s="75"/>
      <c r="AD125" s="75"/>
      <c r="AE125" s="75"/>
    </row>
    <row r="126" spans="1:31" ht="16.2" thickBot="1" x14ac:dyDescent="0.35">
      <c r="A126" s="69"/>
      <c r="B126" s="162"/>
      <c r="C126" s="152"/>
      <c r="D126" s="69"/>
      <c r="E126" s="69"/>
      <c r="F126" s="69"/>
      <c r="G126" s="69"/>
      <c r="H126" s="69"/>
      <c r="I126" s="69"/>
      <c r="J126" s="69"/>
      <c r="K126" s="69"/>
      <c r="L126" s="69"/>
      <c r="M126" s="69"/>
      <c r="N126" s="75"/>
      <c r="O126" s="75"/>
      <c r="P126" s="75"/>
      <c r="Q126" s="75"/>
      <c r="R126" s="75"/>
      <c r="S126" s="75"/>
      <c r="T126" s="75"/>
      <c r="U126" s="75"/>
      <c r="V126" s="75"/>
      <c r="W126" s="75"/>
      <c r="X126" s="75"/>
      <c r="Y126" s="75"/>
      <c r="Z126" s="75"/>
      <c r="AA126" s="75"/>
      <c r="AB126" s="75"/>
      <c r="AC126" s="75"/>
      <c r="AD126" s="75"/>
      <c r="AE126" s="75"/>
    </row>
    <row r="127" spans="1:31" ht="16.2" thickBot="1" x14ac:dyDescent="0.35">
      <c r="A127" s="69"/>
      <c r="B127" s="162"/>
      <c r="C127" s="152"/>
      <c r="D127" s="69"/>
      <c r="E127" s="69"/>
      <c r="F127" s="69"/>
      <c r="G127" s="69"/>
      <c r="H127" s="69"/>
      <c r="I127" s="69"/>
      <c r="J127" s="69"/>
      <c r="K127" s="69"/>
      <c r="L127" s="69"/>
      <c r="M127" s="69"/>
      <c r="N127" s="75"/>
      <c r="O127" s="75"/>
      <c r="P127" s="75"/>
      <c r="Q127" s="75"/>
      <c r="R127" s="75"/>
      <c r="S127" s="75"/>
      <c r="T127" s="75"/>
      <c r="U127" s="75"/>
      <c r="V127" s="75"/>
      <c r="W127" s="75"/>
      <c r="X127" s="75"/>
      <c r="Y127" s="75"/>
      <c r="Z127" s="75"/>
      <c r="AA127" s="75"/>
      <c r="AB127" s="75"/>
      <c r="AC127" s="75"/>
      <c r="AD127" s="75"/>
      <c r="AE127" s="75"/>
    </row>
    <row r="128" spans="1:31" ht="16.2" thickBot="1" x14ac:dyDescent="0.35">
      <c r="A128" s="69"/>
      <c r="B128" s="162"/>
      <c r="C128" s="152"/>
      <c r="D128" s="69"/>
      <c r="E128" s="69"/>
      <c r="F128" s="69"/>
      <c r="G128" s="69"/>
      <c r="H128" s="69"/>
      <c r="I128" s="69"/>
      <c r="J128" s="69"/>
      <c r="K128" s="69"/>
      <c r="L128" s="69"/>
      <c r="M128" s="69"/>
      <c r="N128" s="75"/>
      <c r="O128" s="75"/>
      <c r="P128" s="75"/>
      <c r="Q128" s="75"/>
      <c r="R128" s="75"/>
      <c r="S128" s="75"/>
      <c r="T128" s="75"/>
      <c r="U128" s="75"/>
      <c r="V128" s="75"/>
      <c r="W128" s="75"/>
      <c r="X128" s="75"/>
      <c r="Y128" s="75"/>
      <c r="Z128" s="75"/>
      <c r="AA128" s="75"/>
      <c r="AB128" s="75"/>
      <c r="AC128" s="75"/>
      <c r="AD128" s="75"/>
      <c r="AE128" s="75"/>
    </row>
    <row r="129" spans="1:31" ht="16.2" thickBot="1" x14ac:dyDescent="0.35">
      <c r="A129" s="69"/>
      <c r="B129" s="162"/>
      <c r="C129" s="152"/>
      <c r="D129" s="69"/>
      <c r="E129" s="69"/>
      <c r="F129" s="69"/>
      <c r="G129" s="69"/>
      <c r="H129" s="69"/>
      <c r="I129" s="69"/>
      <c r="J129" s="69"/>
      <c r="K129" s="69"/>
      <c r="L129" s="69"/>
      <c r="M129" s="69"/>
      <c r="N129" s="75"/>
      <c r="O129" s="75"/>
      <c r="P129" s="75"/>
      <c r="Q129" s="75"/>
      <c r="R129" s="75"/>
      <c r="S129" s="75"/>
      <c r="T129" s="75"/>
      <c r="U129" s="75"/>
      <c r="V129" s="75"/>
      <c r="W129" s="75"/>
      <c r="X129" s="75"/>
      <c r="Y129" s="75"/>
      <c r="Z129" s="75"/>
      <c r="AA129" s="75"/>
      <c r="AB129" s="75"/>
      <c r="AC129" s="75"/>
      <c r="AD129" s="75"/>
      <c r="AE129" s="75"/>
    </row>
    <row r="130" spans="1:31" ht="16.2" thickBot="1" x14ac:dyDescent="0.35">
      <c r="A130" s="69"/>
      <c r="B130" s="162"/>
      <c r="C130" s="152"/>
      <c r="D130" s="69"/>
      <c r="E130" s="69"/>
      <c r="F130" s="69"/>
      <c r="G130" s="69"/>
      <c r="H130" s="69"/>
      <c r="I130" s="69"/>
      <c r="J130" s="69"/>
      <c r="K130" s="69"/>
      <c r="L130" s="69"/>
      <c r="M130" s="69"/>
      <c r="N130" s="75"/>
      <c r="O130" s="75"/>
      <c r="P130" s="75"/>
      <c r="Q130" s="75"/>
      <c r="R130" s="75"/>
      <c r="S130" s="75"/>
      <c r="T130" s="75"/>
      <c r="U130" s="75"/>
      <c r="V130" s="75"/>
      <c r="W130" s="75"/>
      <c r="X130" s="75"/>
      <c r="Y130" s="75"/>
      <c r="Z130" s="75"/>
      <c r="AA130" s="75"/>
      <c r="AB130" s="75"/>
      <c r="AC130" s="75"/>
      <c r="AD130" s="75"/>
      <c r="AE130" s="75"/>
    </row>
    <row r="131" spans="1:31" ht="16.2" thickBot="1" x14ac:dyDescent="0.35">
      <c r="A131" s="69"/>
      <c r="B131" s="162"/>
      <c r="C131" s="152"/>
      <c r="D131" s="69"/>
      <c r="E131" s="69"/>
      <c r="F131" s="69"/>
      <c r="G131" s="69"/>
      <c r="H131" s="69"/>
      <c r="I131" s="69"/>
      <c r="J131" s="69"/>
      <c r="K131" s="69"/>
      <c r="L131" s="69"/>
      <c r="M131" s="69"/>
      <c r="N131" s="75"/>
      <c r="O131" s="75"/>
      <c r="P131" s="75"/>
      <c r="Q131" s="75"/>
      <c r="R131" s="75"/>
      <c r="S131" s="75"/>
      <c r="T131" s="75"/>
      <c r="U131" s="75"/>
      <c r="V131" s="75"/>
      <c r="W131" s="75"/>
      <c r="X131" s="75"/>
      <c r="Y131" s="75"/>
      <c r="Z131" s="75"/>
      <c r="AA131" s="75"/>
      <c r="AB131" s="75"/>
      <c r="AC131" s="75"/>
      <c r="AD131" s="75"/>
      <c r="AE131" s="75"/>
    </row>
    <row r="132" spans="1:31" ht="16.2" thickBot="1" x14ac:dyDescent="0.35">
      <c r="A132" s="69"/>
      <c r="B132" s="162"/>
      <c r="C132" s="152"/>
      <c r="D132" s="69"/>
      <c r="E132" s="69"/>
      <c r="F132" s="69"/>
      <c r="G132" s="69"/>
      <c r="H132" s="69"/>
      <c r="I132" s="69"/>
      <c r="J132" s="69"/>
      <c r="K132" s="69"/>
      <c r="L132" s="69"/>
      <c r="M132" s="69"/>
      <c r="N132" s="75"/>
      <c r="O132" s="75"/>
      <c r="P132" s="75"/>
      <c r="Q132" s="75"/>
      <c r="R132" s="75"/>
      <c r="S132" s="75"/>
      <c r="T132" s="75"/>
      <c r="U132" s="75"/>
      <c r="V132" s="75"/>
      <c r="W132" s="75"/>
      <c r="X132" s="75"/>
      <c r="Y132" s="75"/>
      <c r="Z132" s="75"/>
      <c r="AA132" s="75"/>
      <c r="AB132" s="75"/>
      <c r="AC132" s="75"/>
      <c r="AD132" s="75"/>
      <c r="AE132" s="75"/>
    </row>
    <row r="133" spans="1:31" ht="16.2" thickBot="1" x14ac:dyDescent="0.35">
      <c r="A133" s="69"/>
      <c r="B133" s="162"/>
      <c r="C133" s="152"/>
      <c r="D133" s="69"/>
      <c r="E133" s="69"/>
      <c r="F133" s="69"/>
      <c r="G133" s="69"/>
      <c r="H133" s="69"/>
      <c r="I133" s="69"/>
      <c r="J133" s="69"/>
      <c r="K133" s="69"/>
      <c r="L133" s="69"/>
      <c r="M133" s="69"/>
      <c r="N133" s="75"/>
      <c r="O133" s="75"/>
      <c r="P133" s="75"/>
      <c r="Q133" s="75"/>
      <c r="R133" s="75"/>
      <c r="S133" s="75"/>
      <c r="T133" s="75"/>
      <c r="U133" s="75"/>
      <c r="V133" s="75"/>
      <c r="W133" s="75"/>
      <c r="X133" s="75"/>
      <c r="Y133" s="75"/>
      <c r="Z133" s="75"/>
      <c r="AA133" s="75"/>
      <c r="AB133" s="75"/>
      <c r="AC133" s="75"/>
      <c r="AD133" s="75"/>
      <c r="AE133" s="75"/>
    </row>
    <row r="134" spans="1:31" ht="16.2" thickBot="1" x14ac:dyDescent="0.35">
      <c r="A134" s="69"/>
      <c r="B134" s="162"/>
      <c r="C134" s="152"/>
      <c r="D134" s="69"/>
      <c r="E134" s="69"/>
      <c r="F134" s="69"/>
      <c r="G134" s="69"/>
      <c r="H134" s="69"/>
      <c r="I134" s="69"/>
      <c r="J134" s="69"/>
      <c r="K134" s="69"/>
      <c r="L134" s="69"/>
      <c r="M134" s="69"/>
      <c r="N134" s="75"/>
      <c r="O134" s="75"/>
      <c r="P134" s="75"/>
      <c r="Q134" s="75"/>
      <c r="R134" s="75"/>
      <c r="S134" s="75"/>
      <c r="T134" s="75"/>
      <c r="U134" s="75"/>
      <c r="V134" s="75"/>
      <c r="W134" s="75"/>
      <c r="X134" s="75"/>
      <c r="Y134" s="75"/>
      <c r="Z134" s="75"/>
      <c r="AA134" s="75"/>
      <c r="AB134" s="75"/>
      <c r="AC134" s="75"/>
      <c r="AD134" s="75"/>
      <c r="AE134" s="75"/>
    </row>
    <row r="135" spans="1:31" ht="16.2" thickBot="1" x14ac:dyDescent="0.35">
      <c r="A135" s="69"/>
      <c r="B135" s="162"/>
      <c r="C135" s="152"/>
      <c r="D135" s="69"/>
      <c r="E135" s="69"/>
      <c r="F135" s="69"/>
      <c r="G135" s="69"/>
      <c r="H135" s="69"/>
      <c r="I135" s="69"/>
      <c r="J135" s="69"/>
      <c r="K135" s="69"/>
      <c r="L135" s="69"/>
      <c r="M135" s="69"/>
      <c r="N135" s="75"/>
      <c r="O135" s="75"/>
      <c r="P135" s="75"/>
      <c r="Q135" s="75"/>
      <c r="R135" s="75"/>
      <c r="S135" s="75"/>
      <c r="T135" s="75"/>
      <c r="U135" s="75"/>
      <c r="V135" s="75"/>
      <c r="W135" s="75"/>
      <c r="X135" s="75"/>
      <c r="Y135" s="75"/>
      <c r="Z135" s="75"/>
      <c r="AA135" s="75"/>
      <c r="AB135" s="75"/>
      <c r="AC135" s="75"/>
      <c r="AD135" s="75"/>
      <c r="AE135" s="75"/>
    </row>
    <row r="136" spans="1:31" ht="16.2" thickBot="1" x14ac:dyDescent="0.35">
      <c r="A136" s="69"/>
      <c r="B136" s="162"/>
      <c r="C136" s="152"/>
      <c r="D136" s="69"/>
      <c r="E136" s="69"/>
      <c r="F136" s="69"/>
      <c r="G136" s="69"/>
      <c r="H136" s="69"/>
      <c r="I136" s="69"/>
      <c r="J136" s="69"/>
      <c r="K136" s="69"/>
      <c r="L136" s="69"/>
      <c r="M136" s="69"/>
      <c r="N136" s="75"/>
      <c r="O136" s="75"/>
      <c r="P136" s="75"/>
      <c r="Q136" s="75"/>
      <c r="R136" s="75"/>
      <c r="S136" s="75"/>
      <c r="T136" s="75"/>
      <c r="U136" s="75"/>
      <c r="V136" s="75"/>
      <c r="W136" s="75"/>
      <c r="X136" s="75"/>
      <c r="Y136" s="75"/>
      <c r="Z136" s="75"/>
      <c r="AA136" s="75"/>
      <c r="AB136" s="75"/>
      <c r="AC136" s="75"/>
      <c r="AD136" s="75"/>
      <c r="AE136" s="75"/>
    </row>
    <row r="137" spans="1:31" ht="16.2" thickBot="1" x14ac:dyDescent="0.35">
      <c r="A137" s="69"/>
      <c r="B137" s="162"/>
      <c r="C137" s="152"/>
      <c r="D137" s="69"/>
      <c r="E137" s="69"/>
      <c r="F137" s="69"/>
      <c r="G137" s="69"/>
      <c r="H137" s="69"/>
      <c r="I137" s="69"/>
      <c r="J137" s="69"/>
      <c r="K137" s="69"/>
      <c r="L137" s="69"/>
      <c r="M137" s="69"/>
      <c r="N137" s="75"/>
      <c r="O137" s="75"/>
      <c r="P137" s="75"/>
      <c r="Q137" s="75"/>
      <c r="R137" s="75"/>
      <c r="S137" s="75"/>
      <c r="T137" s="75"/>
      <c r="U137" s="75"/>
      <c r="V137" s="75"/>
      <c r="W137" s="75"/>
      <c r="X137" s="75"/>
      <c r="Y137" s="75"/>
      <c r="Z137" s="75"/>
      <c r="AA137" s="75"/>
      <c r="AB137" s="75"/>
      <c r="AC137" s="75"/>
      <c r="AD137" s="75"/>
      <c r="AE137" s="75"/>
    </row>
    <row r="138" spans="1:31" ht="16.2" thickBot="1" x14ac:dyDescent="0.35">
      <c r="A138" s="69"/>
      <c r="B138" s="162"/>
      <c r="C138" s="152"/>
      <c r="D138" s="69"/>
      <c r="E138" s="69"/>
      <c r="F138" s="69"/>
      <c r="G138" s="69"/>
      <c r="H138" s="69"/>
      <c r="I138" s="69"/>
      <c r="J138" s="69"/>
      <c r="K138" s="69"/>
      <c r="L138" s="69"/>
      <c r="M138" s="69"/>
      <c r="N138" s="75"/>
      <c r="O138" s="75"/>
      <c r="P138" s="75"/>
      <c r="Q138" s="75"/>
      <c r="R138" s="75"/>
      <c r="S138" s="75"/>
      <c r="T138" s="75"/>
      <c r="U138" s="75"/>
      <c r="V138" s="75"/>
      <c r="W138" s="75"/>
      <c r="X138" s="75"/>
      <c r="Y138" s="75"/>
      <c r="Z138" s="75"/>
      <c r="AA138" s="75"/>
      <c r="AB138" s="75"/>
      <c r="AC138" s="75"/>
      <c r="AD138" s="75"/>
      <c r="AE138" s="75"/>
    </row>
    <row r="139" spans="1:31" ht="16.2" thickBot="1" x14ac:dyDescent="0.35">
      <c r="A139" s="69"/>
      <c r="B139" s="162"/>
      <c r="C139" s="152"/>
      <c r="D139" s="69"/>
      <c r="E139" s="69"/>
      <c r="F139" s="69"/>
      <c r="G139" s="69"/>
      <c r="H139" s="69"/>
      <c r="I139" s="69"/>
      <c r="J139" s="69"/>
      <c r="K139" s="69"/>
      <c r="L139" s="69"/>
      <c r="M139" s="69"/>
      <c r="N139" s="75"/>
      <c r="O139" s="75"/>
      <c r="P139" s="75"/>
      <c r="Q139" s="75"/>
      <c r="R139" s="75"/>
      <c r="S139" s="75"/>
      <c r="T139" s="75"/>
      <c r="U139" s="75"/>
      <c r="V139" s="75"/>
      <c r="W139" s="75"/>
      <c r="X139" s="75"/>
      <c r="Y139" s="75"/>
      <c r="Z139" s="75"/>
      <c r="AA139" s="75"/>
      <c r="AB139" s="75"/>
      <c r="AC139" s="75"/>
      <c r="AD139" s="75"/>
      <c r="AE139" s="75"/>
    </row>
    <row r="140" spans="1:31" ht="16.2" thickBot="1" x14ac:dyDescent="0.35">
      <c r="A140" s="69"/>
      <c r="B140" s="162"/>
      <c r="C140" s="152"/>
      <c r="D140" s="69"/>
      <c r="E140" s="69"/>
      <c r="F140" s="69"/>
      <c r="G140" s="69"/>
      <c r="H140" s="69"/>
      <c r="I140" s="69"/>
      <c r="J140" s="69"/>
      <c r="K140" s="69"/>
      <c r="L140" s="69"/>
      <c r="M140" s="69"/>
      <c r="N140" s="75"/>
      <c r="O140" s="75"/>
      <c r="P140" s="75"/>
      <c r="Q140" s="75"/>
      <c r="R140" s="75"/>
      <c r="S140" s="75"/>
      <c r="T140" s="75"/>
      <c r="U140" s="75"/>
      <c r="V140" s="75"/>
      <c r="W140" s="75"/>
      <c r="X140" s="75"/>
      <c r="Y140" s="75"/>
      <c r="Z140" s="75"/>
      <c r="AA140" s="75"/>
      <c r="AB140" s="75"/>
      <c r="AC140" s="75"/>
      <c r="AD140" s="75"/>
      <c r="AE140" s="75"/>
    </row>
    <row r="141" spans="1:31" ht="16.2" thickBot="1" x14ac:dyDescent="0.35">
      <c r="A141" s="69"/>
      <c r="B141" s="162"/>
      <c r="C141" s="152"/>
      <c r="D141" s="69"/>
      <c r="E141" s="69"/>
      <c r="F141" s="69"/>
      <c r="G141" s="69"/>
      <c r="H141" s="69"/>
      <c r="I141" s="69"/>
      <c r="J141" s="69"/>
      <c r="K141" s="69"/>
      <c r="L141" s="69"/>
      <c r="M141" s="69"/>
      <c r="N141" s="75"/>
      <c r="O141" s="75"/>
      <c r="P141" s="75"/>
      <c r="Q141" s="75"/>
      <c r="R141" s="75"/>
      <c r="S141" s="75"/>
      <c r="T141" s="75"/>
      <c r="U141" s="75"/>
      <c r="V141" s="75"/>
      <c r="W141" s="75"/>
      <c r="X141" s="75"/>
      <c r="Y141" s="75"/>
      <c r="Z141" s="75"/>
      <c r="AA141" s="75"/>
      <c r="AB141" s="75"/>
      <c r="AC141" s="75"/>
      <c r="AD141" s="75"/>
      <c r="AE141" s="75"/>
    </row>
    <row r="142" spans="1:31" ht="16.2" thickBot="1" x14ac:dyDescent="0.35">
      <c r="A142" s="69"/>
      <c r="B142" s="162"/>
      <c r="C142" s="152"/>
      <c r="D142" s="69"/>
      <c r="E142" s="69"/>
      <c r="F142" s="69"/>
      <c r="G142" s="69"/>
      <c r="H142" s="69"/>
      <c r="I142" s="69"/>
      <c r="J142" s="69"/>
      <c r="K142" s="69"/>
      <c r="L142" s="69"/>
      <c r="M142" s="69"/>
      <c r="N142" s="75"/>
      <c r="O142" s="75"/>
      <c r="P142" s="75"/>
      <c r="Q142" s="75"/>
      <c r="R142" s="75"/>
      <c r="S142" s="75"/>
      <c r="T142" s="75"/>
      <c r="U142" s="75"/>
      <c r="V142" s="75"/>
      <c r="W142" s="75"/>
      <c r="X142" s="75"/>
      <c r="Y142" s="75"/>
      <c r="Z142" s="75"/>
      <c r="AA142" s="75"/>
      <c r="AB142" s="75"/>
      <c r="AC142" s="75"/>
      <c r="AD142" s="75"/>
      <c r="AE142" s="75"/>
    </row>
    <row r="143" spans="1:31" ht="16.2" thickBot="1" x14ac:dyDescent="0.35">
      <c r="A143" s="69"/>
      <c r="B143" s="162"/>
      <c r="C143" s="152"/>
      <c r="D143" s="69"/>
      <c r="E143" s="69"/>
      <c r="F143" s="69"/>
      <c r="G143" s="69"/>
      <c r="H143" s="69"/>
      <c r="I143" s="69"/>
      <c r="J143" s="69"/>
      <c r="K143" s="69"/>
      <c r="L143" s="69"/>
      <c r="M143" s="69"/>
      <c r="N143" s="75"/>
      <c r="O143" s="75"/>
      <c r="P143" s="75"/>
      <c r="Q143" s="75"/>
      <c r="R143" s="75"/>
      <c r="S143" s="75"/>
      <c r="T143" s="75"/>
      <c r="U143" s="75"/>
      <c r="V143" s="75"/>
      <c r="W143" s="75"/>
      <c r="X143" s="75"/>
      <c r="Y143" s="75"/>
      <c r="Z143" s="75"/>
      <c r="AA143" s="75"/>
      <c r="AB143" s="75"/>
      <c r="AC143" s="75"/>
      <c r="AD143" s="75"/>
      <c r="AE143" s="75"/>
    </row>
    <row r="144" spans="1:31" ht="16.2" thickBot="1" x14ac:dyDescent="0.35">
      <c r="A144" s="69"/>
      <c r="B144" s="162"/>
      <c r="C144" s="152"/>
      <c r="D144" s="69"/>
      <c r="E144" s="69"/>
      <c r="F144" s="69"/>
      <c r="G144" s="69"/>
      <c r="H144" s="69"/>
      <c r="I144" s="69"/>
      <c r="J144" s="69"/>
      <c r="K144" s="69"/>
      <c r="L144" s="69"/>
      <c r="M144" s="69"/>
      <c r="N144" s="75"/>
      <c r="O144" s="75"/>
      <c r="P144" s="75"/>
      <c r="Q144" s="75"/>
      <c r="R144" s="75"/>
      <c r="S144" s="75"/>
      <c r="T144" s="75"/>
      <c r="U144" s="75"/>
      <c r="V144" s="75"/>
      <c r="W144" s="75"/>
      <c r="X144" s="75"/>
      <c r="Y144" s="75"/>
      <c r="Z144" s="75"/>
      <c r="AA144" s="75"/>
      <c r="AB144" s="75"/>
      <c r="AC144" s="75"/>
      <c r="AD144" s="75"/>
      <c r="AE144" s="75"/>
    </row>
    <row r="145" spans="1:31" ht="16.2" thickBot="1" x14ac:dyDescent="0.35">
      <c r="A145" s="69"/>
      <c r="B145" s="162"/>
      <c r="C145" s="152"/>
      <c r="D145" s="69"/>
      <c r="E145" s="69"/>
      <c r="F145" s="69"/>
      <c r="G145" s="69"/>
      <c r="H145" s="69"/>
      <c r="I145" s="69"/>
      <c r="J145" s="69"/>
      <c r="K145" s="69"/>
      <c r="L145" s="69"/>
      <c r="M145" s="69"/>
      <c r="N145" s="75"/>
      <c r="O145" s="75"/>
      <c r="P145" s="75"/>
      <c r="Q145" s="75"/>
      <c r="R145" s="75"/>
      <c r="S145" s="75"/>
      <c r="T145" s="75"/>
      <c r="U145" s="75"/>
      <c r="V145" s="75"/>
      <c r="W145" s="75"/>
      <c r="X145" s="75"/>
      <c r="Y145" s="75"/>
      <c r="Z145" s="75"/>
      <c r="AA145" s="75"/>
      <c r="AB145" s="75"/>
      <c r="AC145" s="75"/>
      <c r="AD145" s="75"/>
      <c r="AE145" s="75"/>
    </row>
    <row r="146" spans="1:31" ht="16.2" thickBot="1" x14ac:dyDescent="0.35">
      <c r="A146" s="69"/>
      <c r="B146" s="162"/>
      <c r="C146" s="152"/>
      <c r="D146" s="69"/>
      <c r="E146" s="69"/>
      <c r="F146" s="69"/>
      <c r="G146" s="69"/>
      <c r="H146" s="69"/>
      <c r="I146" s="69"/>
      <c r="J146" s="69"/>
      <c r="K146" s="69"/>
      <c r="L146" s="69"/>
      <c r="M146" s="69"/>
      <c r="N146" s="75"/>
      <c r="O146" s="75"/>
      <c r="P146" s="75"/>
      <c r="Q146" s="75"/>
      <c r="R146" s="75"/>
      <c r="S146" s="75"/>
      <c r="T146" s="75"/>
      <c r="U146" s="75"/>
      <c r="V146" s="75"/>
      <c r="W146" s="75"/>
      <c r="X146" s="75"/>
      <c r="Y146" s="75"/>
      <c r="Z146" s="75"/>
      <c r="AA146" s="75"/>
      <c r="AB146" s="75"/>
      <c r="AC146" s="75"/>
      <c r="AD146" s="75"/>
      <c r="AE146" s="75"/>
    </row>
    <row r="147" spans="1:31" ht="16.2" thickBot="1" x14ac:dyDescent="0.35">
      <c r="A147" s="69"/>
      <c r="B147" s="162"/>
      <c r="C147" s="152"/>
      <c r="D147" s="69"/>
      <c r="E147" s="69"/>
      <c r="F147" s="69"/>
      <c r="G147" s="69"/>
      <c r="H147" s="69"/>
      <c r="I147" s="69"/>
      <c r="J147" s="69"/>
      <c r="K147" s="69"/>
      <c r="L147" s="69"/>
      <c r="M147" s="69"/>
      <c r="N147" s="75"/>
      <c r="O147" s="75"/>
      <c r="P147" s="75"/>
      <c r="Q147" s="75"/>
      <c r="R147" s="75"/>
      <c r="S147" s="75"/>
      <c r="T147" s="75"/>
      <c r="U147" s="75"/>
      <c r="V147" s="75"/>
      <c r="W147" s="75"/>
      <c r="X147" s="75"/>
      <c r="Y147" s="75"/>
      <c r="Z147" s="75"/>
      <c r="AA147" s="75"/>
      <c r="AB147" s="75"/>
      <c r="AC147" s="75"/>
      <c r="AD147" s="75"/>
      <c r="AE147" s="75"/>
    </row>
    <row r="148" spans="1:31" ht="16.2" thickBot="1" x14ac:dyDescent="0.35">
      <c r="A148" s="69"/>
      <c r="B148" s="162"/>
      <c r="C148" s="152"/>
      <c r="D148" s="69"/>
      <c r="E148" s="69"/>
      <c r="F148" s="69"/>
      <c r="G148" s="69"/>
      <c r="H148" s="69"/>
      <c r="I148" s="69"/>
      <c r="J148" s="69"/>
      <c r="K148" s="69"/>
      <c r="L148" s="69"/>
      <c r="M148" s="69"/>
      <c r="N148" s="75"/>
      <c r="O148" s="75"/>
      <c r="P148" s="75"/>
      <c r="Q148" s="75"/>
      <c r="R148" s="75"/>
      <c r="S148" s="75"/>
      <c r="T148" s="75"/>
      <c r="U148" s="75"/>
      <c r="V148" s="75"/>
      <c r="W148" s="75"/>
      <c r="X148" s="75"/>
      <c r="Y148" s="75"/>
      <c r="Z148" s="75"/>
      <c r="AA148" s="75"/>
      <c r="AB148" s="75"/>
      <c r="AC148" s="75"/>
      <c r="AD148" s="75"/>
      <c r="AE148" s="75"/>
    </row>
    <row r="149" spans="1:31" ht="16.2" thickBot="1" x14ac:dyDescent="0.35">
      <c r="A149" s="69"/>
      <c r="B149" s="162"/>
      <c r="C149" s="152"/>
      <c r="D149" s="69"/>
      <c r="E149" s="69"/>
      <c r="F149" s="69"/>
      <c r="G149" s="69"/>
      <c r="H149" s="69"/>
      <c r="I149" s="69"/>
      <c r="J149" s="69"/>
      <c r="K149" s="69"/>
      <c r="L149" s="69"/>
      <c r="M149" s="69"/>
      <c r="N149" s="75"/>
      <c r="O149" s="75"/>
      <c r="P149" s="75"/>
      <c r="Q149" s="75"/>
      <c r="R149" s="75"/>
      <c r="S149" s="75"/>
      <c r="T149" s="75"/>
      <c r="U149" s="75"/>
      <c r="V149" s="75"/>
      <c r="W149" s="75"/>
      <c r="X149" s="75"/>
      <c r="Y149" s="75"/>
      <c r="Z149" s="75"/>
      <c r="AA149" s="75"/>
      <c r="AB149" s="75"/>
      <c r="AC149" s="75"/>
      <c r="AD149" s="75"/>
      <c r="AE149" s="75"/>
    </row>
    <row r="150" spans="1:31" ht="16.2" thickBot="1" x14ac:dyDescent="0.35">
      <c r="A150" s="69"/>
      <c r="B150" s="162"/>
      <c r="C150" s="152"/>
      <c r="D150" s="69"/>
      <c r="E150" s="69"/>
      <c r="F150" s="69"/>
      <c r="G150" s="69"/>
      <c r="H150" s="69"/>
      <c r="I150" s="69"/>
      <c r="J150" s="69"/>
      <c r="K150" s="69"/>
      <c r="L150" s="69"/>
      <c r="M150" s="69"/>
      <c r="N150" s="75"/>
      <c r="O150" s="75"/>
      <c r="P150" s="75"/>
      <c r="Q150" s="75"/>
      <c r="R150" s="75"/>
      <c r="S150" s="75"/>
      <c r="T150" s="75"/>
      <c r="U150" s="75"/>
      <c r="V150" s="75"/>
      <c r="W150" s="75"/>
      <c r="X150" s="75"/>
      <c r="Y150" s="75"/>
      <c r="Z150" s="75"/>
      <c r="AA150" s="75"/>
      <c r="AB150" s="75"/>
      <c r="AC150" s="75"/>
      <c r="AD150" s="75"/>
      <c r="AE150" s="75"/>
    </row>
    <row r="151" spans="1:31" ht="16.2" thickBot="1" x14ac:dyDescent="0.35">
      <c r="A151" s="69"/>
      <c r="B151" s="162"/>
      <c r="C151" s="152"/>
      <c r="D151" s="69"/>
      <c r="E151" s="69"/>
      <c r="F151" s="69"/>
      <c r="G151" s="69"/>
      <c r="H151" s="69"/>
      <c r="I151" s="69"/>
      <c r="J151" s="69"/>
      <c r="K151" s="69"/>
      <c r="L151" s="69"/>
      <c r="M151" s="69"/>
      <c r="N151" s="75"/>
      <c r="O151" s="75"/>
      <c r="P151" s="75"/>
      <c r="Q151" s="75"/>
      <c r="R151" s="75"/>
      <c r="S151" s="75"/>
      <c r="T151" s="75"/>
      <c r="U151" s="75"/>
      <c r="V151" s="75"/>
      <c r="W151" s="75"/>
      <c r="X151" s="75"/>
      <c r="Y151" s="75"/>
      <c r="Z151" s="75"/>
      <c r="AA151" s="75"/>
      <c r="AB151" s="75"/>
      <c r="AC151" s="75"/>
      <c r="AD151" s="75"/>
      <c r="AE151" s="75"/>
    </row>
    <row r="152" spans="1:31" ht="16.2" thickBot="1" x14ac:dyDescent="0.35">
      <c r="A152" s="69"/>
      <c r="B152" s="162"/>
      <c r="C152" s="152"/>
      <c r="D152" s="69"/>
      <c r="E152" s="69"/>
      <c r="F152" s="69"/>
      <c r="G152" s="69"/>
      <c r="H152" s="69"/>
      <c r="I152" s="69"/>
      <c r="J152" s="69"/>
      <c r="K152" s="69"/>
      <c r="L152" s="69"/>
      <c r="M152" s="69"/>
      <c r="N152" s="75"/>
      <c r="O152" s="75"/>
      <c r="P152" s="75"/>
      <c r="Q152" s="75"/>
      <c r="R152" s="75"/>
      <c r="S152" s="75"/>
      <c r="T152" s="75"/>
      <c r="U152" s="75"/>
      <c r="V152" s="75"/>
      <c r="W152" s="75"/>
      <c r="X152" s="75"/>
      <c r="Y152" s="75"/>
      <c r="Z152" s="75"/>
      <c r="AA152" s="75"/>
      <c r="AB152" s="75"/>
      <c r="AC152" s="75"/>
      <c r="AD152" s="75"/>
      <c r="AE152" s="75"/>
    </row>
    <row r="153" spans="1:31" ht="16.2" thickBot="1" x14ac:dyDescent="0.35">
      <c r="A153" s="69"/>
      <c r="B153" s="162"/>
      <c r="C153" s="152"/>
      <c r="D153" s="69"/>
      <c r="E153" s="69"/>
      <c r="F153" s="69"/>
      <c r="G153" s="69"/>
      <c r="H153" s="69"/>
      <c r="I153" s="69"/>
      <c r="J153" s="69"/>
      <c r="K153" s="69"/>
      <c r="L153" s="69"/>
      <c r="M153" s="69"/>
      <c r="N153" s="75"/>
      <c r="O153" s="75"/>
      <c r="P153" s="75"/>
      <c r="Q153" s="75"/>
      <c r="R153" s="75"/>
      <c r="S153" s="75"/>
      <c r="T153" s="75"/>
      <c r="U153" s="75"/>
      <c r="V153" s="75"/>
      <c r="W153" s="75"/>
      <c r="X153" s="75"/>
      <c r="Y153" s="75"/>
      <c r="Z153" s="75"/>
      <c r="AA153" s="75"/>
      <c r="AB153" s="75"/>
      <c r="AC153" s="75"/>
      <c r="AD153" s="75"/>
      <c r="AE153" s="75"/>
    </row>
    <row r="154" spans="1:31" ht="16.2" thickBot="1" x14ac:dyDescent="0.35">
      <c r="A154" s="69"/>
      <c r="B154" s="162"/>
      <c r="C154" s="152"/>
      <c r="D154" s="69"/>
      <c r="E154" s="69"/>
      <c r="F154" s="69"/>
      <c r="G154" s="69"/>
      <c r="H154" s="69"/>
      <c r="I154" s="69"/>
      <c r="J154" s="69"/>
      <c r="K154" s="69"/>
      <c r="L154" s="69"/>
      <c r="M154" s="69"/>
      <c r="N154" s="75"/>
      <c r="O154" s="75"/>
      <c r="P154" s="75"/>
      <c r="Q154" s="75"/>
      <c r="R154" s="75"/>
      <c r="S154" s="75"/>
      <c r="T154" s="75"/>
      <c r="U154" s="75"/>
      <c r="V154" s="75"/>
      <c r="W154" s="75"/>
      <c r="X154" s="75"/>
      <c r="Y154" s="75"/>
      <c r="Z154" s="75"/>
      <c r="AA154" s="75"/>
      <c r="AB154" s="75"/>
      <c r="AC154" s="75"/>
      <c r="AD154" s="75"/>
      <c r="AE154" s="75"/>
    </row>
    <row r="155" spans="1:31" ht="16.2" thickBot="1" x14ac:dyDescent="0.35">
      <c r="A155" s="69"/>
      <c r="B155" s="162"/>
      <c r="C155" s="152"/>
      <c r="D155" s="69"/>
      <c r="E155" s="69"/>
      <c r="F155" s="69"/>
      <c r="G155" s="69"/>
      <c r="H155" s="69"/>
      <c r="I155" s="69"/>
      <c r="J155" s="69"/>
      <c r="K155" s="69"/>
      <c r="L155" s="69"/>
      <c r="M155" s="69"/>
      <c r="N155" s="75"/>
      <c r="O155" s="75"/>
      <c r="P155" s="75"/>
      <c r="Q155" s="75"/>
      <c r="R155" s="75"/>
      <c r="S155" s="75"/>
      <c r="T155" s="75"/>
      <c r="U155" s="75"/>
      <c r="V155" s="75"/>
      <c r="W155" s="75"/>
      <c r="X155" s="75"/>
      <c r="Y155" s="75"/>
      <c r="Z155" s="75"/>
      <c r="AA155" s="75"/>
      <c r="AB155" s="75"/>
      <c r="AC155" s="75"/>
      <c r="AD155" s="75"/>
      <c r="AE155" s="75"/>
    </row>
    <row r="156" spans="1:31" ht="16.2" thickBot="1" x14ac:dyDescent="0.35">
      <c r="A156" s="69"/>
      <c r="B156" s="162"/>
      <c r="C156" s="152"/>
      <c r="D156" s="69"/>
      <c r="E156" s="69"/>
      <c r="F156" s="69"/>
      <c r="G156" s="69"/>
      <c r="H156" s="69"/>
      <c r="I156" s="69"/>
      <c r="J156" s="69"/>
      <c r="K156" s="69"/>
      <c r="L156" s="69"/>
      <c r="M156" s="69"/>
      <c r="N156" s="75"/>
      <c r="O156" s="75"/>
      <c r="P156" s="75"/>
      <c r="Q156" s="75"/>
      <c r="R156" s="75"/>
      <c r="S156" s="75"/>
      <c r="T156" s="75"/>
      <c r="U156" s="75"/>
      <c r="V156" s="75"/>
      <c r="W156" s="75"/>
      <c r="X156" s="75"/>
      <c r="Y156" s="75"/>
      <c r="Z156" s="75"/>
      <c r="AA156" s="75"/>
      <c r="AB156" s="75"/>
      <c r="AC156" s="75"/>
      <c r="AD156" s="75"/>
      <c r="AE156" s="75"/>
    </row>
    <row r="157" spans="1:31" ht="16.2" thickBot="1" x14ac:dyDescent="0.35">
      <c r="A157" s="69"/>
      <c r="B157" s="162"/>
      <c r="C157" s="152"/>
      <c r="D157" s="69"/>
      <c r="E157" s="69"/>
      <c r="F157" s="69"/>
      <c r="G157" s="69"/>
      <c r="H157" s="69"/>
      <c r="I157" s="69"/>
      <c r="J157" s="69"/>
      <c r="K157" s="69"/>
      <c r="L157" s="69"/>
      <c r="M157" s="69"/>
      <c r="N157" s="75"/>
      <c r="O157" s="75"/>
      <c r="P157" s="75"/>
      <c r="Q157" s="75"/>
      <c r="R157" s="75"/>
      <c r="S157" s="75"/>
      <c r="T157" s="75"/>
      <c r="U157" s="75"/>
      <c r="V157" s="75"/>
      <c r="W157" s="75"/>
      <c r="X157" s="75"/>
      <c r="Y157" s="75"/>
      <c r="Z157" s="75"/>
      <c r="AA157" s="75"/>
      <c r="AB157" s="75"/>
      <c r="AC157" s="75"/>
      <c r="AD157" s="75"/>
      <c r="AE157" s="75"/>
    </row>
    <row r="158" spans="1:31" ht="16.2" thickBot="1" x14ac:dyDescent="0.35">
      <c r="A158" s="69"/>
      <c r="B158" s="162"/>
      <c r="C158" s="152"/>
      <c r="D158" s="69"/>
      <c r="E158" s="69"/>
      <c r="F158" s="69"/>
      <c r="G158" s="69"/>
      <c r="H158" s="69"/>
      <c r="I158" s="69"/>
      <c r="J158" s="69"/>
      <c r="K158" s="69"/>
      <c r="L158" s="69"/>
      <c r="M158" s="69"/>
      <c r="N158" s="75"/>
      <c r="O158" s="75"/>
      <c r="P158" s="75"/>
      <c r="Q158" s="75"/>
      <c r="R158" s="75"/>
      <c r="S158" s="75"/>
      <c r="T158" s="75"/>
      <c r="U158" s="75"/>
      <c r="V158" s="75"/>
      <c r="W158" s="75"/>
      <c r="X158" s="75"/>
      <c r="Y158" s="75"/>
      <c r="Z158" s="75"/>
      <c r="AA158" s="75"/>
      <c r="AB158" s="75"/>
      <c r="AC158" s="75"/>
      <c r="AD158" s="75"/>
      <c r="AE158" s="75"/>
    </row>
    <row r="159" spans="1:31" ht="16.2" thickBot="1" x14ac:dyDescent="0.35">
      <c r="A159" s="69"/>
      <c r="B159" s="162"/>
      <c r="C159" s="152"/>
      <c r="D159" s="69"/>
      <c r="E159" s="69"/>
      <c r="F159" s="69"/>
      <c r="G159" s="69"/>
      <c r="H159" s="69"/>
      <c r="I159" s="69"/>
      <c r="J159" s="69"/>
      <c r="K159" s="69"/>
      <c r="L159" s="69"/>
      <c r="M159" s="69"/>
      <c r="N159" s="75"/>
      <c r="O159" s="75"/>
      <c r="P159" s="75"/>
      <c r="Q159" s="75"/>
      <c r="R159" s="75"/>
      <c r="S159" s="75"/>
      <c r="T159" s="75"/>
      <c r="U159" s="75"/>
      <c r="V159" s="75"/>
      <c r="W159" s="75"/>
      <c r="X159" s="75"/>
      <c r="Y159" s="75"/>
      <c r="Z159" s="75"/>
      <c r="AA159" s="75"/>
      <c r="AB159" s="75"/>
      <c r="AC159" s="75"/>
      <c r="AD159" s="75"/>
      <c r="AE159" s="75"/>
    </row>
    <row r="160" spans="1:31" ht="16.2" thickBot="1" x14ac:dyDescent="0.35">
      <c r="A160" s="69"/>
      <c r="B160" s="162"/>
      <c r="C160" s="152"/>
      <c r="D160" s="69"/>
      <c r="E160" s="69"/>
      <c r="F160" s="69"/>
      <c r="G160" s="69"/>
      <c r="H160" s="69"/>
      <c r="I160" s="69"/>
      <c r="J160" s="69"/>
      <c r="K160" s="69"/>
      <c r="L160" s="69"/>
      <c r="M160" s="69"/>
      <c r="N160" s="75"/>
      <c r="O160" s="75"/>
      <c r="P160" s="75"/>
      <c r="Q160" s="75"/>
      <c r="R160" s="75"/>
      <c r="S160" s="75"/>
      <c r="T160" s="75"/>
      <c r="U160" s="75"/>
      <c r="V160" s="75"/>
      <c r="W160" s="75"/>
      <c r="X160" s="75"/>
      <c r="Y160" s="75"/>
      <c r="Z160" s="75"/>
      <c r="AA160" s="75"/>
      <c r="AB160" s="75"/>
      <c r="AC160" s="75"/>
      <c r="AD160" s="75"/>
      <c r="AE160" s="75"/>
    </row>
    <row r="161" spans="1:31" ht="16.2" thickBot="1" x14ac:dyDescent="0.35">
      <c r="A161" s="69"/>
      <c r="B161" s="162"/>
      <c r="C161" s="152"/>
      <c r="D161" s="69"/>
      <c r="E161" s="69"/>
      <c r="F161" s="69"/>
      <c r="G161" s="69"/>
      <c r="H161" s="69"/>
      <c r="I161" s="69"/>
      <c r="J161" s="69"/>
      <c r="K161" s="69"/>
      <c r="L161" s="69"/>
      <c r="M161" s="69"/>
      <c r="N161" s="75"/>
      <c r="O161" s="75"/>
      <c r="P161" s="75"/>
      <c r="Q161" s="75"/>
      <c r="R161" s="75"/>
      <c r="S161" s="75"/>
      <c r="T161" s="75"/>
      <c r="U161" s="75"/>
      <c r="V161" s="75"/>
      <c r="W161" s="75"/>
      <c r="X161" s="75"/>
      <c r="Y161" s="75"/>
      <c r="Z161" s="75"/>
      <c r="AA161" s="75"/>
      <c r="AB161" s="75"/>
      <c r="AC161" s="75"/>
      <c r="AD161" s="75"/>
      <c r="AE161" s="75"/>
    </row>
    <row r="162" spans="1:31" ht="16.2" thickBot="1" x14ac:dyDescent="0.35">
      <c r="A162" s="69"/>
      <c r="B162" s="162"/>
      <c r="C162" s="152"/>
      <c r="D162" s="69"/>
      <c r="E162" s="69"/>
      <c r="F162" s="69"/>
      <c r="G162" s="69"/>
      <c r="H162" s="69"/>
      <c r="I162" s="69"/>
      <c r="J162" s="69"/>
      <c r="K162" s="69"/>
      <c r="L162" s="69"/>
      <c r="M162" s="69"/>
      <c r="N162" s="75"/>
      <c r="O162" s="75"/>
      <c r="P162" s="75"/>
      <c r="Q162" s="75"/>
      <c r="R162" s="75"/>
      <c r="S162" s="75"/>
      <c r="T162" s="75"/>
      <c r="U162" s="75"/>
      <c r="V162" s="75"/>
      <c r="W162" s="75"/>
      <c r="X162" s="75"/>
      <c r="Y162" s="75"/>
      <c r="Z162" s="75"/>
      <c r="AA162" s="75"/>
      <c r="AB162" s="75"/>
      <c r="AC162" s="75"/>
      <c r="AD162" s="75"/>
      <c r="AE162" s="75"/>
    </row>
    <row r="163" spans="1:31" ht="16.2" thickBot="1" x14ac:dyDescent="0.35">
      <c r="A163" s="69"/>
      <c r="B163" s="162"/>
      <c r="C163" s="152"/>
      <c r="D163" s="69"/>
      <c r="E163" s="69"/>
      <c r="F163" s="69"/>
      <c r="G163" s="69"/>
      <c r="H163" s="69"/>
      <c r="I163" s="69"/>
      <c r="J163" s="69"/>
      <c r="K163" s="69"/>
      <c r="L163" s="69"/>
      <c r="M163" s="69"/>
      <c r="N163" s="75"/>
      <c r="O163" s="75"/>
      <c r="P163" s="75"/>
      <c r="Q163" s="75"/>
      <c r="R163" s="75"/>
      <c r="S163" s="75"/>
      <c r="T163" s="75"/>
      <c r="U163" s="75"/>
      <c r="V163" s="75"/>
      <c r="W163" s="75"/>
      <c r="X163" s="75"/>
      <c r="Y163" s="75"/>
      <c r="Z163" s="75"/>
      <c r="AA163" s="75"/>
      <c r="AB163" s="75"/>
      <c r="AC163" s="75"/>
      <c r="AD163" s="75"/>
      <c r="AE163" s="75"/>
    </row>
    <row r="164" spans="1:31" ht="16.2" thickBot="1" x14ac:dyDescent="0.35">
      <c r="A164" s="69"/>
      <c r="B164" s="162"/>
      <c r="C164" s="152"/>
      <c r="D164" s="69"/>
      <c r="E164" s="69"/>
      <c r="F164" s="69"/>
      <c r="G164" s="69"/>
      <c r="H164" s="69"/>
      <c r="I164" s="69"/>
      <c r="J164" s="69"/>
      <c r="K164" s="69"/>
      <c r="L164" s="69"/>
      <c r="M164" s="69"/>
      <c r="N164" s="75"/>
      <c r="O164" s="75"/>
      <c r="P164" s="75"/>
      <c r="Q164" s="75"/>
      <c r="R164" s="75"/>
      <c r="S164" s="75"/>
      <c r="T164" s="75"/>
      <c r="U164" s="75"/>
      <c r="V164" s="75"/>
      <c r="W164" s="75"/>
      <c r="X164" s="75"/>
      <c r="Y164" s="75"/>
      <c r="Z164" s="75"/>
      <c r="AA164" s="75"/>
      <c r="AB164" s="75"/>
      <c r="AC164" s="75"/>
      <c r="AD164" s="75"/>
      <c r="AE164" s="75"/>
    </row>
    <row r="165" spans="1:31" ht="16.2" thickBot="1" x14ac:dyDescent="0.35">
      <c r="A165" s="69"/>
      <c r="B165" s="162"/>
      <c r="C165" s="152"/>
      <c r="D165" s="69"/>
      <c r="E165" s="69"/>
      <c r="F165" s="69"/>
      <c r="G165" s="69"/>
      <c r="H165" s="69"/>
      <c r="I165" s="69"/>
      <c r="J165" s="69"/>
      <c r="K165" s="69"/>
      <c r="L165" s="69"/>
      <c r="M165" s="69"/>
      <c r="N165" s="75"/>
      <c r="O165" s="75"/>
      <c r="P165" s="75"/>
      <c r="Q165" s="75"/>
      <c r="R165" s="75"/>
      <c r="S165" s="75"/>
      <c r="T165" s="75"/>
      <c r="U165" s="75"/>
      <c r="V165" s="75"/>
      <c r="W165" s="75"/>
      <c r="X165" s="75"/>
      <c r="Y165" s="75"/>
      <c r="Z165" s="75"/>
      <c r="AA165" s="75"/>
      <c r="AB165" s="75"/>
      <c r="AC165" s="75"/>
      <c r="AD165" s="75"/>
      <c r="AE165" s="75"/>
    </row>
    <row r="166" spans="1:31" ht="16.2" thickBot="1" x14ac:dyDescent="0.35">
      <c r="A166" s="69"/>
      <c r="B166" s="162"/>
      <c r="C166" s="152"/>
      <c r="D166" s="69"/>
      <c r="E166" s="69"/>
      <c r="F166" s="69"/>
      <c r="G166" s="69"/>
      <c r="H166" s="69"/>
      <c r="I166" s="69"/>
      <c r="J166" s="69"/>
      <c r="K166" s="69"/>
      <c r="L166" s="69"/>
      <c r="M166" s="69"/>
      <c r="N166" s="75"/>
      <c r="O166" s="75"/>
      <c r="P166" s="75"/>
      <c r="Q166" s="75"/>
      <c r="R166" s="75"/>
      <c r="S166" s="75"/>
      <c r="T166" s="75"/>
      <c r="U166" s="75"/>
      <c r="V166" s="75"/>
      <c r="W166" s="75"/>
      <c r="X166" s="75"/>
      <c r="Y166" s="75"/>
      <c r="Z166" s="75"/>
      <c r="AA166" s="75"/>
      <c r="AB166" s="75"/>
      <c r="AC166" s="75"/>
      <c r="AD166" s="75"/>
      <c r="AE166" s="75"/>
    </row>
    <row r="167" spans="1:31" ht="16.2" thickBot="1" x14ac:dyDescent="0.35">
      <c r="A167" s="69"/>
      <c r="B167" s="162"/>
      <c r="C167" s="152"/>
      <c r="D167" s="69"/>
      <c r="E167" s="69"/>
      <c r="F167" s="69"/>
      <c r="G167" s="69"/>
      <c r="H167" s="69"/>
      <c r="I167" s="69"/>
      <c r="J167" s="69"/>
      <c r="K167" s="69"/>
      <c r="L167" s="69"/>
      <c r="M167" s="69"/>
      <c r="N167" s="75"/>
      <c r="O167" s="75"/>
      <c r="P167" s="75"/>
      <c r="Q167" s="75"/>
      <c r="R167" s="75"/>
      <c r="S167" s="75"/>
      <c r="T167" s="75"/>
      <c r="U167" s="75"/>
      <c r="V167" s="75"/>
      <c r="W167" s="75"/>
      <c r="X167" s="75"/>
      <c r="Y167" s="75"/>
      <c r="Z167" s="75"/>
      <c r="AA167" s="75"/>
      <c r="AB167" s="75"/>
      <c r="AC167" s="75"/>
      <c r="AD167" s="75"/>
      <c r="AE167" s="75"/>
    </row>
    <row r="168" spans="1:31" ht="16.2" thickBot="1" x14ac:dyDescent="0.35">
      <c r="A168" s="69"/>
      <c r="B168" s="162"/>
      <c r="C168" s="152"/>
      <c r="D168" s="69"/>
      <c r="E168" s="69"/>
      <c r="F168" s="69"/>
      <c r="G168" s="69"/>
      <c r="H168" s="69"/>
      <c r="I168" s="69"/>
      <c r="J168" s="69"/>
      <c r="K168" s="69"/>
      <c r="L168" s="69"/>
      <c r="M168" s="69"/>
      <c r="N168" s="75"/>
      <c r="O168" s="75"/>
      <c r="P168" s="75"/>
      <c r="Q168" s="75"/>
      <c r="R168" s="75"/>
      <c r="S168" s="75"/>
      <c r="T168" s="75"/>
      <c r="U168" s="75"/>
      <c r="V168" s="75"/>
      <c r="W168" s="75"/>
      <c r="X168" s="75"/>
      <c r="Y168" s="75"/>
      <c r="Z168" s="75"/>
      <c r="AA168" s="75"/>
      <c r="AB168" s="75"/>
      <c r="AC168" s="75"/>
      <c r="AD168" s="75"/>
      <c r="AE168" s="75"/>
    </row>
    <row r="169" spans="1:31" ht="16.2" thickBot="1" x14ac:dyDescent="0.35">
      <c r="A169" s="69"/>
      <c r="B169" s="162"/>
      <c r="C169" s="152"/>
      <c r="D169" s="69"/>
      <c r="E169" s="69"/>
      <c r="F169" s="69"/>
      <c r="G169" s="69"/>
      <c r="H169" s="69"/>
      <c r="I169" s="69"/>
      <c r="J169" s="69"/>
      <c r="K169" s="69"/>
      <c r="L169" s="69"/>
      <c r="M169" s="69"/>
      <c r="N169" s="75"/>
      <c r="O169" s="75"/>
      <c r="P169" s="75"/>
      <c r="Q169" s="75"/>
      <c r="R169" s="75"/>
      <c r="S169" s="75"/>
      <c r="T169" s="75"/>
      <c r="U169" s="75"/>
      <c r="V169" s="75"/>
      <c r="W169" s="75"/>
      <c r="X169" s="75"/>
      <c r="Y169" s="75"/>
      <c r="Z169" s="75"/>
      <c r="AA169" s="75"/>
      <c r="AB169" s="75"/>
      <c r="AC169" s="75"/>
      <c r="AD169" s="75"/>
      <c r="AE169" s="75"/>
    </row>
    <row r="170" spans="1:31" ht="16.2" thickBot="1" x14ac:dyDescent="0.35">
      <c r="A170" s="69"/>
      <c r="B170" s="162"/>
      <c r="C170" s="152"/>
      <c r="D170" s="69"/>
      <c r="E170" s="69"/>
      <c r="F170" s="69"/>
      <c r="G170" s="69"/>
      <c r="H170" s="69"/>
      <c r="I170" s="69"/>
      <c r="J170" s="69"/>
      <c r="K170" s="69"/>
      <c r="L170" s="69"/>
      <c r="M170" s="69"/>
      <c r="N170" s="75"/>
      <c r="O170" s="75"/>
      <c r="P170" s="75"/>
      <c r="Q170" s="75"/>
      <c r="R170" s="75"/>
      <c r="S170" s="75"/>
      <c r="T170" s="75"/>
      <c r="U170" s="75"/>
      <c r="V170" s="75"/>
      <c r="W170" s="75"/>
      <c r="X170" s="75"/>
      <c r="Y170" s="75"/>
      <c r="Z170" s="75"/>
      <c r="AA170" s="75"/>
      <c r="AB170" s="75"/>
      <c r="AC170" s="75"/>
      <c r="AD170" s="75"/>
      <c r="AE170" s="75"/>
    </row>
    <row r="171" spans="1:31" ht="16.2" thickBot="1" x14ac:dyDescent="0.35">
      <c r="A171" s="69"/>
      <c r="B171" s="162"/>
      <c r="C171" s="152"/>
      <c r="D171" s="69"/>
      <c r="E171" s="69"/>
      <c r="F171" s="69"/>
      <c r="G171" s="69"/>
      <c r="H171" s="69"/>
      <c r="I171" s="69"/>
      <c r="J171" s="69"/>
      <c r="K171" s="69"/>
      <c r="L171" s="69"/>
      <c r="M171" s="69"/>
      <c r="N171" s="75"/>
      <c r="O171" s="75"/>
      <c r="P171" s="75"/>
      <c r="Q171" s="75"/>
      <c r="R171" s="75"/>
      <c r="S171" s="75"/>
      <c r="T171" s="75"/>
      <c r="U171" s="75"/>
      <c r="V171" s="75"/>
      <c r="W171" s="75"/>
      <c r="X171" s="75"/>
      <c r="Y171" s="75"/>
      <c r="Z171" s="75"/>
      <c r="AA171" s="75"/>
      <c r="AB171" s="75"/>
      <c r="AC171" s="75"/>
      <c r="AD171" s="75"/>
      <c r="AE171" s="75"/>
    </row>
    <row r="172" spans="1:31" ht="16.2" thickBot="1" x14ac:dyDescent="0.35">
      <c r="A172" s="69"/>
      <c r="B172" s="162"/>
      <c r="C172" s="152"/>
      <c r="D172" s="69"/>
      <c r="E172" s="69"/>
      <c r="F172" s="69"/>
      <c r="G172" s="69"/>
      <c r="H172" s="69"/>
      <c r="I172" s="69"/>
      <c r="J172" s="69"/>
      <c r="K172" s="69"/>
      <c r="L172" s="69"/>
      <c r="M172" s="69"/>
      <c r="N172" s="75"/>
      <c r="O172" s="75"/>
      <c r="P172" s="75"/>
      <c r="Q172" s="75"/>
      <c r="R172" s="75"/>
      <c r="S172" s="75"/>
      <c r="T172" s="75"/>
      <c r="U172" s="75"/>
      <c r="V172" s="75"/>
      <c r="W172" s="75"/>
      <c r="X172" s="75"/>
      <c r="Y172" s="75"/>
      <c r="Z172" s="75"/>
      <c r="AA172" s="75"/>
      <c r="AB172" s="75"/>
      <c r="AC172" s="75"/>
      <c r="AD172" s="75"/>
      <c r="AE172" s="75"/>
    </row>
    <row r="173" spans="1:31" ht="16.2" thickBot="1" x14ac:dyDescent="0.35">
      <c r="A173" s="69"/>
      <c r="B173" s="162"/>
      <c r="C173" s="152"/>
      <c r="D173" s="69"/>
      <c r="E173" s="69"/>
      <c r="F173" s="69"/>
      <c r="G173" s="69"/>
      <c r="H173" s="69"/>
      <c r="I173" s="69"/>
      <c r="J173" s="69"/>
      <c r="K173" s="69"/>
      <c r="L173" s="69"/>
      <c r="M173" s="69"/>
      <c r="N173" s="75"/>
      <c r="O173" s="75"/>
      <c r="P173" s="75"/>
      <c r="Q173" s="75"/>
      <c r="R173" s="75"/>
      <c r="S173" s="75"/>
      <c r="T173" s="75"/>
      <c r="U173" s="75"/>
      <c r="V173" s="75"/>
      <c r="W173" s="75"/>
      <c r="X173" s="75"/>
      <c r="Y173" s="75"/>
      <c r="Z173" s="75"/>
      <c r="AA173" s="75"/>
      <c r="AB173" s="75"/>
      <c r="AC173" s="75"/>
      <c r="AD173" s="75"/>
      <c r="AE173" s="75"/>
    </row>
    <row r="174" spans="1:31" ht="16.2" thickBot="1" x14ac:dyDescent="0.35">
      <c r="A174" s="69"/>
      <c r="B174" s="162"/>
      <c r="C174" s="152"/>
      <c r="D174" s="69"/>
      <c r="E174" s="69"/>
      <c r="F174" s="69"/>
      <c r="G174" s="69"/>
      <c r="H174" s="69"/>
      <c r="I174" s="69"/>
      <c r="J174" s="69"/>
      <c r="K174" s="69"/>
      <c r="L174" s="69"/>
      <c r="M174" s="69"/>
      <c r="N174" s="75"/>
      <c r="O174" s="75"/>
      <c r="P174" s="75"/>
      <c r="Q174" s="75"/>
      <c r="R174" s="75"/>
      <c r="S174" s="75"/>
      <c r="T174" s="75"/>
      <c r="U174" s="75"/>
      <c r="V174" s="75"/>
      <c r="W174" s="75"/>
      <c r="X174" s="75"/>
      <c r="Y174" s="75"/>
      <c r="Z174" s="75"/>
      <c r="AA174" s="75"/>
      <c r="AB174" s="75"/>
      <c r="AC174" s="75"/>
      <c r="AD174" s="75"/>
      <c r="AE174" s="75"/>
    </row>
    <row r="175" spans="1:31" ht="16.2" thickBot="1" x14ac:dyDescent="0.35">
      <c r="A175" s="69"/>
      <c r="B175" s="162"/>
      <c r="C175" s="152"/>
      <c r="D175" s="69"/>
      <c r="E175" s="69"/>
      <c r="F175" s="69"/>
      <c r="G175" s="69"/>
      <c r="H175" s="69"/>
      <c r="I175" s="69"/>
      <c r="J175" s="69"/>
      <c r="K175" s="69"/>
      <c r="L175" s="69"/>
      <c r="M175" s="69"/>
      <c r="N175" s="75"/>
      <c r="O175" s="75"/>
      <c r="P175" s="75"/>
      <c r="Q175" s="75"/>
      <c r="R175" s="75"/>
      <c r="S175" s="75"/>
      <c r="T175" s="75"/>
      <c r="U175" s="75"/>
      <c r="V175" s="75"/>
      <c r="W175" s="75"/>
      <c r="X175" s="75"/>
      <c r="Y175" s="75"/>
      <c r="Z175" s="75"/>
      <c r="AA175" s="75"/>
      <c r="AB175" s="75"/>
      <c r="AC175" s="75"/>
      <c r="AD175" s="75"/>
      <c r="AE175" s="75"/>
    </row>
    <row r="176" spans="1:31" ht="16.2" thickBot="1" x14ac:dyDescent="0.35">
      <c r="A176" s="69"/>
      <c r="B176" s="162"/>
      <c r="C176" s="152"/>
      <c r="D176" s="69"/>
      <c r="E176" s="69"/>
      <c r="F176" s="69"/>
      <c r="G176" s="69"/>
      <c r="H176" s="69"/>
      <c r="I176" s="69"/>
      <c r="J176" s="69"/>
      <c r="K176" s="69"/>
      <c r="L176" s="69"/>
      <c r="M176" s="69"/>
      <c r="N176" s="75"/>
      <c r="O176" s="75"/>
      <c r="P176" s="75"/>
      <c r="Q176" s="75"/>
      <c r="R176" s="75"/>
      <c r="S176" s="75"/>
      <c r="T176" s="75"/>
      <c r="U176" s="75"/>
      <c r="V176" s="75"/>
      <c r="W176" s="75"/>
      <c r="X176" s="75"/>
      <c r="Y176" s="75"/>
      <c r="Z176" s="75"/>
      <c r="AA176" s="75"/>
      <c r="AB176" s="75"/>
      <c r="AC176" s="75"/>
      <c r="AD176" s="75"/>
      <c r="AE176" s="75"/>
    </row>
    <row r="177" spans="1:31" ht="16.2" thickBot="1" x14ac:dyDescent="0.35">
      <c r="A177" s="69"/>
      <c r="B177" s="162"/>
      <c r="C177" s="152"/>
      <c r="D177" s="69"/>
      <c r="E177" s="69"/>
      <c r="F177" s="69"/>
      <c r="G177" s="69"/>
      <c r="H177" s="69"/>
      <c r="I177" s="69"/>
      <c r="J177" s="69"/>
      <c r="K177" s="69"/>
      <c r="L177" s="69"/>
      <c r="M177" s="69"/>
      <c r="N177" s="75"/>
      <c r="O177" s="75"/>
      <c r="P177" s="75"/>
      <c r="Q177" s="75"/>
      <c r="R177" s="75"/>
      <c r="S177" s="75"/>
      <c r="T177" s="75"/>
      <c r="U177" s="75"/>
      <c r="V177" s="75"/>
      <c r="W177" s="75"/>
      <c r="X177" s="75"/>
      <c r="Y177" s="75"/>
      <c r="Z177" s="75"/>
      <c r="AA177" s="75"/>
      <c r="AB177" s="75"/>
      <c r="AC177" s="75"/>
      <c r="AD177" s="75"/>
      <c r="AE177" s="75"/>
    </row>
    <row r="178" spans="1:31" ht="16.2" thickBot="1" x14ac:dyDescent="0.35">
      <c r="A178" s="69"/>
      <c r="B178" s="162"/>
      <c r="C178" s="152"/>
      <c r="D178" s="69"/>
      <c r="E178" s="69"/>
      <c r="F178" s="69"/>
      <c r="G178" s="69"/>
      <c r="H178" s="69"/>
      <c r="I178" s="69"/>
      <c r="J178" s="69"/>
      <c r="K178" s="69"/>
      <c r="L178" s="69"/>
      <c r="M178" s="69"/>
      <c r="N178" s="75"/>
      <c r="O178" s="75"/>
      <c r="P178" s="75"/>
      <c r="Q178" s="75"/>
      <c r="R178" s="75"/>
      <c r="S178" s="75"/>
      <c r="T178" s="75"/>
      <c r="U178" s="75"/>
      <c r="V178" s="75"/>
      <c r="W178" s="75"/>
      <c r="X178" s="75"/>
      <c r="Y178" s="75"/>
      <c r="Z178" s="75"/>
      <c r="AA178" s="75"/>
      <c r="AB178" s="75"/>
      <c r="AC178" s="75"/>
      <c r="AD178" s="75"/>
      <c r="AE178" s="75"/>
    </row>
    <row r="179" spans="1:31" ht="16.2" thickBot="1" x14ac:dyDescent="0.35">
      <c r="A179" s="69"/>
      <c r="B179" s="162"/>
      <c r="C179" s="152"/>
      <c r="D179" s="69"/>
      <c r="E179" s="69"/>
      <c r="F179" s="69"/>
      <c r="G179" s="69"/>
      <c r="H179" s="69"/>
      <c r="I179" s="69"/>
      <c r="J179" s="69"/>
      <c r="K179" s="69"/>
      <c r="L179" s="69"/>
      <c r="M179" s="69"/>
      <c r="N179" s="75"/>
      <c r="O179" s="75"/>
      <c r="P179" s="75"/>
      <c r="Q179" s="75"/>
      <c r="R179" s="75"/>
      <c r="S179" s="75"/>
      <c r="T179" s="75"/>
      <c r="U179" s="75"/>
      <c r="V179" s="75"/>
      <c r="W179" s="75"/>
      <c r="X179" s="75"/>
      <c r="Y179" s="75"/>
      <c r="Z179" s="75"/>
      <c r="AA179" s="75"/>
      <c r="AB179" s="75"/>
      <c r="AC179" s="75"/>
      <c r="AD179" s="75"/>
      <c r="AE179" s="75"/>
    </row>
    <row r="180" spans="1:31" ht="16.2" thickBot="1" x14ac:dyDescent="0.35">
      <c r="A180" s="69"/>
      <c r="B180" s="162"/>
      <c r="C180" s="152"/>
      <c r="D180" s="69"/>
      <c r="E180" s="69"/>
      <c r="F180" s="69"/>
      <c r="G180" s="69"/>
      <c r="H180" s="69"/>
      <c r="I180" s="69"/>
      <c r="J180" s="69"/>
      <c r="K180" s="69"/>
      <c r="L180" s="69"/>
      <c r="M180" s="69"/>
      <c r="N180" s="75"/>
      <c r="O180" s="75"/>
      <c r="P180" s="75"/>
      <c r="Q180" s="75"/>
      <c r="R180" s="75"/>
      <c r="S180" s="75"/>
      <c r="T180" s="75"/>
      <c r="U180" s="75"/>
      <c r="V180" s="75"/>
      <c r="W180" s="75"/>
      <c r="X180" s="75"/>
      <c r="Y180" s="75"/>
      <c r="Z180" s="75"/>
      <c r="AA180" s="75"/>
      <c r="AB180" s="75"/>
      <c r="AC180" s="75"/>
      <c r="AD180" s="75"/>
      <c r="AE180" s="75"/>
    </row>
    <row r="181" spans="1:31" ht="16.2" thickBot="1" x14ac:dyDescent="0.35">
      <c r="A181" s="69"/>
      <c r="B181" s="162"/>
      <c r="C181" s="152"/>
      <c r="D181" s="69"/>
      <c r="E181" s="69"/>
      <c r="F181" s="69"/>
      <c r="G181" s="69"/>
      <c r="H181" s="69"/>
      <c r="I181" s="69"/>
      <c r="J181" s="69"/>
      <c r="K181" s="69"/>
      <c r="L181" s="69"/>
      <c r="M181" s="69"/>
      <c r="N181" s="75"/>
      <c r="O181" s="75"/>
      <c r="P181" s="75"/>
      <c r="Q181" s="75"/>
      <c r="R181" s="75"/>
      <c r="S181" s="75"/>
      <c r="T181" s="75"/>
      <c r="U181" s="75"/>
      <c r="V181" s="75"/>
      <c r="W181" s="75"/>
      <c r="X181" s="75"/>
      <c r="Y181" s="75"/>
      <c r="Z181" s="75"/>
      <c r="AA181" s="75"/>
      <c r="AB181" s="75"/>
      <c r="AC181" s="75"/>
      <c r="AD181" s="75"/>
      <c r="AE181" s="75"/>
    </row>
    <row r="182" spans="1:31" ht="16.2" thickBot="1" x14ac:dyDescent="0.35">
      <c r="A182" s="69"/>
      <c r="B182" s="162"/>
      <c r="C182" s="152"/>
      <c r="D182" s="69"/>
      <c r="E182" s="69"/>
      <c r="F182" s="69"/>
      <c r="G182" s="69"/>
      <c r="H182" s="69"/>
      <c r="I182" s="69"/>
      <c r="J182" s="69"/>
      <c r="K182" s="69"/>
      <c r="L182" s="69"/>
      <c r="M182" s="69"/>
      <c r="N182" s="75"/>
      <c r="O182" s="75"/>
      <c r="P182" s="75"/>
      <c r="Q182" s="75"/>
      <c r="R182" s="75"/>
      <c r="S182" s="75"/>
      <c r="T182" s="75"/>
      <c r="U182" s="75"/>
      <c r="V182" s="75"/>
      <c r="W182" s="75"/>
      <c r="X182" s="75"/>
      <c r="Y182" s="75"/>
      <c r="Z182" s="75"/>
      <c r="AA182" s="75"/>
      <c r="AB182" s="75"/>
      <c r="AC182" s="75"/>
      <c r="AD182" s="75"/>
      <c r="AE182" s="75"/>
    </row>
    <row r="183" spans="1:31" ht="16.2" thickBot="1" x14ac:dyDescent="0.35">
      <c r="A183" s="69"/>
      <c r="B183" s="162"/>
      <c r="C183" s="152"/>
      <c r="D183" s="69"/>
      <c r="E183" s="69"/>
      <c r="F183" s="69"/>
      <c r="G183" s="69"/>
      <c r="H183" s="69"/>
      <c r="I183" s="69"/>
      <c r="J183" s="69"/>
      <c r="K183" s="69"/>
      <c r="L183" s="69"/>
      <c r="M183" s="69"/>
      <c r="N183" s="75"/>
      <c r="O183" s="75"/>
      <c r="P183" s="75"/>
      <c r="Q183" s="75"/>
      <c r="R183" s="75"/>
      <c r="S183" s="75"/>
      <c r="T183" s="75"/>
      <c r="U183" s="75"/>
      <c r="V183" s="75"/>
      <c r="W183" s="75"/>
      <c r="X183" s="75"/>
      <c r="Y183" s="75"/>
      <c r="Z183" s="75"/>
      <c r="AA183" s="75"/>
      <c r="AB183" s="75"/>
      <c r="AC183" s="75"/>
      <c r="AD183" s="75"/>
      <c r="AE183" s="75"/>
    </row>
    <row r="184" spans="1:31" ht="16.2" thickBot="1" x14ac:dyDescent="0.35">
      <c r="A184" s="69"/>
      <c r="B184" s="162"/>
      <c r="C184" s="152"/>
      <c r="D184" s="69"/>
      <c r="E184" s="69"/>
      <c r="F184" s="69"/>
      <c r="G184" s="69"/>
      <c r="H184" s="69"/>
      <c r="I184" s="69"/>
      <c r="J184" s="69"/>
      <c r="K184" s="69"/>
      <c r="L184" s="69"/>
      <c r="M184" s="69"/>
      <c r="N184" s="75"/>
      <c r="O184" s="75"/>
      <c r="P184" s="75"/>
      <c r="Q184" s="75"/>
      <c r="R184" s="75"/>
      <c r="S184" s="75"/>
      <c r="T184" s="75"/>
      <c r="U184" s="75"/>
      <c r="V184" s="75"/>
      <c r="W184" s="75"/>
      <c r="X184" s="75"/>
      <c r="Y184" s="75"/>
      <c r="Z184" s="75"/>
      <c r="AA184" s="75"/>
      <c r="AB184" s="75"/>
      <c r="AC184" s="75"/>
      <c r="AD184" s="75"/>
      <c r="AE184" s="75"/>
    </row>
    <row r="185" spans="1:31" ht="16.2" thickBot="1" x14ac:dyDescent="0.35">
      <c r="A185" s="69"/>
      <c r="B185" s="162"/>
      <c r="C185" s="152"/>
      <c r="D185" s="69"/>
      <c r="E185" s="69"/>
      <c r="F185" s="69"/>
      <c r="G185" s="69"/>
      <c r="H185" s="69"/>
      <c r="I185" s="69"/>
      <c r="J185" s="69"/>
      <c r="K185" s="69"/>
      <c r="L185" s="69"/>
      <c r="M185" s="69"/>
      <c r="N185" s="75"/>
      <c r="O185" s="75"/>
      <c r="P185" s="75"/>
      <c r="Q185" s="75"/>
      <c r="R185" s="75"/>
      <c r="S185" s="75"/>
      <c r="T185" s="75"/>
      <c r="U185" s="75"/>
      <c r="V185" s="75"/>
      <c r="W185" s="75"/>
      <c r="X185" s="75"/>
      <c r="Y185" s="75"/>
      <c r="Z185" s="75"/>
      <c r="AA185" s="75"/>
      <c r="AB185" s="75"/>
      <c r="AC185" s="75"/>
      <c r="AD185" s="75"/>
      <c r="AE185" s="75"/>
    </row>
    <row r="186" spans="1:31" ht="16.2" thickBot="1" x14ac:dyDescent="0.35">
      <c r="A186" s="69"/>
      <c r="B186" s="162"/>
      <c r="C186" s="152"/>
      <c r="D186" s="69"/>
      <c r="E186" s="69"/>
      <c r="F186" s="69"/>
      <c r="G186" s="69"/>
      <c r="H186" s="69"/>
      <c r="I186" s="69"/>
      <c r="J186" s="69"/>
      <c r="K186" s="69"/>
      <c r="L186" s="69"/>
      <c r="M186" s="69"/>
      <c r="N186" s="75"/>
      <c r="O186" s="75"/>
      <c r="P186" s="75"/>
      <c r="Q186" s="75"/>
      <c r="R186" s="75"/>
      <c r="S186" s="75"/>
      <c r="T186" s="75"/>
      <c r="U186" s="75"/>
      <c r="V186" s="75"/>
      <c r="W186" s="75"/>
      <c r="X186" s="75"/>
      <c r="Y186" s="75"/>
      <c r="Z186" s="75"/>
      <c r="AA186" s="75"/>
      <c r="AB186" s="75"/>
      <c r="AC186" s="75"/>
      <c r="AD186" s="75"/>
      <c r="AE186" s="75"/>
    </row>
    <row r="187" spans="1:31" ht="16.2" thickBot="1" x14ac:dyDescent="0.35">
      <c r="A187" s="69"/>
      <c r="B187" s="162"/>
      <c r="C187" s="152"/>
      <c r="D187" s="69"/>
      <c r="E187" s="69"/>
      <c r="F187" s="69"/>
      <c r="G187" s="69"/>
      <c r="H187" s="69"/>
      <c r="I187" s="69"/>
      <c r="J187" s="69"/>
      <c r="K187" s="69"/>
      <c r="L187" s="69"/>
      <c r="M187" s="69"/>
      <c r="N187" s="75"/>
      <c r="O187" s="75"/>
      <c r="P187" s="75"/>
      <c r="Q187" s="75"/>
      <c r="R187" s="75"/>
      <c r="S187" s="75"/>
      <c r="T187" s="75"/>
      <c r="U187" s="75"/>
      <c r="V187" s="75"/>
      <c r="W187" s="75"/>
      <c r="X187" s="75"/>
      <c r="Y187" s="75"/>
      <c r="Z187" s="75"/>
      <c r="AA187" s="75"/>
      <c r="AB187" s="75"/>
      <c r="AC187" s="75"/>
      <c r="AD187" s="75"/>
      <c r="AE187" s="75"/>
    </row>
    <row r="188" spans="1:31" ht="16.2" thickBot="1" x14ac:dyDescent="0.35">
      <c r="A188" s="69"/>
      <c r="B188" s="162"/>
      <c r="C188" s="152"/>
      <c r="D188" s="69"/>
      <c r="E188" s="69"/>
      <c r="F188" s="69"/>
      <c r="G188" s="69"/>
      <c r="H188" s="69"/>
      <c r="I188" s="69"/>
      <c r="J188" s="69"/>
      <c r="K188" s="69"/>
      <c r="L188" s="69"/>
      <c r="M188" s="69"/>
      <c r="N188" s="75"/>
      <c r="O188" s="75"/>
      <c r="P188" s="75"/>
      <c r="Q188" s="75"/>
      <c r="R188" s="75"/>
      <c r="S188" s="75"/>
      <c r="T188" s="75"/>
      <c r="U188" s="75"/>
      <c r="V188" s="75"/>
      <c r="W188" s="75"/>
      <c r="X188" s="75"/>
      <c r="Y188" s="75"/>
      <c r="Z188" s="75"/>
      <c r="AA188" s="75"/>
      <c r="AB188" s="75"/>
      <c r="AC188" s="75"/>
      <c r="AD188" s="75"/>
      <c r="AE188" s="75"/>
    </row>
    <row r="189" spans="1:31" ht="16.2" thickBot="1" x14ac:dyDescent="0.35">
      <c r="A189" s="69"/>
      <c r="B189" s="162"/>
      <c r="C189" s="152"/>
      <c r="D189" s="69"/>
      <c r="E189" s="69"/>
      <c r="F189" s="69"/>
      <c r="G189" s="69"/>
      <c r="H189" s="69"/>
      <c r="I189" s="69"/>
      <c r="J189" s="69"/>
      <c r="K189" s="69"/>
      <c r="L189" s="69"/>
      <c r="M189" s="69"/>
      <c r="N189" s="75"/>
      <c r="O189" s="75"/>
      <c r="P189" s="75"/>
      <c r="Q189" s="75"/>
      <c r="R189" s="75"/>
      <c r="S189" s="75"/>
      <c r="T189" s="75"/>
      <c r="U189" s="75"/>
      <c r="V189" s="75"/>
      <c r="W189" s="75"/>
      <c r="X189" s="75"/>
      <c r="Y189" s="75"/>
      <c r="Z189" s="75"/>
      <c r="AA189" s="75"/>
      <c r="AB189" s="75"/>
      <c r="AC189" s="75"/>
      <c r="AD189" s="75"/>
      <c r="AE189" s="75"/>
    </row>
    <row r="190" spans="1:31" ht="16.2" thickBot="1" x14ac:dyDescent="0.35">
      <c r="A190" s="69"/>
      <c r="B190" s="162"/>
      <c r="C190" s="152"/>
      <c r="D190" s="69"/>
      <c r="E190" s="69"/>
      <c r="F190" s="69"/>
      <c r="G190" s="69"/>
      <c r="H190" s="69"/>
      <c r="I190" s="69"/>
      <c r="J190" s="69"/>
      <c r="K190" s="69"/>
      <c r="L190" s="69"/>
      <c r="M190" s="69"/>
      <c r="N190" s="75"/>
      <c r="O190" s="75"/>
      <c r="P190" s="75"/>
      <c r="Q190" s="75"/>
      <c r="R190" s="75"/>
      <c r="S190" s="75"/>
      <c r="T190" s="75"/>
      <c r="U190" s="75"/>
      <c r="V190" s="75"/>
      <c r="W190" s="75"/>
      <c r="X190" s="75"/>
      <c r="Y190" s="75"/>
      <c r="Z190" s="75"/>
      <c r="AA190" s="75"/>
      <c r="AB190" s="75"/>
      <c r="AC190" s="75"/>
      <c r="AD190" s="75"/>
      <c r="AE190" s="75"/>
    </row>
    <row r="191" spans="1:31" ht="16.2" thickBot="1" x14ac:dyDescent="0.35">
      <c r="A191" s="69"/>
      <c r="B191" s="162"/>
      <c r="C191" s="152"/>
      <c r="D191" s="69"/>
      <c r="E191" s="69"/>
      <c r="F191" s="69"/>
      <c r="G191" s="69"/>
      <c r="H191" s="69"/>
      <c r="I191" s="69"/>
      <c r="J191" s="69"/>
      <c r="K191" s="69"/>
      <c r="L191" s="69"/>
      <c r="M191" s="69"/>
      <c r="N191" s="75"/>
      <c r="O191" s="75"/>
      <c r="P191" s="75"/>
      <c r="Q191" s="75"/>
      <c r="R191" s="75"/>
      <c r="S191" s="75"/>
      <c r="T191" s="75"/>
      <c r="U191" s="75"/>
      <c r="V191" s="75"/>
      <c r="W191" s="75"/>
      <c r="X191" s="75"/>
      <c r="Y191" s="75"/>
      <c r="Z191" s="75"/>
      <c r="AA191" s="75"/>
      <c r="AB191" s="75"/>
      <c r="AC191" s="75"/>
      <c r="AD191" s="75"/>
      <c r="AE191" s="75"/>
    </row>
    <row r="192" spans="1:31" ht="16.2" thickBot="1" x14ac:dyDescent="0.35">
      <c r="A192" s="69"/>
      <c r="B192" s="162"/>
      <c r="C192" s="152"/>
      <c r="D192" s="69"/>
      <c r="E192" s="69"/>
      <c r="F192" s="69"/>
      <c r="G192" s="69"/>
      <c r="H192" s="69"/>
      <c r="I192" s="69"/>
      <c r="J192" s="69"/>
      <c r="K192" s="69"/>
      <c r="L192" s="69"/>
      <c r="M192" s="69"/>
      <c r="N192" s="75"/>
      <c r="O192" s="75"/>
      <c r="P192" s="75"/>
      <c r="Q192" s="75"/>
      <c r="R192" s="75"/>
      <c r="S192" s="75"/>
      <c r="T192" s="75"/>
      <c r="U192" s="75"/>
      <c r="V192" s="75"/>
      <c r="W192" s="75"/>
      <c r="X192" s="75"/>
      <c r="Y192" s="75"/>
      <c r="Z192" s="75"/>
      <c r="AA192" s="75"/>
      <c r="AB192" s="75"/>
      <c r="AC192" s="75"/>
      <c r="AD192" s="75"/>
      <c r="AE192" s="75"/>
    </row>
    <row r="193" spans="1:31" ht="16.2" thickBot="1" x14ac:dyDescent="0.35">
      <c r="A193" s="69"/>
      <c r="B193" s="162"/>
      <c r="C193" s="152"/>
      <c r="D193" s="69"/>
      <c r="E193" s="69"/>
      <c r="F193" s="69"/>
      <c r="G193" s="69"/>
      <c r="H193" s="69"/>
      <c r="I193" s="69"/>
      <c r="J193" s="69"/>
      <c r="K193" s="69"/>
      <c r="L193" s="69"/>
      <c r="M193" s="69"/>
      <c r="N193" s="75"/>
      <c r="O193" s="75"/>
      <c r="P193" s="75"/>
      <c r="Q193" s="75"/>
      <c r="R193" s="75"/>
      <c r="S193" s="75"/>
      <c r="T193" s="75"/>
      <c r="U193" s="75"/>
      <c r="V193" s="75"/>
      <c r="W193" s="75"/>
      <c r="X193" s="75"/>
      <c r="Y193" s="75"/>
      <c r="Z193" s="75"/>
      <c r="AA193" s="75"/>
      <c r="AB193" s="75"/>
      <c r="AC193" s="75"/>
      <c r="AD193" s="75"/>
      <c r="AE193" s="75"/>
    </row>
    <row r="194" spans="1:31" ht="16.2" thickBot="1" x14ac:dyDescent="0.35">
      <c r="A194" s="69"/>
      <c r="B194" s="162"/>
      <c r="C194" s="152"/>
      <c r="D194" s="69"/>
      <c r="E194" s="69"/>
      <c r="F194" s="69"/>
      <c r="G194" s="69"/>
      <c r="H194" s="69"/>
      <c r="I194" s="69"/>
      <c r="J194" s="69"/>
      <c r="K194" s="69"/>
      <c r="L194" s="69"/>
      <c r="M194" s="69"/>
      <c r="N194" s="75"/>
      <c r="O194" s="75"/>
      <c r="P194" s="75"/>
      <c r="Q194" s="75"/>
      <c r="R194" s="75"/>
      <c r="S194" s="75"/>
      <c r="T194" s="75"/>
      <c r="U194" s="75"/>
      <c r="V194" s="75"/>
      <c r="W194" s="75"/>
      <c r="X194" s="75"/>
      <c r="Y194" s="75"/>
      <c r="Z194" s="75"/>
      <c r="AA194" s="75"/>
      <c r="AB194" s="75"/>
      <c r="AC194" s="75"/>
      <c r="AD194" s="75"/>
      <c r="AE194" s="75"/>
    </row>
    <row r="195" spans="1:31" ht="16.2" thickBot="1" x14ac:dyDescent="0.35">
      <c r="A195" s="69"/>
      <c r="B195" s="162"/>
      <c r="C195" s="152"/>
      <c r="D195" s="69"/>
      <c r="E195" s="69"/>
      <c r="F195" s="69"/>
      <c r="G195" s="69"/>
      <c r="H195" s="69"/>
      <c r="I195" s="69"/>
      <c r="J195" s="69"/>
      <c r="K195" s="69"/>
      <c r="L195" s="69"/>
      <c r="M195" s="69"/>
      <c r="N195" s="75"/>
      <c r="O195" s="75"/>
      <c r="P195" s="75"/>
      <c r="Q195" s="75"/>
      <c r="R195" s="75"/>
      <c r="S195" s="75"/>
      <c r="T195" s="75"/>
      <c r="U195" s="75"/>
      <c r="V195" s="75"/>
      <c r="W195" s="75"/>
      <c r="X195" s="75"/>
      <c r="Y195" s="75"/>
      <c r="Z195" s="75"/>
      <c r="AA195" s="75"/>
      <c r="AB195" s="75"/>
      <c r="AC195" s="75"/>
      <c r="AD195" s="75"/>
      <c r="AE195" s="75"/>
    </row>
    <row r="196" spans="1:31" ht="16.2" thickBot="1" x14ac:dyDescent="0.35">
      <c r="A196" s="69"/>
      <c r="B196" s="162"/>
      <c r="C196" s="152"/>
      <c r="D196" s="69"/>
      <c r="E196" s="69"/>
      <c r="F196" s="69"/>
      <c r="G196" s="69"/>
      <c r="H196" s="69"/>
      <c r="I196" s="69"/>
      <c r="J196" s="69"/>
      <c r="K196" s="69"/>
      <c r="L196" s="69"/>
      <c r="M196" s="69"/>
      <c r="N196" s="75"/>
      <c r="O196" s="75"/>
      <c r="P196" s="75"/>
      <c r="Q196" s="75"/>
      <c r="R196" s="75"/>
      <c r="S196" s="75"/>
      <c r="T196" s="75"/>
      <c r="U196" s="75"/>
      <c r="V196" s="75"/>
      <c r="W196" s="75"/>
      <c r="X196" s="75"/>
      <c r="Y196" s="75"/>
      <c r="Z196" s="75"/>
      <c r="AA196" s="75"/>
      <c r="AB196" s="75"/>
      <c r="AC196" s="75"/>
      <c r="AD196" s="75"/>
      <c r="AE196" s="75"/>
    </row>
    <row r="197" spans="1:31" ht="16.2" thickBot="1" x14ac:dyDescent="0.35">
      <c r="A197" s="69"/>
      <c r="B197" s="162"/>
      <c r="C197" s="152"/>
      <c r="D197" s="69"/>
      <c r="E197" s="69"/>
      <c r="F197" s="69"/>
      <c r="G197" s="69"/>
      <c r="H197" s="69"/>
      <c r="I197" s="69"/>
      <c r="J197" s="69"/>
      <c r="K197" s="69"/>
      <c r="L197" s="69"/>
      <c r="M197" s="69"/>
      <c r="N197" s="75"/>
      <c r="O197" s="75"/>
      <c r="P197" s="75"/>
      <c r="Q197" s="75"/>
      <c r="R197" s="75"/>
      <c r="S197" s="75"/>
      <c r="T197" s="75"/>
      <c r="U197" s="75"/>
      <c r="V197" s="75"/>
      <c r="W197" s="75"/>
      <c r="X197" s="75"/>
      <c r="Y197" s="75"/>
      <c r="Z197" s="75"/>
      <c r="AA197" s="75"/>
      <c r="AB197" s="75"/>
      <c r="AC197" s="75"/>
      <c r="AD197" s="75"/>
      <c r="AE197" s="75"/>
    </row>
    <row r="198" spans="1:31" ht="16.2" thickBot="1" x14ac:dyDescent="0.35">
      <c r="A198" s="69"/>
      <c r="B198" s="162"/>
      <c r="C198" s="152"/>
      <c r="D198" s="69"/>
      <c r="E198" s="69"/>
      <c r="F198" s="69"/>
      <c r="G198" s="69"/>
      <c r="H198" s="69"/>
      <c r="I198" s="69"/>
      <c r="J198" s="69"/>
      <c r="K198" s="69"/>
      <c r="L198" s="69"/>
      <c r="M198" s="69"/>
      <c r="N198" s="75"/>
      <c r="O198" s="75"/>
      <c r="P198" s="75"/>
      <c r="Q198" s="75"/>
      <c r="R198" s="75"/>
      <c r="S198" s="75"/>
      <c r="T198" s="75"/>
      <c r="U198" s="75"/>
      <c r="V198" s="75"/>
      <c r="W198" s="75"/>
      <c r="X198" s="75"/>
      <c r="Y198" s="75"/>
      <c r="Z198" s="75"/>
      <c r="AA198" s="75"/>
      <c r="AB198" s="75"/>
      <c r="AC198" s="75"/>
      <c r="AD198" s="75"/>
      <c r="AE198" s="75"/>
    </row>
    <row r="199" spans="1:31" ht="16.2" thickBot="1" x14ac:dyDescent="0.35">
      <c r="A199" s="69"/>
      <c r="B199" s="162"/>
      <c r="C199" s="152"/>
      <c r="D199" s="69"/>
      <c r="E199" s="69"/>
      <c r="F199" s="69"/>
      <c r="G199" s="69"/>
      <c r="H199" s="69"/>
      <c r="I199" s="69"/>
      <c r="J199" s="69"/>
      <c r="K199" s="69"/>
      <c r="L199" s="69"/>
      <c r="M199" s="69"/>
      <c r="N199" s="75"/>
      <c r="O199" s="75"/>
      <c r="P199" s="75"/>
      <c r="Q199" s="75"/>
      <c r="R199" s="75"/>
      <c r="S199" s="75"/>
      <c r="T199" s="75"/>
      <c r="U199" s="75"/>
      <c r="V199" s="75"/>
      <c r="W199" s="75"/>
      <c r="X199" s="75"/>
      <c r="Y199" s="75"/>
      <c r="Z199" s="75"/>
      <c r="AA199" s="75"/>
      <c r="AB199" s="75"/>
      <c r="AC199" s="75"/>
      <c r="AD199" s="75"/>
      <c r="AE199" s="75"/>
    </row>
    <row r="200" spans="1:31" ht="16.2" thickBot="1" x14ac:dyDescent="0.35">
      <c r="A200" s="69"/>
      <c r="B200" s="162"/>
      <c r="C200" s="152"/>
      <c r="D200" s="69"/>
      <c r="E200" s="69"/>
      <c r="F200" s="69"/>
      <c r="G200" s="69"/>
      <c r="H200" s="69"/>
      <c r="I200" s="69"/>
      <c r="J200" s="69"/>
      <c r="K200" s="69"/>
      <c r="L200" s="69"/>
      <c r="M200" s="69"/>
      <c r="N200" s="75"/>
      <c r="O200" s="75"/>
      <c r="P200" s="75"/>
      <c r="Q200" s="75"/>
      <c r="R200" s="75"/>
      <c r="S200" s="75"/>
      <c r="T200" s="75"/>
      <c r="U200" s="75"/>
      <c r="V200" s="75"/>
      <c r="W200" s="75"/>
      <c r="X200" s="75"/>
      <c r="Y200" s="75"/>
      <c r="Z200" s="75"/>
      <c r="AA200" s="75"/>
      <c r="AB200" s="75"/>
      <c r="AC200" s="75"/>
      <c r="AD200" s="75"/>
      <c r="AE200" s="75"/>
    </row>
    <row r="201" spans="1:31" ht="16.2" thickBot="1" x14ac:dyDescent="0.35">
      <c r="A201" s="69"/>
      <c r="B201" s="162"/>
      <c r="C201" s="152"/>
      <c r="D201" s="69"/>
      <c r="E201" s="69"/>
      <c r="F201" s="69"/>
      <c r="G201" s="69"/>
      <c r="H201" s="69"/>
      <c r="I201" s="69"/>
      <c r="J201" s="69"/>
      <c r="K201" s="69"/>
      <c r="L201" s="69"/>
      <c r="M201" s="69"/>
      <c r="N201" s="75"/>
      <c r="O201" s="75"/>
      <c r="P201" s="75"/>
      <c r="Q201" s="75"/>
      <c r="R201" s="75"/>
      <c r="S201" s="75"/>
      <c r="T201" s="75"/>
      <c r="U201" s="75"/>
      <c r="V201" s="75"/>
      <c r="W201" s="75"/>
      <c r="X201" s="75"/>
      <c r="Y201" s="75"/>
      <c r="Z201" s="75"/>
      <c r="AA201" s="75"/>
      <c r="AB201" s="75"/>
      <c r="AC201" s="75"/>
      <c r="AD201" s="75"/>
      <c r="AE201" s="75"/>
    </row>
    <row r="202" spans="1:31" ht="16.2" thickBot="1" x14ac:dyDescent="0.35">
      <c r="A202" s="69"/>
      <c r="B202" s="162"/>
      <c r="C202" s="152"/>
      <c r="D202" s="69"/>
      <c r="E202" s="69"/>
      <c r="F202" s="69"/>
      <c r="G202" s="69"/>
      <c r="H202" s="69"/>
      <c r="I202" s="69"/>
      <c r="J202" s="69"/>
      <c r="K202" s="69"/>
      <c r="L202" s="69"/>
      <c r="M202" s="69"/>
      <c r="N202" s="75"/>
      <c r="O202" s="75"/>
      <c r="P202" s="75"/>
      <c r="Q202" s="75"/>
      <c r="R202" s="75"/>
      <c r="S202" s="75"/>
      <c r="T202" s="75"/>
      <c r="U202" s="75"/>
      <c r="V202" s="75"/>
      <c r="W202" s="75"/>
      <c r="X202" s="75"/>
      <c r="Y202" s="75"/>
      <c r="Z202" s="75"/>
      <c r="AA202" s="75"/>
      <c r="AB202" s="75"/>
      <c r="AC202" s="75"/>
      <c r="AD202" s="75"/>
      <c r="AE202" s="75"/>
    </row>
    <row r="203" spans="1:31" ht="16.2" thickBot="1" x14ac:dyDescent="0.35">
      <c r="A203" s="69"/>
      <c r="B203" s="162"/>
      <c r="C203" s="152"/>
      <c r="D203" s="69"/>
      <c r="E203" s="69"/>
      <c r="F203" s="69"/>
      <c r="G203" s="69"/>
      <c r="H203" s="69"/>
      <c r="I203" s="69"/>
      <c r="J203" s="69"/>
      <c r="K203" s="69"/>
      <c r="L203" s="69"/>
      <c r="M203" s="69"/>
      <c r="N203" s="75"/>
      <c r="O203" s="75"/>
      <c r="P203" s="75"/>
      <c r="Q203" s="75"/>
      <c r="R203" s="75"/>
      <c r="S203" s="75"/>
      <c r="T203" s="75"/>
      <c r="U203" s="75"/>
      <c r="V203" s="75"/>
      <c r="W203" s="75"/>
      <c r="X203" s="75"/>
      <c r="Y203" s="75"/>
      <c r="Z203" s="75"/>
      <c r="AA203" s="75"/>
      <c r="AB203" s="75"/>
      <c r="AC203" s="75"/>
      <c r="AD203" s="75"/>
      <c r="AE203" s="75"/>
    </row>
    <row r="204" spans="1:31" ht="16.2" thickBot="1" x14ac:dyDescent="0.35">
      <c r="A204" s="69"/>
      <c r="B204" s="162"/>
      <c r="C204" s="152"/>
      <c r="D204" s="69"/>
      <c r="E204" s="69"/>
      <c r="F204" s="69"/>
      <c r="G204" s="69"/>
      <c r="H204" s="69"/>
      <c r="I204" s="69"/>
      <c r="J204" s="69"/>
      <c r="K204" s="69"/>
      <c r="L204" s="69"/>
      <c r="M204" s="69"/>
      <c r="N204" s="75"/>
      <c r="O204" s="75"/>
      <c r="P204" s="75"/>
      <c r="Q204" s="75"/>
      <c r="R204" s="75"/>
      <c r="S204" s="75"/>
      <c r="T204" s="75"/>
      <c r="U204" s="75"/>
      <c r="V204" s="75"/>
      <c r="W204" s="75"/>
      <c r="X204" s="75"/>
      <c r="Y204" s="75"/>
      <c r="Z204" s="75"/>
      <c r="AA204" s="75"/>
      <c r="AB204" s="75"/>
      <c r="AC204" s="75"/>
      <c r="AD204" s="75"/>
      <c r="AE204" s="75"/>
    </row>
    <row r="205" spans="1:31" ht="16.2" thickBot="1" x14ac:dyDescent="0.35">
      <c r="A205" s="69"/>
      <c r="B205" s="162"/>
      <c r="C205" s="152"/>
      <c r="D205" s="69"/>
      <c r="E205" s="69"/>
      <c r="F205" s="69"/>
      <c r="G205" s="69"/>
      <c r="H205" s="69"/>
      <c r="I205" s="69"/>
      <c r="J205" s="69"/>
      <c r="K205" s="69"/>
      <c r="L205" s="69"/>
      <c r="M205" s="69"/>
      <c r="N205" s="75"/>
      <c r="O205" s="75"/>
      <c r="P205" s="75"/>
      <c r="Q205" s="75"/>
      <c r="R205" s="75"/>
      <c r="S205" s="75"/>
      <c r="T205" s="75"/>
      <c r="U205" s="75"/>
      <c r="V205" s="75"/>
      <c r="W205" s="75"/>
      <c r="X205" s="75"/>
      <c r="Y205" s="75"/>
      <c r="Z205" s="75"/>
      <c r="AA205" s="75"/>
      <c r="AB205" s="75"/>
      <c r="AC205" s="75"/>
      <c r="AD205" s="75"/>
      <c r="AE205" s="75"/>
    </row>
    <row r="206" spans="1:31" ht="16.2" thickBot="1" x14ac:dyDescent="0.35">
      <c r="A206" s="69"/>
      <c r="B206" s="162"/>
      <c r="C206" s="152"/>
      <c r="D206" s="69"/>
      <c r="E206" s="69"/>
      <c r="F206" s="69"/>
      <c r="G206" s="69"/>
      <c r="H206" s="69"/>
      <c r="I206" s="69"/>
      <c r="J206" s="69"/>
      <c r="K206" s="69"/>
      <c r="L206" s="69"/>
      <c r="M206" s="69"/>
      <c r="N206" s="75"/>
      <c r="O206" s="75"/>
      <c r="P206" s="75"/>
      <c r="Q206" s="75"/>
      <c r="R206" s="75"/>
      <c r="S206" s="75"/>
      <c r="T206" s="75"/>
      <c r="U206" s="75"/>
      <c r="V206" s="75"/>
      <c r="W206" s="75"/>
      <c r="X206" s="75"/>
      <c r="Y206" s="75"/>
      <c r="Z206" s="75"/>
      <c r="AA206" s="75"/>
      <c r="AB206" s="75"/>
      <c r="AC206" s="75"/>
      <c r="AD206" s="75"/>
      <c r="AE206" s="75"/>
    </row>
    <row r="207" spans="1:31" ht="16.2" thickBot="1" x14ac:dyDescent="0.35">
      <c r="A207" s="69"/>
      <c r="B207" s="162"/>
      <c r="C207" s="152"/>
      <c r="D207" s="69"/>
      <c r="E207" s="69"/>
      <c r="F207" s="69"/>
      <c r="G207" s="69"/>
      <c r="H207" s="69"/>
      <c r="I207" s="69"/>
      <c r="J207" s="69"/>
      <c r="K207" s="69"/>
      <c r="L207" s="69"/>
      <c r="M207" s="69"/>
      <c r="N207" s="75"/>
      <c r="O207" s="75"/>
      <c r="P207" s="75"/>
      <c r="Q207" s="75"/>
      <c r="R207" s="75"/>
      <c r="S207" s="75"/>
      <c r="T207" s="75"/>
      <c r="U207" s="75"/>
      <c r="V207" s="75"/>
      <c r="W207" s="75"/>
      <c r="X207" s="75"/>
      <c r="Y207" s="75"/>
      <c r="Z207" s="75"/>
      <c r="AA207" s="75"/>
      <c r="AB207" s="75"/>
      <c r="AC207" s="75"/>
      <c r="AD207" s="75"/>
      <c r="AE207" s="75"/>
    </row>
    <row r="208" spans="1:31" ht="16.2" thickBot="1" x14ac:dyDescent="0.35">
      <c r="A208" s="69"/>
      <c r="B208" s="162"/>
      <c r="C208" s="152"/>
      <c r="D208" s="69"/>
      <c r="E208" s="69"/>
      <c r="F208" s="69"/>
      <c r="G208" s="69"/>
      <c r="H208" s="69"/>
      <c r="I208" s="69"/>
      <c r="J208" s="69"/>
      <c r="K208" s="69"/>
      <c r="L208" s="69"/>
      <c r="M208" s="69"/>
      <c r="N208" s="75"/>
      <c r="O208" s="75"/>
      <c r="P208" s="75"/>
      <c r="Q208" s="75"/>
      <c r="R208" s="75"/>
      <c r="S208" s="75"/>
      <c r="T208" s="75"/>
      <c r="U208" s="75"/>
      <c r="V208" s="75"/>
      <c r="W208" s="75"/>
      <c r="X208" s="75"/>
      <c r="Y208" s="75"/>
      <c r="Z208" s="75"/>
      <c r="AA208" s="75"/>
      <c r="AB208" s="75"/>
      <c r="AC208" s="75"/>
      <c r="AD208" s="75"/>
      <c r="AE208" s="75"/>
    </row>
    <row r="209" spans="1:31" ht="16.2" thickBot="1" x14ac:dyDescent="0.35">
      <c r="A209" s="69"/>
      <c r="B209" s="162"/>
      <c r="C209" s="152"/>
      <c r="D209" s="69"/>
      <c r="E209" s="69"/>
      <c r="F209" s="69"/>
      <c r="G209" s="69"/>
      <c r="H209" s="69"/>
      <c r="I209" s="69"/>
      <c r="J209" s="69"/>
      <c r="K209" s="69"/>
      <c r="L209" s="69"/>
      <c r="M209" s="69"/>
      <c r="N209" s="75"/>
      <c r="O209" s="75"/>
      <c r="P209" s="75"/>
      <c r="Q209" s="75"/>
      <c r="R209" s="75"/>
      <c r="S209" s="75"/>
      <c r="T209" s="75"/>
      <c r="U209" s="75"/>
      <c r="V209" s="75"/>
      <c r="W209" s="75"/>
      <c r="X209" s="75"/>
      <c r="Y209" s="75"/>
      <c r="Z209" s="75"/>
      <c r="AA209" s="75"/>
      <c r="AB209" s="75"/>
      <c r="AC209" s="75"/>
      <c r="AD209" s="75"/>
      <c r="AE209" s="75"/>
    </row>
    <row r="210" spans="1:31" ht="16.2" thickBot="1" x14ac:dyDescent="0.35">
      <c r="A210" s="69"/>
      <c r="B210" s="162"/>
      <c r="C210" s="152"/>
      <c r="D210" s="69"/>
      <c r="E210" s="69"/>
      <c r="F210" s="69"/>
      <c r="G210" s="69"/>
      <c r="H210" s="69"/>
      <c r="I210" s="69"/>
      <c r="J210" s="69"/>
      <c r="K210" s="69"/>
      <c r="L210" s="69"/>
      <c r="M210" s="69"/>
      <c r="N210" s="75"/>
      <c r="O210" s="75"/>
      <c r="P210" s="75"/>
      <c r="Q210" s="75"/>
      <c r="R210" s="75"/>
      <c r="S210" s="75"/>
      <c r="T210" s="75"/>
      <c r="U210" s="75"/>
      <c r="V210" s="75"/>
      <c r="W210" s="75"/>
      <c r="X210" s="75"/>
      <c r="Y210" s="75"/>
      <c r="Z210" s="75"/>
      <c r="AA210" s="75"/>
      <c r="AB210" s="75"/>
      <c r="AC210" s="75"/>
      <c r="AD210" s="75"/>
      <c r="AE210" s="75"/>
    </row>
    <row r="211" spans="1:31" ht="16.2" thickBot="1" x14ac:dyDescent="0.35">
      <c r="A211" s="69"/>
      <c r="B211" s="162"/>
      <c r="C211" s="152"/>
      <c r="D211" s="69"/>
      <c r="E211" s="69"/>
      <c r="F211" s="69"/>
      <c r="G211" s="69"/>
      <c r="H211" s="69"/>
      <c r="I211" s="69"/>
      <c r="J211" s="69"/>
      <c r="K211" s="69"/>
      <c r="L211" s="69"/>
      <c r="M211" s="69"/>
      <c r="N211" s="75"/>
      <c r="O211" s="75"/>
      <c r="P211" s="75"/>
      <c r="Q211" s="75"/>
      <c r="R211" s="75"/>
      <c r="S211" s="75"/>
      <c r="T211" s="75"/>
      <c r="U211" s="75"/>
      <c r="V211" s="75"/>
      <c r="W211" s="75"/>
      <c r="X211" s="75"/>
      <c r="Y211" s="75"/>
      <c r="Z211" s="75"/>
      <c r="AA211" s="75"/>
      <c r="AB211" s="75"/>
      <c r="AC211" s="75"/>
      <c r="AD211" s="75"/>
      <c r="AE211" s="75"/>
    </row>
    <row r="212" spans="1:31" ht="16.2" thickBot="1" x14ac:dyDescent="0.35">
      <c r="A212" s="69"/>
      <c r="B212" s="162"/>
      <c r="C212" s="152"/>
      <c r="D212" s="69"/>
      <c r="E212" s="69"/>
      <c r="F212" s="69"/>
      <c r="G212" s="69"/>
      <c r="H212" s="69"/>
      <c r="I212" s="69"/>
      <c r="J212" s="69"/>
      <c r="K212" s="69"/>
      <c r="L212" s="69"/>
      <c r="M212" s="69"/>
      <c r="N212" s="75"/>
      <c r="O212" s="75"/>
      <c r="P212" s="75"/>
      <c r="Q212" s="75"/>
      <c r="R212" s="75"/>
      <c r="S212" s="75"/>
      <c r="T212" s="75"/>
      <c r="U212" s="75"/>
      <c r="V212" s="75"/>
      <c r="W212" s="75"/>
      <c r="X212" s="75"/>
      <c r="Y212" s="75"/>
      <c r="Z212" s="75"/>
      <c r="AA212" s="75"/>
      <c r="AB212" s="75"/>
      <c r="AC212" s="75"/>
      <c r="AD212" s="75"/>
      <c r="AE212" s="75"/>
    </row>
    <row r="213" spans="1:31" ht="16.2" thickBot="1" x14ac:dyDescent="0.35">
      <c r="A213" s="69"/>
      <c r="B213" s="162"/>
      <c r="C213" s="152"/>
      <c r="D213" s="69"/>
      <c r="E213" s="69"/>
      <c r="F213" s="69"/>
      <c r="G213" s="69"/>
      <c r="H213" s="69"/>
      <c r="I213" s="69"/>
      <c r="J213" s="69"/>
      <c r="K213" s="69"/>
      <c r="L213" s="69"/>
      <c r="M213" s="69"/>
      <c r="N213" s="75"/>
      <c r="O213" s="75"/>
      <c r="P213" s="75"/>
      <c r="Q213" s="75"/>
      <c r="R213" s="75"/>
      <c r="S213" s="75"/>
      <c r="T213" s="75"/>
      <c r="U213" s="75"/>
      <c r="V213" s="75"/>
      <c r="W213" s="75"/>
      <c r="X213" s="75"/>
      <c r="Y213" s="75"/>
      <c r="Z213" s="75"/>
      <c r="AA213" s="75"/>
      <c r="AB213" s="75"/>
      <c r="AC213" s="75"/>
      <c r="AD213" s="75"/>
      <c r="AE213" s="75"/>
    </row>
    <row r="214" spans="1:31" ht="16.2" thickBot="1" x14ac:dyDescent="0.35">
      <c r="A214" s="69"/>
      <c r="B214" s="162"/>
      <c r="C214" s="152"/>
      <c r="D214" s="69"/>
      <c r="E214" s="69"/>
      <c r="F214" s="69"/>
      <c r="G214" s="69"/>
      <c r="H214" s="69"/>
      <c r="I214" s="69"/>
      <c r="J214" s="69"/>
      <c r="K214" s="69"/>
      <c r="L214" s="69"/>
      <c r="M214" s="69"/>
      <c r="N214" s="75"/>
      <c r="O214" s="75"/>
      <c r="P214" s="75"/>
      <c r="Q214" s="75"/>
      <c r="R214" s="75"/>
      <c r="S214" s="75"/>
      <c r="T214" s="75"/>
      <c r="U214" s="75"/>
      <c r="V214" s="75"/>
      <c r="W214" s="75"/>
      <c r="X214" s="75"/>
      <c r="Y214" s="75"/>
      <c r="Z214" s="75"/>
      <c r="AA214" s="75"/>
      <c r="AB214" s="75"/>
      <c r="AC214" s="75"/>
      <c r="AD214" s="75"/>
      <c r="AE214" s="75"/>
    </row>
    <row r="215" spans="1:31" ht="16.2" thickBot="1" x14ac:dyDescent="0.35">
      <c r="A215" s="69"/>
      <c r="B215" s="162"/>
      <c r="C215" s="152"/>
      <c r="D215" s="69"/>
      <c r="E215" s="69"/>
      <c r="F215" s="69"/>
      <c r="G215" s="69"/>
      <c r="H215" s="69"/>
      <c r="I215" s="69"/>
      <c r="J215" s="69"/>
      <c r="K215" s="69"/>
      <c r="L215" s="69"/>
      <c r="M215" s="69"/>
      <c r="N215" s="75"/>
      <c r="O215" s="75"/>
      <c r="P215" s="75"/>
      <c r="Q215" s="75"/>
      <c r="R215" s="75"/>
      <c r="S215" s="75"/>
      <c r="T215" s="75"/>
      <c r="U215" s="75"/>
      <c r="V215" s="75"/>
      <c r="W215" s="75"/>
      <c r="X215" s="75"/>
      <c r="Y215" s="75"/>
      <c r="Z215" s="75"/>
      <c r="AA215" s="75"/>
      <c r="AB215" s="75"/>
      <c r="AC215" s="75"/>
      <c r="AD215" s="75"/>
      <c r="AE215" s="75"/>
    </row>
    <row r="216" spans="1:31" ht="16.2" thickBot="1" x14ac:dyDescent="0.35">
      <c r="A216" s="69"/>
      <c r="B216" s="162"/>
      <c r="C216" s="152"/>
      <c r="D216" s="69"/>
      <c r="E216" s="69"/>
      <c r="F216" s="69"/>
      <c r="G216" s="69"/>
      <c r="H216" s="69"/>
      <c r="I216" s="69"/>
      <c r="J216" s="69"/>
      <c r="K216" s="69"/>
      <c r="L216" s="69"/>
      <c r="M216" s="69"/>
      <c r="N216" s="75"/>
      <c r="O216" s="75"/>
      <c r="P216" s="75"/>
      <c r="Q216" s="75"/>
      <c r="R216" s="75"/>
      <c r="S216" s="75"/>
      <c r="T216" s="75"/>
      <c r="U216" s="75"/>
      <c r="V216" s="75"/>
      <c r="W216" s="75"/>
      <c r="X216" s="75"/>
      <c r="Y216" s="75"/>
      <c r="Z216" s="75"/>
      <c r="AA216" s="75"/>
      <c r="AB216" s="75"/>
      <c r="AC216" s="75"/>
      <c r="AD216" s="75"/>
      <c r="AE216" s="75"/>
    </row>
    <row r="217" spans="1:31" ht="16.2" thickBot="1" x14ac:dyDescent="0.35">
      <c r="A217" s="69"/>
      <c r="B217" s="162"/>
      <c r="C217" s="152"/>
      <c r="D217" s="69"/>
      <c r="E217" s="69"/>
      <c r="F217" s="69"/>
      <c r="G217" s="69"/>
      <c r="H217" s="69"/>
      <c r="I217" s="69"/>
      <c r="J217" s="69"/>
      <c r="K217" s="69"/>
      <c r="L217" s="69"/>
      <c r="M217" s="69"/>
      <c r="N217" s="75"/>
      <c r="O217" s="75"/>
      <c r="P217" s="75"/>
      <c r="Q217" s="75"/>
      <c r="R217" s="75"/>
      <c r="S217" s="75"/>
      <c r="T217" s="75"/>
      <c r="U217" s="75"/>
      <c r="V217" s="75"/>
      <c r="W217" s="75"/>
      <c r="X217" s="75"/>
      <c r="Y217" s="75"/>
      <c r="Z217" s="75"/>
      <c r="AA217" s="75"/>
      <c r="AB217" s="75"/>
      <c r="AC217" s="75"/>
      <c r="AD217" s="75"/>
      <c r="AE217" s="75"/>
    </row>
    <row r="218" spans="1:31" ht="16.2" thickBot="1" x14ac:dyDescent="0.35">
      <c r="A218" s="69"/>
      <c r="B218" s="162"/>
      <c r="C218" s="152"/>
      <c r="D218" s="69"/>
      <c r="E218" s="69"/>
      <c r="F218" s="69"/>
      <c r="G218" s="69"/>
      <c r="H218" s="69"/>
      <c r="I218" s="69"/>
      <c r="J218" s="69"/>
      <c r="K218" s="69"/>
      <c r="L218" s="69"/>
      <c r="M218" s="69"/>
      <c r="N218" s="75"/>
      <c r="O218" s="75"/>
      <c r="P218" s="75"/>
      <c r="Q218" s="75"/>
      <c r="R218" s="75"/>
      <c r="S218" s="75"/>
      <c r="T218" s="75"/>
      <c r="U218" s="75"/>
      <c r="V218" s="75"/>
      <c r="W218" s="75"/>
      <c r="X218" s="75"/>
      <c r="Y218" s="75"/>
      <c r="Z218" s="75"/>
      <c r="AA218" s="75"/>
      <c r="AB218" s="75"/>
      <c r="AC218" s="75"/>
      <c r="AD218" s="75"/>
      <c r="AE218" s="75"/>
    </row>
    <row r="219" spans="1:31" ht="16.2" thickBot="1" x14ac:dyDescent="0.35">
      <c r="A219" s="69"/>
      <c r="B219" s="162"/>
      <c r="C219" s="152"/>
      <c r="D219" s="69"/>
      <c r="E219" s="69"/>
      <c r="F219" s="69"/>
      <c r="G219" s="69"/>
      <c r="H219" s="69"/>
      <c r="I219" s="69"/>
      <c r="J219" s="69"/>
      <c r="K219" s="69"/>
      <c r="L219" s="69"/>
      <c r="M219" s="69"/>
      <c r="N219" s="75"/>
      <c r="O219" s="75"/>
      <c r="P219" s="75"/>
      <c r="Q219" s="75"/>
      <c r="R219" s="75"/>
      <c r="S219" s="75"/>
      <c r="T219" s="75"/>
      <c r="U219" s="75"/>
      <c r="V219" s="75"/>
      <c r="W219" s="75"/>
      <c r="X219" s="75"/>
      <c r="Y219" s="75"/>
      <c r="Z219" s="75"/>
      <c r="AA219" s="75"/>
      <c r="AB219" s="75"/>
      <c r="AC219" s="75"/>
      <c r="AD219" s="75"/>
      <c r="AE219" s="75"/>
    </row>
    <row r="220" spans="1:31" ht="16.2" thickBot="1" x14ac:dyDescent="0.35">
      <c r="A220" s="69"/>
      <c r="B220" s="162"/>
      <c r="C220" s="152"/>
      <c r="D220" s="69"/>
      <c r="E220" s="69"/>
      <c r="F220" s="69"/>
      <c r="G220" s="69"/>
      <c r="H220" s="69"/>
      <c r="I220" s="69"/>
      <c r="J220" s="69"/>
      <c r="K220" s="69"/>
      <c r="L220" s="69"/>
      <c r="M220" s="69"/>
      <c r="N220" s="75"/>
      <c r="O220" s="75"/>
      <c r="P220" s="75"/>
      <c r="Q220" s="75"/>
      <c r="R220" s="75"/>
      <c r="S220" s="75"/>
      <c r="T220" s="75"/>
      <c r="U220" s="75"/>
      <c r="V220" s="75"/>
      <c r="W220" s="75"/>
      <c r="X220" s="75"/>
      <c r="Y220" s="75"/>
      <c r="Z220" s="75"/>
      <c r="AA220" s="75"/>
      <c r="AB220" s="75"/>
      <c r="AC220" s="75"/>
      <c r="AD220" s="75"/>
      <c r="AE220" s="75"/>
    </row>
    <row r="221" spans="1:31" ht="16.2" thickBot="1" x14ac:dyDescent="0.35">
      <c r="A221" s="69"/>
      <c r="B221" s="162"/>
      <c r="C221" s="152"/>
      <c r="D221" s="69"/>
      <c r="E221" s="69"/>
      <c r="F221" s="69"/>
      <c r="G221" s="69"/>
      <c r="H221" s="69"/>
      <c r="I221" s="69"/>
      <c r="J221" s="69"/>
      <c r="K221" s="69"/>
      <c r="L221" s="69"/>
      <c r="M221" s="69"/>
      <c r="N221" s="75"/>
      <c r="O221" s="75"/>
      <c r="P221" s="75"/>
      <c r="Q221" s="75"/>
      <c r="R221" s="75"/>
      <c r="S221" s="75"/>
      <c r="T221" s="75"/>
      <c r="U221" s="75"/>
      <c r="V221" s="75"/>
      <c r="W221" s="75"/>
      <c r="X221" s="75"/>
      <c r="Y221" s="75"/>
      <c r="Z221" s="75"/>
      <c r="AA221" s="75"/>
      <c r="AB221" s="75"/>
      <c r="AC221" s="75"/>
      <c r="AD221" s="75"/>
      <c r="AE221" s="75"/>
    </row>
    <row r="222" spans="1:31" ht="16.2" thickBot="1" x14ac:dyDescent="0.35">
      <c r="A222" s="69"/>
      <c r="B222" s="162"/>
      <c r="C222" s="152"/>
      <c r="D222" s="69"/>
      <c r="E222" s="69"/>
      <c r="F222" s="69"/>
      <c r="G222" s="69"/>
      <c r="H222" s="69"/>
      <c r="I222" s="69"/>
      <c r="J222" s="69"/>
      <c r="K222" s="69"/>
      <c r="L222" s="69"/>
      <c r="M222" s="69"/>
      <c r="N222" s="75"/>
      <c r="O222" s="75"/>
      <c r="P222" s="75"/>
      <c r="Q222" s="75"/>
      <c r="R222" s="75"/>
      <c r="S222" s="75"/>
      <c r="T222" s="75"/>
      <c r="U222" s="75"/>
      <c r="V222" s="75"/>
      <c r="W222" s="75"/>
      <c r="X222" s="75"/>
      <c r="Y222" s="75"/>
      <c r="Z222" s="75"/>
      <c r="AA222" s="75"/>
      <c r="AB222" s="75"/>
      <c r="AC222" s="75"/>
      <c r="AD222" s="75"/>
      <c r="AE222" s="75"/>
    </row>
    <row r="223" spans="1:31" ht="16.2" thickBot="1" x14ac:dyDescent="0.35">
      <c r="A223" s="69"/>
      <c r="B223" s="162"/>
      <c r="C223" s="152"/>
      <c r="D223" s="69"/>
      <c r="E223" s="69"/>
      <c r="F223" s="69"/>
      <c r="G223" s="69"/>
      <c r="H223" s="69"/>
      <c r="I223" s="69"/>
      <c r="J223" s="69"/>
      <c r="K223" s="69"/>
      <c r="L223" s="69"/>
      <c r="M223" s="69"/>
      <c r="N223" s="75"/>
      <c r="O223" s="75"/>
      <c r="P223" s="75"/>
      <c r="Q223" s="75"/>
      <c r="R223" s="75"/>
      <c r="S223" s="75"/>
      <c r="T223" s="75"/>
      <c r="U223" s="75"/>
      <c r="V223" s="75"/>
      <c r="W223" s="75"/>
      <c r="X223" s="75"/>
      <c r="Y223" s="75"/>
      <c r="Z223" s="75"/>
      <c r="AA223" s="75"/>
      <c r="AB223" s="75"/>
      <c r="AC223" s="75"/>
      <c r="AD223" s="75"/>
      <c r="AE223" s="75"/>
    </row>
    <row r="224" spans="1:31" ht="16.2" thickBot="1" x14ac:dyDescent="0.35">
      <c r="A224" s="69"/>
      <c r="B224" s="162"/>
      <c r="C224" s="152"/>
      <c r="D224" s="69"/>
      <c r="E224" s="69"/>
      <c r="F224" s="69"/>
      <c r="G224" s="69"/>
      <c r="H224" s="69"/>
      <c r="I224" s="69"/>
      <c r="J224" s="69"/>
      <c r="K224" s="69"/>
      <c r="L224" s="69"/>
      <c r="M224" s="69"/>
      <c r="N224" s="75"/>
      <c r="O224" s="75"/>
      <c r="P224" s="75"/>
      <c r="Q224" s="75"/>
      <c r="R224" s="75"/>
      <c r="S224" s="75"/>
      <c r="T224" s="75"/>
      <c r="U224" s="75"/>
      <c r="V224" s="75"/>
      <c r="W224" s="75"/>
      <c r="X224" s="75"/>
      <c r="Y224" s="75"/>
      <c r="Z224" s="75"/>
      <c r="AA224" s="75"/>
      <c r="AB224" s="75"/>
      <c r="AC224" s="75"/>
      <c r="AD224" s="75"/>
      <c r="AE224" s="75"/>
    </row>
    <row r="225" spans="1:31" ht="16.2" thickBot="1" x14ac:dyDescent="0.35">
      <c r="A225" s="69"/>
      <c r="B225" s="162"/>
      <c r="C225" s="152"/>
      <c r="D225" s="69"/>
      <c r="E225" s="69"/>
      <c r="F225" s="69"/>
      <c r="G225" s="69"/>
      <c r="H225" s="69"/>
      <c r="I225" s="69"/>
      <c r="J225" s="69"/>
      <c r="K225" s="69"/>
      <c r="L225" s="69"/>
      <c r="M225" s="69"/>
      <c r="N225" s="75"/>
      <c r="O225" s="75"/>
      <c r="P225" s="75"/>
      <c r="Q225" s="75"/>
      <c r="R225" s="75"/>
      <c r="S225" s="75"/>
      <c r="T225" s="75"/>
      <c r="U225" s="75"/>
      <c r="V225" s="75"/>
      <c r="W225" s="75"/>
      <c r="X225" s="75"/>
      <c r="Y225" s="75"/>
      <c r="Z225" s="75"/>
      <c r="AA225" s="75"/>
      <c r="AB225" s="75"/>
      <c r="AC225" s="75"/>
      <c r="AD225" s="75"/>
      <c r="AE225" s="75"/>
    </row>
    <row r="226" spans="1:31" ht="16.2" thickBot="1" x14ac:dyDescent="0.35">
      <c r="A226" s="69"/>
      <c r="B226" s="162"/>
      <c r="C226" s="152"/>
      <c r="D226" s="69"/>
      <c r="E226" s="69"/>
      <c r="F226" s="69"/>
      <c r="G226" s="69"/>
      <c r="H226" s="69"/>
      <c r="I226" s="69"/>
      <c r="J226" s="69"/>
      <c r="K226" s="69"/>
      <c r="L226" s="69"/>
      <c r="M226" s="69"/>
      <c r="N226" s="75"/>
      <c r="O226" s="75"/>
      <c r="P226" s="75"/>
      <c r="Q226" s="75"/>
      <c r="R226" s="75"/>
      <c r="S226" s="75"/>
      <c r="T226" s="75"/>
      <c r="U226" s="75"/>
      <c r="V226" s="75"/>
      <c r="W226" s="75"/>
      <c r="X226" s="75"/>
      <c r="Y226" s="75"/>
      <c r="Z226" s="75"/>
      <c r="AA226" s="75"/>
      <c r="AB226" s="75"/>
      <c r="AC226" s="75"/>
      <c r="AD226" s="75"/>
      <c r="AE226" s="75"/>
    </row>
    <row r="227" spans="1:31" ht="16.2" thickBot="1" x14ac:dyDescent="0.35">
      <c r="A227" s="69"/>
      <c r="B227" s="162"/>
      <c r="C227" s="152"/>
      <c r="D227" s="69"/>
      <c r="E227" s="69"/>
      <c r="F227" s="69"/>
      <c r="G227" s="69"/>
      <c r="H227" s="69"/>
      <c r="I227" s="69"/>
      <c r="J227" s="69"/>
      <c r="K227" s="69"/>
      <c r="L227" s="69"/>
      <c r="M227" s="69"/>
      <c r="N227" s="75"/>
      <c r="O227" s="75"/>
      <c r="P227" s="75"/>
      <c r="Q227" s="75"/>
      <c r="R227" s="75"/>
      <c r="S227" s="75"/>
      <c r="T227" s="75"/>
      <c r="U227" s="75"/>
      <c r="V227" s="75"/>
      <c r="W227" s="75"/>
      <c r="X227" s="75"/>
      <c r="Y227" s="75"/>
      <c r="Z227" s="75"/>
      <c r="AA227" s="75"/>
      <c r="AB227" s="75"/>
      <c r="AC227" s="75"/>
      <c r="AD227" s="75"/>
      <c r="AE227" s="75"/>
    </row>
    <row r="228" spans="1:31" ht="16.2" thickBot="1" x14ac:dyDescent="0.35">
      <c r="A228" s="69"/>
      <c r="B228" s="162"/>
      <c r="C228" s="152"/>
      <c r="D228" s="69"/>
      <c r="E228" s="69"/>
      <c r="F228" s="69"/>
      <c r="G228" s="69"/>
      <c r="H228" s="69"/>
      <c r="I228" s="69"/>
      <c r="J228" s="69"/>
      <c r="K228" s="69"/>
      <c r="L228" s="69"/>
      <c r="M228" s="69"/>
      <c r="N228" s="75"/>
      <c r="O228" s="75"/>
      <c r="P228" s="75"/>
      <c r="Q228" s="75"/>
      <c r="R228" s="75"/>
      <c r="S228" s="75"/>
      <c r="T228" s="75"/>
      <c r="U228" s="75"/>
      <c r="V228" s="75"/>
      <c r="W228" s="75"/>
      <c r="X228" s="75"/>
      <c r="Y228" s="75"/>
      <c r="Z228" s="75"/>
      <c r="AA228" s="75"/>
      <c r="AB228" s="75"/>
      <c r="AC228" s="75"/>
      <c r="AD228" s="75"/>
      <c r="AE228" s="75"/>
    </row>
    <row r="229" spans="1:31" ht="16.2" thickBot="1" x14ac:dyDescent="0.35">
      <c r="A229" s="69"/>
      <c r="B229" s="162"/>
      <c r="C229" s="152"/>
      <c r="D229" s="69"/>
      <c r="E229" s="69"/>
      <c r="F229" s="69"/>
      <c r="G229" s="69"/>
      <c r="H229" s="69"/>
      <c r="I229" s="69"/>
      <c r="J229" s="69"/>
      <c r="K229" s="69"/>
      <c r="L229" s="69"/>
      <c r="M229" s="69"/>
      <c r="N229" s="75"/>
      <c r="O229" s="75"/>
      <c r="P229" s="75"/>
      <c r="Q229" s="75"/>
      <c r="R229" s="75"/>
      <c r="S229" s="75"/>
      <c r="T229" s="75"/>
      <c r="U229" s="75"/>
      <c r="V229" s="75"/>
      <c r="W229" s="75"/>
      <c r="X229" s="75"/>
      <c r="Y229" s="75"/>
      <c r="Z229" s="75"/>
      <c r="AA229" s="75"/>
      <c r="AB229" s="75"/>
      <c r="AC229" s="75"/>
      <c r="AD229" s="75"/>
      <c r="AE229" s="75"/>
    </row>
    <row r="230" spans="1:31" ht="16.2" thickBot="1" x14ac:dyDescent="0.35">
      <c r="A230" s="69"/>
      <c r="B230" s="162"/>
      <c r="C230" s="152"/>
      <c r="D230" s="69"/>
      <c r="E230" s="69"/>
      <c r="F230" s="69"/>
      <c r="G230" s="69"/>
      <c r="H230" s="69"/>
      <c r="I230" s="69"/>
      <c r="J230" s="69"/>
      <c r="K230" s="69"/>
      <c r="L230" s="69"/>
      <c r="M230" s="69"/>
      <c r="N230" s="75"/>
      <c r="O230" s="75"/>
      <c r="P230" s="75"/>
      <c r="Q230" s="75"/>
      <c r="R230" s="75"/>
      <c r="S230" s="75"/>
      <c r="T230" s="75"/>
      <c r="U230" s="75"/>
      <c r="V230" s="75"/>
      <c r="W230" s="75"/>
      <c r="X230" s="75"/>
      <c r="Y230" s="75"/>
      <c r="Z230" s="75"/>
      <c r="AA230" s="75"/>
      <c r="AB230" s="75"/>
      <c r="AC230" s="75"/>
      <c r="AD230" s="75"/>
      <c r="AE230" s="75"/>
    </row>
    <row r="231" spans="1:31" ht="16.2" thickBot="1" x14ac:dyDescent="0.35">
      <c r="A231" s="69"/>
      <c r="B231" s="162"/>
      <c r="C231" s="152"/>
      <c r="D231" s="69"/>
      <c r="E231" s="69"/>
      <c r="F231" s="69"/>
      <c r="G231" s="69"/>
      <c r="H231" s="69"/>
      <c r="I231" s="69"/>
      <c r="J231" s="69"/>
      <c r="K231" s="69"/>
      <c r="L231" s="69"/>
      <c r="M231" s="69"/>
      <c r="N231" s="75"/>
      <c r="O231" s="75"/>
      <c r="P231" s="75"/>
      <c r="Q231" s="75"/>
      <c r="R231" s="75"/>
      <c r="S231" s="75"/>
      <c r="T231" s="75"/>
      <c r="U231" s="75"/>
      <c r="V231" s="75"/>
      <c r="W231" s="75"/>
      <c r="X231" s="75"/>
      <c r="Y231" s="75"/>
      <c r="Z231" s="75"/>
      <c r="AA231" s="75"/>
      <c r="AB231" s="75"/>
      <c r="AC231" s="75"/>
      <c r="AD231" s="75"/>
      <c r="AE231" s="75"/>
    </row>
    <row r="232" spans="1:31" ht="16.2" thickBot="1" x14ac:dyDescent="0.35">
      <c r="A232" s="69"/>
      <c r="B232" s="162"/>
      <c r="C232" s="152"/>
      <c r="D232" s="69"/>
      <c r="E232" s="69"/>
      <c r="F232" s="69"/>
      <c r="G232" s="69"/>
      <c r="H232" s="69"/>
      <c r="I232" s="69"/>
      <c r="J232" s="69"/>
      <c r="K232" s="69"/>
      <c r="L232" s="69"/>
      <c r="M232" s="69"/>
      <c r="N232" s="75"/>
      <c r="O232" s="75"/>
      <c r="P232" s="75"/>
      <c r="Q232" s="75"/>
      <c r="R232" s="75"/>
      <c r="S232" s="75"/>
      <c r="T232" s="75"/>
      <c r="U232" s="75"/>
      <c r="V232" s="75"/>
      <c r="W232" s="75"/>
      <c r="X232" s="75"/>
      <c r="Y232" s="75"/>
      <c r="Z232" s="75"/>
      <c r="AA232" s="75"/>
      <c r="AB232" s="75"/>
      <c r="AC232" s="75"/>
      <c r="AD232" s="75"/>
      <c r="AE232" s="75"/>
    </row>
    <row r="233" spans="1:31" ht="16.2" thickBot="1" x14ac:dyDescent="0.35">
      <c r="A233" s="69"/>
      <c r="B233" s="162"/>
      <c r="C233" s="152"/>
      <c r="D233" s="69"/>
      <c r="E233" s="69"/>
      <c r="F233" s="69"/>
      <c r="G233" s="69"/>
      <c r="H233" s="69"/>
      <c r="I233" s="69"/>
      <c r="J233" s="69"/>
      <c r="K233" s="69"/>
      <c r="L233" s="69"/>
      <c r="M233" s="69"/>
      <c r="N233" s="75"/>
      <c r="O233" s="75"/>
      <c r="P233" s="75"/>
      <c r="Q233" s="75"/>
      <c r="R233" s="75"/>
      <c r="S233" s="75"/>
      <c r="T233" s="75"/>
      <c r="U233" s="75"/>
      <c r="V233" s="75"/>
      <c r="W233" s="75"/>
      <c r="X233" s="75"/>
      <c r="Y233" s="75"/>
      <c r="Z233" s="75"/>
      <c r="AA233" s="75"/>
      <c r="AB233" s="75"/>
      <c r="AC233" s="75"/>
      <c r="AD233" s="75"/>
      <c r="AE233" s="75"/>
    </row>
    <row r="234" spans="1:31" ht="16.2" thickBot="1" x14ac:dyDescent="0.35">
      <c r="A234" s="69"/>
      <c r="B234" s="162"/>
      <c r="C234" s="152"/>
      <c r="D234" s="69"/>
      <c r="E234" s="69"/>
      <c r="F234" s="69"/>
      <c r="G234" s="69"/>
      <c r="H234" s="69"/>
      <c r="I234" s="69"/>
      <c r="J234" s="69"/>
      <c r="K234" s="69"/>
      <c r="L234" s="69"/>
      <c r="M234" s="69"/>
      <c r="N234" s="75"/>
      <c r="O234" s="75"/>
      <c r="P234" s="75"/>
      <c r="Q234" s="75"/>
      <c r="R234" s="75"/>
      <c r="S234" s="75"/>
      <c r="T234" s="75"/>
      <c r="U234" s="75"/>
      <c r="V234" s="75"/>
      <c r="W234" s="75"/>
      <c r="X234" s="75"/>
      <c r="Y234" s="75"/>
      <c r="Z234" s="75"/>
      <c r="AA234" s="75"/>
      <c r="AB234" s="75"/>
      <c r="AC234" s="75"/>
      <c r="AD234" s="75"/>
      <c r="AE234" s="75"/>
    </row>
    <row r="235" spans="1:31" ht="16.2" thickBot="1" x14ac:dyDescent="0.35">
      <c r="A235" s="69"/>
      <c r="B235" s="162"/>
      <c r="C235" s="152"/>
      <c r="D235" s="69"/>
      <c r="E235" s="69"/>
      <c r="F235" s="69"/>
      <c r="G235" s="69"/>
      <c r="H235" s="69"/>
      <c r="I235" s="69"/>
      <c r="J235" s="69"/>
      <c r="K235" s="69"/>
      <c r="L235" s="69"/>
      <c r="M235" s="69"/>
      <c r="N235" s="75"/>
      <c r="O235" s="75"/>
      <c r="P235" s="75"/>
      <c r="Q235" s="75"/>
      <c r="R235" s="75"/>
      <c r="S235" s="75"/>
      <c r="T235" s="75"/>
      <c r="U235" s="75"/>
      <c r="V235" s="75"/>
      <c r="W235" s="75"/>
      <c r="X235" s="75"/>
      <c r="Y235" s="75"/>
      <c r="Z235" s="75"/>
      <c r="AA235" s="75"/>
      <c r="AB235" s="75"/>
      <c r="AC235" s="75"/>
      <c r="AD235" s="75"/>
      <c r="AE235" s="75"/>
    </row>
    <row r="236" spans="1:31" ht="16.2" thickBot="1" x14ac:dyDescent="0.35">
      <c r="A236" s="69"/>
      <c r="B236" s="162"/>
      <c r="C236" s="152"/>
      <c r="D236" s="69"/>
      <c r="E236" s="69"/>
      <c r="F236" s="69"/>
      <c r="G236" s="69"/>
      <c r="H236" s="69"/>
      <c r="I236" s="69"/>
      <c r="J236" s="69"/>
      <c r="K236" s="69"/>
      <c r="L236" s="69"/>
      <c r="M236" s="69"/>
      <c r="N236" s="75"/>
      <c r="O236" s="75"/>
      <c r="P236" s="75"/>
      <c r="Q236" s="75"/>
      <c r="R236" s="75"/>
      <c r="S236" s="75"/>
      <c r="T236" s="75"/>
      <c r="U236" s="75"/>
      <c r="V236" s="75"/>
      <c r="W236" s="75"/>
      <c r="X236" s="75"/>
      <c r="Y236" s="75"/>
      <c r="Z236" s="75"/>
      <c r="AA236" s="75"/>
      <c r="AB236" s="75"/>
      <c r="AC236" s="75"/>
      <c r="AD236" s="75"/>
      <c r="AE236" s="75"/>
    </row>
    <row r="237" spans="1:31" ht="16.2" thickBot="1" x14ac:dyDescent="0.35">
      <c r="A237" s="69"/>
      <c r="B237" s="162"/>
      <c r="C237" s="152"/>
      <c r="D237" s="69"/>
      <c r="E237" s="69"/>
      <c r="F237" s="69"/>
      <c r="G237" s="69"/>
      <c r="H237" s="69"/>
      <c r="I237" s="69"/>
      <c r="J237" s="69"/>
      <c r="K237" s="69"/>
      <c r="L237" s="69"/>
      <c r="M237" s="69"/>
      <c r="N237" s="75"/>
      <c r="O237" s="75"/>
      <c r="P237" s="75"/>
      <c r="Q237" s="75"/>
      <c r="R237" s="75"/>
      <c r="S237" s="75"/>
      <c r="T237" s="75"/>
      <c r="U237" s="75"/>
      <c r="V237" s="75"/>
      <c r="W237" s="75"/>
      <c r="X237" s="75"/>
      <c r="Y237" s="75"/>
      <c r="Z237" s="75"/>
      <c r="AA237" s="75"/>
      <c r="AB237" s="75"/>
      <c r="AC237" s="75"/>
      <c r="AD237" s="75"/>
      <c r="AE237" s="75"/>
    </row>
    <row r="238" spans="1:31" ht="16.2" thickBot="1" x14ac:dyDescent="0.35">
      <c r="A238" s="69"/>
      <c r="B238" s="162"/>
      <c r="C238" s="152"/>
      <c r="D238" s="69"/>
      <c r="E238" s="69"/>
      <c r="F238" s="69"/>
      <c r="G238" s="69"/>
      <c r="H238" s="69"/>
      <c r="I238" s="69"/>
      <c r="J238" s="69"/>
      <c r="K238" s="69"/>
      <c r="L238" s="69"/>
      <c r="M238" s="69"/>
      <c r="N238" s="75"/>
      <c r="O238" s="75"/>
      <c r="P238" s="75"/>
      <c r="Q238" s="75"/>
      <c r="R238" s="75"/>
      <c r="S238" s="75"/>
      <c r="T238" s="75"/>
      <c r="U238" s="75"/>
      <c r="V238" s="75"/>
      <c r="W238" s="75"/>
      <c r="X238" s="75"/>
      <c r="Y238" s="75"/>
      <c r="Z238" s="75"/>
      <c r="AA238" s="75"/>
      <c r="AB238" s="75"/>
      <c r="AC238" s="75"/>
      <c r="AD238" s="75"/>
      <c r="AE238" s="75"/>
    </row>
    <row r="239" spans="1:31" ht="16.2" thickBot="1" x14ac:dyDescent="0.35">
      <c r="A239" s="69"/>
      <c r="B239" s="162"/>
      <c r="C239" s="152"/>
      <c r="D239" s="69"/>
      <c r="E239" s="69"/>
      <c r="F239" s="69"/>
      <c r="G239" s="69"/>
      <c r="H239" s="69"/>
      <c r="I239" s="69"/>
      <c r="J239" s="69"/>
      <c r="K239" s="69"/>
      <c r="L239" s="69"/>
      <c r="M239" s="69"/>
      <c r="N239" s="75"/>
      <c r="O239" s="75"/>
      <c r="P239" s="75"/>
      <c r="Q239" s="75"/>
      <c r="R239" s="75"/>
      <c r="S239" s="75"/>
      <c r="T239" s="75"/>
      <c r="U239" s="75"/>
      <c r="V239" s="75"/>
      <c r="W239" s="75"/>
      <c r="X239" s="75"/>
      <c r="Y239" s="75"/>
      <c r="Z239" s="75"/>
      <c r="AA239" s="75"/>
      <c r="AB239" s="75"/>
      <c r="AC239" s="75"/>
      <c r="AD239" s="75"/>
      <c r="AE239" s="75"/>
    </row>
    <row r="240" spans="1:31" ht="16.2" thickBot="1" x14ac:dyDescent="0.35">
      <c r="A240" s="69"/>
      <c r="B240" s="162"/>
      <c r="C240" s="152"/>
      <c r="D240" s="69"/>
      <c r="E240" s="69"/>
      <c r="F240" s="69"/>
      <c r="G240" s="69"/>
      <c r="H240" s="69"/>
      <c r="I240" s="69"/>
      <c r="J240" s="69"/>
      <c r="K240" s="69"/>
      <c r="L240" s="69"/>
      <c r="M240" s="69"/>
      <c r="N240" s="75"/>
      <c r="O240" s="75"/>
      <c r="P240" s="75"/>
      <c r="Q240" s="75"/>
      <c r="R240" s="75"/>
      <c r="S240" s="75"/>
      <c r="T240" s="75"/>
      <c r="U240" s="75"/>
      <c r="V240" s="75"/>
      <c r="W240" s="75"/>
      <c r="X240" s="75"/>
      <c r="Y240" s="75"/>
      <c r="Z240" s="75"/>
      <c r="AA240" s="75"/>
      <c r="AB240" s="75"/>
      <c r="AC240" s="75"/>
      <c r="AD240" s="75"/>
      <c r="AE240" s="75"/>
    </row>
    <row r="241" spans="1:31" ht="16.2" thickBot="1" x14ac:dyDescent="0.35">
      <c r="A241" s="69"/>
      <c r="B241" s="162"/>
      <c r="C241" s="152"/>
      <c r="D241" s="69"/>
      <c r="E241" s="69"/>
      <c r="F241" s="69"/>
      <c r="G241" s="69"/>
      <c r="H241" s="69"/>
      <c r="I241" s="69"/>
      <c r="J241" s="69"/>
      <c r="K241" s="69"/>
      <c r="L241" s="69"/>
      <c r="M241" s="69"/>
      <c r="N241" s="75"/>
      <c r="O241" s="75"/>
      <c r="P241" s="75"/>
      <c r="Q241" s="75"/>
      <c r="R241" s="75"/>
      <c r="S241" s="75"/>
      <c r="T241" s="75"/>
      <c r="U241" s="75"/>
      <c r="V241" s="75"/>
      <c r="W241" s="75"/>
      <c r="X241" s="75"/>
      <c r="Y241" s="75"/>
      <c r="Z241" s="75"/>
      <c r="AA241" s="75"/>
      <c r="AB241" s="75"/>
      <c r="AC241" s="75"/>
      <c r="AD241" s="75"/>
      <c r="AE241" s="75"/>
    </row>
    <row r="242" spans="1:31" ht="16.2" thickBot="1" x14ac:dyDescent="0.35">
      <c r="A242" s="69"/>
      <c r="B242" s="162"/>
      <c r="C242" s="152"/>
      <c r="D242" s="69"/>
      <c r="E242" s="69"/>
      <c r="F242" s="69"/>
      <c r="G242" s="69"/>
      <c r="H242" s="69"/>
      <c r="I242" s="69"/>
      <c r="J242" s="69"/>
      <c r="K242" s="69"/>
      <c r="L242" s="69"/>
      <c r="M242" s="69"/>
      <c r="N242" s="75"/>
      <c r="O242" s="75"/>
      <c r="P242" s="75"/>
      <c r="Q242" s="75"/>
      <c r="R242" s="75"/>
      <c r="S242" s="75"/>
      <c r="T242" s="75"/>
      <c r="U242" s="75"/>
      <c r="V242" s="75"/>
      <c r="W242" s="75"/>
      <c r="X242" s="75"/>
      <c r="Y242" s="75"/>
      <c r="Z242" s="75"/>
      <c r="AA242" s="75"/>
      <c r="AB242" s="75"/>
      <c r="AC242" s="75"/>
      <c r="AD242" s="75"/>
      <c r="AE242" s="75"/>
    </row>
    <row r="243" spans="1:31" ht="16.2" thickBot="1" x14ac:dyDescent="0.35">
      <c r="A243" s="69"/>
      <c r="B243" s="162"/>
      <c r="C243" s="152"/>
      <c r="D243" s="69"/>
      <c r="E243" s="69"/>
      <c r="F243" s="69"/>
      <c r="G243" s="69"/>
      <c r="H243" s="69"/>
      <c r="I243" s="69"/>
      <c r="J243" s="69"/>
      <c r="K243" s="69"/>
      <c r="L243" s="69"/>
      <c r="M243" s="69"/>
      <c r="N243" s="75"/>
      <c r="O243" s="75"/>
      <c r="P243" s="75"/>
      <c r="Q243" s="75"/>
      <c r="R243" s="75"/>
      <c r="S243" s="75"/>
      <c r="T243" s="75"/>
      <c r="U243" s="75"/>
      <c r="V243" s="75"/>
      <c r="W243" s="75"/>
      <c r="X243" s="75"/>
      <c r="Y243" s="75"/>
      <c r="Z243" s="75"/>
      <c r="AA243" s="75"/>
      <c r="AB243" s="75"/>
      <c r="AC243" s="75"/>
      <c r="AD243" s="75"/>
      <c r="AE243" s="75"/>
    </row>
    <row r="244" spans="1:31" ht="16.2" thickBot="1" x14ac:dyDescent="0.35">
      <c r="A244" s="69"/>
      <c r="B244" s="162"/>
      <c r="C244" s="152"/>
      <c r="D244" s="69"/>
      <c r="E244" s="69"/>
      <c r="F244" s="69"/>
      <c r="G244" s="69"/>
      <c r="H244" s="69"/>
      <c r="I244" s="69"/>
      <c r="J244" s="69"/>
      <c r="K244" s="69"/>
      <c r="L244" s="69"/>
      <c r="M244" s="69"/>
      <c r="N244" s="75"/>
      <c r="O244" s="75"/>
      <c r="P244" s="75"/>
      <c r="Q244" s="75"/>
      <c r="R244" s="75"/>
      <c r="S244" s="75"/>
      <c r="T244" s="75"/>
      <c r="U244" s="75"/>
      <c r="V244" s="75"/>
      <c r="W244" s="75"/>
      <c r="X244" s="75"/>
      <c r="Y244" s="75"/>
      <c r="Z244" s="75"/>
      <c r="AA244" s="75"/>
      <c r="AB244" s="75"/>
      <c r="AC244" s="75"/>
      <c r="AD244" s="75"/>
      <c r="AE244" s="75"/>
    </row>
    <row r="245" spans="1:31" ht="16.2" thickBot="1" x14ac:dyDescent="0.35">
      <c r="A245" s="69"/>
      <c r="B245" s="162"/>
      <c r="C245" s="152"/>
      <c r="D245" s="69"/>
      <c r="E245" s="69"/>
      <c r="F245" s="69"/>
      <c r="G245" s="69"/>
      <c r="H245" s="69"/>
      <c r="I245" s="69"/>
      <c r="J245" s="69"/>
      <c r="K245" s="69"/>
      <c r="L245" s="69"/>
      <c r="M245" s="69"/>
      <c r="N245" s="75"/>
      <c r="O245" s="75"/>
      <c r="P245" s="75"/>
      <c r="Q245" s="75"/>
      <c r="R245" s="75"/>
      <c r="S245" s="75"/>
      <c r="T245" s="75"/>
      <c r="U245" s="75"/>
      <c r="V245" s="75"/>
      <c r="W245" s="75"/>
      <c r="X245" s="75"/>
      <c r="Y245" s="75"/>
      <c r="Z245" s="75"/>
      <c r="AA245" s="75"/>
      <c r="AB245" s="75"/>
      <c r="AC245" s="75"/>
      <c r="AD245" s="75"/>
      <c r="AE245" s="75"/>
    </row>
    <row r="246" spans="1:31" ht="16.2" thickBot="1" x14ac:dyDescent="0.35">
      <c r="A246" s="69"/>
      <c r="B246" s="162"/>
      <c r="C246" s="152"/>
      <c r="D246" s="69"/>
      <c r="E246" s="69"/>
      <c r="F246" s="69"/>
      <c r="G246" s="69"/>
      <c r="H246" s="69"/>
      <c r="I246" s="69"/>
      <c r="J246" s="69"/>
      <c r="K246" s="69"/>
      <c r="L246" s="69"/>
      <c r="M246" s="69"/>
      <c r="N246" s="75"/>
      <c r="O246" s="75"/>
      <c r="P246" s="75"/>
      <c r="Q246" s="75"/>
      <c r="R246" s="75"/>
      <c r="S246" s="75"/>
      <c r="T246" s="75"/>
      <c r="U246" s="75"/>
      <c r="V246" s="75"/>
      <c r="W246" s="75"/>
      <c r="X246" s="75"/>
      <c r="Y246" s="75"/>
      <c r="Z246" s="75"/>
      <c r="AA246" s="75"/>
      <c r="AB246" s="75"/>
      <c r="AC246" s="75"/>
      <c r="AD246" s="75"/>
      <c r="AE246" s="75"/>
    </row>
    <row r="247" spans="1:31" ht="16.2" thickBot="1" x14ac:dyDescent="0.35">
      <c r="A247" s="69"/>
      <c r="B247" s="162"/>
      <c r="C247" s="152"/>
      <c r="D247" s="69"/>
      <c r="E247" s="69"/>
      <c r="F247" s="69"/>
      <c r="G247" s="69"/>
      <c r="H247" s="69"/>
      <c r="I247" s="69"/>
      <c r="J247" s="69"/>
      <c r="K247" s="69"/>
      <c r="L247" s="69"/>
      <c r="M247" s="69"/>
      <c r="N247" s="75"/>
      <c r="O247" s="75"/>
      <c r="P247" s="75"/>
      <c r="Q247" s="75"/>
      <c r="R247" s="75"/>
      <c r="S247" s="75"/>
      <c r="T247" s="75"/>
      <c r="U247" s="75"/>
      <c r="V247" s="75"/>
      <c r="W247" s="75"/>
      <c r="X247" s="75"/>
      <c r="Y247" s="75"/>
      <c r="Z247" s="75"/>
      <c r="AA247" s="75"/>
      <c r="AB247" s="75"/>
      <c r="AC247" s="75"/>
      <c r="AD247" s="75"/>
      <c r="AE247" s="75"/>
    </row>
    <row r="248" spans="1:31" ht="16.2" thickBot="1" x14ac:dyDescent="0.35">
      <c r="A248" s="69"/>
      <c r="B248" s="162"/>
      <c r="C248" s="152"/>
      <c r="D248" s="69"/>
      <c r="E248" s="69"/>
      <c r="F248" s="69"/>
      <c r="G248" s="69"/>
      <c r="H248" s="69"/>
      <c r="I248" s="69"/>
      <c r="J248" s="69"/>
      <c r="K248" s="69"/>
      <c r="L248" s="69"/>
      <c r="M248" s="69"/>
      <c r="N248" s="75"/>
      <c r="O248" s="75"/>
      <c r="P248" s="75"/>
      <c r="Q248" s="75"/>
      <c r="R248" s="75"/>
      <c r="S248" s="75"/>
      <c r="T248" s="75"/>
      <c r="U248" s="75"/>
      <c r="V248" s="75"/>
      <c r="W248" s="75"/>
      <c r="X248" s="75"/>
      <c r="Y248" s="75"/>
      <c r="Z248" s="75"/>
      <c r="AA248" s="75"/>
      <c r="AB248" s="75"/>
      <c r="AC248" s="75"/>
      <c r="AD248" s="75"/>
      <c r="AE248" s="75"/>
    </row>
    <row r="249" spans="1:31" ht="16.2" thickBot="1" x14ac:dyDescent="0.35">
      <c r="A249" s="69"/>
      <c r="B249" s="162"/>
      <c r="C249" s="152"/>
      <c r="D249" s="69"/>
      <c r="E249" s="69"/>
      <c r="F249" s="69"/>
      <c r="G249" s="69"/>
      <c r="H249" s="69"/>
      <c r="I249" s="69"/>
      <c r="J249" s="69"/>
      <c r="K249" s="69"/>
      <c r="L249" s="69"/>
      <c r="M249" s="69"/>
      <c r="N249" s="75"/>
      <c r="O249" s="75"/>
      <c r="P249" s="75"/>
      <c r="Q249" s="75"/>
      <c r="R249" s="75"/>
      <c r="S249" s="75"/>
      <c r="T249" s="75"/>
      <c r="U249" s="75"/>
      <c r="V249" s="75"/>
      <c r="W249" s="75"/>
      <c r="X249" s="75"/>
      <c r="Y249" s="75"/>
      <c r="Z249" s="75"/>
      <c r="AA249" s="75"/>
      <c r="AB249" s="75"/>
      <c r="AC249" s="75"/>
      <c r="AD249" s="75"/>
      <c r="AE249" s="75"/>
    </row>
    <row r="250" spans="1:31" ht="16.2" thickBot="1" x14ac:dyDescent="0.35">
      <c r="A250" s="69"/>
      <c r="B250" s="162"/>
      <c r="C250" s="152"/>
      <c r="D250" s="69"/>
      <c r="E250" s="69"/>
      <c r="F250" s="69"/>
      <c r="G250" s="69"/>
      <c r="H250" s="69"/>
      <c r="I250" s="69"/>
      <c r="J250" s="69"/>
      <c r="K250" s="69"/>
      <c r="L250" s="69"/>
      <c r="M250" s="69"/>
      <c r="N250" s="75"/>
      <c r="O250" s="75"/>
      <c r="P250" s="75"/>
      <c r="Q250" s="75"/>
      <c r="R250" s="75"/>
      <c r="S250" s="75"/>
      <c r="T250" s="75"/>
      <c r="U250" s="75"/>
      <c r="V250" s="75"/>
      <c r="W250" s="75"/>
      <c r="X250" s="75"/>
      <c r="Y250" s="75"/>
      <c r="Z250" s="75"/>
      <c r="AA250" s="75"/>
      <c r="AB250" s="75"/>
      <c r="AC250" s="75"/>
      <c r="AD250" s="75"/>
      <c r="AE250" s="75"/>
    </row>
    <row r="251" spans="1:31" ht="16.2" thickBot="1" x14ac:dyDescent="0.35">
      <c r="A251" s="69"/>
      <c r="B251" s="162"/>
      <c r="C251" s="152"/>
      <c r="D251" s="69"/>
      <c r="E251" s="69"/>
      <c r="F251" s="69"/>
      <c r="G251" s="69"/>
      <c r="H251" s="69"/>
      <c r="I251" s="69"/>
      <c r="J251" s="69"/>
      <c r="K251" s="69"/>
      <c r="L251" s="69"/>
      <c r="M251" s="69"/>
      <c r="N251" s="75"/>
      <c r="O251" s="75"/>
      <c r="P251" s="75"/>
      <c r="Q251" s="75"/>
      <c r="R251" s="75"/>
      <c r="S251" s="75"/>
      <c r="T251" s="75"/>
      <c r="U251" s="75"/>
      <c r="V251" s="75"/>
      <c r="W251" s="75"/>
      <c r="X251" s="75"/>
      <c r="Y251" s="75"/>
      <c r="Z251" s="75"/>
      <c r="AA251" s="75"/>
      <c r="AB251" s="75"/>
      <c r="AC251" s="75"/>
      <c r="AD251" s="75"/>
      <c r="AE251" s="75"/>
    </row>
    <row r="252" spans="1:31" ht="16.2" thickBot="1" x14ac:dyDescent="0.35">
      <c r="A252" s="69"/>
      <c r="B252" s="162"/>
      <c r="C252" s="152"/>
      <c r="D252" s="69"/>
      <c r="E252" s="69"/>
      <c r="F252" s="69"/>
      <c r="G252" s="69"/>
      <c r="H252" s="69"/>
      <c r="I252" s="69"/>
      <c r="J252" s="69"/>
      <c r="K252" s="69"/>
      <c r="L252" s="69"/>
      <c r="M252" s="69"/>
      <c r="N252" s="75"/>
      <c r="O252" s="75"/>
      <c r="P252" s="75"/>
      <c r="Q252" s="75"/>
      <c r="R252" s="75"/>
      <c r="S252" s="75"/>
      <c r="T252" s="75"/>
      <c r="U252" s="75"/>
      <c r="V252" s="75"/>
      <c r="W252" s="75"/>
      <c r="X252" s="75"/>
      <c r="Y252" s="75"/>
      <c r="Z252" s="75"/>
      <c r="AA252" s="75"/>
      <c r="AB252" s="75"/>
      <c r="AC252" s="75"/>
      <c r="AD252" s="75"/>
      <c r="AE252" s="75"/>
    </row>
    <row r="253" spans="1:31" ht="16.2" thickBot="1" x14ac:dyDescent="0.35">
      <c r="A253" s="69"/>
      <c r="B253" s="162"/>
      <c r="C253" s="152"/>
      <c r="D253" s="69"/>
      <c r="E253" s="69"/>
      <c r="F253" s="69"/>
      <c r="G253" s="69"/>
      <c r="H253" s="69"/>
      <c r="I253" s="69"/>
      <c r="J253" s="69"/>
      <c r="K253" s="69"/>
      <c r="L253" s="69"/>
      <c r="M253" s="69"/>
      <c r="N253" s="75"/>
      <c r="O253" s="75"/>
      <c r="P253" s="75"/>
      <c r="Q253" s="75"/>
      <c r="R253" s="75"/>
      <c r="S253" s="75"/>
      <c r="T253" s="75"/>
      <c r="U253" s="75"/>
      <c r="V253" s="75"/>
      <c r="W253" s="75"/>
      <c r="X253" s="75"/>
      <c r="Y253" s="75"/>
      <c r="Z253" s="75"/>
      <c r="AA253" s="75"/>
      <c r="AB253" s="75"/>
      <c r="AC253" s="75"/>
      <c r="AD253" s="75"/>
      <c r="AE253" s="75"/>
    </row>
    <row r="254" spans="1:31" ht="16.2" thickBot="1" x14ac:dyDescent="0.35">
      <c r="A254" s="69"/>
      <c r="B254" s="162"/>
      <c r="C254" s="152"/>
      <c r="D254" s="69"/>
      <c r="E254" s="69"/>
      <c r="F254" s="69"/>
      <c r="G254" s="69"/>
      <c r="H254" s="69"/>
      <c r="I254" s="69"/>
      <c r="J254" s="69"/>
      <c r="K254" s="69"/>
      <c r="L254" s="69"/>
      <c r="M254" s="69"/>
      <c r="N254" s="75"/>
      <c r="O254" s="75"/>
      <c r="P254" s="75"/>
      <c r="Q254" s="75"/>
      <c r="R254" s="75"/>
      <c r="S254" s="75"/>
      <c r="T254" s="75"/>
      <c r="U254" s="75"/>
      <c r="V254" s="75"/>
      <c r="W254" s="75"/>
      <c r="X254" s="75"/>
      <c r="Y254" s="75"/>
      <c r="Z254" s="75"/>
      <c r="AA254" s="75"/>
      <c r="AB254" s="75"/>
      <c r="AC254" s="75"/>
      <c r="AD254" s="75"/>
      <c r="AE254" s="75"/>
    </row>
    <row r="255" spans="1:31" ht="16.2" thickBot="1" x14ac:dyDescent="0.35">
      <c r="A255" s="69"/>
      <c r="B255" s="162"/>
      <c r="C255" s="152"/>
      <c r="D255" s="69"/>
      <c r="E255" s="69"/>
      <c r="F255" s="69"/>
      <c r="G255" s="69"/>
      <c r="H255" s="69"/>
      <c r="I255" s="69"/>
      <c r="J255" s="69"/>
      <c r="K255" s="69"/>
      <c r="L255" s="69"/>
      <c r="M255" s="69"/>
      <c r="N255" s="75"/>
      <c r="O255" s="75"/>
      <c r="P255" s="75"/>
      <c r="Q255" s="75"/>
      <c r="R255" s="75"/>
      <c r="S255" s="75"/>
      <c r="T255" s="75"/>
      <c r="U255" s="75"/>
      <c r="V255" s="75"/>
      <c r="W255" s="75"/>
      <c r="X255" s="75"/>
      <c r="Y255" s="75"/>
      <c r="Z255" s="75"/>
      <c r="AA255" s="75"/>
      <c r="AB255" s="75"/>
      <c r="AC255" s="75"/>
      <c r="AD255" s="75"/>
      <c r="AE255" s="75"/>
    </row>
    <row r="256" spans="1:31" ht="16.2" thickBot="1" x14ac:dyDescent="0.35">
      <c r="A256" s="69"/>
      <c r="B256" s="162"/>
      <c r="C256" s="152"/>
      <c r="D256" s="69"/>
      <c r="E256" s="69"/>
      <c r="F256" s="69"/>
      <c r="G256" s="69"/>
      <c r="H256" s="69"/>
      <c r="I256" s="69"/>
      <c r="J256" s="69"/>
      <c r="K256" s="69"/>
      <c r="L256" s="69"/>
      <c r="M256" s="69"/>
      <c r="N256" s="75"/>
      <c r="O256" s="75"/>
      <c r="P256" s="75"/>
      <c r="Q256" s="75"/>
      <c r="R256" s="75"/>
      <c r="S256" s="75"/>
      <c r="T256" s="75"/>
      <c r="U256" s="75"/>
      <c r="V256" s="75"/>
      <c r="W256" s="75"/>
      <c r="X256" s="75"/>
      <c r="Y256" s="75"/>
      <c r="Z256" s="75"/>
      <c r="AA256" s="75"/>
      <c r="AB256" s="75"/>
      <c r="AC256" s="75"/>
      <c r="AD256" s="75"/>
      <c r="AE256" s="75"/>
    </row>
    <row r="257" spans="1:31" ht="16.2" thickBot="1" x14ac:dyDescent="0.35">
      <c r="A257" s="69"/>
      <c r="B257" s="162"/>
      <c r="C257" s="152"/>
      <c r="D257" s="69"/>
      <c r="E257" s="69"/>
      <c r="F257" s="69"/>
      <c r="G257" s="69"/>
      <c r="H257" s="69"/>
      <c r="I257" s="69"/>
      <c r="J257" s="69"/>
      <c r="K257" s="69"/>
      <c r="L257" s="69"/>
      <c r="M257" s="69"/>
      <c r="N257" s="75"/>
      <c r="O257" s="75"/>
      <c r="P257" s="75"/>
      <c r="Q257" s="75"/>
      <c r="R257" s="75"/>
      <c r="S257" s="75"/>
      <c r="T257" s="75"/>
      <c r="U257" s="75"/>
      <c r="V257" s="75"/>
      <c r="W257" s="75"/>
      <c r="X257" s="75"/>
      <c r="Y257" s="75"/>
      <c r="Z257" s="75"/>
      <c r="AA257" s="75"/>
      <c r="AB257" s="75"/>
      <c r="AC257" s="75"/>
      <c r="AD257" s="75"/>
      <c r="AE257" s="75"/>
    </row>
    <row r="258" spans="1:31" ht="16.2" thickBot="1" x14ac:dyDescent="0.35">
      <c r="A258" s="69"/>
      <c r="B258" s="162"/>
      <c r="C258" s="152"/>
      <c r="D258" s="69"/>
      <c r="E258" s="69"/>
      <c r="F258" s="69"/>
      <c r="G258" s="69"/>
      <c r="H258" s="69"/>
      <c r="I258" s="69"/>
      <c r="J258" s="69"/>
      <c r="K258" s="69"/>
      <c r="L258" s="69"/>
      <c r="M258" s="69"/>
      <c r="N258" s="75"/>
      <c r="O258" s="75"/>
      <c r="P258" s="75"/>
      <c r="Q258" s="75"/>
      <c r="R258" s="75"/>
      <c r="S258" s="75"/>
      <c r="T258" s="75"/>
      <c r="U258" s="75"/>
      <c r="V258" s="75"/>
      <c r="W258" s="75"/>
      <c r="X258" s="75"/>
      <c r="Y258" s="75"/>
      <c r="Z258" s="75"/>
      <c r="AA258" s="75"/>
      <c r="AB258" s="75"/>
      <c r="AC258" s="75"/>
      <c r="AD258" s="75"/>
      <c r="AE258" s="75"/>
    </row>
    <row r="259" spans="1:31" ht="16.2" thickBot="1" x14ac:dyDescent="0.35">
      <c r="A259" s="69"/>
      <c r="B259" s="162"/>
      <c r="C259" s="152"/>
      <c r="D259" s="69"/>
      <c r="E259" s="69"/>
      <c r="F259" s="69"/>
      <c r="G259" s="69"/>
      <c r="H259" s="69"/>
      <c r="I259" s="69"/>
      <c r="J259" s="69"/>
      <c r="K259" s="69"/>
      <c r="L259" s="69"/>
      <c r="M259" s="69"/>
      <c r="N259" s="75"/>
      <c r="O259" s="75"/>
      <c r="P259" s="75"/>
      <c r="Q259" s="75"/>
      <c r="R259" s="75"/>
      <c r="S259" s="75"/>
      <c r="T259" s="75"/>
      <c r="U259" s="75"/>
      <c r="V259" s="75"/>
      <c r="W259" s="75"/>
      <c r="X259" s="75"/>
      <c r="Y259" s="75"/>
      <c r="Z259" s="75"/>
      <c r="AA259" s="75"/>
      <c r="AB259" s="75"/>
      <c r="AC259" s="75"/>
      <c r="AD259" s="75"/>
      <c r="AE259" s="75"/>
    </row>
    <row r="260" spans="1:31" ht="16.2" thickBot="1" x14ac:dyDescent="0.35">
      <c r="A260" s="69"/>
      <c r="B260" s="162"/>
      <c r="C260" s="152"/>
      <c r="D260" s="69"/>
      <c r="E260" s="69"/>
      <c r="F260" s="69"/>
      <c r="G260" s="69"/>
      <c r="H260" s="69"/>
      <c r="I260" s="69"/>
      <c r="J260" s="69"/>
      <c r="K260" s="69"/>
      <c r="L260" s="69"/>
      <c r="M260" s="69"/>
      <c r="N260" s="75"/>
      <c r="O260" s="75"/>
      <c r="P260" s="75"/>
      <c r="Q260" s="75"/>
      <c r="R260" s="75"/>
      <c r="S260" s="75"/>
      <c r="T260" s="75"/>
      <c r="U260" s="75"/>
      <c r="V260" s="75"/>
      <c r="W260" s="75"/>
      <c r="X260" s="75"/>
      <c r="Y260" s="75"/>
      <c r="Z260" s="75"/>
      <c r="AA260" s="75"/>
      <c r="AB260" s="75"/>
      <c r="AC260" s="75"/>
      <c r="AD260" s="75"/>
      <c r="AE260" s="75"/>
    </row>
    <row r="261" spans="1:31" ht="16.2" thickBot="1" x14ac:dyDescent="0.35">
      <c r="A261" s="69"/>
      <c r="B261" s="162"/>
      <c r="C261" s="152"/>
      <c r="D261" s="69"/>
      <c r="E261" s="69"/>
      <c r="F261" s="69"/>
      <c r="G261" s="69"/>
      <c r="H261" s="69"/>
      <c r="I261" s="69"/>
      <c r="J261" s="69"/>
      <c r="K261" s="69"/>
      <c r="L261" s="69"/>
      <c r="M261" s="69"/>
      <c r="N261" s="75"/>
      <c r="O261" s="75"/>
      <c r="P261" s="75"/>
      <c r="Q261" s="75"/>
      <c r="R261" s="75"/>
      <c r="S261" s="75"/>
      <c r="T261" s="75"/>
      <c r="U261" s="75"/>
      <c r="V261" s="75"/>
      <c r="W261" s="75"/>
      <c r="X261" s="75"/>
      <c r="Y261" s="75"/>
      <c r="Z261" s="75"/>
      <c r="AA261" s="75"/>
      <c r="AB261" s="75"/>
      <c r="AC261" s="75"/>
      <c r="AD261" s="75"/>
      <c r="AE261" s="75"/>
    </row>
    <row r="262" spans="1:31" ht="16.2" thickBot="1" x14ac:dyDescent="0.35">
      <c r="A262" s="69"/>
      <c r="B262" s="162"/>
      <c r="C262" s="152"/>
      <c r="D262" s="69"/>
      <c r="E262" s="69"/>
      <c r="F262" s="69"/>
      <c r="G262" s="69"/>
      <c r="H262" s="69"/>
      <c r="I262" s="69"/>
      <c r="J262" s="69"/>
      <c r="K262" s="69"/>
      <c r="L262" s="69"/>
      <c r="M262" s="69"/>
      <c r="N262" s="75"/>
      <c r="O262" s="75"/>
      <c r="P262" s="75"/>
      <c r="Q262" s="75"/>
      <c r="R262" s="75"/>
      <c r="S262" s="75"/>
      <c r="T262" s="75"/>
      <c r="U262" s="75"/>
      <c r="V262" s="75"/>
      <c r="W262" s="75"/>
      <c r="X262" s="75"/>
      <c r="Y262" s="75"/>
      <c r="Z262" s="75"/>
      <c r="AA262" s="75"/>
      <c r="AB262" s="75"/>
      <c r="AC262" s="75"/>
      <c r="AD262" s="75"/>
      <c r="AE262" s="75"/>
    </row>
    <row r="263" spans="1:31" ht="16.2" thickBot="1" x14ac:dyDescent="0.35">
      <c r="A263" s="69"/>
      <c r="B263" s="162"/>
      <c r="C263" s="152"/>
      <c r="D263" s="69"/>
      <c r="E263" s="69"/>
      <c r="F263" s="69"/>
      <c r="G263" s="69"/>
      <c r="H263" s="69"/>
      <c r="I263" s="69"/>
      <c r="J263" s="69"/>
      <c r="K263" s="69"/>
      <c r="L263" s="69"/>
      <c r="M263" s="69"/>
      <c r="N263" s="75"/>
      <c r="O263" s="75"/>
      <c r="P263" s="75"/>
      <c r="Q263" s="75"/>
      <c r="R263" s="75"/>
      <c r="S263" s="75"/>
      <c r="T263" s="75"/>
      <c r="U263" s="75"/>
      <c r="V263" s="75"/>
      <c r="W263" s="75"/>
      <c r="X263" s="75"/>
      <c r="Y263" s="75"/>
      <c r="Z263" s="75"/>
      <c r="AA263" s="75"/>
      <c r="AB263" s="75"/>
      <c r="AC263" s="75"/>
      <c r="AD263" s="75"/>
      <c r="AE263" s="75"/>
    </row>
    <row r="264" spans="1:31" ht="16.2" thickBot="1" x14ac:dyDescent="0.35">
      <c r="A264" s="69"/>
      <c r="B264" s="162"/>
      <c r="C264" s="152"/>
      <c r="D264" s="69"/>
      <c r="E264" s="69"/>
      <c r="F264" s="69"/>
      <c r="G264" s="69"/>
      <c r="H264" s="69"/>
      <c r="I264" s="69"/>
      <c r="J264" s="69"/>
      <c r="K264" s="69"/>
      <c r="L264" s="69"/>
      <c r="M264" s="69"/>
      <c r="N264" s="75"/>
      <c r="O264" s="75"/>
      <c r="P264" s="75"/>
      <c r="Q264" s="75"/>
      <c r="R264" s="75"/>
      <c r="S264" s="75"/>
      <c r="T264" s="75"/>
      <c r="U264" s="75"/>
      <c r="V264" s="75"/>
      <c r="W264" s="75"/>
      <c r="X264" s="75"/>
      <c r="Y264" s="75"/>
      <c r="Z264" s="75"/>
      <c r="AA264" s="75"/>
      <c r="AB264" s="75"/>
      <c r="AC264" s="75"/>
      <c r="AD264" s="75"/>
      <c r="AE264" s="75"/>
    </row>
    <row r="265" spans="1:31" ht="16.2" thickBot="1" x14ac:dyDescent="0.35">
      <c r="A265" s="69"/>
      <c r="B265" s="162"/>
      <c r="C265" s="152"/>
      <c r="D265" s="69"/>
      <c r="E265" s="69"/>
      <c r="F265" s="69"/>
      <c r="G265" s="69"/>
      <c r="H265" s="69"/>
      <c r="I265" s="69"/>
      <c r="J265" s="69"/>
      <c r="K265" s="69"/>
      <c r="L265" s="69"/>
      <c r="M265" s="69"/>
      <c r="N265" s="75"/>
      <c r="O265" s="75"/>
      <c r="P265" s="75"/>
      <c r="Q265" s="75"/>
      <c r="R265" s="75"/>
      <c r="S265" s="75"/>
      <c r="T265" s="75"/>
      <c r="U265" s="75"/>
      <c r="V265" s="75"/>
      <c r="W265" s="75"/>
      <c r="X265" s="75"/>
      <c r="Y265" s="75"/>
      <c r="Z265" s="75"/>
      <c r="AA265" s="75"/>
      <c r="AB265" s="75"/>
      <c r="AC265" s="75"/>
      <c r="AD265" s="75"/>
      <c r="AE265" s="75"/>
    </row>
    <row r="266" spans="1:31" ht="16.2" thickBot="1" x14ac:dyDescent="0.35">
      <c r="A266" s="69"/>
      <c r="B266" s="162"/>
      <c r="C266" s="152"/>
      <c r="D266" s="69"/>
      <c r="E266" s="69"/>
      <c r="F266" s="69"/>
      <c r="G266" s="69"/>
      <c r="H266" s="69"/>
      <c r="I266" s="69"/>
      <c r="J266" s="69"/>
      <c r="K266" s="69"/>
      <c r="L266" s="69"/>
      <c r="M266" s="69"/>
      <c r="N266" s="75"/>
      <c r="O266" s="75"/>
      <c r="P266" s="75"/>
      <c r="Q266" s="75"/>
      <c r="R266" s="75"/>
      <c r="S266" s="75"/>
      <c r="T266" s="75"/>
      <c r="U266" s="75"/>
      <c r="V266" s="75"/>
      <c r="W266" s="75"/>
      <c r="X266" s="75"/>
      <c r="Y266" s="75"/>
      <c r="Z266" s="75"/>
      <c r="AA266" s="75"/>
      <c r="AB266" s="75"/>
      <c r="AC266" s="75"/>
      <c r="AD266" s="75"/>
      <c r="AE266" s="75"/>
    </row>
    <row r="267" spans="1:31" ht="16.2" thickBot="1" x14ac:dyDescent="0.35">
      <c r="A267" s="69"/>
      <c r="B267" s="162"/>
      <c r="C267" s="152"/>
      <c r="D267" s="69"/>
      <c r="E267" s="69"/>
      <c r="F267" s="69"/>
      <c r="G267" s="69"/>
      <c r="H267" s="69"/>
      <c r="I267" s="69"/>
      <c r="J267" s="69"/>
      <c r="K267" s="69"/>
      <c r="L267" s="69"/>
      <c r="M267" s="69"/>
      <c r="N267" s="75"/>
      <c r="O267" s="75"/>
      <c r="P267" s="75"/>
      <c r="Q267" s="75"/>
      <c r="R267" s="75"/>
      <c r="S267" s="75"/>
      <c r="T267" s="75"/>
      <c r="U267" s="75"/>
      <c r="V267" s="75"/>
      <c r="W267" s="75"/>
      <c r="X267" s="75"/>
      <c r="Y267" s="75"/>
      <c r="Z267" s="75"/>
      <c r="AA267" s="75"/>
      <c r="AB267" s="75"/>
      <c r="AC267" s="75"/>
      <c r="AD267" s="75"/>
      <c r="AE267" s="75"/>
    </row>
    <row r="268" spans="1:31" ht="16.2" thickBot="1" x14ac:dyDescent="0.35">
      <c r="A268" s="69"/>
      <c r="B268" s="162"/>
      <c r="C268" s="152"/>
      <c r="D268" s="69"/>
      <c r="E268" s="69"/>
      <c r="F268" s="69"/>
      <c r="G268" s="69"/>
      <c r="H268" s="69"/>
      <c r="I268" s="69"/>
      <c r="J268" s="69"/>
      <c r="K268" s="69"/>
      <c r="L268" s="69"/>
      <c r="M268" s="69"/>
      <c r="N268" s="75"/>
      <c r="O268" s="75"/>
      <c r="P268" s="75"/>
      <c r="Q268" s="75"/>
      <c r="R268" s="75"/>
      <c r="S268" s="75"/>
      <c r="T268" s="75"/>
      <c r="U268" s="75"/>
      <c r="V268" s="75"/>
      <c r="W268" s="75"/>
      <c r="X268" s="75"/>
      <c r="Y268" s="75"/>
      <c r="Z268" s="75"/>
      <c r="AA268" s="75"/>
      <c r="AB268" s="75"/>
      <c r="AC268" s="75"/>
      <c r="AD268" s="75"/>
      <c r="AE268" s="75"/>
    </row>
    <row r="269" spans="1:31" ht="16.2" thickBot="1" x14ac:dyDescent="0.35">
      <c r="A269" s="69"/>
      <c r="B269" s="162"/>
      <c r="C269" s="152"/>
      <c r="D269" s="69"/>
      <c r="E269" s="69"/>
      <c r="F269" s="69"/>
      <c r="G269" s="69"/>
      <c r="H269" s="69"/>
      <c r="I269" s="69"/>
      <c r="J269" s="69"/>
      <c r="K269" s="69"/>
      <c r="L269" s="69"/>
      <c r="M269" s="69"/>
      <c r="N269" s="75"/>
      <c r="O269" s="75"/>
      <c r="P269" s="75"/>
      <c r="Q269" s="75"/>
      <c r="R269" s="75"/>
      <c r="S269" s="75"/>
      <c r="T269" s="75"/>
      <c r="U269" s="75"/>
      <c r="V269" s="75"/>
      <c r="W269" s="75"/>
      <c r="X269" s="75"/>
      <c r="Y269" s="75"/>
      <c r="Z269" s="75"/>
      <c r="AA269" s="75"/>
      <c r="AB269" s="75"/>
      <c r="AC269" s="75"/>
      <c r="AD269" s="75"/>
      <c r="AE269" s="75"/>
    </row>
    <row r="270" spans="1:31" ht="16.2" thickBot="1" x14ac:dyDescent="0.35">
      <c r="A270" s="69"/>
      <c r="B270" s="162"/>
      <c r="C270" s="152"/>
      <c r="D270" s="69"/>
      <c r="E270" s="69"/>
      <c r="F270" s="69"/>
      <c r="G270" s="69"/>
      <c r="H270" s="69"/>
      <c r="I270" s="69"/>
      <c r="J270" s="69"/>
      <c r="K270" s="69"/>
      <c r="L270" s="69"/>
      <c r="M270" s="69"/>
      <c r="N270" s="75"/>
      <c r="O270" s="75"/>
      <c r="P270" s="75"/>
      <c r="Q270" s="75"/>
      <c r="R270" s="75"/>
      <c r="S270" s="75"/>
      <c r="T270" s="75"/>
      <c r="U270" s="75"/>
      <c r="V270" s="75"/>
      <c r="W270" s="75"/>
      <c r="X270" s="75"/>
      <c r="Y270" s="75"/>
      <c r="Z270" s="75"/>
      <c r="AA270" s="75"/>
      <c r="AB270" s="75"/>
      <c r="AC270" s="75"/>
      <c r="AD270" s="75"/>
      <c r="AE270" s="75"/>
    </row>
    <row r="271" spans="1:31" ht="16.2" thickBot="1" x14ac:dyDescent="0.35">
      <c r="A271" s="69"/>
      <c r="B271" s="162"/>
      <c r="C271" s="152"/>
      <c r="D271" s="69"/>
      <c r="E271" s="69"/>
      <c r="F271" s="69"/>
      <c r="G271" s="69"/>
      <c r="H271" s="69"/>
      <c r="I271" s="69"/>
      <c r="J271" s="69"/>
      <c r="K271" s="69"/>
      <c r="L271" s="69"/>
      <c r="M271" s="69"/>
      <c r="N271" s="75"/>
      <c r="O271" s="75"/>
      <c r="P271" s="75"/>
      <c r="Q271" s="75"/>
      <c r="R271" s="75"/>
      <c r="S271" s="75"/>
      <c r="T271" s="75"/>
      <c r="U271" s="75"/>
      <c r="V271" s="75"/>
      <c r="W271" s="75"/>
      <c r="X271" s="75"/>
      <c r="Y271" s="75"/>
      <c r="Z271" s="75"/>
      <c r="AA271" s="75"/>
      <c r="AB271" s="75"/>
      <c r="AC271" s="75"/>
      <c r="AD271" s="75"/>
      <c r="AE271" s="75"/>
    </row>
    <row r="272" spans="1:31" ht="16.2" thickBot="1" x14ac:dyDescent="0.35">
      <c r="A272" s="69"/>
      <c r="B272" s="162"/>
      <c r="C272" s="152"/>
      <c r="D272" s="69"/>
      <c r="E272" s="69"/>
      <c r="F272" s="69"/>
      <c r="G272" s="69"/>
      <c r="H272" s="69"/>
      <c r="I272" s="69"/>
      <c r="J272" s="69"/>
      <c r="K272" s="69"/>
      <c r="L272" s="69"/>
      <c r="M272" s="69"/>
      <c r="N272" s="75"/>
      <c r="O272" s="75"/>
      <c r="P272" s="75"/>
      <c r="Q272" s="75"/>
      <c r="R272" s="75"/>
      <c r="S272" s="75"/>
      <c r="T272" s="75"/>
      <c r="U272" s="75"/>
      <c r="V272" s="75"/>
      <c r="W272" s="75"/>
      <c r="X272" s="75"/>
      <c r="Y272" s="75"/>
      <c r="Z272" s="75"/>
      <c r="AA272" s="75"/>
      <c r="AB272" s="75"/>
      <c r="AC272" s="75"/>
      <c r="AD272" s="75"/>
      <c r="AE272" s="75"/>
    </row>
    <row r="273" spans="1:31" ht="16.2" thickBot="1" x14ac:dyDescent="0.35">
      <c r="A273" s="69"/>
      <c r="B273" s="162"/>
      <c r="C273" s="152"/>
      <c r="D273" s="69"/>
      <c r="E273" s="69"/>
      <c r="F273" s="69"/>
      <c r="G273" s="69"/>
      <c r="H273" s="69"/>
      <c r="I273" s="69"/>
      <c r="J273" s="69"/>
      <c r="K273" s="69"/>
      <c r="L273" s="69"/>
      <c r="M273" s="69"/>
      <c r="N273" s="75"/>
      <c r="O273" s="75"/>
      <c r="P273" s="75"/>
      <c r="Q273" s="75"/>
      <c r="R273" s="75"/>
      <c r="S273" s="75"/>
      <c r="T273" s="75"/>
      <c r="U273" s="75"/>
      <c r="V273" s="75"/>
      <c r="W273" s="75"/>
      <c r="X273" s="75"/>
      <c r="Y273" s="75"/>
      <c r="Z273" s="75"/>
      <c r="AA273" s="75"/>
      <c r="AB273" s="75"/>
      <c r="AC273" s="75"/>
      <c r="AD273" s="75"/>
      <c r="AE273" s="75"/>
    </row>
    <row r="274" spans="1:31" ht="16.2" thickBot="1" x14ac:dyDescent="0.35">
      <c r="A274" s="69"/>
      <c r="B274" s="162"/>
      <c r="C274" s="152"/>
      <c r="D274" s="69"/>
      <c r="E274" s="69"/>
      <c r="F274" s="69"/>
      <c r="G274" s="69"/>
      <c r="H274" s="69"/>
      <c r="I274" s="69"/>
      <c r="J274" s="69"/>
      <c r="K274" s="69"/>
      <c r="L274" s="69"/>
      <c r="M274" s="69"/>
      <c r="N274" s="75"/>
      <c r="O274" s="75"/>
      <c r="P274" s="75"/>
      <c r="Q274" s="75"/>
      <c r="R274" s="75"/>
      <c r="S274" s="75"/>
      <c r="T274" s="75"/>
      <c r="U274" s="75"/>
      <c r="V274" s="75"/>
      <c r="W274" s="75"/>
      <c r="X274" s="75"/>
      <c r="Y274" s="75"/>
      <c r="Z274" s="75"/>
      <c r="AA274" s="75"/>
      <c r="AB274" s="75"/>
      <c r="AC274" s="75"/>
      <c r="AD274" s="75"/>
      <c r="AE274" s="75"/>
    </row>
    <row r="275" spans="1:31" ht="16.2" thickBot="1" x14ac:dyDescent="0.35">
      <c r="A275" s="69"/>
      <c r="B275" s="162"/>
      <c r="C275" s="152"/>
      <c r="D275" s="69"/>
      <c r="E275" s="69"/>
      <c r="F275" s="69"/>
      <c r="G275" s="69"/>
      <c r="H275" s="69"/>
      <c r="I275" s="69"/>
      <c r="J275" s="69"/>
      <c r="K275" s="69"/>
      <c r="L275" s="69"/>
      <c r="M275" s="69"/>
      <c r="N275" s="75"/>
      <c r="O275" s="75"/>
      <c r="P275" s="75"/>
      <c r="Q275" s="75"/>
      <c r="R275" s="75"/>
      <c r="S275" s="75"/>
      <c r="T275" s="75"/>
      <c r="U275" s="75"/>
      <c r="V275" s="75"/>
      <c r="W275" s="75"/>
      <c r="X275" s="75"/>
      <c r="Y275" s="75"/>
      <c r="Z275" s="75"/>
      <c r="AA275" s="75"/>
      <c r="AB275" s="75"/>
      <c r="AC275" s="75"/>
      <c r="AD275" s="75"/>
      <c r="AE275" s="75"/>
    </row>
    <row r="276" spans="1:31" ht="16.2" thickBot="1" x14ac:dyDescent="0.35">
      <c r="A276" s="69"/>
      <c r="B276" s="162"/>
      <c r="C276" s="152"/>
      <c r="D276" s="69"/>
      <c r="E276" s="69"/>
      <c r="F276" s="69"/>
      <c r="G276" s="69"/>
      <c r="H276" s="69"/>
      <c r="I276" s="69"/>
      <c r="J276" s="69"/>
      <c r="K276" s="69"/>
      <c r="L276" s="69"/>
      <c r="M276" s="69"/>
      <c r="N276" s="75"/>
      <c r="O276" s="75"/>
      <c r="P276" s="75"/>
      <c r="Q276" s="75"/>
      <c r="R276" s="75"/>
      <c r="S276" s="75"/>
      <c r="T276" s="75"/>
      <c r="U276" s="75"/>
      <c r="V276" s="75"/>
      <c r="W276" s="75"/>
      <c r="X276" s="75"/>
      <c r="Y276" s="75"/>
      <c r="Z276" s="75"/>
      <c r="AA276" s="75"/>
      <c r="AB276" s="75"/>
      <c r="AC276" s="75"/>
      <c r="AD276" s="75"/>
      <c r="AE276" s="75"/>
    </row>
    <row r="277" spans="1:31" ht="16.2" thickBot="1" x14ac:dyDescent="0.35">
      <c r="A277" s="69"/>
      <c r="B277" s="162"/>
      <c r="C277" s="152"/>
      <c r="D277" s="69"/>
      <c r="E277" s="69"/>
      <c r="F277" s="69"/>
      <c r="G277" s="69"/>
      <c r="H277" s="69"/>
      <c r="I277" s="69"/>
      <c r="J277" s="69"/>
      <c r="K277" s="69"/>
      <c r="L277" s="69"/>
      <c r="M277" s="69"/>
      <c r="N277" s="75"/>
      <c r="O277" s="75"/>
      <c r="P277" s="75"/>
      <c r="Q277" s="75"/>
      <c r="R277" s="75"/>
      <c r="S277" s="75"/>
      <c r="T277" s="75"/>
      <c r="U277" s="75"/>
      <c r="V277" s="75"/>
      <c r="W277" s="75"/>
      <c r="X277" s="75"/>
      <c r="Y277" s="75"/>
      <c r="Z277" s="75"/>
      <c r="AA277" s="75"/>
      <c r="AB277" s="75"/>
      <c r="AC277" s="75"/>
      <c r="AD277" s="75"/>
      <c r="AE277" s="75"/>
    </row>
    <row r="278" spans="1:31" ht="16.2" thickBot="1" x14ac:dyDescent="0.35">
      <c r="A278" s="69"/>
      <c r="B278" s="162"/>
      <c r="C278" s="152"/>
      <c r="D278" s="69"/>
      <c r="E278" s="69"/>
      <c r="F278" s="69"/>
      <c r="G278" s="69"/>
      <c r="H278" s="69"/>
      <c r="I278" s="69"/>
      <c r="J278" s="69"/>
      <c r="K278" s="69"/>
      <c r="L278" s="69"/>
      <c r="M278" s="69"/>
      <c r="N278" s="75"/>
      <c r="O278" s="75"/>
      <c r="P278" s="75"/>
      <c r="Q278" s="75"/>
      <c r="R278" s="75"/>
      <c r="S278" s="75"/>
      <c r="T278" s="75"/>
      <c r="U278" s="75"/>
      <c r="V278" s="75"/>
      <c r="W278" s="75"/>
      <c r="X278" s="75"/>
      <c r="Y278" s="75"/>
      <c r="Z278" s="75"/>
      <c r="AA278" s="75"/>
      <c r="AB278" s="75"/>
      <c r="AC278" s="75"/>
      <c r="AD278" s="75"/>
      <c r="AE278" s="75"/>
    </row>
    <row r="279" spans="1:31" ht="16.2" thickBot="1" x14ac:dyDescent="0.35">
      <c r="A279" s="69"/>
      <c r="B279" s="162"/>
      <c r="C279" s="152"/>
      <c r="D279" s="69"/>
      <c r="E279" s="69"/>
      <c r="F279" s="69"/>
      <c r="G279" s="69"/>
      <c r="H279" s="69"/>
      <c r="I279" s="69"/>
      <c r="J279" s="69"/>
      <c r="K279" s="69"/>
      <c r="L279" s="69"/>
      <c r="M279" s="69"/>
      <c r="N279" s="75"/>
      <c r="O279" s="75"/>
      <c r="P279" s="75"/>
      <c r="Q279" s="75"/>
      <c r="R279" s="75"/>
      <c r="S279" s="75"/>
      <c r="T279" s="75"/>
      <c r="U279" s="75"/>
      <c r="V279" s="75"/>
      <c r="W279" s="75"/>
      <c r="X279" s="75"/>
      <c r="Y279" s="75"/>
      <c r="Z279" s="75"/>
      <c r="AA279" s="75"/>
      <c r="AB279" s="75"/>
      <c r="AC279" s="75"/>
      <c r="AD279" s="75"/>
      <c r="AE279" s="75"/>
    </row>
    <row r="280" spans="1:31" ht="16.2" thickBot="1" x14ac:dyDescent="0.35">
      <c r="A280" s="69"/>
      <c r="B280" s="162"/>
      <c r="C280" s="152"/>
      <c r="D280" s="69"/>
      <c r="E280" s="69"/>
      <c r="F280" s="69"/>
      <c r="G280" s="69"/>
      <c r="H280" s="69"/>
      <c r="I280" s="69"/>
      <c r="J280" s="69"/>
      <c r="K280" s="69"/>
      <c r="L280" s="69"/>
      <c r="M280" s="69"/>
      <c r="N280" s="75"/>
      <c r="O280" s="75"/>
      <c r="P280" s="75"/>
      <c r="Q280" s="75"/>
      <c r="R280" s="75"/>
      <c r="S280" s="75"/>
      <c r="T280" s="75"/>
      <c r="U280" s="75"/>
      <c r="V280" s="75"/>
      <c r="W280" s="75"/>
      <c r="X280" s="75"/>
      <c r="Y280" s="75"/>
      <c r="Z280" s="75"/>
      <c r="AA280" s="75"/>
      <c r="AB280" s="75"/>
      <c r="AC280" s="75"/>
      <c r="AD280" s="75"/>
      <c r="AE280" s="75"/>
    </row>
    <row r="281" spans="1:31" ht="16.2" thickBot="1" x14ac:dyDescent="0.35">
      <c r="A281" s="69"/>
      <c r="B281" s="162"/>
      <c r="C281" s="152"/>
      <c r="D281" s="69"/>
      <c r="E281" s="69"/>
      <c r="F281" s="69"/>
      <c r="G281" s="69"/>
      <c r="H281" s="69"/>
      <c r="I281" s="69"/>
      <c r="J281" s="69"/>
      <c r="K281" s="69"/>
      <c r="L281" s="69"/>
      <c r="M281" s="69"/>
      <c r="N281" s="75"/>
      <c r="O281" s="75"/>
      <c r="P281" s="75"/>
      <c r="Q281" s="75"/>
      <c r="R281" s="75"/>
      <c r="S281" s="75"/>
      <c r="T281" s="75"/>
      <c r="U281" s="75"/>
      <c r="V281" s="75"/>
      <c r="W281" s="75"/>
      <c r="X281" s="75"/>
      <c r="Y281" s="75"/>
      <c r="Z281" s="75"/>
      <c r="AA281" s="75"/>
      <c r="AB281" s="75"/>
      <c r="AC281" s="75"/>
      <c r="AD281" s="75"/>
      <c r="AE281" s="75"/>
    </row>
    <row r="282" spans="1:31" ht="16.2" thickBot="1" x14ac:dyDescent="0.35">
      <c r="A282" s="69"/>
      <c r="B282" s="162"/>
      <c r="C282" s="152"/>
      <c r="D282" s="69"/>
      <c r="E282" s="69"/>
      <c r="F282" s="69"/>
      <c r="G282" s="69"/>
      <c r="H282" s="69"/>
      <c r="I282" s="69"/>
      <c r="J282" s="69"/>
      <c r="K282" s="69"/>
      <c r="L282" s="69"/>
      <c r="M282" s="69"/>
      <c r="N282" s="75"/>
      <c r="O282" s="75"/>
      <c r="P282" s="75"/>
      <c r="Q282" s="75"/>
      <c r="R282" s="75"/>
      <c r="S282" s="75"/>
      <c r="T282" s="75"/>
      <c r="U282" s="75"/>
      <c r="V282" s="75"/>
      <c r="W282" s="75"/>
      <c r="X282" s="75"/>
      <c r="Y282" s="75"/>
      <c r="Z282" s="75"/>
      <c r="AA282" s="75"/>
      <c r="AB282" s="75"/>
      <c r="AC282" s="75"/>
      <c r="AD282" s="75"/>
      <c r="AE282" s="75"/>
    </row>
    <row r="283" spans="1:31" ht="16.2" thickBot="1" x14ac:dyDescent="0.35">
      <c r="A283" s="69"/>
      <c r="B283" s="162"/>
      <c r="C283" s="152"/>
      <c r="D283" s="69"/>
      <c r="E283" s="69"/>
      <c r="F283" s="69"/>
      <c r="G283" s="69"/>
      <c r="H283" s="69"/>
      <c r="I283" s="69"/>
      <c r="J283" s="69"/>
      <c r="K283" s="69"/>
      <c r="L283" s="69"/>
      <c r="M283" s="69"/>
      <c r="N283" s="75"/>
      <c r="O283" s="75"/>
      <c r="P283" s="75"/>
      <c r="Q283" s="75"/>
      <c r="R283" s="75"/>
      <c r="S283" s="75"/>
      <c r="T283" s="75"/>
      <c r="U283" s="75"/>
      <c r="V283" s="75"/>
      <c r="W283" s="75"/>
      <c r="X283" s="75"/>
      <c r="Y283" s="75"/>
      <c r="Z283" s="75"/>
      <c r="AA283" s="75"/>
      <c r="AB283" s="75"/>
      <c r="AC283" s="75"/>
      <c r="AD283" s="75"/>
      <c r="AE283" s="75"/>
    </row>
    <row r="284" spans="1:31" ht="16.2" thickBot="1" x14ac:dyDescent="0.35">
      <c r="A284" s="69"/>
      <c r="B284" s="162"/>
      <c r="C284" s="152"/>
      <c r="D284" s="69"/>
      <c r="E284" s="69"/>
      <c r="F284" s="69"/>
      <c r="G284" s="69"/>
      <c r="H284" s="69"/>
      <c r="I284" s="69"/>
      <c r="J284" s="69"/>
      <c r="K284" s="69"/>
      <c r="L284" s="69"/>
      <c r="M284" s="69"/>
      <c r="N284" s="75"/>
      <c r="O284" s="75"/>
      <c r="P284" s="75"/>
      <c r="Q284" s="75"/>
      <c r="R284" s="75"/>
      <c r="S284" s="75"/>
      <c r="T284" s="75"/>
      <c r="U284" s="75"/>
      <c r="V284" s="75"/>
      <c r="W284" s="75"/>
      <c r="X284" s="75"/>
      <c r="Y284" s="75"/>
      <c r="Z284" s="75"/>
      <c r="AA284" s="75"/>
      <c r="AB284" s="75"/>
      <c r="AC284" s="75"/>
      <c r="AD284" s="75"/>
      <c r="AE284" s="75"/>
    </row>
    <row r="285" spans="1:31" ht="16.2" thickBot="1" x14ac:dyDescent="0.35">
      <c r="A285" s="69"/>
      <c r="B285" s="162"/>
      <c r="C285" s="152"/>
      <c r="D285" s="69"/>
      <c r="E285" s="69"/>
      <c r="F285" s="69"/>
      <c r="G285" s="69"/>
      <c r="H285" s="69"/>
      <c r="I285" s="69"/>
      <c r="J285" s="69"/>
      <c r="K285" s="69"/>
      <c r="L285" s="69"/>
      <c r="M285" s="69"/>
      <c r="N285" s="75"/>
      <c r="O285" s="75"/>
      <c r="P285" s="75"/>
      <c r="Q285" s="75"/>
      <c r="R285" s="75"/>
      <c r="S285" s="75"/>
      <c r="T285" s="75"/>
      <c r="U285" s="75"/>
      <c r="V285" s="75"/>
      <c r="W285" s="75"/>
      <c r="X285" s="75"/>
      <c r="Y285" s="75"/>
      <c r="Z285" s="75"/>
      <c r="AA285" s="75"/>
      <c r="AB285" s="75"/>
      <c r="AC285" s="75"/>
      <c r="AD285" s="75"/>
      <c r="AE285" s="75"/>
    </row>
    <row r="286" spans="1:31" ht="16.2" thickBot="1" x14ac:dyDescent="0.35">
      <c r="A286" s="69"/>
      <c r="B286" s="162"/>
      <c r="C286" s="152"/>
      <c r="D286" s="69"/>
      <c r="E286" s="69"/>
      <c r="F286" s="69"/>
      <c r="G286" s="69"/>
      <c r="H286" s="69"/>
      <c r="I286" s="69"/>
      <c r="J286" s="69"/>
      <c r="K286" s="69"/>
      <c r="L286" s="69"/>
      <c r="M286" s="69"/>
      <c r="N286" s="75"/>
      <c r="O286" s="75"/>
      <c r="P286" s="75"/>
      <c r="Q286" s="75"/>
      <c r="R286" s="75"/>
      <c r="S286" s="75"/>
      <c r="T286" s="75"/>
      <c r="U286" s="75"/>
      <c r="V286" s="75"/>
      <c r="W286" s="75"/>
      <c r="X286" s="75"/>
      <c r="Y286" s="75"/>
      <c r="Z286" s="75"/>
      <c r="AA286" s="75"/>
      <c r="AB286" s="75"/>
      <c r="AC286" s="75"/>
      <c r="AD286" s="75"/>
      <c r="AE286" s="75"/>
    </row>
    <row r="287" spans="1:31" ht="16.2" thickBot="1" x14ac:dyDescent="0.35">
      <c r="A287" s="69"/>
      <c r="B287" s="162"/>
      <c r="C287" s="152"/>
      <c r="D287" s="69"/>
      <c r="E287" s="69"/>
      <c r="F287" s="69"/>
      <c r="G287" s="69"/>
      <c r="H287" s="69"/>
      <c r="I287" s="69"/>
      <c r="J287" s="69"/>
      <c r="K287" s="69"/>
      <c r="L287" s="69"/>
      <c r="M287" s="69"/>
      <c r="N287" s="75"/>
      <c r="O287" s="75"/>
      <c r="P287" s="75"/>
      <c r="Q287" s="75"/>
      <c r="R287" s="75"/>
      <c r="S287" s="75"/>
      <c r="T287" s="75"/>
      <c r="U287" s="75"/>
      <c r="V287" s="75"/>
      <c r="W287" s="75"/>
      <c r="X287" s="75"/>
      <c r="Y287" s="75"/>
      <c r="Z287" s="75"/>
      <c r="AA287" s="75"/>
      <c r="AB287" s="75"/>
      <c r="AC287" s="75"/>
      <c r="AD287" s="75"/>
      <c r="AE287" s="75"/>
    </row>
    <row r="288" spans="1:31" ht="16.2" thickBot="1" x14ac:dyDescent="0.35">
      <c r="A288" s="69"/>
      <c r="B288" s="162"/>
      <c r="C288" s="152"/>
      <c r="D288" s="69"/>
      <c r="E288" s="69"/>
      <c r="F288" s="69"/>
      <c r="G288" s="69"/>
      <c r="H288" s="69"/>
      <c r="I288" s="69"/>
      <c r="J288" s="69"/>
      <c r="K288" s="69"/>
      <c r="L288" s="69"/>
      <c r="M288" s="69"/>
      <c r="N288" s="75"/>
      <c r="O288" s="75"/>
      <c r="P288" s="75"/>
      <c r="Q288" s="75"/>
      <c r="R288" s="75"/>
      <c r="S288" s="75"/>
      <c r="T288" s="75"/>
      <c r="U288" s="75"/>
      <c r="V288" s="75"/>
      <c r="W288" s="75"/>
      <c r="X288" s="75"/>
      <c r="Y288" s="75"/>
      <c r="Z288" s="75"/>
      <c r="AA288" s="75"/>
      <c r="AB288" s="75"/>
      <c r="AC288" s="75"/>
      <c r="AD288" s="75"/>
      <c r="AE288" s="75"/>
    </row>
    <row r="289" spans="1:31" ht="16.2" thickBot="1" x14ac:dyDescent="0.35">
      <c r="A289" s="69"/>
      <c r="B289" s="162"/>
      <c r="C289" s="152"/>
      <c r="D289" s="69"/>
      <c r="E289" s="69"/>
      <c r="F289" s="69"/>
      <c r="G289" s="69"/>
      <c r="H289" s="69"/>
      <c r="I289" s="69"/>
      <c r="J289" s="69"/>
      <c r="K289" s="69"/>
      <c r="L289" s="69"/>
      <c r="M289" s="69"/>
      <c r="N289" s="75"/>
      <c r="O289" s="75"/>
      <c r="P289" s="75"/>
      <c r="Q289" s="75"/>
      <c r="R289" s="75"/>
      <c r="S289" s="75"/>
      <c r="T289" s="75"/>
      <c r="U289" s="75"/>
      <c r="V289" s="75"/>
      <c r="W289" s="75"/>
      <c r="X289" s="75"/>
      <c r="Y289" s="75"/>
      <c r="Z289" s="75"/>
      <c r="AA289" s="75"/>
      <c r="AB289" s="75"/>
      <c r="AC289" s="75"/>
      <c r="AD289" s="75"/>
      <c r="AE289" s="75"/>
    </row>
    <row r="290" spans="1:31" ht="16.2" thickBot="1" x14ac:dyDescent="0.35">
      <c r="A290" s="69"/>
      <c r="B290" s="162"/>
      <c r="C290" s="152"/>
      <c r="D290" s="69"/>
      <c r="E290" s="69"/>
      <c r="F290" s="69"/>
      <c r="G290" s="69"/>
      <c r="H290" s="69"/>
      <c r="I290" s="69"/>
      <c r="J290" s="69"/>
      <c r="K290" s="69"/>
      <c r="L290" s="69"/>
      <c r="M290" s="69"/>
      <c r="N290" s="75"/>
      <c r="O290" s="75"/>
      <c r="P290" s="75"/>
      <c r="Q290" s="75"/>
      <c r="R290" s="75"/>
      <c r="S290" s="75"/>
      <c r="T290" s="75"/>
      <c r="U290" s="75"/>
      <c r="V290" s="75"/>
      <c r="W290" s="75"/>
      <c r="X290" s="75"/>
      <c r="Y290" s="75"/>
      <c r="Z290" s="75"/>
      <c r="AA290" s="75"/>
      <c r="AB290" s="75"/>
      <c r="AC290" s="75"/>
      <c r="AD290" s="75"/>
      <c r="AE290" s="75"/>
    </row>
    <row r="291" spans="1:31" ht="16.2" thickBot="1" x14ac:dyDescent="0.35">
      <c r="A291" s="69"/>
      <c r="B291" s="162"/>
      <c r="C291" s="152"/>
      <c r="D291" s="69"/>
      <c r="E291" s="69"/>
      <c r="F291" s="69"/>
      <c r="G291" s="69"/>
      <c r="H291" s="69"/>
      <c r="I291" s="69"/>
      <c r="J291" s="69"/>
      <c r="K291" s="69"/>
      <c r="L291" s="69"/>
      <c r="M291" s="69"/>
      <c r="N291" s="75"/>
      <c r="O291" s="75"/>
      <c r="P291" s="75"/>
      <c r="Q291" s="75"/>
      <c r="R291" s="75"/>
      <c r="S291" s="75"/>
      <c r="T291" s="75"/>
      <c r="U291" s="75"/>
      <c r="V291" s="75"/>
      <c r="W291" s="75"/>
      <c r="X291" s="75"/>
      <c r="Y291" s="75"/>
      <c r="Z291" s="75"/>
      <c r="AA291" s="75"/>
      <c r="AB291" s="75"/>
      <c r="AC291" s="75"/>
      <c r="AD291" s="75"/>
      <c r="AE291" s="75"/>
    </row>
    <row r="292" spans="1:31" ht="16.2" thickBot="1" x14ac:dyDescent="0.35">
      <c r="A292" s="69"/>
      <c r="B292" s="162"/>
      <c r="C292" s="152"/>
      <c r="D292" s="69"/>
      <c r="E292" s="69"/>
      <c r="F292" s="69"/>
      <c r="G292" s="69"/>
      <c r="H292" s="69"/>
      <c r="I292" s="69"/>
      <c r="J292" s="69"/>
      <c r="K292" s="69"/>
      <c r="L292" s="69"/>
      <c r="M292" s="69"/>
      <c r="N292" s="75"/>
      <c r="O292" s="75"/>
      <c r="P292" s="75"/>
      <c r="Q292" s="75"/>
      <c r="R292" s="75"/>
      <c r="S292" s="75"/>
      <c r="T292" s="75"/>
      <c r="U292" s="75"/>
      <c r="V292" s="75"/>
      <c r="W292" s="75"/>
      <c r="X292" s="75"/>
      <c r="Y292" s="75"/>
      <c r="Z292" s="75"/>
      <c r="AA292" s="75"/>
      <c r="AB292" s="75"/>
      <c r="AC292" s="75"/>
      <c r="AD292" s="75"/>
      <c r="AE292" s="75"/>
    </row>
    <row r="293" spans="1:31" ht="16.2" thickBot="1" x14ac:dyDescent="0.35">
      <c r="A293" s="69"/>
      <c r="B293" s="162"/>
      <c r="C293" s="152"/>
      <c r="D293" s="69"/>
      <c r="E293" s="69"/>
      <c r="F293" s="69"/>
      <c r="G293" s="69"/>
      <c r="H293" s="69"/>
      <c r="I293" s="69"/>
      <c r="J293" s="69"/>
      <c r="K293" s="69"/>
      <c r="L293" s="69"/>
      <c r="M293" s="69"/>
      <c r="N293" s="75"/>
      <c r="O293" s="75"/>
      <c r="P293" s="75"/>
      <c r="Q293" s="75"/>
      <c r="R293" s="75"/>
      <c r="S293" s="75"/>
      <c r="T293" s="75"/>
      <c r="U293" s="75"/>
      <c r="V293" s="75"/>
      <c r="W293" s="75"/>
      <c r="X293" s="75"/>
      <c r="Y293" s="75"/>
      <c r="Z293" s="75"/>
      <c r="AA293" s="75"/>
      <c r="AB293" s="75"/>
      <c r="AC293" s="75"/>
      <c r="AD293" s="75"/>
      <c r="AE293" s="75"/>
    </row>
    <row r="294" spans="1:31" ht="16.2" thickBot="1" x14ac:dyDescent="0.35">
      <c r="A294" s="69"/>
      <c r="B294" s="162"/>
      <c r="C294" s="152"/>
      <c r="D294" s="69"/>
      <c r="E294" s="69"/>
      <c r="F294" s="69"/>
      <c r="G294" s="69"/>
      <c r="H294" s="69"/>
      <c r="I294" s="69"/>
      <c r="J294" s="69"/>
      <c r="K294" s="69"/>
      <c r="L294" s="69"/>
      <c r="M294" s="69"/>
      <c r="N294" s="75"/>
      <c r="O294" s="75"/>
      <c r="P294" s="75"/>
      <c r="Q294" s="75"/>
      <c r="R294" s="75"/>
      <c r="S294" s="75"/>
      <c r="T294" s="75"/>
      <c r="U294" s="75"/>
      <c r="V294" s="75"/>
      <c r="W294" s="75"/>
      <c r="X294" s="75"/>
      <c r="Y294" s="75"/>
      <c r="Z294" s="75"/>
      <c r="AA294" s="75"/>
      <c r="AB294" s="75"/>
      <c r="AC294" s="75"/>
      <c r="AD294" s="75"/>
      <c r="AE294" s="75"/>
    </row>
    <row r="295" spans="1:31" ht="16.2" thickBot="1" x14ac:dyDescent="0.35">
      <c r="A295" s="69"/>
      <c r="B295" s="162"/>
      <c r="C295" s="152"/>
      <c r="D295" s="69"/>
      <c r="E295" s="69"/>
      <c r="F295" s="69"/>
      <c r="G295" s="69"/>
      <c r="H295" s="69"/>
      <c r="I295" s="69"/>
      <c r="J295" s="69"/>
      <c r="K295" s="69"/>
      <c r="L295" s="69"/>
      <c r="M295" s="69"/>
      <c r="N295" s="75"/>
      <c r="O295" s="75"/>
      <c r="P295" s="75"/>
      <c r="Q295" s="75"/>
      <c r="R295" s="75"/>
      <c r="S295" s="75"/>
      <c r="T295" s="75"/>
      <c r="U295" s="75"/>
      <c r="V295" s="75"/>
      <c r="W295" s="75"/>
      <c r="X295" s="75"/>
      <c r="Y295" s="75"/>
      <c r="Z295" s="75"/>
      <c r="AA295" s="75"/>
      <c r="AB295" s="75"/>
      <c r="AC295" s="75"/>
      <c r="AD295" s="75"/>
      <c r="AE295" s="75"/>
    </row>
    <row r="296" spans="1:31" ht="16.2" thickBot="1" x14ac:dyDescent="0.35">
      <c r="A296" s="69"/>
      <c r="B296" s="162"/>
      <c r="C296" s="152"/>
      <c r="D296" s="69"/>
      <c r="E296" s="69"/>
      <c r="F296" s="69"/>
      <c r="G296" s="69"/>
      <c r="H296" s="69"/>
      <c r="I296" s="69"/>
      <c r="J296" s="69"/>
      <c r="K296" s="69"/>
      <c r="L296" s="69"/>
      <c r="M296" s="69"/>
      <c r="N296" s="75"/>
      <c r="O296" s="75"/>
      <c r="P296" s="75"/>
      <c r="Q296" s="75"/>
      <c r="R296" s="75"/>
      <c r="S296" s="75"/>
      <c r="T296" s="75"/>
      <c r="U296" s="75"/>
      <c r="V296" s="75"/>
      <c r="W296" s="75"/>
      <c r="X296" s="75"/>
      <c r="Y296" s="75"/>
      <c r="Z296" s="75"/>
      <c r="AA296" s="75"/>
      <c r="AB296" s="75"/>
      <c r="AC296" s="75"/>
      <c r="AD296" s="75"/>
      <c r="AE296" s="75"/>
    </row>
    <row r="297" spans="1:31" ht="16.2" thickBot="1" x14ac:dyDescent="0.35">
      <c r="A297" s="69"/>
      <c r="B297" s="162"/>
      <c r="C297" s="152"/>
      <c r="D297" s="69"/>
      <c r="E297" s="69"/>
      <c r="F297" s="69"/>
      <c r="G297" s="69"/>
      <c r="H297" s="69"/>
      <c r="I297" s="69"/>
      <c r="J297" s="69"/>
      <c r="K297" s="69"/>
      <c r="L297" s="69"/>
      <c r="M297" s="69"/>
      <c r="N297" s="75"/>
      <c r="O297" s="75"/>
      <c r="P297" s="75"/>
      <c r="Q297" s="75"/>
      <c r="R297" s="75"/>
      <c r="S297" s="75"/>
      <c r="T297" s="75"/>
      <c r="U297" s="75"/>
      <c r="V297" s="75"/>
      <c r="W297" s="75"/>
      <c r="X297" s="75"/>
      <c r="Y297" s="75"/>
      <c r="Z297" s="75"/>
      <c r="AA297" s="75"/>
      <c r="AB297" s="75"/>
      <c r="AC297" s="75"/>
      <c r="AD297" s="75"/>
      <c r="AE297" s="75"/>
    </row>
    <row r="298" spans="1:31" ht="16.2" thickBot="1" x14ac:dyDescent="0.35">
      <c r="A298" s="69"/>
      <c r="B298" s="162"/>
      <c r="C298" s="152"/>
      <c r="D298" s="69"/>
      <c r="E298" s="69"/>
      <c r="F298" s="69"/>
      <c r="G298" s="69"/>
      <c r="H298" s="69"/>
      <c r="I298" s="69"/>
      <c r="J298" s="69"/>
      <c r="K298" s="69"/>
      <c r="L298" s="69"/>
      <c r="M298" s="69"/>
      <c r="N298" s="75"/>
      <c r="O298" s="75"/>
      <c r="P298" s="75"/>
      <c r="Q298" s="75"/>
      <c r="R298" s="75"/>
      <c r="S298" s="75"/>
      <c r="T298" s="75"/>
      <c r="U298" s="75"/>
      <c r="V298" s="75"/>
      <c r="W298" s="75"/>
      <c r="X298" s="75"/>
      <c r="Y298" s="75"/>
      <c r="Z298" s="75"/>
      <c r="AA298" s="75"/>
      <c r="AB298" s="75"/>
      <c r="AC298" s="75"/>
      <c r="AD298" s="75"/>
      <c r="AE298" s="75"/>
    </row>
    <row r="299" spans="1:31" ht="16.2" thickBot="1" x14ac:dyDescent="0.35">
      <c r="A299" s="69"/>
      <c r="B299" s="162"/>
      <c r="C299" s="152"/>
      <c r="D299" s="69"/>
      <c r="E299" s="69"/>
      <c r="F299" s="69"/>
      <c r="G299" s="69"/>
      <c r="H299" s="69"/>
      <c r="I299" s="69"/>
      <c r="J299" s="69"/>
      <c r="K299" s="69"/>
      <c r="L299" s="69"/>
      <c r="M299" s="69"/>
      <c r="N299" s="75"/>
      <c r="O299" s="75"/>
      <c r="P299" s="75"/>
      <c r="Q299" s="75"/>
      <c r="R299" s="75"/>
      <c r="S299" s="75"/>
      <c r="T299" s="75"/>
      <c r="U299" s="75"/>
      <c r="V299" s="75"/>
      <c r="W299" s="75"/>
      <c r="X299" s="75"/>
      <c r="Y299" s="75"/>
      <c r="Z299" s="75"/>
      <c r="AA299" s="75"/>
      <c r="AB299" s="75"/>
      <c r="AC299" s="75"/>
      <c r="AD299" s="75"/>
      <c r="AE299" s="75"/>
    </row>
    <row r="300" spans="1:31" ht="16.2" thickBot="1" x14ac:dyDescent="0.35">
      <c r="A300" s="69"/>
      <c r="B300" s="162"/>
      <c r="C300" s="152"/>
      <c r="D300" s="69"/>
      <c r="E300" s="69"/>
      <c r="F300" s="69"/>
      <c r="G300" s="69"/>
      <c r="H300" s="69"/>
      <c r="I300" s="69"/>
      <c r="J300" s="69"/>
      <c r="K300" s="69"/>
      <c r="L300" s="69"/>
      <c r="M300" s="69"/>
      <c r="N300" s="75"/>
      <c r="O300" s="75"/>
      <c r="P300" s="75"/>
      <c r="Q300" s="75"/>
      <c r="R300" s="75"/>
      <c r="S300" s="75"/>
      <c r="T300" s="75"/>
      <c r="U300" s="75"/>
      <c r="V300" s="75"/>
      <c r="W300" s="75"/>
      <c r="X300" s="75"/>
      <c r="Y300" s="75"/>
      <c r="Z300" s="75"/>
      <c r="AA300" s="75"/>
      <c r="AB300" s="75"/>
      <c r="AC300" s="75"/>
      <c r="AD300" s="75"/>
      <c r="AE300" s="75"/>
    </row>
    <row r="301" spans="1:31" ht="16.2" thickBot="1" x14ac:dyDescent="0.35">
      <c r="A301" s="69"/>
      <c r="B301" s="162"/>
      <c r="C301" s="152"/>
      <c r="D301" s="69"/>
      <c r="E301" s="69"/>
      <c r="F301" s="69"/>
      <c r="G301" s="69"/>
      <c r="H301" s="69"/>
      <c r="I301" s="69"/>
      <c r="J301" s="69"/>
      <c r="K301" s="69"/>
      <c r="L301" s="69"/>
      <c r="M301" s="69"/>
      <c r="N301" s="75"/>
      <c r="O301" s="75"/>
      <c r="P301" s="75"/>
      <c r="Q301" s="75"/>
      <c r="R301" s="75"/>
      <c r="S301" s="75"/>
      <c r="T301" s="75"/>
      <c r="U301" s="75"/>
      <c r="V301" s="75"/>
      <c r="W301" s="75"/>
      <c r="X301" s="75"/>
      <c r="Y301" s="75"/>
      <c r="Z301" s="75"/>
      <c r="AA301" s="75"/>
      <c r="AB301" s="75"/>
      <c r="AC301" s="75"/>
      <c r="AD301" s="75"/>
      <c r="AE301" s="75"/>
    </row>
    <row r="302" spans="1:31" ht="16.2" thickBot="1" x14ac:dyDescent="0.35">
      <c r="A302" s="69"/>
      <c r="B302" s="162"/>
      <c r="C302" s="152"/>
      <c r="D302" s="69"/>
      <c r="E302" s="69"/>
      <c r="F302" s="69"/>
      <c r="G302" s="69"/>
      <c r="H302" s="69"/>
      <c r="I302" s="69"/>
      <c r="J302" s="69"/>
      <c r="K302" s="69"/>
      <c r="L302" s="69"/>
      <c r="M302" s="69"/>
      <c r="N302" s="75"/>
      <c r="O302" s="75"/>
      <c r="P302" s="75"/>
      <c r="Q302" s="75"/>
      <c r="R302" s="75"/>
      <c r="S302" s="75"/>
      <c r="T302" s="75"/>
      <c r="U302" s="75"/>
      <c r="V302" s="75"/>
      <c r="W302" s="75"/>
      <c r="X302" s="75"/>
      <c r="Y302" s="75"/>
      <c r="Z302" s="75"/>
      <c r="AA302" s="75"/>
      <c r="AB302" s="75"/>
      <c r="AC302" s="75"/>
      <c r="AD302" s="75"/>
      <c r="AE302" s="75"/>
    </row>
    <row r="303" spans="1:31" ht="16.2" thickBot="1" x14ac:dyDescent="0.35">
      <c r="A303" s="69"/>
      <c r="B303" s="162"/>
      <c r="C303" s="152"/>
      <c r="D303" s="69"/>
      <c r="E303" s="69"/>
      <c r="F303" s="69"/>
      <c r="G303" s="69"/>
      <c r="H303" s="69"/>
      <c r="I303" s="69"/>
      <c r="J303" s="69"/>
      <c r="K303" s="69"/>
      <c r="L303" s="69"/>
      <c r="M303" s="69"/>
      <c r="N303" s="75"/>
      <c r="O303" s="75"/>
      <c r="P303" s="75"/>
      <c r="Q303" s="75"/>
      <c r="R303" s="75"/>
      <c r="S303" s="75"/>
      <c r="T303" s="75"/>
      <c r="U303" s="75"/>
      <c r="V303" s="75"/>
      <c r="W303" s="75"/>
      <c r="X303" s="75"/>
      <c r="Y303" s="75"/>
      <c r="Z303" s="75"/>
      <c r="AA303" s="75"/>
      <c r="AB303" s="75"/>
      <c r="AC303" s="75"/>
      <c r="AD303" s="75"/>
      <c r="AE303" s="75"/>
    </row>
    <row r="304" spans="1:31" ht="16.2" thickBot="1" x14ac:dyDescent="0.35">
      <c r="A304" s="69"/>
      <c r="B304" s="162"/>
      <c r="C304" s="152"/>
      <c r="D304" s="69"/>
      <c r="E304" s="69"/>
      <c r="F304" s="69"/>
      <c r="G304" s="69"/>
      <c r="H304" s="69"/>
      <c r="I304" s="69"/>
      <c r="J304" s="69"/>
      <c r="K304" s="69"/>
      <c r="L304" s="69"/>
      <c r="M304" s="69"/>
      <c r="N304" s="75"/>
      <c r="O304" s="75"/>
      <c r="P304" s="75"/>
      <c r="Q304" s="75"/>
      <c r="R304" s="75"/>
      <c r="S304" s="75"/>
      <c r="T304" s="75"/>
      <c r="U304" s="75"/>
      <c r="V304" s="75"/>
      <c r="W304" s="75"/>
      <c r="X304" s="75"/>
      <c r="Y304" s="75"/>
      <c r="Z304" s="75"/>
      <c r="AA304" s="75"/>
      <c r="AB304" s="75"/>
      <c r="AC304" s="75"/>
      <c r="AD304" s="75"/>
      <c r="AE304" s="75"/>
    </row>
    <row r="305" spans="1:31" ht="16.2" thickBot="1" x14ac:dyDescent="0.35">
      <c r="A305" s="69"/>
      <c r="B305" s="162"/>
      <c r="C305" s="152"/>
      <c r="D305" s="69"/>
      <c r="E305" s="69"/>
      <c r="F305" s="69"/>
      <c r="G305" s="69"/>
      <c r="H305" s="69"/>
      <c r="I305" s="69"/>
      <c r="J305" s="69"/>
      <c r="K305" s="69"/>
      <c r="L305" s="69"/>
      <c r="M305" s="69"/>
      <c r="N305" s="75"/>
      <c r="O305" s="75"/>
      <c r="P305" s="75"/>
      <c r="Q305" s="75"/>
      <c r="R305" s="75"/>
      <c r="S305" s="75"/>
      <c r="T305" s="75"/>
      <c r="U305" s="75"/>
      <c r="V305" s="75"/>
      <c r="W305" s="75"/>
      <c r="X305" s="75"/>
      <c r="Y305" s="75"/>
      <c r="Z305" s="75"/>
      <c r="AA305" s="75"/>
      <c r="AB305" s="75"/>
      <c r="AC305" s="75"/>
      <c r="AD305" s="75"/>
      <c r="AE305" s="75"/>
    </row>
    <row r="306" spans="1:31" ht="16.2" thickBot="1" x14ac:dyDescent="0.35">
      <c r="A306" s="69"/>
      <c r="B306" s="162"/>
      <c r="C306" s="152"/>
      <c r="D306" s="69"/>
      <c r="E306" s="69"/>
      <c r="F306" s="69"/>
      <c r="G306" s="69"/>
      <c r="H306" s="69"/>
      <c r="I306" s="69"/>
      <c r="J306" s="69"/>
      <c r="K306" s="69"/>
      <c r="L306" s="69"/>
      <c r="M306" s="69"/>
      <c r="N306" s="75"/>
      <c r="O306" s="75"/>
      <c r="P306" s="75"/>
      <c r="Q306" s="75"/>
      <c r="R306" s="75"/>
      <c r="S306" s="75"/>
      <c r="T306" s="75"/>
      <c r="U306" s="75"/>
      <c r="V306" s="75"/>
      <c r="W306" s="75"/>
      <c r="X306" s="75"/>
      <c r="Y306" s="75"/>
      <c r="Z306" s="75"/>
      <c r="AA306" s="75"/>
      <c r="AB306" s="75"/>
      <c r="AC306" s="75"/>
      <c r="AD306" s="75"/>
      <c r="AE306" s="75"/>
    </row>
    <row r="307" spans="1:31" ht="16.2" thickBot="1" x14ac:dyDescent="0.35">
      <c r="A307" s="69"/>
      <c r="B307" s="162"/>
      <c r="C307" s="152"/>
      <c r="D307" s="69"/>
      <c r="E307" s="69"/>
      <c r="F307" s="69"/>
      <c r="G307" s="69"/>
      <c r="H307" s="69"/>
      <c r="I307" s="69"/>
      <c r="J307" s="69"/>
      <c r="K307" s="69"/>
      <c r="L307" s="69"/>
      <c r="M307" s="69"/>
      <c r="N307" s="75"/>
      <c r="O307" s="75"/>
      <c r="P307" s="75"/>
      <c r="Q307" s="75"/>
      <c r="R307" s="75"/>
      <c r="S307" s="75"/>
      <c r="T307" s="75"/>
      <c r="U307" s="75"/>
      <c r="V307" s="75"/>
      <c r="W307" s="75"/>
      <c r="X307" s="75"/>
      <c r="Y307" s="75"/>
      <c r="Z307" s="75"/>
      <c r="AA307" s="75"/>
      <c r="AB307" s="75"/>
      <c r="AC307" s="75"/>
      <c r="AD307" s="75"/>
      <c r="AE307" s="75"/>
    </row>
    <row r="308" spans="1:31" ht="16.2" thickBot="1" x14ac:dyDescent="0.35">
      <c r="A308" s="69"/>
      <c r="B308" s="162"/>
      <c r="C308" s="152"/>
      <c r="D308" s="69"/>
      <c r="E308" s="69"/>
      <c r="F308" s="69"/>
      <c r="G308" s="69"/>
      <c r="H308" s="69"/>
      <c r="I308" s="69"/>
      <c r="J308" s="69"/>
      <c r="K308" s="69"/>
      <c r="L308" s="69"/>
      <c r="M308" s="69"/>
      <c r="N308" s="75"/>
      <c r="O308" s="75"/>
      <c r="P308" s="75"/>
      <c r="Q308" s="75"/>
      <c r="R308" s="75"/>
      <c r="S308" s="75"/>
      <c r="T308" s="75"/>
      <c r="U308" s="75"/>
      <c r="V308" s="75"/>
      <c r="W308" s="75"/>
      <c r="X308" s="75"/>
      <c r="Y308" s="75"/>
      <c r="Z308" s="75"/>
      <c r="AA308" s="75"/>
      <c r="AB308" s="75"/>
      <c r="AC308" s="75"/>
      <c r="AD308" s="75"/>
      <c r="AE308" s="75"/>
    </row>
    <row r="309" spans="1:31" ht="16.2" thickBot="1" x14ac:dyDescent="0.35">
      <c r="A309" s="69"/>
      <c r="B309" s="162"/>
      <c r="C309" s="152"/>
      <c r="D309" s="69"/>
      <c r="E309" s="69"/>
      <c r="F309" s="69"/>
      <c r="G309" s="69"/>
      <c r="H309" s="69"/>
      <c r="I309" s="69"/>
      <c r="J309" s="69"/>
      <c r="K309" s="69"/>
      <c r="L309" s="69"/>
      <c r="M309" s="69"/>
      <c r="N309" s="75"/>
      <c r="O309" s="75"/>
      <c r="P309" s="75"/>
      <c r="Q309" s="75"/>
      <c r="R309" s="75"/>
      <c r="S309" s="75"/>
      <c r="T309" s="75"/>
      <c r="U309" s="75"/>
      <c r="V309" s="75"/>
      <c r="W309" s="75"/>
      <c r="X309" s="75"/>
      <c r="Y309" s="75"/>
      <c r="Z309" s="75"/>
      <c r="AA309" s="75"/>
      <c r="AB309" s="75"/>
      <c r="AC309" s="75"/>
      <c r="AD309" s="75"/>
      <c r="AE309" s="75"/>
    </row>
    <row r="310" spans="1:31" ht="16.2" thickBot="1" x14ac:dyDescent="0.35">
      <c r="A310" s="69"/>
      <c r="B310" s="162"/>
      <c r="C310" s="152"/>
      <c r="D310" s="69"/>
      <c r="E310" s="69"/>
      <c r="F310" s="69"/>
      <c r="G310" s="69"/>
      <c r="H310" s="69"/>
      <c r="I310" s="69"/>
      <c r="J310" s="69"/>
      <c r="K310" s="69"/>
      <c r="L310" s="69"/>
      <c r="M310" s="69"/>
      <c r="N310" s="75"/>
      <c r="O310" s="75"/>
      <c r="P310" s="75"/>
      <c r="Q310" s="75"/>
      <c r="R310" s="75"/>
      <c r="S310" s="75"/>
      <c r="T310" s="75"/>
      <c r="U310" s="75"/>
      <c r="V310" s="75"/>
      <c r="W310" s="75"/>
      <c r="X310" s="75"/>
      <c r="Y310" s="75"/>
      <c r="Z310" s="75"/>
      <c r="AA310" s="75"/>
      <c r="AB310" s="75"/>
      <c r="AC310" s="75"/>
      <c r="AD310" s="75"/>
      <c r="AE310" s="75"/>
    </row>
    <row r="311" spans="1:31" ht="16.2" thickBot="1" x14ac:dyDescent="0.35">
      <c r="A311" s="69"/>
      <c r="B311" s="162"/>
      <c r="C311" s="152"/>
      <c r="D311" s="69"/>
      <c r="E311" s="69"/>
      <c r="F311" s="69"/>
      <c r="G311" s="69"/>
      <c r="H311" s="69"/>
      <c r="I311" s="69"/>
      <c r="J311" s="69"/>
      <c r="K311" s="69"/>
      <c r="L311" s="69"/>
      <c r="M311" s="69"/>
      <c r="N311" s="75"/>
      <c r="O311" s="75"/>
      <c r="P311" s="75"/>
      <c r="Q311" s="75"/>
      <c r="R311" s="75"/>
      <c r="S311" s="75"/>
      <c r="T311" s="75"/>
      <c r="U311" s="75"/>
      <c r="V311" s="75"/>
      <c r="W311" s="75"/>
      <c r="X311" s="75"/>
      <c r="Y311" s="75"/>
      <c r="Z311" s="75"/>
      <c r="AA311" s="75"/>
      <c r="AB311" s="75"/>
      <c r="AC311" s="75"/>
      <c r="AD311" s="75"/>
      <c r="AE311" s="75"/>
    </row>
    <row r="312" spans="1:31" ht="16.2" thickBot="1" x14ac:dyDescent="0.35">
      <c r="A312" s="69"/>
      <c r="B312" s="162"/>
      <c r="C312" s="152"/>
      <c r="D312" s="69"/>
      <c r="E312" s="69"/>
      <c r="F312" s="69"/>
      <c r="G312" s="69"/>
      <c r="H312" s="69"/>
      <c r="I312" s="69"/>
      <c r="J312" s="69"/>
      <c r="K312" s="69"/>
      <c r="L312" s="69"/>
      <c r="M312" s="69"/>
      <c r="N312" s="75"/>
      <c r="O312" s="75"/>
      <c r="P312" s="75"/>
      <c r="Q312" s="75"/>
      <c r="R312" s="75"/>
      <c r="S312" s="75"/>
      <c r="T312" s="75"/>
      <c r="U312" s="75"/>
      <c r="V312" s="75"/>
      <c r="W312" s="75"/>
      <c r="X312" s="75"/>
      <c r="Y312" s="75"/>
      <c r="Z312" s="75"/>
      <c r="AA312" s="75"/>
      <c r="AB312" s="75"/>
      <c r="AC312" s="75"/>
      <c r="AD312" s="75"/>
      <c r="AE312" s="75"/>
    </row>
    <row r="313" spans="1:31" ht="16.2" thickBot="1" x14ac:dyDescent="0.35">
      <c r="A313" s="69"/>
      <c r="B313" s="162"/>
      <c r="C313" s="152"/>
      <c r="D313" s="69"/>
      <c r="E313" s="69"/>
      <c r="F313" s="69"/>
      <c r="G313" s="69"/>
      <c r="H313" s="69"/>
      <c r="I313" s="69"/>
      <c r="J313" s="69"/>
      <c r="K313" s="69"/>
      <c r="L313" s="69"/>
      <c r="M313" s="69"/>
      <c r="N313" s="75"/>
      <c r="O313" s="75"/>
      <c r="P313" s="75"/>
      <c r="Q313" s="75"/>
      <c r="R313" s="75"/>
      <c r="S313" s="75"/>
      <c r="T313" s="75"/>
      <c r="U313" s="75"/>
      <c r="V313" s="75"/>
      <c r="W313" s="75"/>
      <c r="X313" s="75"/>
      <c r="Y313" s="75"/>
      <c r="Z313" s="75"/>
      <c r="AA313" s="75"/>
      <c r="AB313" s="75"/>
      <c r="AC313" s="75"/>
      <c r="AD313" s="75"/>
      <c r="AE313" s="75"/>
    </row>
    <row r="314" spans="1:31" ht="16.2" thickBot="1" x14ac:dyDescent="0.35">
      <c r="A314" s="69"/>
      <c r="B314" s="162"/>
      <c r="C314" s="152"/>
      <c r="D314" s="69"/>
      <c r="E314" s="69"/>
      <c r="F314" s="69"/>
      <c r="G314" s="69"/>
      <c r="H314" s="69"/>
      <c r="I314" s="69"/>
      <c r="J314" s="69"/>
      <c r="K314" s="69"/>
      <c r="L314" s="69"/>
      <c r="M314" s="69"/>
      <c r="N314" s="75"/>
      <c r="O314" s="75"/>
      <c r="P314" s="75"/>
      <c r="Q314" s="75"/>
      <c r="R314" s="75"/>
      <c r="S314" s="75"/>
      <c r="T314" s="75"/>
      <c r="U314" s="75"/>
      <c r="V314" s="75"/>
      <c r="W314" s="75"/>
      <c r="X314" s="75"/>
      <c r="Y314" s="75"/>
      <c r="Z314" s="75"/>
      <c r="AA314" s="75"/>
      <c r="AB314" s="75"/>
      <c r="AC314" s="75"/>
      <c r="AD314" s="75"/>
      <c r="AE314" s="75"/>
    </row>
    <row r="315" spans="1:31" ht="16.2" thickBot="1" x14ac:dyDescent="0.35">
      <c r="A315" s="69"/>
      <c r="B315" s="162"/>
      <c r="C315" s="152"/>
      <c r="D315" s="69"/>
      <c r="E315" s="69"/>
      <c r="F315" s="69"/>
      <c r="G315" s="69"/>
      <c r="H315" s="69"/>
      <c r="I315" s="69"/>
      <c r="J315" s="69"/>
      <c r="K315" s="69"/>
      <c r="L315" s="69"/>
      <c r="M315" s="69"/>
      <c r="N315" s="75"/>
      <c r="O315" s="75"/>
      <c r="P315" s="75"/>
      <c r="Q315" s="75"/>
      <c r="R315" s="75"/>
      <c r="S315" s="75"/>
      <c r="T315" s="75"/>
      <c r="U315" s="75"/>
      <c r="V315" s="75"/>
      <c r="W315" s="75"/>
      <c r="X315" s="75"/>
      <c r="Y315" s="75"/>
      <c r="Z315" s="75"/>
      <c r="AA315" s="75"/>
      <c r="AB315" s="75"/>
      <c r="AC315" s="75"/>
      <c r="AD315" s="75"/>
      <c r="AE315" s="75"/>
    </row>
    <row r="316" spans="1:31" ht="16.2" thickBot="1" x14ac:dyDescent="0.35">
      <c r="A316" s="69"/>
      <c r="B316" s="162"/>
      <c r="C316" s="152"/>
      <c r="D316" s="69"/>
      <c r="E316" s="69"/>
      <c r="F316" s="69"/>
      <c r="G316" s="69"/>
      <c r="H316" s="69"/>
      <c r="I316" s="69"/>
      <c r="J316" s="69"/>
      <c r="K316" s="69"/>
      <c r="L316" s="69"/>
      <c r="M316" s="69"/>
      <c r="N316" s="75"/>
      <c r="O316" s="75"/>
      <c r="P316" s="75"/>
      <c r="Q316" s="75"/>
      <c r="R316" s="75"/>
      <c r="S316" s="75"/>
      <c r="T316" s="75"/>
      <c r="U316" s="75"/>
      <c r="V316" s="75"/>
      <c r="W316" s="75"/>
      <c r="X316" s="75"/>
      <c r="Y316" s="75"/>
      <c r="Z316" s="75"/>
      <c r="AA316" s="75"/>
      <c r="AB316" s="75"/>
      <c r="AC316" s="75"/>
      <c r="AD316" s="75"/>
      <c r="AE316" s="75"/>
    </row>
    <row r="317" spans="1:31" ht="16.2" thickBot="1" x14ac:dyDescent="0.35">
      <c r="A317" s="69"/>
      <c r="B317" s="162"/>
      <c r="C317" s="152"/>
      <c r="D317" s="69"/>
      <c r="E317" s="69"/>
      <c r="F317" s="69"/>
      <c r="G317" s="69"/>
      <c r="H317" s="69"/>
      <c r="I317" s="69"/>
      <c r="J317" s="69"/>
      <c r="K317" s="69"/>
      <c r="L317" s="69"/>
      <c r="M317" s="69"/>
      <c r="N317" s="75"/>
      <c r="O317" s="75"/>
      <c r="P317" s="75"/>
      <c r="Q317" s="75"/>
      <c r="R317" s="75"/>
      <c r="S317" s="75"/>
      <c r="T317" s="75"/>
      <c r="U317" s="75"/>
      <c r="V317" s="75"/>
      <c r="W317" s="75"/>
      <c r="X317" s="75"/>
      <c r="Y317" s="75"/>
      <c r="Z317" s="75"/>
      <c r="AA317" s="75"/>
      <c r="AB317" s="75"/>
      <c r="AC317" s="75"/>
      <c r="AD317" s="75"/>
      <c r="AE317" s="75"/>
    </row>
    <row r="318" spans="1:31" ht="16.2" thickBot="1" x14ac:dyDescent="0.35">
      <c r="A318" s="69"/>
      <c r="B318" s="162"/>
      <c r="C318" s="152"/>
      <c r="D318" s="69"/>
      <c r="E318" s="69"/>
      <c r="F318" s="69"/>
      <c r="G318" s="69"/>
      <c r="H318" s="69"/>
      <c r="I318" s="69"/>
      <c r="J318" s="69"/>
      <c r="K318" s="69"/>
      <c r="L318" s="69"/>
      <c r="M318" s="69"/>
      <c r="N318" s="75"/>
      <c r="O318" s="75"/>
      <c r="P318" s="75"/>
      <c r="Q318" s="75"/>
      <c r="R318" s="75"/>
      <c r="S318" s="75"/>
      <c r="T318" s="75"/>
      <c r="U318" s="75"/>
      <c r="V318" s="75"/>
      <c r="W318" s="75"/>
      <c r="X318" s="75"/>
      <c r="Y318" s="75"/>
      <c r="Z318" s="75"/>
      <c r="AA318" s="75"/>
      <c r="AB318" s="75"/>
      <c r="AC318" s="75"/>
      <c r="AD318" s="75"/>
      <c r="AE318" s="75"/>
    </row>
    <row r="319" spans="1:31" ht="16.2" thickBot="1" x14ac:dyDescent="0.35">
      <c r="A319" s="69"/>
      <c r="B319" s="162"/>
      <c r="C319" s="152"/>
      <c r="D319" s="69"/>
      <c r="E319" s="69"/>
      <c r="F319" s="69"/>
      <c r="G319" s="69"/>
      <c r="H319" s="69"/>
      <c r="I319" s="69"/>
      <c r="J319" s="69"/>
      <c r="K319" s="69"/>
      <c r="L319" s="69"/>
      <c r="M319" s="69"/>
      <c r="N319" s="75"/>
      <c r="O319" s="75"/>
      <c r="P319" s="75"/>
      <c r="Q319" s="75"/>
      <c r="R319" s="75"/>
      <c r="S319" s="75"/>
      <c r="T319" s="75"/>
      <c r="U319" s="75"/>
      <c r="V319" s="75"/>
      <c r="W319" s="75"/>
      <c r="X319" s="75"/>
      <c r="Y319" s="75"/>
      <c r="Z319" s="75"/>
      <c r="AA319" s="75"/>
      <c r="AB319" s="75"/>
      <c r="AC319" s="75"/>
      <c r="AD319" s="75"/>
      <c r="AE319" s="75"/>
    </row>
    <row r="320" spans="1:31" ht="16.2" thickBot="1" x14ac:dyDescent="0.35">
      <c r="A320" s="69"/>
      <c r="B320" s="162"/>
      <c r="C320" s="152"/>
      <c r="D320" s="69"/>
      <c r="E320" s="69"/>
      <c r="F320" s="69"/>
      <c r="G320" s="69"/>
      <c r="H320" s="69"/>
      <c r="I320" s="69"/>
      <c r="J320" s="69"/>
      <c r="K320" s="69"/>
      <c r="L320" s="69"/>
      <c r="M320" s="69"/>
      <c r="N320" s="75"/>
      <c r="O320" s="75"/>
      <c r="P320" s="75"/>
      <c r="Q320" s="75"/>
      <c r="R320" s="75"/>
      <c r="S320" s="75"/>
      <c r="T320" s="75"/>
      <c r="U320" s="75"/>
      <c r="V320" s="75"/>
      <c r="W320" s="75"/>
      <c r="X320" s="75"/>
      <c r="Y320" s="75"/>
      <c r="Z320" s="75"/>
      <c r="AA320" s="75"/>
      <c r="AB320" s="75"/>
      <c r="AC320" s="75"/>
      <c r="AD320" s="75"/>
      <c r="AE320" s="75"/>
    </row>
    <row r="321" spans="1:31" ht="16.2" thickBot="1" x14ac:dyDescent="0.35">
      <c r="A321" s="69"/>
      <c r="B321" s="162"/>
      <c r="C321" s="152"/>
      <c r="D321" s="69"/>
      <c r="E321" s="69"/>
      <c r="F321" s="69"/>
      <c r="G321" s="69"/>
      <c r="H321" s="69"/>
      <c r="I321" s="69"/>
      <c r="J321" s="69"/>
      <c r="K321" s="69"/>
      <c r="L321" s="69"/>
      <c r="M321" s="69"/>
      <c r="N321" s="75"/>
      <c r="O321" s="75"/>
      <c r="P321" s="75"/>
      <c r="Q321" s="75"/>
      <c r="R321" s="75"/>
      <c r="S321" s="75"/>
      <c r="T321" s="75"/>
      <c r="U321" s="75"/>
      <c r="V321" s="75"/>
      <c r="W321" s="75"/>
      <c r="X321" s="75"/>
      <c r="Y321" s="75"/>
      <c r="Z321" s="75"/>
      <c r="AA321" s="75"/>
      <c r="AB321" s="75"/>
      <c r="AC321" s="75"/>
      <c r="AD321" s="75"/>
      <c r="AE321" s="75"/>
    </row>
    <row r="322" spans="1:31" ht="16.2" thickBot="1" x14ac:dyDescent="0.35">
      <c r="A322" s="69"/>
      <c r="B322" s="162"/>
      <c r="C322" s="152"/>
      <c r="D322" s="69"/>
      <c r="E322" s="69"/>
      <c r="F322" s="69"/>
      <c r="G322" s="69"/>
      <c r="H322" s="69"/>
      <c r="I322" s="69"/>
      <c r="J322" s="69"/>
      <c r="K322" s="69"/>
      <c r="L322" s="69"/>
      <c r="M322" s="69"/>
      <c r="N322" s="75"/>
      <c r="O322" s="75"/>
      <c r="P322" s="75"/>
      <c r="Q322" s="75"/>
      <c r="R322" s="75"/>
      <c r="S322" s="75"/>
      <c r="T322" s="75"/>
      <c r="U322" s="75"/>
      <c r="V322" s="75"/>
      <c r="W322" s="75"/>
      <c r="X322" s="75"/>
      <c r="Y322" s="75"/>
      <c r="Z322" s="75"/>
      <c r="AA322" s="75"/>
      <c r="AB322" s="75"/>
      <c r="AC322" s="75"/>
      <c r="AD322" s="75"/>
      <c r="AE322" s="75"/>
    </row>
    <row r="323" spans="1:31" ht="16.2" thickBot="1" x14ac:dyDescent="0.35">
      <c r="A323" s="69"/>
      <c r="B323" s="162"/>
      <c r="C323" s="152"/>
      <c r="D323" s="69"/>
      <c r="E323" s="69"/>
      <c r="F323" s="69"/>
      <c r="G323" s="69"/>
      <c r="H323" s="69"/>
      <c r="I323" s="69"/>
      <c r="J323" s="69"/>
      <c r="K323" s="69"/>
      <c r="L323" s="69"/>
      <c r="M323" s="69"/>
      <c r="N323" s="75"/>
      <c r="O323" s="75"/>
      <c r="P323" s="75"/>
      <c r="Q323" s="75"/>
      <c r="R323" s="75"/>
      <c r="S323" s="75"/>
      <c r="T323" s="75"/>
      <c r="U323" s="75"/>
      <c r="V323" s="75"/>
      <c r="W323" s="75"/>
      <c r="X323" s="75"/>
      <c r="Y323" s="75"/>
      <c r="Z323" s="75"/>
      <c r="AA323" s="75"/>
      <c r="AB323" s="75"/>
      <c r="AC323" s="75"/>
      <c r="AD323" s="75"/>
      <c r="AE323" s="75"/>
    </row>
    <row r="324" spans="1:31" ht="16.2" thickBot="1" x14ac:dyDescent="0.35">
      <c r="A324" s="69"/>
      <c r="B324" s="162"/>
      <c r="C324" s="152"/>
      <c r="D324" s="69"/>
      <c r="E324" s="69"/>
      <c r="F324" s="69"/>
      <c r="G324" s="69"/>
      <c r="H324" s="69"/>
      <c r="I324" s="69"/>
      <c r="J324" s="69"/>
      <c r="K324" s="69"/>
      <c r="L324" s="69"/>
      <c r="M324" s="69"/>
      <c r="N324" s="75"/>
      <c r="O324" s="75"/>
      <c r="P324" s="75"/>
      <c r="Q324" s="75"/>
      <c r="R324" s="75"/>
      <c r="S324" s="75"/>
      <c r="T324" s="75"/>
      <c r="U324" s="75"/>
      <c r="V324" s="75"/>
      <c r="W324" s="75"/>
      <c r="X324" s="75"/>
      <c r="Y324" s="75"/>
      <c r="Z324" s="75"/>
      <c r="AA324" s="75"/>
      <c r="AB324" s="75"/>
      <c r="AC324" s="75"/>
      <c r="AD324" s="75"/>
      <c r="AE324" s="75"/>
    </row>
    <row r="325" spans="1:31" ht="16.2" thickBot="1" x14ac:dyDescent="0.35">
      <c r="A325" s="69"/>
      <c r="B325" s="162"/>
      <c r="C325" s="152"/>
      <c r="D325" s="69"/>
      <c r="E325" s="69"/>
      <c r="F325" s="69"/>
      <c r="G325" s="69"/>
      <c r="H325" s="69"/>
      <c r="I325" s="69"/>
      <c r="J325" s="69"/>
      <c r="K325" s="69"/>
      <c r="L325" s="69"/>
      <c r="M325" s="69"/>
      <c r="N325" s="75"/>
      <c r="O325" s="75"/>
      <c r="P325" s="75"/>
      <c r="Q325" s="75"/>
      <c r="R325" s="75"/>
      <c r="S325" s="75"/>
      <c r="T325" s="75"/>
      <c r="U325" s="75"/>
      <c r="V325" s="75"/>
      <c r="W325" s="75"/>
      <c r="X325" s="75"/>
      <c r="Y325" s="75"/>
      <c r="Z325" s="75"/>
      <c r="AA325" s="75"/>
      <c r="AB325" s="75"/>
      <c r="AC325" s="75"/>
      <c r="AD325" s="75"/>
      <c r="AE325" s="75"/>
    </row>
    <row r="326" spans="1:31" ht="16.2" thickBot="1" x14ac:dyDescent="0.35">
      <c r="A326" s="69"/>
      <c r="B326" s="162"/>
      <c r="C326" s="152"/>
      <c r="D326" s="69"/>
      <c r="E326" s="69"/>
      <c r="F326" s="69"/>
      <c r="G326" s="69"/>
      <c r="H326" s="69"/>
      <c r="I326" s="69"/>
      <c r="J326" s="69"/>
      <c r="K326" s="69"/>
      <c r="L326" s="69"/>
      <c r="M326" s="69"/>
      <c r="N326" s="75"/>
      <c r="O326" s="75"/>
      <c r="P326" s="75"/>
      <c r="Q326" s="75"/>
      <c r="R326" s="75"/>
      <c r="S326" s="75"/>
      <c r="T326" s="75"/>
      <c r="U326" s="75"/>
      <c r="V326" s="75"/>
      <c r="W326" s="75"/>
      <c r="X326" s="75"/>
      <c r="Y326" s="75"/>
      <c r="Z326" s="75"/>
      <c r="AA326" s="75"/>
      <c r="AB326" s="75"/>
      <c r="AC326" s="75"/>
      <c r="AD326" s="75"/>
      <c r="AE326" s="75"/>
    </row>
    <row r="327" spans="1:31" ht="16.2" thickBot="1" x14ac:dyDescent="0.35">
      <c r="A327" s="69"/>
      <c r="B327" s="162"/>
      <c r="C327" s="152"/>
      <c r="D327" s="69"/>
      <c r="E327" s="69"/>
      <c r="F327" s="69"/>
      <c r="G327" s="69"/>
      <c r="H327" s="69"/>
      <c r="I327" s="69"/>
      <c r="J327" s="69"/>
      <c r="K327" s="69"/>
      <c r="L327" s="69"/>
      <c r="M327" s="69"/>
      <c r="N327" s="75"/>
      <c r="O327" s="75"/>
      <c r="P327" s="75"/>
      <c r="Q327" s="75"/>
      <c r="R327" s="75"/>
      <c r="S327" s="75"/>
      <c r="T327" s="75"/>
      <c r="U327" s="75"/>
      <c r="V327" s="75"/>
      <c r="W327" s="75"/>
      <c r="X327" s="75"/>
      <c r="Y327" s="75"/>
      <c r="Z327" s="75"/>
      <c r="AA327" s="75"/>
      <c r="AB327" s="75"/>
      <c r="AC327" s="75"/>
      <c r="AD327" s="75"/>
      <c r="AE327" s="75"/>
    </row>
    <row r="328" spans="1:31" ht="16.2" thickBot="1" x14ac:dyDescent="0.35">
      <c r="A328" s="69"/>
      <c r="B328" s="162"/>
      <c r="C328" s="152"/>
      <c r="D328" s="69"/>
      <c r="E328" s="69"/>
      <c r="F328" s="69"/>
      <c r="G328" s="69"/>
      <c r="H328" s="69"/>
      <c r="I328" s="69"/>
      <c r="J328" s="69"/>
      <c r="K328" s="69"/>
      <c r="L328" s="69"/>
      <c r="M328" s="69"/>
      <c r="N328" s="75"/>
      <c r="O328" s="75"/>
      <c r="P328" s="75"/>
      <c r="Q328" s="75"/>
      <c r="R328" s="75"/>
      <c r="S328" s="75"/>
      <c r="T328" s="75"/>
      <c r="U328" s="75"/>
      <c r="V328" s="75"/>
      <c r="W328" s="75"/>
      <c r="X328" s="75"/>
      <c r="Y328" s="75"/>
      <c r="Z328" s="75"/>
      <c r="AA328" s="75"/>
      <c r="AB328" s="75"/>
      <c r="AC328" s="75"/>
      <c r="AD328" s="75"/>
      <c r="AE328" s="75"/>
    </row>
    <row r="329" spans="1:31" ht="16.2" thickBot="1" x14ac:dyDescent="0.35">
      <c r="A329" s="69"/>
      <c r="B329" s="162"/>
      <c r="C329" s="152"/>
      <c r="D329" s="69"/>
      <c r="E329" s="69"/>
      <c r="F329" s="69"/>
      <c r="G329" s="69"/>
      <c r="H329" s="69"/>
      <c r="I329" s="69"/>
      <c r="J329" s="69"/>
      <c r="K329" s="69"/>
      <c r="L329" s="69"/>
      <c r="M329" s="69"/>
      <c r="N329" s="75"/>
      <c r="O329" s="75"/>
      <c r="P329" s="75"/>
      <c r="Q329" s="75"/>
      <c r="R329" s="75"/>
      <c r="S329" s="75"/>
      <c r="T329" s="75"/>
      <c r="U329" s="75"/>
      <c r="V329" s="75"/>
      <c r="W329" s="75"/>
      <c r="X329" s="75"/>
      <c r="Y329" s="75"/>
      <c r="Z329" s="75"/>
      <c r="AA329" s="75"/>
      <c r="AB329" s="75"/>
      <c r="AC329" s="75"/>
      <c r="AD329" s="75"/>
      <c r="AE329" s="75"/>
    </row>
    <row r="330" spans="1:31" ht="16.2" thickBot="1" x14ac:dyDescent="0.35">
      <c r="A330" s="69"/>
      <c r="B330" s="162"/>
      <c r="C330" s="152"/>
      <c r="D330" s="69"/>
      <c r="E330" s="69"/>
      <c r="F330" s="69"/>
      <c r="G330" s="69"/>
      <c r="H330" s="69"/>
      <c r="I330" s="69"/>
      <c r="J330" s="69"/>
      <c r="K330" s="69"/>
      <c r="L330" s="69"/>
      <c r="M330" s="69"/>
      <c r="N330" s="75"/>
      <c r="O330" s="75"/>
      <c r="P330" s="75"/>
      <c r="Q330" s="75"/>
      <c r="R330" s="75"/>
      <c r="S330" s="75"/>
      <c r="T330" s="75"/>
      <c r="U330" s="75"/>
      <c r="V330" s="75"/>
      <c r="W330" s="75"/>
      <c r="X330" s="75"/>
      <c r="Y330" s="75"/>
      <c r="Z330" s="75"/>
      <c r="AA330" s="75"/>
      <c r="AB330" s="75"/>
      <c r="AC330" s="75"/>
      <c r="AD330" s="75"/>
      <c r="AE330" s="75"/>
    </row>
    <row r="331" spans="1:31" ht="16.2" thickBot="1" x14ac:dyDescent="0.35">
      <c r="A331" s="69"/>
      <c r="B331" s="162"/>
      <c r="C331" s="152"/>
      <c r="D331" s="69"/>
      <c r="E331" s="69"/>
      <c r="F331" s="69"/>
      <c r="G331" s="69"/>
      <c r="H331" s="69"/>
      <c r="I331" s="69"/>
      <c r="J331" s="69"/>
      <c r="K331" s="69"/>
      <c r="L331" s="69"/>
      <c r="M331" s="69"/>
      <c r="N331" s="75"/>
      <c r="O331" s="75"/>
      <c r="P331" s="75"/>
      <c r="Q331" s="75"/>
      <c r="R331" s="75"/>
      <c r="S331" s="75"/>
      <c r="T331" s="75"/>
      <c r="U331" s="75"/>
      <c r="V331" s="75"/>
      <c r="W331" s="75"/>
      <c r="X331" s="75"/>
      <c r="Y331" s="75"/>
      <c r="Z331" s="75"/>
      <c r="AA331" s="75"/>
      <c r="AB331" s="75"/>
      <c r="AC331" s="75"/>
      <c r="AD331" s="75"/>
      <c r="AE331" s="75"/>
    </row>
    <row r="332" spans="1:31" ht="16.2" thickBot="1" x14ac:dyDescent="0.35">
      <c r="A332" s="69"/>
      <c r="B332" s="162"/>
      <c r="C332" s="152"/>
      <c r="D332" s="69"/>
      <c r="E332" s="69"/>
      <c r="F332" s="69"/>
      <c r="G332" s="69"/>
      <c r="H332" s="69"/>
      <c r="I332" s="69"/>
      <c r="J332" s="69"/>
      <c r="K332" s="69"/>
      <c r="L332" s="69"/>
      <c r="M332" s="69"/>
      <c r="N332" s="75"/>
      <c r="O332" s="75"/>
      <c r="P332" s="75"/>
      <c r="Q332" s="75"/>
      <c r="R332" s="75"/>
      <c r="S332" s="75"/>
      <c r="T332" s="75"/>
      <c r="U332" s="75"/>
      <c r="V332" s="75"/>
      <c r="W332" s="75"/>
      <c r="X332" s="75"/>
      <c r="Y332" s="75"/>
      <c r="Z332" s="75"/>
      <c r="AA332" s="75"/>
      <c r="AB332" s="75"/>
      <c r="AC332" s="75"/>
      <c r="AD332" s="75"/>
      <c r="AE332" s="75"/>
    </row>
    <row r="333" spans="1:31" ht="16.2" thickBot="1" x14ac:dyDescent="0.35">
      <c r="A333" s="69"/>
      <c r="B333" s="162"/>
      <c r="C333" s="152"/>
      <c r="D333" s="69"/>
      <c r="E333" s="69"/>
      <c r="F333" s="69"/>
      <c r="G333" s="69"/>
      <c r="H333" s="69"/>
      <c r="I333" s="69"/>
      <c r="J333" s="69"/>
      <c r="K333" s="69"/>
      <c r="L333" s="69"/>
      <c r="M333" s="69"/>
      <c r="N333" s="75"/>
      <c r="O333" s="75"/>
      <c r="P333" s="75"/>
      <c r="Q333" s="75"/>
      <c r="R333" s="75"/>
      <c r="S333" s="75"/>
      <c r="T333" s="75"/>
      <c r="U333" s="75"/>
      <c r="V333" s="75"/>
      <c r="W333" s="75"/>
      <c r="X333" s="75"/>
      <c r="Y333" s="75"/>
      <c r="Z333" s="75"/>
      <c r="AA333" s="75"/>
      <c r="AB333" s="75"/>
      <c r="AC333" s="75"/>
      <c r="AD333" s="75"/>
      <c r="AE333" s="75"/>
    </row>
    <row r="334" spans="1:31" ht="16.2" thickBot="1" x14ac:dyDescent="0.35">
      <c r="A334" s="69"/>
      <c r="B334" s="162"/>
      <c r="C334" s="152"/>
      <c r="D334" s="69"/>
      <c r="E334" s="69"/>
      <c r="F334" s="69"/>
      <c r="G334" s="69"/>
      <c r="H334" s="69"/>
      <c r="I334" s="69"/>
      <c r="J334" s="69"/>
      <c r="K334" s="69"/>
      <c r="L334" s="69"/>
      <c r="M334" s="69"/>
      <c r="N334" s="75"/>
      <c r="O334" s="75"/>
      <c r="P334" s="75"/>
      <c r="Q334" s="75"/>
      <c r="R334" s="75"/>
      <c r="S334" s="75"/>
      <c r="T334" s="75"/>
      <c r="U334" s="75"/>
      <c r="V334" s="75"/>
      <c r="W334" s="75"/>
      <c r="X334" s="75"/>
      <c r="Y334" s="75"/>
      <c r="Z334" s="75"/>
      <c r="AA334" s="75"/>
      <c r="AB334" s="75"/>
      <c r="AC334" s="75"/>
      <c r="AD334" s="75"/>
      <c r="AE334" s="75"/>
    </row>
    <row r="335" spans="1:31" ht="16.2" thickBot="1" x14ac:dyDescent="0.35">
      <c r="A335" s="69"/>
      <c r="B335" s="162"/>
      <c r="C335" s="152"/>
      <c r="D335" s="69"/>
      <c r="E335" s="69"/>
      <c r="F335" s="69"/>
      <c r="G335" s="69"/>
      <c r="H335" s="69"/>
      <c r="I335" s="69"/>
      <c r="J335" s="69"/>
      <c r="K335" s="69"/>
      <c r="L335" s="69"/>
      <c r="M335" s="69"/>
      <c r="N335" s="75"/>
      <c r="O335" s="75"/>
      <c r="P335" s="75"/>
      <c r="Q335" s="75"/>
      <c r="R335" s="75"/>
      <c r="S335" s="75"/>
      <c r="T335" s="75"/>
      <c r="U335" s="75"/>
      <c r="V335" s="75"/>
      <c r="W335" s="75"/>
      <c r="X335" s="75"/>
      <c r="Y335" s="75"/>
      <c r="Z335" s="75"/>
      <c r="AA335" s="75"/>
      <c r="AB335" s="75"/>
      <c r="AC335" s="75"/>
      <c r="AD335" s="75"/>
      <c r="AE335" s="75"/>
    </row>
    <row r="336" spans="1:31" ht="16.2" thickBot="1" x14ac:dyDescent="0.35">
      <c r="A336" s="69"/>
      <c r="B336" s="162"/>
      <c r="C336" s="152"/>
      <c r="D336" s="69"/>
      <c r="E336" s="69"/>
      <c r="F336" s="69"/>
      <c r="G336" s="69"/>
      <c r="H336" s="69"/>
      <c r="I336" s="69"/>
      <c r="J336" s="69"/>
      <c r="K336" s="69"/>
      <c r="L336" s="69"/>
      <c r="M336" s="69"/>
      <c r="N336" s="75"/>
      <c r="O336" s="75"/>
      <c r="P336" s="75"/>
      <c r="Q336" s="75"/>
      <c r="R336" s="75"/>
      <c r="S336" s="75"/>
      <c r="T336" s="75"/>
      <c r="U336" s="75"/>
      <c r="V336" s="75"/>
      <c r="W336" s="75"/>
      <c r="X336" s="75"/>
      <c r="Y336" s="75"/>
      <c r="Z336" s="75"/>
      <c r="AA336" s="75"/>
      <c r="AB336" s="75"/>
      <c r="AC336" s="75"/>
      <c r="AD336" s="75"/>
      <c r="AE336" s="75"/>
    </row>
    <row r="337" spans="1:31" ht="16.2" thickBot="1" x14ac:dyDescent="0.35">
      <c r="A337" s="69"/>
      <c r="B337" s="162"/>
      <c r="C337" s="152"/>
      <c r="D337" s="69"/>
      <c r="E337" s="69"/>
      <c r="F337" s="69"/>
      <c r="G337" s="69"/>
      <c r="H337" s="69"/>
      <c r="I337" s="69"/>
      <c r="J337" s="69"/>
      <c r="K337" s="69"/>
      <c r="L337" s="69"/>
      <c r="M337" s="69"/>
      <c r="N337" s="75"/>
      <c r="O337" s="75"/>
      <c r="P337" s="75"/>
      <c r="Q337" s="75"/>
      <c r="R337" s="75"/>
      <c r="S337" s="75"/>
      <c r="T337" s="75"/>
      <c r="U337" s="75"/>
      <c r="V337" s="75"/>
      <c r="W337" s="75"/>
      <c r="X337" s="75"/>
      <c r="Y337" s="75"/>
      <c r="Z337" s="75"/>
      <c r="AA337" s="75"/>
      <c r="AB337" s="75"/>
      <c r="AC337" s="75"/>
      <c r="AD337" s="75"/>
      <c r="AE337" s="75"/>
    </row>
    <row r="338" spans="1:31" ht="16.2" thickBot="1" x14ac:dyDescent="0.35">
      <c r="A338" s="69"/>
      <c r="B338" s="162"/>
      <c r="C338" s="152"/>
      <c r="D338" s="69"/>
      <c r="E338" s="69"/>
      <c r="F338" s="69"/>
      <c r="G338" s="69"/>
      <c r="H338" s="69"/>
      <c r="I338" s="69"/>
      <c r="J338" s="69"/>
      <c r="K338" s="69"/>
      <c r="L338" s="69"/>
      <c r="M338" s="69"/>
      <c r="N338" s="75"/>
      <c r="O338" s="75"/>
      <c r="P338" s="75"/>
      <c r="Q338" s="75"/>
      <c r="R338" s="75"/>
      <c r="S338" s="75"/>
      <c r="T338" s="75"/>
      <c r="U338" s="75"/>
      <c r="V338" s="75"/>
      <c r="W338" s="75"/>
      <c r="X338" s="75"/>
      <c r="Y338" s="75"/>
      <c r="Z338" s="75"/>
      <c r="AA338" s="75"/>
      <c r="AB338" s="75"/>
      <c r="AC338" s="75"/>
      <c r="AD338" s="75"/>
      <c r="AE338" s="75"/>
    </row>
    <row r="339" spans="1:31" ht="16.2" thickBot="1" x14ac:dyDescent="0.35">
      <c r="A339" s="69"/>
      <c r="B339" s="162"/>
      <c r="C339" s="152"/>
      <c r="D339" s="69"/>
      <c r="E339" s="69"/>
      <c r="F339" s="69"/>
      <c r="G339" s="69"/>
      <c r="H339" s="69"/>
      <c r="I339" s="69"/>
      <c r="J339" s="69"/>
      <c r="K339" s="69"/>
      <c r="L339" s="69"/>
      <c r="M339" s="69"/>
      <c r="N339" s="75"/>
      <c r="O339" s="75"/>
      <c r="P339" s="75"/>
      <c r="Q339" s="75"/>
      <c r="R339" s="75"/>
      <c r="S339" s="75"/>
      <c r="T339" s="75"/>
      <c r="U339" s="75"/>
      <c r="V339" s="75"/>
      <c r="W339" s="75"/>
      <c r="X339" s="75"/>
      <c r="Y339" s="75"/>
      <c r="Z339" s="75"/>
      <c r="AA339" s="75"/>
      <c r="AB339" s="75"/>
      <c r="AC339" s="75"/>
      <c r="AD339" s="75"/>
      <c r="AE339" s="75"/>
    </row>
    <row r="340" spans="1:31" ht="16.2" thickBot="1" x14ac:dyDescent="0.35">
      <c r="A340" s="69"/>
      <c r="B340" s="162"/>
      <c r="C340" s="152"/>
      <c r="D340" s="69"/>
      <c r="E340" s="69"/>
      <c r="F340" s="69"/>
      <c r="G340" s="69"/>
      <c r="H340" s="69"/>
      <c r="I340" s="69"/>
      <c r="J340" s="69"/>
      <c r="K340" s="69"/>
      <c r="L340" s="69"/>
      <c r="M340" s="69"/>
      <c r="N340" s="75"/>
      <c r="O340" s="75"/>
      <c r="P340" s="75"/>
      <c r="Q340" s="75"/>
      <c r="R340" s="75"/>
      <c r="S340" s="75"/>
      <c r="T340" s="75"/>
      <c r="U340" s="75"/>
      <c r="V340" s="75"/>
      <c r="W340" s="75"/>
      <c r="X340" s="75"/>
      <c r="Y340" s="75"/>
      <c r="Z340" s="75"/>
      <c r="AA340" s="75"/>
      <c r="AB340" s="75"/>
      <c r="AC340" s="75"/>
      <c r="AD340" s="75"/>
      <c r="AE340" s="75"/>
    </row>
    <row r="341" spans="1:31" ht="16.2" thickBot="1" x14ac:dyDescent="0.35">
      <c r="A341" s="69"/>
      <c r="B341" s="162"/>
      <c r="C341" s="152"/>
      <c r="D341" s="69"/>
      <c r="E341" s="69"/>
      <c r="F341" s="69"/>
      <c r="G341" s="69"/>
      <c r="H341" s="69"/>
      <c r="I341" s="69"/>
      <c r="J341" s="69"/>
      <c r="K341" s="69"/>
      <c r="L341" s="69"/>
      <c r="M341" s="69"/>
      <c r="N341" s="75"/>
      <c r="O341" s="75"/>
      <c r="P341" s="75"/>
      <c r="Q341" s="75"/>
      <c r="R341" s="75"/>
      <c r="S341" s="75"/>
      <c r="T341" s="75"/>
      <c r="U341" s="75"/>
      <c r="V341" s="75"/>
      <c r="W341" s="75"/>
      <c r="X341" s="75"/>
      <c r="Y341" s="75"/>
      <c r="Z341" s="75"/>
      <c r="AA341" s="75"/>
      <c r="AB341" s="75"/>
      <c r="AC341" s="75"/>
      <c r="AD341" s="75"/>
      <c r="AE341" s="75"/>
    </row>
    <row r="342" spans="1:31" ht="16.2" thickBot="1" x14ac:dyDescent="0.35">
      <c r="A342" s="69"/>
      <c r="B342" s="162"/>
      <c r="C342" s="152"/>
      <c r="D342" s="69"/>
      <c r="E342" s="69"/>
      <c r="F342" s="69"/>
      <c r="G342" s="69"/>
      <c r="H342" s="69"/>
      <c r="I342" s="69"/>
      <c r="J342" s="69"/>
      <c r="K342" s="69"/>
      <c r="L342" s="69"/>
      <c r="M342" s="69"/>
      <c r="N342" s="75"/>
      <c r="O342" s="75"/>
      <c r="P342" s="75"/>
      <c r="Q342" s="75"/>
      <c r="R342" s="75"/>
      <c r="S342" s="75"/>
      <c r="T342" s="75"/>
      <c r="U342" s="75"/>
      <c r="V342" s="75"/>
      <c r="W342" s="75"/>
      <c r="X342" s="75"/>
      <c r="Y342" s="75"/>
      <c r="Z342" s="75"/>
      <c r="AA342" s="75"/>
      <c r="AB342" s="75"/>
      <c r="AC342" s="75"/>
      <c r="AD342" s="75"/>
      <c r="AE342" s="75"/>
    </row>
    <row r="343" spans="1:31" ht="16.2" thickBot="1" x14ac:dyDescent="0.35">
      <c r="A343" s="69"/>
      <c r="B343" s="162"/>
      <c r="C343" s="152"/>
      <c r="D343" s="69"/>
      <c r="E343" s="69"/>
      <c r="F343" s="69"/>
      <c r="G343" s="69"/>
      <c r="H343" s="69"/>
      <c r="I343" s="69"/>
      <c r="J343" s="69"/>
      <c r="K343" s="69"/>
      <c r="L343" s="69"/>
      <c r="M343" s="69"/>
      <c r="N343" s="75"/>
      <c r="O343" s="75"/>
      <c r="P343" s="75"/>
      <c r="Q343" s="75"/>
      <c r="R343" s="75"/>
      <c r="S343" s="75"/>
      <c r="T343" s="75"/>
      <c r="U343" s="75"/>
      <c r="V343" s="75"/>
      <c r="W343" s="75"/>
      <c r="X343" s="75"/>
      <c r="Y343" s="75"/>
      <c r="Z343" s="75"/>
      <c r="AA343" s="75"/>
      <c r="AB343" s="75"/>
      <c r="AC343" s="75"/>
      <c r="AD343" s="75"/>
      <c r="AE343" s="75"/>
    </row>
    <row r="344" spans="1:31" ht="16.2" thickBot="1" x14ac:dyDescent="0.35">
      <c r="A344" s="69"/>
      <c r="B344" s="162"/>
      <c r="C344" s="152"/>
      <c r="D344" s="69"/>
      <c r="E344" s="69"/>
      <c r="F344" s="69"/>
      <c r="G344" s="69"/>
      <c r="H344" s="69"/>
      <c r="I344" s="69"/>
      <c r="J344" s="69"/>
      <c r="K344" s="69"/>
      <c r="L344" s="69"/>
      <c r="M344" s="69"/>
      <c r="N344" s="75"/>
      <c r="O344" s="75"/>
      <c r="P344" s="75"/>
      <c r="Q344" s="75"/>
      <c r="R344" s="75"/>
      <c r="S344" s="75"/>
      <c r="T344" s="75"/>
      <c r="U344" s="75"/>
      <c r="V344" s="75"/>
      <c r="W344" s="75"/>
      <c r="X344" s="75"/>
      <c r="Y344" s="75"/>
      <c r="Z344" s="75"/>
      <c r="AA344" s="75"/>
      <c r="AB344" s="75"/>
      <c r="AC344" s="75"/>
      <c r="AD344" s="75"/>
      <c r="AE344" s="75"/>
    </row>
    <row r="345" spans="1:31" ht="16.2" thickBot="1" x14ac:dyDescent="0.35">
      <c r="A345" s="69"/>
      <c r="B345" s="162"/>
      <c r="C345" s="152"/>
      <c r="D345" s="69"/>
      <c r="E345" s="69"/>
      <c r="F345" s="69"/>
      <c r="G345" s="69"/>
      <c r="H345" s="69"/>
      <c r="I345" s="69"/>
      <c r="J345" s="69"/>
      <c r="K345" s="69"/>
      <c r="L345" s="69"/>
      <c r="M345" s="69"/>
      <c r="N345" s="75"/>
      <c r="O345" s="75"/>
      <c r="P345" s="75"/>
      <c r="Q345" s="75"/>
      <c r="R345" s="75"/>
      <c r="S345" s="75"/>
      <c r="T345" s="75"/>
      <c r="U345" s="75"/>
      <c r="V345" s="75"/>
      <c r="W345" s="75"/>
      <c r="X345" s="75"/>
      <c r="Y345" s="75"/>
      <c r="Z345" s="75"/>
      <c r="AA345" s="75"/>
      <c r="AB345" s="75"/>
      <c r="AC345" s="75"/>
      <c r="AD345" s="75"/>
      <c r="AE345" s="75"/>
    </row>
    <row r="346" spans="1:31" ht="16.2" thickBot="1" x14ac:dyDescent="0.35">
      <c r="A346" s="69"/>
      <c r="B346" s="162"/>
      <c r="C346" s="152"/>
      <c r="D346" s="69"/>
      <c r="E346" s="69"/>
      <c r="F346" s="69"/>
      <c r="G346" s="69"/>
      <c r="H346" s="69"/>
      <c r="I346" s="69"/>
      <c r="J346" s="69"/>
      <c r="K346" s="69"/>
      <c r="L346" s="69"/>
      <c r="M346" s="69"/>
      <c r="N346" s="75"/>
      <c r="O346" s="75"/>
      <c r="P346" s="75"/>
      <c r="Q346" s="75"/>
      <c r="R346" s="75"/>
      <c r="S346" s="75"/>
      <c r="T346" s="75"/>
      <c r="U346" s="75"/>
      <c r="V346" s="75"/>
      <c r="W346" s="75"/>
      <c r="X346" s="75"/>
      <c r="Y346" s="75"/>
      <c r="Z346" s="75"/>
      <c r="AA346" s="75"/>
      <c r="AB346" s="75"/>
      <c r="AC346" s="75"/>
      <c r="AD346" s="75"/>
      <c r="AE346" s="75"/>
    </row>
    <row r="347" spans="1:31" ht="16.2" thickBot="1" x14ac:dyDescent="0.35">
      <c r="A347" s="69"/>
      <c r="B347" s="162"/>
      <c r="C347" s="152"/>
      <c r="D347" s="69"/>
      <c r="E347" s="69"/>
      <c r="F347" s="69"/>
      <c r="G347" s="69"/>
      <c r="H347" s="69"/>
      <c r="I347" s="69"/>
      <c r="J347" s="69"/>
      <c r="K347" s="69"/>
      <c r="L347" s="69"/>
      <c r="M347" s="69"/>
      <c r="N347" s="75"/>
      <c r="O347" s="75"/>
      <c r="P347" s="75"/>
      <c r="Q347" s="75"/>
      <c r="R347" s="75"/>
      <c r="S347" s="75"/>
      <c r="T347" s="75"/>
      <c r="U347" s="75"/>
      <c r="V347" s="75"/>
      <c r="W347" s="75"/>
      <c r="X347" s="75"/>
      <c r="Y347" s="75"/>
      <c r="Z347" s="75"/>
      <c r="AA347" s="75"/>
      <c r="AB347" s="75"/>
      <c r="AC347" s="75"/>
      <c r="AD347" s="75"/>
      <c r="AE347" s="75"/>
    </row>
    <row r="348" spans="1:31" ht="16.2" thickBot="1" x14ac:dyDescent="0.35">
      <c r="A348" s="69"/>
      <c r="B348" s="162"/>
      <c r="C348" s="152"/>
      <c r="D348" s="69"/>
      <c r="E348" s="69"/>
      <c r="F348" s="69"/>
      <c r="G348" s="69"/>
      <c r="H348" s="69"/>
      <c r="I348" s="69"/>
      <c r="J348" s="69"/>
      <c r="K348" s="69"/>
      <c r="L348" s="69"/>
      <c r="M348" s="69"/>
      <c r="N348" s="75"/>
      <c r="O348" s="75"/>
      <c r="P348" s="75"/>
      <c r="Q348" s="75"/>
      <c r="R348" s="75"/>
      <c r="S348" s="75"/>
      <c r="T348" s="75"/>
      <c r="U348" s="75"/>
      <c r="V348" s="75"/>
      <c r="W348" s="75"/>
      <c r="X348" s="75"/>
      <c r="Y348" s="75"/>
      <c r="Z348" s="75"/>
      <c r="AA348" s="75"/>
      <c r="AB348" s="75"/>
      <c r="AC348" s="75"/>
      <c r="AD348" s="75"/>
      <c r="AE348" s="75"/>
    </row>
    <row r="349" spans="1:31" ht="16.2" thickBot="1" x14ac:dyDescent="0.35">
      <c r="A349" s="69"/>
      <c r="B349" s="162"/>
      <c r="C349" s="152"/>
      <c r="D349" s="69"/>
      <c r="E349" s="69"/>
      <c r="F349" s="69"/>
      <c r="G349" s="69"/>
      <c r="H349" s="69"/>
      <c r="I349" s="69"/>
      <c r="J349" s="69"/>
      <c r="K349" s="69"/>
      <c r="L349" s="69"/>
      <c r="M349" s="69"/>
      <c r="N349" s="75"/>
      <c r="O349" s="75"/>
      <c r="P349" s="75"/>
      <c r="Q349" s="75"/>
      <c r="R349" s="75"/>
      <c r="S349" s="75"/>
      <c r="T349" s="75"/>
      <c r="U349" s="75"/>
      <c r="V349" s="75"/>
      <c r="W349" s="75"/>
      <c r="X349" s="75"/>
      <c r="Y349" s="75"/>
      <c r="Z349" s="75"/>
      <c r="AA349" s="75"/>
      <c r="AB349" s="75"/>
      <c r="AC349" s="75"/>
      <c r="AD349" s="75"/>
      <c r="AE349" s="75"/>
    </row>
    <row r="350" spans="1:31" ht="16.2" thickBot="1" x14ac:dyDescent="0.35">
      <c r="A350" s="69"/>
      <c r="B350" s="162"/>
      <c r="C350" s="152"/>
      <c r="D350" s="69"/>
      <c r="E350" s="69"/>
      <c r="F350" s="69"/>
      <c r="G350" s="69"/>
      <c r="H350" s="69"/>
      <c r="I350" s="69"/>
      <c r="J350" s="69"/>
      <c r="K350" s="69"/>
      <c r="L350" s="69"/>
      <c r="M350" s="69"/>
      <c r="N350" s="75"/>
      <c r="O350" s="75"/>
      <c r="P350" s="75"/>
      <c r="Q350" s="75"/>
      <c r="R350" s="75"/>
      <c r="S350" s="75"/>
      <c r="T350" s="75"/>
      <c r="U350" s="75"/>
      <c r="V350" s="75"/>
      <c r="W350" s="75"/>
      <c r="X350" s="75"/>
      <c r="Y350" s="75"/>
      <c r="Z350" s="75"/>
      <c r="AA350" s="75"/>
      <c r="AB350" s="75"/>
      <c r="AC350" s="75"/>
      <c r="AD350" s="75"/>
      <c r="AE350" s="75"/>
    </row>
    <row r="351" spans="1:31" ht="16.2" thickBot="1" x14ac:dyDescent="0.35">
      <c r="A351" s="69"/>
      <c r="B351" s="162"/>
      <c r="C351" s="152"/>
      <c r="D351" s="69"/>
      <c r="E351" s="69"/>
      <c r="F351" s="69"/>
      <c r="G351" s="69"/>
      <c r="H351" s="69"/>
      <c r="I351" s="69"/>
      <c r="J351" s="69"/>
      <c r="K351" s="69"/>
      <c r="L351" s="69"/>
      <c r="M351" s="69"/>
      <c r="N351" s="75"/>
      <c r="O351" s="75"/>
      <c r="P351" s="75"/>
      <c r="Q351" s="75"/>
      <c r="R351" s="75"/>
      <c r="S351" s="75"/>
      <c r="T351" s="75"/>
      <c r="U351" s="75"/>
      <c r="V351" s="75"/>
      <c r="W351" s="75"/>
      <c r="X351" s="75"/>
      <c r="Y351" s="75"/>
      <c r="Z351" s="75"/>
      <c r="AA351" s="75"/>
      <c r="AB351" s="75"/>
      <c r="AC351" s="75"/>
      <c r="AD351" s="75"/>
      <c r="AE351" s="75"/>
    </row>
    <row r="352" spans="1:31" ht="16.2" thickBot="1" x14ac:dyDescent="0.35">
      <c r="A352" s="69"/>
      <c r="B352" s="162"/>
      <c r="C352" s="152"/>
      <c r="D352" s="69"/>
      <c r="E352" s="69"/>
      <c r="F352" s="69"/>
      <c r="G352" s="69"/>
      <c r="H352" s="69"/>
      <c r="I352" s="69"/>
      <c r="J352" s="69"/>
      <c r="K352" s="69"/>
      <c r="L352" s="69"/>
      <c r="M352" s="69"/>
      <c r="N352" s="75"/>
      <c r="O352" s="75"/>
      <c r="P352" s="75"/>
      <c r="Q352" s="75"/>
      <c r="R352" s="75"/>
      <c r="S352" s="75"/>
      <c r="T352" s="75"/>
      <c r="U352" s="75"/>
      <c r="V352" s="75"/>
      <c r="W352" s="75"/>
      <c r="X352" s="75"/>
      <c r="Y352" s="75"/>
      <c r="Z352" s="75"/>
      <c r="AA352" s="75"/>
      <c r="AB352" s="75"/>
      <c r="AC352" s="75"/>
      <c r="AD352" s="75"/>
      <c r="AE352" s="75"/>
    </row>
    <row r="353" spans="1:31" ht="16.2" thickBot="1" x14ac:dyDescent="0.35">
      <c r="A353" s="69"/>
      <c r="B353" s="162"/>
      <c r="C353" s="152"/>
      <c r="D353" s="69"/>
      <c r="E353" s="69"/>
      <c r="F353" s="69"/>
      <c r="G353" s="69"/>
      <c r="H353" s="69"/>
      <c r="I353" s="69"/>
      <c r="J353" s="69"/>
      <c r="K353" s="69"/>
      <c r="L353" s="69"/>
      <c r="M353" s="69"/>
      <c r="N353" s="75"/>
      <c r="O353" s="75"/>
      <c r="P353" s="75"/>
      <c r="Q353" s="75"/>
      <c r="R353" s="75"/>
      <c r="S353" s="75"/>
      <c r="T353" s="75"/>
      <c r="U353" s="75"/>
      <c r="V353" s="75"/>
      <c r="W353" s="75"/>
      <c r="X353" s="75"/>
      <c r="Y353" s="75"/>
      <c r="Z353" s="75"/>
      <c r="AA353" s="75"/>
      <c r="AB353" s="75"/>
      <c r="AC353" s="75"/>
      <c r="AD353" s="75"/>
      <c r="AE353" s="75"/>
    </row>
    <row r="354" spans="1:31" ht="16.2" thickBot="1" x14ac:dyDescent="0.35">
      <c r="A354" s="69"/>
      <c r="B354" s="162"/>
      <c r="C354" s="152"/>
      <c r="D354" s="69"/>
      <c r="E354" s="69"/>
      <c r="F354" s="69"/>
      <c r="G354" s="69"/>
      <c r="H354" s="69"/>
      <c r="I354" s="69"/>
      <c r="J354" s="69"/>
      <c r="K354" s="69"/>
      <c r="L354" s="69"/>
      <c r="M354" s="69"/>
      <c r="N354" s="75"/>
      <c r="O354" s="75"/>
      <c r="P354" s="75"/>
      <c r="Q354" s="75"/>
      <c r="R354" s="75"/>
      <c r="S354" s="75"/>
      <c r="T354" s="75"/>
      <c r="U354" s="75"/>
      <c r="V354" s="75"/>
      <c r="W354" s="75"/>
      <c r="X354" s="75"/>
      <c r="Y354" s="75"/>
      <c r="Z354" s="75"/>
      <c r="AA354" s="75"/>
      <c r="AB354" s="75"/>
      <c r="AC354" s="75"/>
      <c r="AD354" s="75"/>
      <c r="AE354" s="75"/>
    </row>
    <row r="355" spans="1:31" ht="16.2" thickBot="1" x14ac:dyDescent="0.35">
      <c r="A355" s="69"/>
      <c r="B355" s="162"/>
      <c r="C355" s="152"/>
      <c r="D355" s="69"/>
      <c r="E355" s="69"/>
      <c r="F355" s="69"/>
      <c r="G355" s="69"/>
      <c r="H355" s="69"/>
      <c r="I355" s="69"/>
      <c r="J355" s="69"/>
      <c r="K355" s="69"/>
      <c r="L355" s="69"/>
      <c r="M355" s="69"/>
      <c r="N355" s="75"/>
      <c r="O355" s="75"/>
      <c r="P355" s="75"/>
      <c r="Q355" s="75"/>
      <c r="R355" s="75"/>
      <c r="S355" s="75"/>
      <c r="T355" s="75"/>
      <c r="U355" s="75"/>
      <c r="V355" s="75"/>
      <c r="W355" s="75"/>
      <c r="X355" s="75"/>
      <c r="Y355" s="75"/>
      <c r="Z355" s="75"/>
      <c r="AA355" s="75"/>
      <c r="AB355" s="75"/>
      <c r="AC355" s="75"/>
      <c r="AD355" s="75"/>
      <c r="AE355" s="75"/>
    </row>
    <row r="356" spans="1:31" ht="16.2" thickBot="1" x14ac:dyDescent="0.35">
      <c r="A356" s="69"/>
      <c r="B356" s="162"/>
      <c r="C356" s="152"/>
      <c r="D356" s="69"/>
      <c r="E356" s="69"/>
      <c r="F356" s="69"/>
      <c r="G356" s="69"/>
      <c r="H356" s="69"/>
      <c r="I356" s="69"/>
      <c r="J356" s="69"/>
      <c r="K356" s="69"/>
      <c r="L356" s="69"/>
      <c r="M356" s="69"/>
      <c r="N356" s="75"/>
      <c r="O356" s="75"/>
      <c r="P356" s="75"/>
      <c r="Q356" s="75"/>
      <c r="R356" s="75"/>
      <c r="S356" s="75"/>
      <c r="T356" s="75"/>
      <c r="U356" s="75"/>
      <c r="V356" s="75"/>
      <c r="W356" s="75"/>
      <c r="X356" s="75"/>
      <c r="Y356" s="75"/>
      <c r="Z356" s="75"/>
      <c r="AA356" s="75"/>
      <c r="AB356" s="75"/>
      <c r="AC356" s="75"/>
      <c r="AD356" s="75"/>
      <c r="AE356" s="75"/>
    </row>
    <row r="357" spans="1:31" ht="16.2" thickBot="1" x14ac:dyDescent="0.35">
      <c r="A357" s="69"/>
      <c r="B357" s="162"/>
      <c r="C357" s="152"/>
      <c r="D357" s="69"/>
      <c r="E357" s="69"/>
      <c r="F357" s="69"/>
      <c r="G357" s="69"/>
      <c r="H357" s="69"/>
      <c r="I357" s="69"/>
      <c r="J357" s="69"/>
      <c r="K357" s="69"/>
      <c r="L357" s="69"/>
      <c r="M357" s="69"/>
      <c r="N357" s="75"/>
      <c r="O357" s="75"/>
      <c r="P357" s="75"/>
      <c r="Q357" s="75"/>
      <c r="R357" s="75"/>
      <c r="S357" s="75"/>
      <c r="T357" s="75"/>
      <c r="U357" s="75"/>
      <c r="V357" s="75"/>
      <c r="W357" s="75"/>
      <c r="X357" s="75"/>
      <c r="Y357" s="75"/>
      <c r="Z357" s="75"/>
      <c r="AA357" s="75"/>
      <c r="AB357" s="75"/>
      <c r="AC357" s="75"/>
      <c r="AD357" s="75"/>
      <c r="AE357" s="75"/>
    </row>
    <row r="358" spans="1:31" ht="16.2" thickBot="1" x14ac:dyDescent="0.35">
      <c r="A358" s="69"/>
      <c r="B358" s="162"/>
      <c r="C358" s="152"/>
      <c r="D358" s="69"/>
      <c r="E358" s="69"/>
      <c r="F358" s="69"/>
      <c r="G358" s="69"/>
      <c r="H358" s="69"/>
      <c r="I358" s="69"/>
      <c r="J358" s="69"/>
      <c r="K358" s="69"/>
      <c r="L358" s="69"/>
      <c r="M358" s="69"/>
      <c r="N358" s="75"/>
      <c r="O358" s="75"/>
      <c r="P358" s="75"/>
      <c r="Q358" s="75"/>
      <c r="R358" s="75"/>
      <c r="S358" s="75"/>
      <c r="T358" s="75"/>
      <c r="U358" s="75"/>
      <c r="V358" s="75"/>
      <c r="W358" s="75"/>
      <c r="X358" s="75"/>
      <c r="Y358" s="75"/>
      <c r="Z358" s="75"/>
      <c r="AA358" s="75"/>
      <c r="AB358" s="75"/>
      <c r="AC358" s="75"/>
      <c r="AD358" s="75"/>
      <c r="AE358" s="75"/>
    </row>
    <row r="359" spans="1:31" ht="16.2" thickBot="1" x14ac:dyDescent="0.35">
      <c r="A359" s="69"/>
      <c r="B359" s="162"/>
      <c r="C359" s="152"/>
      <c r="D359" s="69"/>
      <c r="E359" s="69"/>
      <c r="F359" s="69"/>
      <c r="G359" s="69"/>
      <c r="H359" s="69"/>
      <c r="I359" s="69"/>
      <c r="J359" s="69"/>
      <c r="K359" s="69"/>
      <c r="L359" s="69"/>
      <c r="M359" s="69"/>
      <c r="N359" s="75"/>
      <c r="O359" s="75"/>
      <c r="P359" s="75"/>
      <c r="Q359" s="75"/>
      <c r="R359" s="75"/>
      <c r="S359" s="75"/>
      <c r="T359" s="75"/>
      <c r="U359" s="75"/>
      <c r="V359" s="75"/>
      <c r="W359" s="75"/>
      <c r="X359" s="75"/>
      <c r="Y359" s="75"/>
      <c r="Z359" s="75"/>
      <c r="AA359" s="75"/>
      <c r="AB359" s="75"/>
      <c r="AC359" s="75"/>
      <c r="AD359" s="75"/>
      <c r="AE359" s="75"/>
    </row>
    <row r="360" spans="1:31" ht="16.2" thickBot="1" x14ac:dyDescent="0.35">
      <c r="A360" s="69"/>
      <c r="B360" s="162"/>
      <c r="C360" s="152"/>
      <c r="D360" s="69"/>
      <c r="E360" s="69"/>
      <c r="F360" s="69"/>
      <c r="G360" s="69"/>
      <c r="H360" s="69"/>
      <c r="I360" s="69"/>
      <c r="J360" s="69"/>
      <c r="K360" s="69"/>
      <c r="L360" s="69"/>
      <c r="M360" s="69"/>
      <c r="N360" s="75"/>
      <c r="O360" s="75"/>
      <c r="P360" s="75"/>
      <c r="Q360" s="75"/>
      <c r="R360" s="75"/>
      <c r="S360" s="75"/>
      <c r="T360" s="75"/>
      <c r="U360" s="75"/>
      <c r="V360" s="75"/>
      <c r="W360" s="75"/>
      <c r="X360" s="75"/>
      <c r="Y360" s="75"/>
      <c r="Z360" s="75"/>
      <c r="AA360" s="75"/>
      <c r="AB360" s="75"/>
      <c r="AC360" s="75"/>
      <c r="AD360" s="75"/>
      <c r="AE360" s="75"/>
    </row>
    <row r="361" spans="1:31" ht="16.2" thickBot="1" x14ac:dyDescent="0.35">
      <c r="A361" s="69"/>
      <c r="B361" s="162"/>
      <c r="C361" s="152"/>
      <c r="D361" s="69"/>
      <c r="E361" s="69"/>
      <c r="F361" s="69"/>
      <c r="G361" s="69"/>
      <c r="H361" s="69"/>
      <c r="I361" s="69"/>
      <c r="J361" s="69"/>
      <c r="K361" s="69"/>
      <c r="L361" s="69"/>
      <c r="M361" s="69"/>
      <c r="N361" s="75"/>
      <c r="O361" s="75"/>
      <c r="P361" s="75"/>
      <c r="Q361" s="75"/>
      <c r="R361" s="75"/>
      <c r="S361" s="75"/>
      <c r="T361" s="75"/>
      <c r="U361" s="75"/>
      <c r="V361" s="75"/>
      <c r="W361" s="75"/>
      <c r="X361" s="75"/>
      <c r="Y361" s="75"/>
      <c r="Z361" s="75"/>
      <c r="AA361" s="75"/>
      <c r="AB361" s="75"/>
      <c r="AC361" s="75"/>
      <c r="AD361" s="75"/>
      <c r="AE361" s="75"/>
    </row>
    <row r="362" spans="1:31" ht="16.2" thickBot="1" x14ac:dyDescent="0.35">
      <c r="A362" s="69"/>
      <c r="B362" s="162"/>
      <c r="C362" s="152"/>
      <c r="D362" s="69"/>
      <c r="E362" s="69"/>
      <c r="F362" s="69"/>
      <c r="G362" s="69"/>
      <c r="H362" s="69"/>
      <c r="I362" s="69"/>
      <c r="J362" s="69"/>
      <c r="K362" s="69"/>
      <c r="L362" s="69"/>
      <c r="M362" s="69"/>
      <c r="N362" s="75"/>
      <c r="O362" s="75"/>
      <c r="P362" s="75"/>
      <c r="Q362" s="75"/>
      <c r="R362" s="75"/>
      <c r="S362" s="75"/>
      <c r="T362" s="75"/>
      <c r="U362" s="75"/>
      <c r="V362" s="75"/>
      <c r="W362" s="75"/>
      <c r="X362" s="75"/>
      <c r="Y362" s="75"/>
      <c r="Z362" s="75"/>
      <c r="AA362" s="75"/>
      <c r="AB362" s="75"/>
      <c r="AC362" s="75"/>
      <c r="AD362" s="75"/>
      <c r="AE362" s="75"/>
    </row>
    <row r="363" spans="1:31" ht="16.2" thickBot="1" x14ac:dyDescent="0.35">
      <c r="A363" s="69"/>
      <c r="B363" s="162"/>
      <c r="C363" s="152"/>
      <c r="D363" s="69"/>
      <c r="E363" s="69"/>
      <c r="F363" s="69"/>
      <c r="G363" s="69"/>
      <c r="H363" s="69"/>
      <c r="I363" s="69"/>
      <c r="J363" s="69"/>
      <c r="K363" s="69"/>
      <c r="L363" s="69"/>
      <c r="M363" s="69"/>
      <c r="N363" s="75"/>
      <c r="O363" s="75"/>
      <c r="P363" s="75"/>
      <c r="Q363" s="75"/>
      <c r="R363" s="75"/>
      <c r="S363" s="75"/>
      <c r="T363" s="75"/>
      <c r="U363" s="75"/>
      <c r="V363" s="75"/>
      <c r="W363" s="75"/>
      <c r="X363" s="75"/>
      <c r="Y363" s="75"/>
      <c r="Z363" s="75"/>
      <c r="AA363" s="75"/>
      <c r="AB363" s="75"/>
      <c r="AC363" s="75"/>
      <c r="AD363" s="75"/>
      <c r="AE363" s="75"/>
    </row>
    <row r="364" spans="1:31" ht="16.2" thickBot="1" x14ac:dyDescent="0.35">
      <c r="A364" s="69"/>
      <c r="B364" s="162"/>
      <c r="C364" s="152"/>
      <c r="D364" s="69"/>
      <c r="E364" s="69"/>
      <c r="F364" s="69"/>
      <c r="G364" s="69"/>
      <c r="H364" s="69"/>
      <c r="I364" s="69"/>
      <c r="J364" s="69"/>
      <c r="K364" s="69"/>
      <c r="L364" s="69"/>
      <c r="M364" s="69"/>
      <c r="N364" s="75"/>
      <c r="O364" s="75"/>
      <c r="P364" s="75"/>
      <c r="Q364" s="75"/>
      <c r="R364" s="75"/>
      <c r="S364" s="75"/>
      <c r="T364" s="75"/>
      <c r="U364" s="75"/>
      <c r="V364" s="75"/>
      <c r="W364" s="75"/>
      <c r="X364" s="75"/>
      <c r="Y364" s="75"/>
      <c r="Z364" s="75"/>
      <c r="AA364" s="75"/>
      <c r="AB364" s="75"/>
      <c r="AC364" s="75"/>
      <c r="AD364" s="75"/>
      <c r="AE364" s="75"/>
    </row>
    <row r="365" spans="1:31" ht="16.2" thickBot="1" x14ac:dyDescent="0.35">
      <c r="A365" s="69"/>
      <c r="B365" s="162"/>
      <c r="C365" s="152"/>
      <c r="D365" s="69"/>
      <c r="E365" s="69"/>
      <c r="F365" s="69"/>
      <c r="G365" s="69"/>
      <c r="H365" s="69"/>
      <c r="I365" s="69"/>
      <c r="J365" s="69"/>
      <c r="K365" s="69"/>
      <c r="L365" s="69"/>
      <c r="M365" s="69"/>
      <c r="N365" s="75"/>
      <c r="O365" s="75"/>
      <c r="P365" s="75"/>
      <c r="Q365" s="75"/>
      <c r="R365" s="75"/>
      <c r="S365" s="75"/>
      <c r="T365" s="75"/>
      <c r="U365" s="75"/>
      <c r="V365" s="75"/>
      <c r="W365" s="75"/>
      <c r="X365" s="75"/>
      <c r="Y365" s="75"/>
      <c r="Z365" s="75"/>
      <c r="AA365" s="75"/>
      <c r="AB365" s="75"/>
      <c r="AC365" s="75"/>
      <c r="AD365" s="75"/>
      <c r="AE365" s="75"/>
    </row>
    <row r="366" spans="1:31" ht="16.2" thickBot="1" x14ac:dyDescent="0.35">
      <c r="A366" s="69"/>
      <c r="B366" s="162"/>
      <c r="C366" s="152"/>
      <c r="D366" s="69"/>
      <c r="E366" s="69"/>
      <c r="F366" s="69"/>
      <c r="G366" s="69"/>
      <c r="H366" s="69"/>
      <c r="I366" s="69"/>
      <c r="J366" s="69"/>
      <c r="K366" s="69"/>
      <c r="L366" s="69"/>
      <c r="M366" s="69"/>
      <c r="N366" s="75"/>
      <c r="O366" s="75"/>
      <c r="P366" s="75"/>
      <c r="Q366" s="75"/>
      <c r="R366" s="75"/>
      <c r="S366" s="75"/>
      <c r="T366" s="75"/>
      <c r="U366" s="75"/>
      <c r="V366" s="75"/>
      <c r="W366" s="75"/>
      <c r="X366" s="75"/>
      <c r="Y366" s="75"/>
      <c r="Z366" s="75"/>
      <c r="AA366" s="75"/>
      <c r="AB366" s="75"/>
      <c r="AC366" s="75"/>
      <c r="AD366" s="75"/>
      <c r="AE366" s="75"/>
    </row>
    <row r="367" spans="1:31" ht="16.2" thickBot="1" x14ac:dyDescent="0.35">
      <c r="A367" s="69"/>
      <c r="B367" s="162"/>
      <c r="C367" s="152"/>
      <c r="D367" s="69"/>
      <c r="E367" s="69"/>
      <c r="F367" s="69"/>
      <c r="G367" s="69"/>
      <c r="H367" s="69"/>
      <c r="I367" s="69"/>
      <c r="J367" s="69"/>
      <c r="K367" s="69"/>
      <c r="L367" s="69"/>
      <c r="M367" s="69"/>
      <c r="N367" s="75"/>
      <c r="O367" s="75"/>
      <c r="P367" s="75"/>
      <c r="Q367" s="75"/>
      <c r="R367" s="75"/>
      <c r="S367" s="75"/>
      <c r="T367" s="75"/>
      <c r="U367" s="75"/>
      <c r="V367" s="75"/>
      <c r="W367" s="75"/>
      <c r="X367" s="75"/>
      <c r="Y367" s="75"/>
      <c r="Z367" s="75"/>
      <c r="AA367" s="75"/>
      <c r="AB367" s="75"/>
      <c r="AC367" s="75"/>
      <c r="AD367" s="75"/>
      <c r="AE367" s="75"/>
    </row>
    <row r="368" spans="1:31" ht="16.2" thickBot="1" x14ac:dyDescent="0.35">
      <c r="A368" s="69"/>
      <c r="B368" s="162"/>
      <c r="C368" s="152"/>
      <c r="D368" s="69"/>
      <c r="E368" s="69"/>
      <c r="F368" s="69"/>
      <c r="G368" s="69"/>
      <c r="H368" s="69"/>
      <c r="I368" s="69"/>
      <c r="J368" s="69"/>
      <c r="K368" s="69"/>
      <c r="L368" s="69"/>
      <c r="M368" s="69"/>
      <c r="N368" s="75"/>
      <c r="O368" s="75"/>
      <c r="P368" s="75"/>
      <c r="Q368" s="75"/>
      <c r="R368" s="75"/>
      <c r="S368" s="75"/>
      <c r="T368" s="75"/>
      <c r="U368" s="75"/>
      <c r="V368" s="75"/>
      <c r="W368" s="75"/>
      <c r="X368" s="75"/>
      <c r="Y368" s="75"/>
      <c r="Z368" s="75"/>
      <c r="AA368" s="75"/>
      <c r="AB368" s="75"/>
      <c r="AC368" s="75"/>
      <c r="AD368" s="75"/>
      <c r="AE368" s="75"/>
    </row>
    <row r="369" spans="1:31" ht="16.2" thickBot="1" x14ac:dyDescent="0.35">
      <c r="A369" s="69"/>
      <c r="B369" s="162"/>
      <c r="C369" s="152"/>
      <c r="D369" s="69"/>
      <c r="E369" s="69"/>
      <c r="F369" s="69"/>
      <c r="G369" s="69"/>
      <c r="H369" s="69"/>
      <c r="I369" s="69"/>
      <c r="J369" s="69"/>
      <c r="K369" s="69"/>
      <c r="L369" s="69"/>
      <c r="M369" s="69"/>
      <c r="N369" s="75"/>
      <c r="O369" s="75"/>
      <c r="P369" s="75"/>
      <c r="Q369" s="75"/>
      <c r="R369" s="75"/>
      <c r="S369" s="75"/>
      <c r="T369" s="75"/>
      <c r="U369" s="75"/>
      <c r="V369" s="75"/>
      <c r="W369" s="75"/>
      <c r="X369" s="75"/>
      <c r="Y369" s="75"/>
      <c r="Z369" s="75"/>
      <c r="AA369" s="75"/>
      <c r="AB369" s="75"/>
      <c r="AC369" s="75"/>
      <c r="AD369" s="75"/>
      <c r="AE369" s="75"/>
    </row>
    <row r="370" spans="1:31" ht="16.2" thickBot="1" x14ac:dyDescent="0.35">
      <c r="A370" s="69"/>
      <c r="B370" s="162"/>
      <c r="C370" s="152"/>
      <c r="D370" s="69"/>
      <c r="E370" s="69"/>
      <c r="F370" s="69"/>
      <c r="G370" s="69"/>
      <c r="H370" s="69"/>
      <c r="I370" s="69"/>
      <c r="J370" s="69"/>
      <c r="K370" s="69"/>
      <c r="L370" s="69"/>
      <c r="M370" s="69"/>
      <c r="N370" s="75"/>
      <c r="O370" s="75"/>
      <c r="P370" s="75"/>
      <c r="Q370" s="75"/>
      <c r="R370" s="75"/>
      <c r="S370" s="75"/>
      <c r="T370" s="75"/>
      <c r="U370" s="75"/>
      <c r="V370" s="75"/>
      <c r="W370" s="75"/>
      <c r="X370" s="75"/>
      <c r="Y370" s="75"/>
      <c r="Z370" s="75"/>
      <c r="AA370" s="75"/>
      <c r="AB370" s="75"/>
      <c r="AC370" s="75"/>
      <c r="AD370" s="75"/>
      <c r="AE370" s="75"/>
    </row>
    <row r="371" spans="1:31" ht="16.2" thickBot="1" x14ac:dyDescent="0.35">
      <c r="A371" s="69"/>
      <c r="B371" s="162"/>
      <c r="C371" s="152"/>
      <c r="D371" s="69"/>
      <c r="E371" s="69"/>
      <c r="F371" s="69"/>
      <c r="G371" s="69"/>
      <c r="H371" s="69"/>
      <c r="I371" s="69"/>
      <c r="J371" s="69"/>
      <c r="K371" s="69"/>
      <c r="L371" s="69"/>
      <c r="M371" s="69"/>
      <c r="N371" s="75"/>
      <c r="O371" s="75"/>
      <c r="P371" s="75"/>
      <c r="Q371" s="75"/>
      <c r="R371" s="75"/>
      <c r="S371" s="75"/>
      <c r="T371" s="75"/>
      <c r="U371" s="75"/>
      <c r="V371" s="75"/>
      <c r="W371" s="75"/>
      <c r="X371" s="75"/>
      <c r="Y371" s="75"/>
      <c r="Z371" s="75"/>
      <c r="AA371" s="75"/>
      <c r="AB371" s="75"/>
      <c r="AC371" s="75"/>
      <c r="AD371" s="75"/>
      <c r="AE371" s="75"/>
    </row>
    <row r="372" spans="1:31" ht="16.2" thickBot="1" x14ac:dyDescent="0.35">
      <c r="A372" s="69"/>
      <c r="B372" s="162"/>
      <c r="C372" s="152"/>
      <c r="D372" s="69"/>
      <c r="E372" s="69"/>
      <c r="F372" s="69"/>
      <c r="G372" s="69"/>
      <c r="H372" s="69"/>
      <c r="I372" s="69"/>
      <c r="J372" s="69"/>
      <c r="K372" s="69"/>
      <c r="L372" s="69"/>
      <c r="M372" s="69"/>
      <c r="N372" s="75"/>
      <c r="O372" s="75"/>
      <c r="P372" s="75"/>
      <c r="Q372" s="75"/>
      <c r="R372" s="75"/>
      <c r="S372" s="75"/>
      <c r="T372" s="75"/>
      <c r="U372" s="75"/>
      <c r="V372" s="75"/>
      <c r="W372" s="75"/>
      <c r="X372" s="75"/>
      <c r="Y372" s="75"/>
      <c r="Z372" s="75"/>
      <c r="AA372" s="75"/>
      <c r="AB372" s="75"/>
      <c r="AC372" s="75"/>
      <c r="AD372" s="75"/>
      <c r="AE372" s="75"/>
    </row>
    <row r="373" spans="1:31" ht="16.2" thickBot="1" x14ac:dyDescent="0.35">
      <c r="A373" s="69"/>
      <c r="B373" s="162"/>
      <c r="C373" s="152"/>
      <c r="D373" s="69"/>
      <c r="E373" s="69"/>
      <c r="F373" s="69"/>
      <c r="G373" s="69"/>
      <c r="H373" s="69"/>
      <c r="I373" s="69"/>
      <c r="J373" s="69"/>
      <c r="K373" s="69"/>
      <c r="L373" s="69"/>
      <c r="M373" s="69"/>
      <c r="N373" s="75"/>
      <c r="O373" s="75"/>
      <c r="P373" s="75"/>
      <c r="Q373" s="75"/>
      <c r="R373" s="75"/>
      <c r="S373" s="75"/>
      <c r="T373" s="75"/>
      <c r="U373" s="75"/>
      <c r="V373" s="75"/>
      <c r="W373" s="75"/>
      <c r="X373" s="75"/>
      <c r="Y373" s="75"/>
      <c r="Z373" s="75"/>
      <c r="AA373" s="75"/>
      <c r="AB373" s="75"/>
      <c r="AC373" s="75"/>
      <c r="AD373" s="75"/>
      <c r="AE373" s="75"/>
    </row>
    <row r="374" spans="1:31" ht="16.2" thickBot="1" x14ac:dyDescent="0.35">
      <c r="A374" s="69"/>
      <c r="B374" s="162"/>
      <c r="C374" s="152"/>
      <c r="D374" s="69"/>
      <c r="E374" s="69"/>
      <c r="F374" s="69"/>
      <c r="G374" s="69"/>
      <c r="H374" s="69"/>
      <c r="I374" s="69"/>
      <c r="J374" s="69"/>
      <c r="K374" s="69"/>
      <c r="L374" s="69"/>
      <c r="M374" s="69"/>
      <c r="N374" s="75"/>
      <c r="O374" s="75"/>
      <c r="P374" s="75"/>
      <c r="Q374" s="75"/>
      <c r="R374" s="75"/>
      <c r="S374" s="75"/>
      <c r="T374" s="75"/>
      <c r="U374" s="75"/>
      <c r="V374" s="75"/>
      <c r="W374" s="75"/>
      <c r="X374" s="75"/>
      <c r="Y374" s="75"/>
      <c r="Z374" s="75"/>
      <c r="AA374" s="75"/>
      <c r="AB374" s="75"/>
      <c r="AC374" s="75"/>
      <c r="AD374" s="75"/>
      <c r="AE374" s="75"/>
    </row>
    <row r="375" spans="1:31" ht="16.2" thickBot="1" x14ac:dyDescent="0.35">
      <c r="A375" s="69"/>
      <c r="B375" s="162"/>
      <c r="C375" s="152"/>
      <c r="D375" s="69"/>
      <c r="E375" s="69"/>
      <c r="F375" s="69"/>
      <c r="G375" s="69"/>
      <c r="H375" s="69"/>
      <c r="I375" s="69"/>
      <c r="J375" s="69"/>
      <c r="K375" s="69"/>
      <c r="L375" s="69"/>
      <c r="M375" s="69"/>
      <c r="N375" s="75"/>
      <c r="O375" s="75"/>
      <c r="P375" s="75"/>
      <c r="Q375" s="75"/>
      <c r="R375" s="75"/>
      <c r="S375" s="75"/>
      <c r="T375" s="75"/>
      <c r="U375" s="75"/>
      <c r="V375" s="75"/>
      <c r="W375" s="75"/>
      <c r="X375" s="75"/>
      <c r="Y375" s="75"/>
      <c r="Z375" s="75"/>
      <c r="AA375" s="75"/>
      <c r="AB375" s="75"/>
      <c r="AC375" s="75"/>
      <c r="AD375" s="75"/>
      <c r="AE375" s="75"/>
    </row>
    <row r="376" spans="1:31" ht="16.2" thickBot="1" x14ac:dyDescent="0.35">
      <c r="A376" s="69"/>
      <c r="B376" s="162"/>
      <c r="C376" s="152"/>
      <c r="D376" s="69"/>
      <c r="E376" s="69"/>
      <c r="F376" s="69"/>
      <c r="G376" s="69"/>
      <c r="H376" s="69"/>
      <c r="I376" s="69"/>
      <c r="J376" s="69"/>
      <c r="K376" s="69"/>
      <c r="L376" s="69"/>
      <c r="M376" s="69"/>
      <c r="N376" s="75"/>
      <c r="O376" s="75"/>
      <c r="P376" s="75"/>
      <c r="Q376" s="75"/>
      <c r="R376" s="75"/>
      <c r="S376" s="75"/>
      <c r="T376" s="75"/>
      <c r="U376" s="75"/>
      <c r="V376" s="75"/>
      <c r="W376" s="75"/>
      <c r="X376" s="75"/>
      <c r="Y376" s="75"/>
      <c r="Z376" s="75"/>
      <c r="AA376" s="75"/>
      <c r="AB376" s="75"/>
      <c r="AC376" s="75"/>
      <c r="AD376" s="75"/>
      <c r="AE376" s="75"/>
    </row>
    <row r="377" spans="1:31" ht="16.2" thickBot="1" x14ac:dyDescent="0.35">
      <c r="A377" s="69"/>
      <c r="B377" s="162"/>
      <c r="C377" s="152"/>
      <c r="D377" s="69"/>
      <c r="E377" s="69"/>
      <c r="F377" s="69"/>
      <c r="G377" s="69"/>
      <c r="H377" s="69"/>
      <c r="I377" s="69"/>
      <c r="J377" s="69"/>
      <c r="K377" s="69"/>
      <c r="L377" s="69"/>
      <c r="M377" s="69"/>
      <c r="N377" s="75"/>
      <c r="O377" s="75"/>
      <c r="P377" s="75"/>
      <c r="Q377" s="75"/>
      <c r="R377" s="75"/>
      <c r="S377" s="75"/>
      <c r="T377" s="75"/>
      <c r="U377" s="75"/>
      <c r="V377" s="75"/>
      <c r="W377" s="75"/>
      <c r="X377" s="75"/>
      <c r="Y377" s="75"/>
      <c r="Z377" s="75"/>
      <c r="AA377" s="75"/>
      <c r="AB377" s="75"/>
      <c r="AC377" s="75"/>
      <c r="AD377" s="75"/>
      <c r="AE377" s="75"/>
    </row>
    <row r="378" spans="1:31" ht="16.2" thickBot="1" x14ac:dyDescent="0.35">
      <c r="A378" s="69"/>
      <c r="B378" s="162"/>
      <c r="C378" s="152"/>
      <c r="D378" s="69"/>
      <c r="E378" s="69"/>
      <c r="F378" s="69"/>
      <c r="G378" s="69"/>
      <c r="H378" s="69"/>
      <c r="I378" s="69"/>
      <c r="J378" s="69"/>
      <c r="K378" s="69"/>
      <c r="L378" s="69"/>
      <c r="M378" s="69"/>
      <c r="N378" s="75"/>
      <c r="O378" s="75"/>
      <c r="P378" s="75"/>
      <c r="Q378" s="75"/>
      <c r="R378" s="75"/>
      <c r="S378" s="75"/>
      <c r="T378" s="75"/>
      <c r="U378" s="75"/>
      <c r="V378" s="75"/>
      <c r="W378" s="75"/>
      <c r="X378" s="75"/>
      <c r="Y378" s="75"/>
      <c r="Z378" s="75"/>
      <c r="AA378" s="75"/>
      <c r="AB378" s="75"/>
      <c r="AC378" s="75"/>
      <c r="AD378" s="75"/>
      <c r="AE378" s="75"/>
    </row>
    <row r="379" spans="1:31" ht="16.2" thickBot="1" x14ac:dyDescent="0.35">
      <c r="A379" s="69"/>
      <c r="B379" s="162"/>
      <c r="C379" s="152"/>
      <c r="D379" s="69"/>
      <c r="E379" s="69"/>
      <c r="F379" s="69"/>
      <c r="G379" s="69"/>
      <c r="H379" s="69"/>
      <c r="I379" s="69"/>
      <c r="J379" s="69"/>
      <c r="K379" s="69"/>
      <c r="L379" s="69"/>
      <c r="M379" s="69"/>
      <c r="N379" s="75"/>
      <c r="O379" s="75"/>
      <c r="P379" s="75"/>
      <c r="Q379" s="75"/>
      <c r="R379" s="75"/>
      <c r="S379" s="75"/>
      <c r="T379" s="75"/>
      <c r="U379" s="75"/>
      <c r="V379" s="75"/>
      <c r="W379" s="75"/>
      <c r="X379" s="75"/>
      <c r="Y379" s="75"/>
      <c r="Z379" s="75"/>
      <c r="AA379" s="75"/>
      <c r="AB379" s="75"/>
      <c r="AC379" s="75"/>
      <c r="AD379" s="75"/>
      <c r="AE379" s="75"/>
    </row>
    <row r="380" spans="1:31" ht="16.2" thickBot="1" x14ac:dyDescent="0.35">
      <c r="A380" s="69"/>
      <c r="B380" s="162"/>
      <c r="C380" s="152"/>
      <c r="D380" s="69"/>
      <c r="E380" s="69"/>
      <c r="F380" s="69"/>
      <c r="G380" s="69"/>
      <c r="H380" s="69"/>
      <c r="I380" s="69"/>
      <c r="J380" s="69"/>
      <c r="K380" s="69"/>
      <c r="L380" s="69"/>
      <c r="M380" s="69"/>
      <c r="N380" s="75"/>
      <c r="O380" s="75"/>
      <c r="P380" s="75"/>
      <c r="Q380" s="75"/>
      <c r="R380" s="75"/>
      <c r="S380" s="75"/>
      <c r="T380" s="75"/>
      <c r="U380" s="75"/>
      <c r="V380" s="75"/>
      <c r="W380" s="75"/>
      <c r="X380" s="75"/>
      <c r="Y380" s="75"/>
      <c r="Z380" s="75"/>
      <c r="AA380" s="75"/>
      <c r="AB380" s="75"/>
      <c r="AC380" s="75"/>
      <c r="AD380" s="75"/>
      <c r="AE380" s="75"/>
    </row>
    <row r="381" spans="1:31" ht="16.2" thickBot="1" x14ac:dyDescent="0.35">
      <c r="A381" s="69"/>
      <c r="B381" s="162"/>
      <c r="C381" s="152"/>
      <c r="D381" s="69"/>
      <c r="E381" s="69"/>
      <c r="F381" s="69"/>
      <c r="G381" s="69"/>
      <c r="H381" s="69"/>
      <c r="I381" s="69"/>
      <c r="J381" s="69"/>
      <c r="K381" s="69"/>
      <c r="L381" s="69"/>
      <c r="M381" s="69"/>
      <c r="N381" s="75"/>
      <c r="O381" s="75"/>
      <c r="P381" s="75"/>
      <c r="Q381" s="75"/>
      <c r="R381" s="75"/>
      <c r="S381" s="75"/>
      <c r="T381" s="75"/>
      <c r="U381" s="75"/>
      <c r="V381" s="75"/>
      <c r="W381" s="75"/>
      <c r="X381" s="75"/>
      <c r="Y381" s="75"/>
      <c r="Z381" s="75"/>
      <c r="AA381" s="75"/>
      <c r="AB381" s="75"/>
      <c r="AC381" s="75"/>
      <c r="AD381" s="75"/>
      <c r="AE381" s="75"/>
    </row>
    <row r="382" spans="1:31" ht="16.2" thickBot="1" x14ac:dyDescent="0.35">
      <c r="A382" s="69"/>
      <c r="B382" s="162"/>
      <c r="C382" s="152"/>
      <c r="D382" s="69"/>
      <c r="E382" s="69"/>
      <c r="F382" s="69"/>
      <c r="G382" s="69"/>
      <c r="H382" s="69"/>
      <c r="I382" s="69"/>
      <c r="J382" s="69"/>
      <c r="K382" s="69"/>
      <c r="L382" s="69"/>
      <c r="M382" s="69"/>
      <c r="N382" s="75"/>
      <c r="O382" s="75"/>
      <c r="P382" s="75"/>
      <c r="Q382" s="75"/>
      <c r="R382" s="75"/>
      <c r="S382" s="75"/>
      <c r="T382" s="75"/>
      <c r="U382" s="75"/>
      <c r="V382" s="75"/>
      <c r="W382" s="75"/>
      <c r="X382" s="75"/>
      <c r="Y382" s="75"/>
      <c r="Z382" s="75"/>
      <c r="AA382" s="75"/>
      <c r="AB382" s="75"/>
      <c r="AC382" s="75"/>
      <c r="AD382" s="75"/>
      <c r="AE382" s="75"/>
    </row>
    <row r="383" spans="1:31" ht="16.2" thickBot="1" x14ac:dyDescent="0.35">
      <c r="A383" s="69"/>
      <c r="B383" s="162"/>
      <c r="C383" s="152"/>
      <c r="D383" s="69"/>
      <c r="E383" s="69"/>
      <c r="F383" s="69"/>
      <c r="G383" s="69"/>
      <c r="H383" s="69"/>
      <c r="I383" s="69"/>
      <c r="J383" s="69"/>
      <c r="K383" s="69"/>
      <c r="L383" s="69"/>
      <c r="M383" s="69"/>
      <c r="N383" s="75"/>
      <c r="O383" s="75"/>
      <c r="P383" s="75"/>
      <c r="Q383" s="75"/>
      <c r="R383" s="75"/>
      <c r="S383" s="75"/>
      <c r="T383" s="75"/>
      <c r="U383" s="75"/>
      <c r="V383" s="75"/>
      <c r="W383" s="75"/>
      <c r="X383" s="75"/>
      <c r="Y383" s="75"/>
      <c r="Z383" s="75"/>
      <c r="AA383" s="75"/>
      <c r="AB383" s="75"/>
      <c r="AC383" s="75"/>
      <c r="AD383" s="75"/>
      <c r="AE383" s="75"/>
    </row>
    <row r="384" spans="1:31" ht="16.2" thickBot="1" x14ac:dyDescent="0.35">
      <c r="A384" s="69"/>
      <c r="B384" s="162"/>
      <c r="C384" s="152"/>
      <c r="D384" s="69"/>
      <c r="E384" s="69"/>
      <c r="F384" s="69"/>
      <c r="G384" s="69"/>
      <c r="H384" s="69"/>
      <c r="I384" s="69"/>
      <c r="J384" s="69"/>
      <c r="K384" s="69"/>
      <c r="L384" s="69"/>
      <c r="M384" s="69"/>
      <c r="N384" s="75"/>
      <c r="O384" s="75"/>
      <c r="P384" s="75"/>
      <c r="Q384" s="75"/>
      <c r="R384" s="75"/>
      <c r="S384" s="75"/>
      <c r="T384" s="75"/>
      <c r="U384" s="75"/>
      <c r="V384" s="75"/>
      <c r="W384" s="75"/>
      <c r="X384" s="75"/>
      <c r="Y384" s="75"/>
      <c r="Z384" s="75"/>
      <c r="AA384" s="75"/>
      <c r="AB384" s="75"/>
      <c r="AC384" s="75"/>
      <c r="AD384" s="75"/>
      <c r="AE384" s="75"/>
    </row>
    <row r="385" spans="1:31" ht="16.2" thickBot="1" x14ac:dyDescent="0.35">
      <c r="A385" s="69"/>
      <c r="B385" s="162"/>
      <c r="C385" s="152"/>
      <c r="D385" s="69"/>
      <c r="E385" s="69"/>
      <c r="F385" s="69"/>
      <c r="G385" s="69"/>
      <c r="H385" s="69"/>
      <c r="I385" s="69"/>
      <c r="J385" s="69"/>
      <c r="K385" s="69"/>
      <c r="L385" s="69"/>
      <c r="M385" s="69"/>
      <c r="N385" s="75"/>
      <c r="O385" s="75"/>
      <c r="P385" s="75"/>
      <c r="Q385" s="75"/>
      <c r="R385" s="75"/>
      <c r="S385" s="75"/>
      <c r="T385" s="75"/>
      <c r="U385" s="75"/>
      <c r="V385" s="75"/>
      <c r="W385" s="75"/>
      <c r="X385" s="75"/>
      <c r="Y385" s="75"/>
      <c r="Z385" s="75"/>
      <c r="AA385" s="75"/>
      <c r="AB385" s="75"/>
      <c r="AC385" s="75"/>
      <c r="AD385" s="75"/>
      <c r="AE385" s="75"/>
    </row>
    <row r="386" spans="1:31" ht="16.2" thickBot="1" x14ac:dyDescent="0.35">
      <c r="A386" s="69"/>
      <c r="B386" s="162"/>
      <c r="C386" s="152"/>
      <c r="D386" s="69"/>
      <c r="E386" s="69"/>
      <c r="F386" s="69"/>
      <c r="G386" s="69"/>
      <c r="H386" s="69"/>
      <c r="I386" s="69"/>
      <c r="J386" s="69"/>
      <c r="K386" s="69"/>
      <c r="L386" s="69"/>
      <c r="M386" s="69"/>
      <c r="N386" s="75"/>
      <c r="O386" s="75"/>
      <c r="P386" s="75"/>
      <c r="Q386" s="75"/>
      <c r="R386" s="75"/>
      <c r="S386" s="75"/>
      <c r="T386" s="75"/>
      <c r="U386" s="75"/>
      <c r="V386" s="75"/>
      <c r="W386" s="75"/>
      <c r="X386" s="75"/>
      <c r="Y386" s="75"/>
      <c r="Z386" s="75"/>
      <c r="AA386" s="75"/>
      <c r="AB386" s="75"/>
      <c r="AC386" s="75"/>
      <c r="AD386" s="75"/>
      <c r="AE386" s="75"/>
    </row>
    <row r="387" spans="1:31" ht="16.2" thickBot="1" x14ac:dyDescent="0.35">
      <c r="A387" s="69"/>
      <c r="B387" s="162"/>
      <c r="C387" s="152"/>
      <c r="D387" s="69"/>
      <c r="E387" s="69"/>
      <c r="F387" s="69"/>
      <c r="G387" s="69"/>
      <c r="H387" s="69"/>
      <c r="I387" s="69"/>
      <c r="J387" s="69"/>
      <c r="K387" s="69"/>
      <c r="L387" s="69"/>
      <c r="M387" s="69"/>
      <c r="N387" s="75"/>
      <c r="O387" s="75"/>
      <c r="P387" s="75"/>
      <c r="Q387" s="75"/>
      <c r="R387" s="75"/>
      <c r="S387" s="75"/>
      <c r="T387" s="75"/>
      <c r="U387" s="75"/>
      <c r="V387" s="75"/>
      <c r="W387" s="75"/>
      <c r="X387" s="75"/>
      <c r="Y387" s="75"/>
      <c r="Z387" s="75"/>
      <c r="AA387" s="75"/>
      <c r="AB387" s="75"/>
      <c r="AC387" s="75"/>
      <c r="AD387" s="75"/>
      <c r="AE387" s="75"/>
    </row>
    <row r="388" spans="1:31" ht="16.2" thickBot="1" x14ac:dyDescent="0.35">
      <c r="A388" s="69"/>
      <c r="B388" s="162"/>
      <c r="C388" s="152"/>
      <c r="D388" s="69"/>
      <c r="E388" s="69"/>
      <c r="F388" s="69"/>
      <c r="G388" s="69"/>
      <c r="H388" s="69"/>
      <c r="I388" s="69"/>
      <c r="J388" s="69"/>
      <c r="K388" s="69"/>
      <c r="L388" s="69"/>
      <c r="M388" s="69"/>
      <c r="N388" s="75"/>
      <c r="O388" s="75"/>
      <c r="P388" s="75"/>
      <c r="Q388" s="75"/>
      <c r="R388" s="75"/>
      <c r="S388" s="75"/>
      <c r="T388" s="75"/>
      <c r="U388" s="75"/>
      <c r="V388" s="75"/>
      <c r="W388" s="75"/>
      <c r="X388" s="75"/>
      <c r="Y388" s="75"/>
      <c r="Z388" s="75"/>
      <c r="AA388" s="75"/>
      <c r="AB388" s="75"/>
      <c r="AC388" s="75"/>
      <c r="AD388" s="75"/>
      <c r="AE388" s="75"/>
    </row>
    <row r="389" spans="1:31" ht="16.2" thickBot="1" x14ac:dyDescent="0.35">
      <c r="A389" s="69"/>
      <c r="B389" s="162"/>
      <c r="C389" s="152"/>
      <c r="D389" s="69"/>
      <c r="E389" s="69"/>
      <c r="F389" s="69"/>
      <c r="G389" s="69"/>
      <c r="H389" s="69"/>
      <c r="I389" s="69"/>
      <c r="J389" s="69"/>
      <c r="K389" s="69"/>
      <c r="L389" s="69"/>
      <c r="M389" s="69"/>
      <c r="N389" s="75"/>
      <c r="O389" s="75"/>
      <c r="P389" s="75"/>
      <c r="Q389" s="75"/>
      <c r="R389" s="75"/>
      <c r="S389" s="75"/>
      <c r="T389" s="75"/>
      <c r="U389" s="75"/>
      <c r="V389" s="75"/>
      <c r="W389" s="75"/>
      <c r="X389" s="75"/>
      <c r="Y389" s="75"/>
      <c r="Z389" s="75"/>
      <c r="AA389" s="75"/>
      <c r="AB389" s="75"/>
      <c r="AC389" s="75"/>
      <c r="AD389" s="75"/>
      <c r="AE389" s="75"/>
    </row>
    <row r="390" spans="1:31" ht="16.2" thickBot="1" x14ac:dyDescent="0.35">
      <c r="A390" s="69"/>
      <c r="B390" s="162"/>
      <c r="C390" s="152"/>
      <c r="D390" s="69"/>
      <c r="E390" s="69"/>
      <c r="F390" s="69"/>
      <c r="G390" s="69"/>
      <c r="H390" s="69"/>
      <c r="I390" s="69"/>
      <c r="J390" s="69"/>
      <c r="K390" s="69"/>
      <c r="L390" s="69"/>
      <c r="M390" s="69"/>
      <c r="N390" s="75"/>
      <c r="O390" s="75"/>
      <c r="P390" s="75"/>
      <c r="Q390" s="75"/>
      <c r="R390" s="75"/>
      <c r="S390" s="75"/>
      <c r="T390" s="75"/>
      <c r="U390" s="75"/>
      <c r="V390" s="75"/>
      <c r="W390" s="75"/>
      <c r="X390" s="75"/>
      <c r="Y390" s="75"/>
      <c r="Z390" s="75"/>
      <c r="AA390" s="75"/>
      <c r="AB390" s="75"/>
      <c r="AC390" s="75"/>
      <c r="AD390" s="75"/>
      <c r="AE390" s="75"/>
    </row>
    <row r="391" spans="1:31" ht="16.2" thickBot="1" x14ac:dyDescent="0.35">
      <c r="A391" s="69"/>
      <c r="B391" s="162"/>
      <c r="C391" s="152"/>
      <c r="D391" s="69"/>
      <c r="E391" s="69"/>
      <c r="F391" s="69"/>
      <c r="G391" s="69"/>
      <c r="H391" s="69"/>
      <c r="I391" s="69"/>
      <c r="J391" s="69"/>
      <c r="K391" s="69"/>
      <c r="L391" s="69"/>
      <c r="M391" s="69"/>
      <c r="N391" s="75"/>
      <c r="O391" s="75"/>
      <c r="P391" s="75"/>
      <c r="Q391" s="75"/>
      <c r="R391" s="75"/>
      <c r="S391" s="75"/>
      <c r="T391" s="75"/>
      <c r="U391" s="75"/>
      <c r="V391" s="75"/>
      <c r="W391" s="75"/>
      <c r="X391" s="75"/>
      <c r="Y391" s="75"/>
      <c r="Z391" s="75"/>
      <c r="AA391" s="75"/>
      <c r="AB391" s="75"/>
      <c r="AC391" s="75"/>
      <c r="AD391" s="75"/>
      <c r="AE391" s="75"/>
    </row>
    <row r="392" spans="1:31" ht="16.2" thickBot="1" x14ac:dyDescent="0.35">
      <c r="A392" s="69"/>
      <c r="B392" s="162"/>
      <c r="C392" s="152"/>
      <c r="D392" s="69"/>
      <c r="E392" s="69"/>
      <c r="F392" s="69"/>
      <c r="G392" s="69"/>
      <c r="H392" s="69"/>
      <c r="I392" s="69"/>
      <c r="J392" s="69"/>
      <c r="K392" s="69"/>
      <c r="L392" s="69"/>
      <c r="M392" s="69"/>
      <c r="N392" s="75"/>
      <c r="O392" s="75"/>
      <c r="P392" s="75"/>
      <c r="Q392" s="75"/>
      <c r="R392" s="75"/>
      <c r="S392" s="75"/>
      <c r="T392" s="75"/>
      <c r="U392" s="75"/>
      <c r="V392" s="75"/>
      <c r="W392" s="75"/>
      <c r="X392" s="75"/>
      <c r="Y392" s="75"/>
      <c r="Z392" s="75"/>
      <c r="AA392" s="75"/>
      <c r="AB392" s="75"/>
      <c r="AC392" s="75"/>
      <c r="AD392" s="75"/>
      <c r="AE392" s="75"/>
    </row>
    <row r="393" spans="1:31" ht="16.2" thickBot="1" x14ac:dyDescent="0.35">
      <c r="A393" s="69"/>
      <c r="B393" s="162"/>
      <c r="C393" s="152"/>
      <c r="D393" s="69"/>
      <c r="E393" s="69"/>
      <c r="F393" s="69"/>
      <c r="G393" s="69"/>
      <c r="H393" s="69"/>
      <c r="I393" s="69"/>
      <c r="J393" s="69"/>
      <c r="K393" s="69"/>
      <c r="L393" s="69"/>
      <c r="M393" s="69"/>
      <c r="N393" s="75"/>
      <c r="O393" s="75"/>
      <c r="P393" s="75"/>
      <c r="Q393" s="75"/>
      <c r="R393" s="75"/>
      <c r="S393" s="75"/>
      <c r="T393" s="75"/>
      <c r="U393" s="75"/>
      <c r="V393" s="75"/>
      <c r="W393" s="75"/>
      <c r="X393" s="75"/>
      <c r="Y393" s="75"/>
      <c r="Z393" s="75"/>
      <c r="AA393" s="75"/>
      <c r="AB393" s="75"/>
      <c r="AC393" s="75"/>
      <c r="AD393" s="75"/>
      <c r="AE393" s="75"/>
    </row>
    <row r="394" spans="1:31" ht="16.2" thickBot="1" x14ac:dyDescent="0.35">
      <c r="A394" s="69"/>
      <c r="B394" s="162"/>
      <c r="C394" s="152"/>
      <c r="D394" s="69"/>
      <c r="E394" s="69"/>
      <c r="F394" s="69"/>
      <c r="G394" s="69"/>
      <c r="H394" s="69"/>
      <c r="I394" s="69"/>
      <c r="J394" s="69"/>
      <c r="K394" s="69"/>
      <c r="L394" s="69"/>
      <c r="M394" s="69"/>
      <c r="N394" s="75"/>
      <c r="O394" s="75"/>
      <c r="P394" s="75"/>
      <c r="Q394" s="75"/>
      <c r="R394" s="75"/>
      <c r="S394" s="75"/>
      <c r="T394" s="75"/>
      <c r="U394" s="75"/>
      <c r="V394" s="75"/>
      <c r="W394" s="75"/>
      <c r="X394" s="75"/>
      <c r="Y394" s="75"/>
      <c r="Z394" s="75"/>
      <c r="AA394" s="75"/>
      <c r="AB394" s="75"/>
      <c r="AC394" s="75"/>
      <c r="AD394" s="75"/>
      <c r="AE394" s="75"/>
    </row>
    <row r="395" spans="1:31" ht="16.2" thickBot="1" x14ac:dyDescent="0.35">
      <c r="A395" s="69"/>
      <c r="B395" s="162"/>
      <c r="C395" s="152"/>
      <c r="D395" s="69"/>
      <c r="E395" s="69"/>
      <c r="F395" s="69"/>
      <c r="G395" s="69"/>
      <c r="H395" s="69"/>
      <c r="I395" s="69"/>
      <c r="J395" s="69"/>
      <c r="K395" s="69"/>
      <c r="L395" s="69"/>
      <c r="M395" s="69"/>
      <c r="N395" s="75"/>
      <c r="O395" s="75"/>
      <c r="P395" s="75"/>
      <c r="Q395" s="75"/>
      <c r="R395" s="75"/>
      <c r="S395" s="75"/>
      <c r="T395" s="75"/>
      <c r="U395" s="75"/>
      <c r="V395" s="75"/>
      <c r="W395" s="75"/>
      <c r="X395" s="75"/>
      <c r="Y395" s="75"/>
      <c r="Z395" s="75"/>
      <c r="AA395" s="75"/>
      <c r="AB395" s="75"/>
      <c r="AC395" s="75"/>
      <c r="AD395" s="75"/>
      <c r="AE395" s="75"/>
    </row>
    <row r="396" spans="1:31" ht="16.2" thickBot="1" x14ac:dyDescent="0.35">
      <c r="A396" s="69"/>
      <c r="B396" s="162"/>
      <c r="C396" s="152"/>
      <c r="D396" s="69"/>
      <c r="E396" s="69"/>
      <c r="F396" s="69"/>
      <c r="G396" s="69"/>
      <c r="H396" s="69"/>
      <c r="I396" s="69"/>
      <c r="J396" s="69"/>
      <c r="K396" s="69"/>
      <c r="L396" s="69"/>
      <c r="M396" s="69"/>
      <c r="N396" s="75"/>
      <c r="O396" s="75"/>
      <c r="P396" s="75"/>
      <c r="Q396" s="75"/>
      <c r="R396" s="75"/>
      <c r="S396" s="75"/>
      <c r="T396" s="75"/>
      <c r="U396" s="75"/>
      <c r="V396" s="75"/>
      <c r="W396" s="75"/>
      <c r="X396" s="75"/>
      <c r="Y396" s="75"/>
      <c r="Z396" s="75"/>
      <c r="AA396" s="75"/>
      <c r="AB396" s="75"/>
      <c r="AC396" s="75"/>
      <c r="AD396" s="75"/>
      <c r="AE396" s="75"/>
    </row>
    <row r="397" spans="1:31" ht="16.2" thickBot="1" x14ac:dyDescent="0.35">
      <c r="A397" s="69"/>
      <c r="B397" s="162"/>
      <c r="C397" s="152"/>
      <c r="D397" s="69"/>
      <c r="E397" s="69"/>
      <c r="F397" s="69"/>
      <c r="G397" s="69"/>
      <c r="H397" s="69"/>
      <c r="I397" s="69"/>
      <c r="J397" s="69"/>
      <c r="K397" s="69"/>
      <c r="L397" s="69"/>
      <c r="M397" s="69"/>
      <c r="N397" s="75"/>
      <c r="O397" s="75"/>
      <c r="P397" s="75"/>
      <c r="Q397" s="75"/>
      <c r="R397" s="75"/>
      <c r="S397" s="75"/>
      <c r="T397" s="75"/>
      <c r="U397" s="75"/>
      <c r="V397" s="75"/>
      <c r="W397" s="75"/>
      <c r="X397" s="75"/>
      <c r="Y397" s="75"/>
      <c r="Z397" s="75"/>
      <c r="AA397" s="75"/>
      <c r="AB397" s="75"/>
      <c r="AC397" s="75"/>
      <c r="AD397" s="75"/>
      <c r="AE397" s="75"/>
    </row>
    <row r="398" spans="1:31" ht="16.2" thickBot="1" x14ac:dyDescent="0.35">
      <c r="A398" s="69"/>
      <c r="B398" s="162"/>
      <c r="C398" s="152"/>
      <c r="D398" s="69"/>
      <c r="E398" s="69"/>
      <c r="F398" s="69"/>
      <c r="G398" s="69"/>
      <c r="H398" s="69"/>
      <c r="I398" s="69"/>
      <c r="J398" s="69"/>
      <c r="K398" s="69"/>
      <c r="L398" s="69"/>
      <c r="M398" s="69"/>
      <c r="N398" s="75"/>
      <c r="O398" s="75"/>
      <c r="P398" s="75"/>
      <c r="Q398" s="75"/>
      <c r="R398" s="75"/>
      <c r="S398" s="75"/>
      <c r="T398" s="75"/>
      <c r="U398" s="75"/>
      <c r="V398" s="75"/>
      <c r="W398" s="75"/>
      <c r="X398" s="75"/>
      <c r="Y398" s="75"/>
      <c r="Z398" s="75"/>
      <c r="AA398" s="75"/>
      <c r="AB398" s="75"/>
      <c r="AC398" s="75"/>
      <c r="AD398" s="75"/>
      <c r="AE398" s="75"/>
    </row>
    <row r="399" spans="1:31" ht="16.2" thickBot="1" x14ac:dyDescent="0.35">
      <c r="A399" s="69"/>
      <c r="B399" s="162"/>
      <c r="C399" s="152"/>
      <c r="D399" s="69"/>
      <c r="E399" s="69"/>
      <c r="F399" s="69"/>
      <c r="G399" s="69"/>
      <c r="H399" s="69"/>
      <c r="I399" s="69"/>
      <c r="J399" s="69"/>
      <c r="K399" s="69"/>
      <c r="L399" s="69"/>
      <c r="M399" s="69"/>
      <c r="N399" s="75"/>
      <c r="O399" s="75"/>
      <c r="P399" s="75"/>
      <c r="Q399" s="75"/>
      <c r="R399" s="75"/>
      <c r="S399" s="75"/>
      <c r="T399" s="75"/>
      <c r="U399" s="75"/>
      <c r="V399" s="75"/>
      <c r="W399" s="75"/>
      <c r="X399" s="75"/>
      <c r="Y399" s="75"/>
      <c r="Z399" s="75"/>
      <c r="AA399" s="75"/>
      <c r="AB399" s="75"/>
      <c r="AC399" s="75"/>
      <c r="AD399" s="75"/>
      <c r="AE399" s="75"/>
    </row>
    <row r="400" spans="1:31" ht="16.2" thickBot="1" x14ac:dyDescent="0.35">
      <c r="A400" s="69"/>
      <c r="B400" s="162"/>
      <c r="C400" s="152"/>
      <c r="D400" s="69"/>
      <c r="E400" s="69"/>
      <c r="F400" s="69"/>
      <c r="G400" s="69"/>
      <c r="H400" s="69"/>
      <c r="I400" s="69"/>
      <c r="J400" s="69"/>
      <c r="K400" s="69"/>
      <c r="L400" s="69"/>
      <c r="M400" s="69"/>
      <c r="N400" s="75"/>
      <c r="O400" s="75"/>
      <c r="P400" s="75"/>
      <c r="Q400" s="75"/>
      <c r="R400" s="75"/>
      <c r="S400" s="75"/>
      <c r="T400" s="75"/>
      <c r="U400" s="75"/>
      <c r="V400" s="75"/>
      <c r="W400" s="75"/>
      <c r="X400" s="75"/>
      <c r="Y400" s="75"/>
      <c r="Z400" s="75"/>
      <c r="AA400" s="75"/>
      <c r="AB400" s="75"/>
      <c r="AC400" s="75"/>
      <c r="AD400" s="75"/>
      <c r="AE400" s="75"/>
    </row>
    <row r="401" spans="1:31" ht="16.2" thickBot="1" x14ac:dyDescent="0.35">
      <c r="A401" s="69"/>
      <c r="B401" s="162"/>
      <c r="C401" s="152"/>
      <c r="D401" s="69"/>
      <c r="E401" s="69"/>
      <c r="F401" s="69"/>
      <c r="G401" s="69"/>
      <c r="H401" s="69"/>
      <c r="I401" s="69"/>
      <c r="J401" s="69"/>
      <c r="K401" s="69"/>
      <c r="L401" s="69"/>
      <c r="M401" s="69"/>
      <c r="N401" s="75"/>
      <c r="O401" s="75"/>
      <c r="P401" s="75"/>
      <c r="Q401" s="75"/>
      <c r="R401" s="75"/>
      <c r="S401" s="75"/>
      <c r="T401" s="75"/>
      <c r="U401" s="75"/>
      <c r="V401" s="75"/>
      <c r="W401" s="75"/>
      <c r="X401" s="75"/>
      <c r="Y401" s="75"/>
      <c r="Z401" s="75"/>
      <c r="AA401" s="75"/>
      <c r="AB401" s="75"/>
      <c r="AC401" s="75"/>
      <c r="AD401" s="75"/>
      <c r="AE401" s="75"/>
    </row>
    <row r="402" spans="1:31" ht="16.2" thickBot="1" x14ac:dyDescent="0.35">
      <c r="A402" s="69"/>
      <c r="B402" s="162"/>
      <c r="C402" s="152"/>
      <c r="D402" s="69"/>
      <c r="E402" s="69"/>
      <c r="F402" s="69"/>
      <c r="G402" s="69"/>
      <c r="H402" s="69"/>
      <c r="I402" s="69"/>
      <c r="J402" s="69"/>
      <c r="K402" s="69"/>
      <c r="L402" s="69"/>
      <c r="M402" s="69"/>
      <c r="N402" s="75"/>
      <c r="O402" s="75"/>
      <c r="P402" s="75"/>
      <c r="Q402" s="75"/>
      <c r="R402" s="75"/>
      <c r="S402" s="75"/>
      <c r="T402" s="75"/>
      <c r="U402" s="75"/>
      <c r="V402" s="75"/>
      <c r="W402" s="75"/>
      <c r="X402" s="75"/>
      <c r="Y402" s="75"/>
      <c r="Z402" s="75"/>
      <c r="AA402" s="75"/>
      <c r="AB402" s="75"/>
      <c r="AC402" s="75"/>
      <c r="AD402" s="75"/>
      <c r="AE402" s="75"/>
    </row>
    <row r="403" spans="1:31" ht="16.2" thickBot="1" x14ac:dyDescent="0.35">
      <c r="A403" s="69"/>
      <c r="B403" s="162"/>
      <c r="C403" s="152"/>
      <c r="D403" s="69"/>
      <c r="E403" s="69"/>
      <c r="F403" s="69"/>
      <c r="G403" s="69"/>
      <c r="H403" s="69"/>
      <c r="I403" s="69"/>
      <c r="J403" s="69"/>
      <c r="K403" s="69"/>
      <c r="L403" s="69"/>
      <c r="M403" s="69"/>
      <c r="N403" s="75"/>
      <c r="O403" s="75"/>
      <c r="P403" s="75"/>
      <c r="Q403" s="75"/>
      <c r="R403" s="75"/>
      <c r="S403" s="75"/>
      <c r="T403" s="75"/>
      <c r="U403" s="75"/>
      <c r="V403" s="75"/>
      <c r="W403" s="75"/>
      <c r="X403" s="75"/>
      <c r="Y403" s="75"/>
      <c r="Z403" s="75"/>
      <c r="AA403" s="75"/>
      <c r="AB403" s="75"/>
      <c r="AC403" s="75"/>
      <c r="AD403" s="75"/>
      <c r="AE403" s="75"/>
    </row>
    <row r="404" spans="1:31" ht="16.2" thickBot="1" x14ac:dyDescent="0.35">
      <c r="A404" s="69"/>
      <c r="B404" s="162"/>
      <c r="C404" s="152"/>
      <c r="D404" s="69"/>
      <c r="E404" s="69"/>
      <c r="F404" s="69"/>
      <c r="G404" s="69"/>
      <c r="H404" s="69"/>
      <c r="I404" s="69"/>
      <c r="J404" s="69"/>
      <c r="K404" s="69"/>
      <c r="L404" s="69"/>
      <c r="M404" s="69"/>
      <c r="N404" s="75"/>
      <c r="O404" s="75"/>
      <c r="P404" s="75"/>
      <c r="Q404" s="75"/>
      <c r="R404" s="75"/>
      <c r="S404" s="75"/>
      <c r="T404" s="75"/>
      <c r="U404" s="75"/>
      <c r="V404" s="75"/>
      <c r="W404" s="75"/>
      <c r="X404" s="75"/>
      <c r="Y404" s="75"/>
      <c r="Z404" s="75"/>
      <c r="AA404" s="75"/>
      <c r="AB404" s="75"/>
      <c r="AC404" s="75"/>
      <c r="AD404" s="75"/>
      <c r="AE404" s="75"/>
    </row>
    <row r="405" spans="1:31" ht="16.2" thickBot="1" x14ac:dyDescent="0.35">
      <c r="A405" s="69"/>
      <c r="B405" s="162"/>
      <c r="C405" s="152"/>
      <c r="D405" s="69"/>
      <c r="E405" s="69"/>
      <c r="F405" s="69"/>
      <c r="G405" s="69"/>
      <c r="H405" s="69"/>
      <c r="I405" s="69"/>
      <c r="J405" s="69"/>
      <c r="K405" s="69"/>
      <c r="L405" s="69"/>
      <c r="M405" s="69"/>
      <c r="N405" s="75"/>
      <c r="O405" s="75"/>
      <c r="P405" s="75"/>
      <c r="Q405" s="75"/>
      <c r="R405" s="75"/>
      <c r="S405" s="75"/>
      <c r="T405" s="75"/>
      <c r="U405" s="75"/>
      <c r="V405" s="75"/>
      <c r="W405" s="75"/>
      <c r="X405" s="75"/>
      <c r="Y405" s="75"/>
      <c r="Z405" s="75"/>
      <c r="AA405" s="75"/>
      <c r="AB405" s="75"/>
      <c r="AC405" s="75"/>
      <c r="AD405" s="75"/>
      <c r="AE405" s="75"/>
    </row>
    <row r="406" spans="1:31" ht="16.2" thickBot="1" x14ac:dyDescent="0.35">
      <c r="A406" s="69"/>
      <c r="B406" s="162"/>
      <c r="C406" s="152"/>
      <c r="D406" s="69"/>
      <c r="E406" s="69"/>
      <c r="F406" s="69"/>
      <c r="G406" s="69"/>
      <c r="H406" s="69"/>
      <c r="I406" s="69"/>
      <c r="J406" s="69"/>
      <c r="K406" s="69"/>
      <c r="L406" s="69"/>
      <c r="M406" s="69"/>
      <c r="N406" s="75"/>
      <c r="O406" s="75"/>
      <c r="P406" s="75"/>
      <c r="Q406" s="75"/>
      <c r="R406" s="75"/>
      <c r="S406" s="75"/>
      <c r="T406" s="75"/>
      <c r="U406" s="75"/>
      <c r="V406" s="75"/>
      <c r="W406" s="75"/>
      <c r="X406" s="75"/>
      <c r="Y406" s="75"/>
      <c r="Z406" s="75"/>
      <c r="AA406" s="75"/>
      <c r="AB406" s="75"/>
      <c r="AC406" s="75"/>
      <c r="AD406" s="75"/>
      <c r="AE406" s="75"/>
    </row>
    <row r="407" spans="1:31" ht="16.2" thickBot="1" x14ac:dyDescent="0.35">
      <c r="A407" s="69"/>
      <c r="B407" s="162"/>
      <c r="C407" s="152"/>
      <c r="D407" s="69"/>
      <c r="E407" s="69"/>
      <c r="F407" s="69"/>
      <c r="G407" s="69"/>
      <c r="H407" s="69"/>
      <c r="I407" s="69"/>
      <c r="J407" s="69"/>
      <c r="K407" s="69"/>
      <c r="L407" s="69"/>
      <c r="M407" s="69"/>
      <c r="N407" s="75"/>
      <c r="O407" s="75"/>
      <c r="P407" s="75"/>
      <c r="Q407" s="75"/>
      <c r="R407" s="75"/>
      <c r="S407" s="75"/>
      <c r="T407" s="75"/>
      <c r="U407" s="75"/>
      <c r="V407" s="75"/>
      <c r="W407" s="75"/>
      <c r="X407" s="75"/>
      <c r="Y407" s="75"/>
      <c r="Z407" s="75"/>
      <c r="AA407" s="75"/>
      <c r="AB407" s="75"/>
      <c r="AC407" s="75"/>
      <c r="AD407" s="75"/>
      <c r="AE407" s="75"/>
    </row>
    <row r="408" spans="1:31" ht="16.2" thickBot="1" x14ac:dyDescent="0.35">
      <c r="A408" s="69"/>
      <c r="B408" s="162"/>
      <c r="C408" s="152"/>
      <c r="D408" s="69"/>
      <c r="E408" s="69"/>
      <c r="F408" s="69"/>
      <c r="G408" s="69"/>
      <c r="H408" s="69"/>
      <c r="I408" s="69"/>
      <c r="J408" s="69"/>
      <c r="K408" s="69"/>
      <c r="L408" s="69"/>
      <c r="M408" s="69"/>
      <c r="N408" s="75"/>
      <c r="O408" s="75"/>
      <c r="P408" s="75"/>
      <c r="Q408" s="75"/>
      <c r="R408" s="75"/>
      <c r="S408" s="75"/>
      <c r="T408" s="75"/>
      <c r="U408" s="75"/>
      <c r="V408" s="75"/>
      <c r="W408" s="75"/>
      <c r="X408" s="75"/>
      <c r="Y408" s="75"/>
      <c r="Z408" s="75"/>
      <c r="AA408" s="75"/>
      <c r="AB408" s="75"/>
      <c r="AC408" s="75"/>
      <c r="AD408" s="75"/>
      <c r="AE408" s="75"/>
    </row>
    <row r="409" spans="1:31" ht="16.2" thickBot="1" x14ac:dyDescent="0.35">
      <c r="A409" s="69"/>
      <c r="B409" s="162"/>
      <c r="C409" s="152"/>
      <c r="D409" s="69"/>
      <c r="E409" s="69"/>
      <c r="F409" s="69"/>
      <c r="G409" s="69"/>
      <c r="H409" s="69"/>
      <c r="I409" s="69"/>
      <c r="J409" s="69"/>
      <c r="K409" s="69"/>
      <c r="L409" s="69"/>
      <c r="M409" s="69"/>
      <c r="N409" s="75"/>
      <c r="O409" s="75"/>
      <c r="P409" s="75"/>
      <c r="Q409" s="75"/>
      <c r="R409" s="75"/>
      <c r="S409" s="75"/>
      <c r="T409" s="75"/>
      <c r="U409" s="75"/>
      <c r="V409" s="75"/>
      <c r="W409" s="75"/>
      <c r="X409" s="75"/>
      <c r="Y409" s="75"/>
      <c r="Z409" s="75"/>
      <c r="AA409" s="75"/>
      <c r="AB409" s="75"/>
      <c r="AC409" s="75"/>
      <c r="AD409" s="75"/>
      <c r="AE409" s="75"/>
    </row>
    <row r="410" spans="1:31" ht="16.2" thickBot="1" x14ac:dyDescent="0.35">
      <c r="A410" s="69"/>
      <c r="B410" s="162"/>
      <c r="C410" s="152"/>
      <c r="D410" s="69"/>
      <c r="E410" s="69"/>
      <c r="F410" s="69"/>
      <c r="G410" s="69"/>
      <c r="H410" s="69"/>
      <c r="I410" s="69"/>
      <c r="J410" s="69"/>
      <c r="K410" s="69"/>
      <c r="L410" s="69"/>
      <c r="M410" s="69"/>
      <c r="N410" s="75"/>
      <c r="O410" s="75"/>
      <c r="P410" s="75"/>
      <c r="Q410" s="75"/>
      <c r="R410" s="75"/>
      <c r="S410" s="75"/>
      <c r="T410" s="75"/>
      <c r="U410" s="75"/>
      <c r="V410" s="75"/>
      <c r="W410" s="75"/>
      <c r="X410" s="75"/>
      <c r="Y410" s="75"/>
      <c r="Z410" s="75"/>
      <c r="AA410" s="75"/>
      <c r="AB410" s="75"/>
      <c r="AC410" s="75"/>
      <c r="AD410" s="75"/>
      <c r="AE410" s="75"/>
    </row>
    <row r="411" spans="1:31" ht="16.2" thickBot="1" x14ac:dyDescent="0.35">
      <c r="A411" s="69"/>
      <c r="B411" s="162"/>
      <c r="C411" s="152"/>
      <c r="D411" s="69"/>
      <c r="E411" s="69"/>
      <c r="F411" s="69"/>
      <c r="G411" s="69"/>
      <c r="H411" s="69"/>
      <c r="I411" s="69"/>
      <c r="J411" s="69"/>
      <c r="K411" s="69"/>
      <c r="L411" s="69"/>
      <c r="M411" s="69"/>
      <c r="N411" s="75"/>
      <c r="O411" s="75"/>
      <c r="P411" s="75"/>
      <c r="Q411" s="75"/>
      <c r="R411" s="75"/>
      <c r="S411" s="75"/>
      <c r="T411" s="75"/>
      <c r="U411" s="75"/>
      <c r="V411" s="75"/>
      <c r="W411" s="75"/>
      <c r="X411" s="75"/>
      <c r="Y411" s="75"/>
      <c r="Z411" s="75"/>
      <c r="AA411" s="75"/>
      <c r="AB411" s="75"/>
      <c r="AC411" s="75"/>
      <c r="AD411" s="75"/>
      <c r="AE411" s="75"/>
    </row>
    <row r="412" spans="1:31" ht="16.2" thickBot="1" x14ac:dyDescent="0.35">
      <c r="A412" s="69"/>
      <c r="B412" s="162"/>
      <c r="C412" s="152"/>
      <c r="D412" s="69"/>
      <c r="E412" s="69"/>
      <c r="F412" s="69"/>
      <c r="G412" s="69"/>
      <c r="H412" s="69"/>
      <c r="I412" s="69"/>
      <c r="J412" s="69"/>
      <c r="K412" s="69"/>
      <c r="L412" s="69"/>
      <c r="M412" s="69"/>
      <c r="N412" s="75"/>
      <c r="O412" s="75"/>
      <c r="P412" s="75"/>
      <c r="Q412" s="75"/>
      <c r="R412" s="75"/>
      <c r="S412" s="75"/>
      <c r="T412" s="75"/>
      <c r="U412" s="75"/>
      <c r="V412" s="75"/>
      <c r="W412" s="75"/>
      <c r="X412" s="75"/>
      <c r="Y412" s="75"/>
      <c r="Z412" s="75"/>
      <c r="AA412" s="75"/>
      <c r="AB412" s="75"/>
      <c r="AC412" s="75"/>
      <c r="AD412" s="75"/>
      <c r="AE412" s="75"/>
    </row>
    <row r="413" spans="1:31" ht="16.2" thickBot="1" x14ac:dyDescent="0.35">
      <c r="A413" s="69"/>
      <c r="B413" s="162"/>
      <c r="C413" s="152"/>
      <c r="D413" s="69"/>
      <c r="E413" s="69"/>
      <c r="F413" s="69"/>
      <c r="G413" s="69"/>
      <c r="H413" s="69"/>
      <c r="I413" s="69"/>
      <c r="J413" s="69"/>
      <c r="K413" s="69"/>
      <c r="L413" s="69"/>
      <c r="M413" s="69"/>
      <c r="N413" s="75"/>
      <c r="O413" s="75"/>
      <c r="P413" s="75"/>
      <c r="Q413" s="75"/>
      <c r="R413" s="75"/>
      <c r="S413" s="75"/>
      <c r="T413" s="75"/>
      <c r="U413" s="75"/>
      <c r="V413" s="75"/>
      <c r="W413" s="75"/>
      <c r="X413" s="75"/>
      <c r="Y413" s="75"/>
      <c r="Z413" s="75"/>
      <c r="AA413" s="75"/>
      <c r="AB413" s="75"/>
      <c r="AC413" s="75"/>
      <c r="AD413" s="75"/>
      <c r="AE413" s="75"/>
    </row>
    <row r="414" spans="1:31" ht="16.2" thickBot="1" x14ac:dyDescent="0.35">
      <c r="A414" s="69"/>
      <c r="B414" s="162"/>
      <c r="C414" s="152"/>
      <c r="D414" s="69"/>
      <c r="E414" s="69"/>
      <c r="F414" s="69"/>
      <c r="G414" s="69"/>
      <c r="H414" s="69"/>
      <c r="I414" s="69"/>
      <c r="J414" s="69"/>
      <c r="K414" s="69"/>
      <c r="L414" s="69"/>
      <c r="M414" s="69"/>
      <c r="N414" s="75"/>
      <c r="O414" s="75"/>
      <c r="P414" s="75"/>
      <c r="Q414" s="75"/>
      <c r="R414" s="75"/>
      <c r="S414" s="75"/>
      <c r="T414" s="75"/>
      <c r="U414" s="75"/>
      <c r="V414" s="75"/>
      <c r="W414" s="75"/>
      <c r="X414" s="75"/>
      <c r="Y414" s="75"/>
      <c r="Z414" s="75"/>
      <c r="AA414" s="75"/>
      <c r="AB414" s="75"/>
      <c r="AC414" s="75"/>
      <c r="AD414" s="75"/>
      <c r="AE414" s="75"/>
    </row>
    <row r="415" spans="1:31" ht="16.2" thickBot="1" x14ac:dyDescent="0.35">
      <c r="A415" s="69"/>
      <c r="B415" s="162"/>
      <c r="C415" s="152"/>
      <c r="D415" s="69"/>
      <c r="E415" s="69"/>
      <c r="F415" s="69"/>
      <c r="G415" s="69"/>
      <c r="H415" s="69"/>
      <c r="I415" s="69"/>
      <c r="J415" s="69"/>
      <c r="K415" s="69"/>
      <c r="L415" s="69"/>
      <c r="M415" s="69"/>
      <c r="N415" s="75"/>
      <c r="O415" s="75"/>
      <c r="P415" s="75"/>
      <c r="Q415" s="75"/>
      <c r="R415" s="75"/>
      <c r="S415" s="75"/>
      <c r="T415" s="75"/>
      <c r="U415" s="75"/>
      <c r="V415" s="75"/>
      <c r="W415" s="75"/>
      <c r="X415" s="75"/>
      <c r="Y415" s="75"/>
      <c r="Z415" s="75"/>
      <c r="AA415" s="75"/>
      <c r="AB415" s="75"/>
      <c r="AC415" s="75"/>
      <c r="AD415" s="75"/>
      <c r="AE415" s="75"/>
    </row>
    <row r="416" spans="1:31" ht="16.2" thickBot="1" x14ac:dyDescent="0.35">
      <c r="A416" s="69"/>
      <c r="B416" s="162"/>
      <c r="C416" s="152"/>
      <c r="D416" s="69"/>
      <c r="E416" s="69"/>
      <c r="F416" s="69"/>
      <c r="G416" s="69"/>
      <c r="H416" s="69"/>
      <c r="I416" s="69"/>
      <c r="J416" s="69"/>
      <c r="K416" s="69"/>
      <c r="L416" s="69"/>
      <c r="M416" s="69"/>
      <c r="N416" s="75"/>
      <c r="O416" s="75"/>
      <c r="P416" s="75"/>
      <c r="Q416" s="75"/>
      <c r="R416" s="75"/>
      <c r="S416" s="75"/>
      <c r="T416" s="75"/>
      <c r="U416" s="75"/>
      <c r="V416" s="75"/>
      <c r="W416" s="75"/>
      <c r="X416" s="75"/>
      <c r="Y416" s="75"/>
      <c r="Z416" s="75"/>
      <c r="AA416" s="75"/>
      <c r="AB416" s="75"/>
      <c r="AC416" s="75"/>
      <c r="AD416" s="75"/>
      <c r="AE416" s="75"/>
    </row>
    <row r="417" spans="1:31" ht="16.2" thickBot="1" x14ac:dyDescent="0.35">
      <c r="A417" s="69"/>
      <c r="B417" s="162"/>
      <c r="C417" s="152"/>
      <c r="D417" s="69"/>
      <c r="E417" s="69"/>
      <c r="F417" s="69"/>
      <c r="G417" s="69"/>
      <c r="H417" s="69"/>
      <c r="I417" s="69"/>
      <c r="J417" s="69"/>
      <c r="K417" s="69"/>
      <c r="L417" s="69"/>
      <c r="M417" s="69"/>
      <c r="N417" s="75"/>
      <c r="O417" s="75"/>
      <c r="P417" s="75"/>
      <c r="Q417" s="75"/>
      <c r="R417" s="75"/>
      <c r="S417" s="75"/>
      <c r="T417" s="75"/>
      <c r="U417" s="75"/>
      <c r="V417" s="75"/>
      <c r="W417" s="75"/>
      <c r="X417" s="75"/>
      <c r="Y417" s="75"/>
      <c r="Z417" s="75"/>
      <c r="AA417" s="75"/>
      <c r="AB417" s="75"/>
      <c r="AC417" s="75"/>
      <c r="AD417" s="75"/>
      <c r="AE417" s="75"/>
    </row>
    <row r="418" spans="1:31" ht="16.2" thickBot="1" x14ac:dyDescent="0.35">
      <c r="A418" s="69"/>
      <c r="B418" s="162"/>
      <c r="C418" s="152"/>
      <c r="D418" s="69"/>
      <c r="E418" s="69"/>
      <c r="F418" s="69"/>
      <c r="G418" s="69"/>
      <c r="H418" s="69"/>
      <c r="I418" s="69"/>
      <c r="J418" s="69"/>
      <c r="K418" s="69"/>
      <c r="L418" s="69"/>
      <c r="M418" s="69"/>
      <c r="N418" s="75"/>
      <c r="O418" s="75"/>
      <c r="P418" s="75"/>
      <c r="Q418" s="75"/>
      <c r="R418" s="75"/>
      <c r="S418" s="75"/>
      <c r="T418" s="75"/>
      <c r="U418" s="75"/>
      <c r="V418" s="75"/>
      <c r="W418" s="75"/>
      <c r="X418" s="75"/>
      <c r="Y418" s="75"/>
      <c r="Z418" s="75"/>
      <c r="AA418" s="75"/>
      <c r="AB418" s="75"/>
      <c r="AC418" s="75"/>
      <c r="AD418" s="75"/>
      <c r="AE418" s="75"/>
    </row>
    <row r="419" spans="1:31" ht="16.2" thickBot="1" x14ac:dyDescent="0.35">
      <c r="A419" s="69"/>
      <c r="B419" s="162"/>
      <c r="C419" s="152"/>
      <c r="D419" s="69"/>
      <c r="E419" s="69"/>
      <c r="F419" s="69"/>
      <c r="G419" s="69"/>
      <c r="H419" s="69"/>
      <c r="I419" s="69"/>
      <c r="J419" s="69"/>
      <c r="K419" s="69"/>
      <c r="L419" s="69"/>
      <c r="M419" s="69"/>
      <c r="N419" s="75"/>
      <c r="O419" s="75"/>
      <c r="P419" s="75"/>
      <c r="Q419" s="75"/>
      <c r="R419" s="75"/>
      <c r="S419" s="75"/>
      <c r="T419" s="75"/>
      <c r="U419" s="75"/>
      <c r="V419" s="75"/>
      <c r="W419" s="75"/>
      <c r="X419" s="75"/>
      <c r="Y419" s="75"/>
      <c r="Z419" s="75"/>
      <c r="AA419" s="75"/>
      <c r="AB419" s="75"/>
      <c r="AC419" s="75"/>
      <c r="AD419" s="75"/>
      <c r="AE419" s="75"/>
    </row>
    <row r="420" spans="1:31" ht="16.2" thickBot="1" x14ac:dyDescent="0.35">
      <c r="A420" s="69"/>
      <c r="B420" s="162"/>
      <c r="C420" s="152"/>
      <c r="D420" s="69"/>
      <c r="E420" s="69"/>
      <c r="F420" s="69"/>
      <c r="G420" s="69"/>
      <c r="H420" s="69"/>
      <c r="I420" s="69"/>
      <c r="J420" s="69"/>
      <c r="K420" s="69"/>
      <c r="L420" s="69"/>
      <c r="M420" s="69"/>
      <c r="N420" s="75"/>
      <c r="O420" s="75"/>
      <c r="P420" s="75"/>
      <c r="Q420" s="75"/>
      <c r="R420" s="75"/>
      <c r="S420" s="75"/>
      <c r="T420" s="75"/>
      <c r="U420" s="75"/>
      <c r="V420" s="75"/>
      <c r="W420" s="75"/>
      <c r="X420" s="75"/>
      <c r="Y420" s="75"/>
      <c r="Z420" s="75"/>
      <c r="AA420" s="75"/>
      <c r="AB420" s="75"/>
      <c r="AC420" s="75"/>
      <c r="AD420" s="75"/>
      <c r="AE420" s="75"/>
    </row>
    <row r="421" spans="1:31" ht="16.2" thickBot="1" x14ac:dyDescent="0.35">
      <c r="A421" s="69"/>
      <c r="B421" s="162"/>
      <c r="C421" s="152"/>
      <c r="D421" s="69"/>
      <c r="E421" s="69"/>
      <c r="F421" s="69"/>
      <c r="G421" s="69"/>
      <c r="H421" s="69"/>
      <c r="I421" s="69"/>
      <c r="J421" s="69"/>
      <c r="K421" s="69"/>
      <c r="L421" s="69"/>
      <c r="M421" s="69"/>
      <c r="N421" s="75"/>
      <c r="O421" s="75"/>
      <c r="P421" s="75"/>
      <c r="Q421" s="75"/>
      <c r="R421" s="75"/>
      <c r="S421" s="75"/>
      <c r="T421" s="75"/>
      <c r="U421" s="75"/>
      <c r="V421" s="75"/>
      <c r="W421" s="75"/>
      <c r="X421" s="75"/>
      <c r="Y421" s="75"/>
      <c r="Z421" s="75"/>
      <c r="AA421" s="75"/>
      <c r="AB421" s="75"/>
      <c r="AC421" s="75"/>
      <c r="AD421" s="75"/>
      <c r="AE421" s="75"/>
    </row>
    <row r="422" spans="1:31" ht="16.2" thickBot="1" x14ac:dyDescent="0.35">
      <c r="A422" s="69"/>
      <c r="B422" s="162"/>
      <c r="C422" s="152"/>
      <c r="D422" s="69"/>
      <c r="E422" s="69"/>
      <c r="F422" s="69"/>
      <c r="G422" s="69"/>
      <c r="H422" s="69"/>
      <c r="I422" s="69"/>
      <c r="J422" s="69"/>
      <c r="K422" s="69"/>
      <c r="L422" s="69"/>
      <c r="M422" s="69"/>
      <c r="N422" s="75"/>
      <c r="O422" s="75"/>
      <c r="P422" s="75"/>
      <c r="Q422" s="75"/>
      <c r="R422" s="75"/>
      <c r="S422" s="75"/>
      <c r="T422" s="75"/>
      <c r="U422" s="75"/>
      <c r="V422" s="75"/>
      <c r="W422" s="75"/>
      <c r="X422" s="75"/>
      <c r="Y422" s="75"/>
      <c r="Z422" s="75"/>
      <c r="AA422" s="75"/>
      <c r="AB422" s="75"/>
      <c r="AC422" s="75"/>
      <c r="AD422" s="75"/>
      <c r="AE422" s="75"/>
    </row>
    <row r="423" spans="1:31" ht="16.2" thickBot="1" x14ac:dyDescent="0.35">
      <c r="A423" s="69"/>
      <c r="B423" s="162"/>
      <c r="C423" s="152"/>
      <c r="D423" s="69"/>
      <c r="E423" s="69"/>
      <c r="F423" s="69"/>
      <c r="G423" s="69"/>
      <c r="H423" s="69"/>
      <c r="I423" s="69"/>
      <c r="J423" s="69"/>
      <c r="K423" s="69"/>
      <c r="L423" s="69"/>
      <c r="M423" s="69"/>
      <c r="N423" s="75"/>
      <c r="O423" s="75"/>
      <c r="P423" s="75"/>
      <c r="Q423" s="75"/>
      <c r="R423" s="75"/>
      <c r="S423" s="75"/>
      <c r="T423" s="75"/>
      <c r="U423" s="75"/>
      <c r="V423" s="75"/>
      <c r="W423" s="75"/>
      <c r="X423" s="75"/>
      <c r="Y423" s="75"/>
      <c r="Z423" s="75"/>
      <c r="AA423" s="75"/>
      <c r="AB423" s="75"/>
      <c r="AC423" s="75"/>
      <c r="AD423" s="75"/>
      <c r="AE423" s="75"/>
    </row>
    <row r="424" spans="1:31" ht="16.2" thickBot="1" x14ac:dyDescent="0.35">
      <c r="A424" s="69"/>
      <c r="B424" s="162"/>
      <c r="C424" s="152"/>
      <c r="D424" s="69"/>
      <c r="E424" s="69"/>
      <c r="F424" s="69"/>
      <c r="G424" s="69"/>
      <c r="H424" s="69"/>
      <c r="I424" s="69"/>
      <c r="J424" s="69"/>
      <c r="K424" s="69"/>
      <c r="L424" s="69"/>
      <c r="M424" s="69"/>
      <c r="N424" s="75"/>
      <c r="O424" s="75"/>
      <c r="P424" s="75"/>
      <c r="Q424" s="75"/>
      <c r="R424" s="75"/>
      <c r="S424" s="75"/>
      <c r="T424" s="75"/>
      <c r="U424" s="75"/>
      <c r="V424" s="75"/>
      <c r="W424" s="75"/>
      <c r="X424" s="75"/>
      <c r="Y424" s="75"/>
      <c r="Z424" s="75"/>
      <c r="AA424" s="75"/>
      <c r="AB424" s="75"/>
      <c r="AC424" s="75"/>
      <c r="AD424" s="75"/>
      <c r="AE424" s="75"/>
    </row>
    <row r="425" spans="1:31" ht="16.2" thickBot="1" x14ac:dyDescent="0.35">
      <c r="A425" s="69"/>
      <c r="B425" s="162"/>
      <c r="C425" s="152"/>
      <c r="D425" s="69"/>
      <c r="E425" s="69"/>
      <c r="F425" s="69"/>
      <c r="G425" s="69"/>
      <c r="H425" s="69"/>
      <c r="I425" s="69"/>
      <c r="J425" s="69"/>
      <c r="K425" s="69"/>
      <c r="L425" s="69"/>
      <c r="M425" s="69"/>
      <c r="N425" s="75"/>
      <c r="O425" s="75"/>
      <c r="P425" s="75"/>
      <c r="Q425" s="75"/>
      <c r="R425" s="75"/>
      <c r="S425" s="75"/>
      <c r="T425" s="75"/>
      <c r="U425" s="75"/>
      <c r="V425" s="75"/>
      <c r="W425" s="75"/>
      <c r="X425" s="75"/>
      <c r="Y425" s="75"/>
      <c r="Z425" s="75"/>
      <c r="AA425" s="75"/>
      <c r="AB425" s="75"/>
      <c r="AC425" s="75"/>
      <c r="AD425" s="75"/>
      <c r="AE425" s="75"/>
    </row>
    <row r="426" spans="1:31" ht="16.2" thickBot="1" x14ac:dyDescent="0.35">
      <c r="A426" s="69"/>
      <c r="B426" s="162"/>
      <c r="C426" s="152"/>
      <c r="D426" s="69"/>
      <c r="E426" s="69"/>
      <c r="F426" s="69"/>
      <c r="G426" s="69"/>
      <c r="H426" s="69"/>
      <c r="I426" s="69"/>
      <c r="J426" s="69"/>
      <c r="K426" s="69"/>
      <c r="L426" s="69"/>
      <c r="M426" s="69"/>
      <c r="N426" s="75"/>
      <c r="O426" s="75"/>
      <c r="P426" s="75"/>
      <c r="Q426" s="75"/>
      <c r="R426" s="75"/>
      <c r="S426" s="75"/>
      <c r="T426" s="75"/>
      <c r="U426" s="75"/>
      <c r="V426" s="75"/>
      <c r="W426" s="75"/>
      <c r="X426" s="75"/>
      <c r="Y426" s="75"/>
      <c r="Z426" s="75"/>
      <c r="AA426" s="75"/>
      <c r="AB426" s="75"/>
      <c r="AC426" s="75"/>
      <c r="AD426" s="75"/>
      <c r="AE426" s="75"/>
    </row>
    <row r="427" spans="1:31" ht="16.2" thickBot="1" x14ac:dyDescent="0.35">
      <c r="A427" s="69"/>
      <c r="B427" s="162"/>
      <c r="C427" s="152"/>
      <c r="D427" s="69"/>
      <c r="E427" s="69"/>
      <c r="F427" s="69"/>
      <c r="G427" s="69"/>
      <c r="H427" s="69"/>
      <c r="I427" s="69"/>
      <c r="J427" s="69"/>
      <c r="K427" s="69"/>
      <c r="L427" s="69"/>
      <c r="M427" s="69"/>
      <c r="N427" s="75"/>
      <c r="O427" s="75"/>
      <c r="P427" s="75"/>
      <c r="Q427" s="75"/>
      <c r="R427" s="75"/>
      <c r="S427" s="75"/>
      <c r="T427" s="75"/>
      <c r="U427" s="75"/>
      <c r="V427" s="75"/>
      <c r="W427" s="75"/>
      <c r="X427" s="75"/>
      <c r="Y427" s="75"/>
      <c r="Z427" s="75"/>
      <c r="AA427" s="75"/>
      <c r="AB427" s="75"/>
      <c r="AC427" s="75"/>
      <c r="AD427" s="75"/>
      <c r="AE427" s="75"/>
    </row>
    <row r="428" spans="1:31" ht="16.2" thickBot="1" x14ac:dyDescent="0.35">
      <c r="A428" s="69"/>
      <c r="B428" s="162"/>
      <c r="C428" s="152"/>
      <c r="D428" s="69"/>
      <c r="E428" s="69"/>
      <c r="F428" s="69"/>
      <c r="G428" s="69"/>
      <c r="H428" s="69"/>
      <c r="I428" s="69"/>
      <c r="J428" s="69"/>
      <c r="K428" s="69"/>
      <c r="L428" s="69"/>
      <c r="M428" s="69"/>
      <c r="N428" s="75"/>
      <c r="O428" s="75"/>
      <c r="P428" s="75"/>
      <c r="Q428" s="75"/>
      <c r="R428" s="75"/>
      <c r="S428" s="75"/>
      <c r="T428" s="75"/>
      <c r="U428" s="75"/>
      <c r="V428" s="75"/>
      <c r="W428" s="75"/>
      <c r="X428" s="75"/>
      <c r="Y428" s="75"/>
      <c r="Z428" s="75"/>
      <c r="AA428" s="75"/>
      <c r="AB428" s="75"/>
      <c r="AC428" s="75"/>
      <c r="AD428" s="75"/>
      <c r="AE428" s="75"/>
    </row>
    <row r="429" spans="1:31" ht="16.2" thickBot="1" x14ac:dyDescent="0.35">
      <c r="A429" s="69"/>
      <c r="B429" s="162"/>
      <c r="C429" s="152"/>
      <c r="D429" s="69"/>
      <c r="E429" s="69"/>
      <c r="F429" s="69"/>
      <c r="G429" s="69"/>
      <c r="H429" s="69"/>
      <c r="I429" s="69"/>
      <c r="J429" s="69"/>
      <c r="K429" s="69"/>
      <c r="L429" s="69"/>
      <c r="M429" s="69"/>
      <c r="N429" s="75"/>
      <c r="O429" s="75"/>
      <c r="P429" s="75"/>
      <c r="Q429" s="75"/>
      <c r="R429" s="75"/>
      <c r="S429" s="75"/>
      <c r="T429" s="75"/>
      <c r="U429" s="75"/>
      <c r="V429" s="75"/>
      <c r="W429" s="75"/>
      <c r="X429" s="75"/>
      <c r="Y429" s="75"/>
      <c r="Z429" s="75"/>
      <c r="AA429" s="75"/>
      <c r="AB429" s="75"/>
      <c r="AC429" s="75"/>
      <c r="AD429" s="75"/>
      <c r="AE429" s="75"/>
    </row>
    <row r="430" spans="1:31" ht="16.2" thickBot="1" x14ac:dyDescent="0.35">
      <c r="A430" s="69"/>
      <c r="B430" s="162"/>
      <c r="C430" s="152"/>
      <c r="D430" s="69"/>
      <c r="E430" s="69"/>
      <c r="F430" s="69"/>
      <c r="G430" s="69"/>
      <c r="H430" s="69"/>
      <c r="I430" s="69"/>
      <c r="J430" s="69"/>
      <c r="K430" s="69"/>
      <c r="L430" s="69"/>
      <c r="M430" s="69"/>
      <c r="N430" s="75"/>
      <c r="O430" s="75"/>
      <c r="P430" s="75"/>
      <c r="Q430" s="75"/>
      <c r="R430" s="75"/>
      <c r="S430" s="75"/>
      <c r="T430" s="75"/>
      <c r="U430" s="75"/>
      <c r="V430" s="75"/>
      <c r="W430" s="75"/>
      <c r="X430" s="75"/>
      <c r="Y430" s="75"/>
      <c r="Z430" s="75"/>
      <c r="AA430" s="75"/>
      <c r="AB430" s="75"/>
      <c r="AC430" s="75"/>
      <c r="AD430" s="75"/>
      <c r="AE430" s="75"/>
    </row>
    <row r="431" spans="1:31" ht="16.2" thickBot="1" x14ac:dyDescent="0.35">
      <c r="A431" s="69"/>
      <c r="B431" s="162"/>
      <c r="C431" s="152"/>
      <c r="D431" s="69"/>
      <c r="E431" s="69"/>
      <c r="F431" s="69"/>
      <c r="G431" s="69"/>
      <c r="H431" s="69"/>
      <c r="I431" s="69"/>
      <c r="J431" s="69"/>
      <c r="K431" s="69"/>
      <c r="L431" s="69"/>
      <c r="M431" s="69"/>
      <c r="N431" s="75"/>
      <c r="O431" s="75"/>
      <c r="P431" s="75"/>
      <c r="Q431" s="75"/>
      <c r="R431" s="75"/>
      <c r="S431" s="75"/>
      <c r="T431" s="75"/>
      <c r="U431" s="75"/>
      <c r="V431" s="75"/>
      <c r="W431" s="75"/>
      <c r="X431" s="75"/>
      <c r="Y431" s="75"/>
      <c r="Z431" s="75"/>
      <c r="AA431" s="75"/>
      <c r="AB431" s="75"/>
      <c r="AC431" s="75"/>
      <c r="AD431" s="75"/>
      <c r="AE431" s="75"/>
    </row>
    <row r="432" spans="1:31" ht="16.2" thickBot="1" x14ac:dyDescent="0.35">
      <c r="A432" s="69"/>
      <c r="B432" s="162"/>
      <c r="C432" s="152"/>
      <c r="D432" s="69"/>
      <c r="E432" s="69"/>
      <c r="F432" s="69"/>
      <c r="G432" s="69"/>
      <c r="H432" s="69"/>
      <c r="I432" s="69"/>
      <c r="J432" s="69"/>
      <c r="K432" s="69"/>
      <c r="L432" s="69"/>
      <c r="M432" s="69"/>
      <c r="N432" s="75"/>
      <c r="O432" s="75"/>
      <c r="P432" s="75"/>
      <c r="Q432" s="75"/>
      <c r="R432" s="75"/>
      <c r="S432" s="75"/>
      <c r="T432" s="75"/>
      <c r="U432" s="75"/>
      <c r="V432" s="75"/>
      <c r="W432" s="75"/>
      <c r="X432" s="75"/>
      <c r="Y432" s="75"/>
      <c r="Z432" s="75"/>
      <c r="AA432" s="75"/>
      <c r="AB432" s="75"/>
      <c r="AC432" s="75"/>
      <c r="AD432" s="75"/>
      <c r="AE432" s="75"/>
    </row>
    <row r="433" spans="1:31" ht="16.2" thickBot="1" x14ac:dyDescent="0.35">
      <c r="A433" s="69"/>
      <c r="B433" s="162"/>
      <c r="C433" s="152"/>
      <c r="D433" s="69"/>
      <c r="E433" s="69"/>
      <c r="F433" s="69"/>
      <c r="G433" s="69"/>
      <c r="H433" s="69"/>
      <c r="I433" s="69"/>
      <c r="J433" s="69"/>
      <c r="K433" s="69"/>
      <c r="L433" s="69"/>
      <c r="M433" s="69"/>
      <c r="N433" s="75"/>
      <c r="O433" s="75"/>
      <c r="P433" s="75"/>
      <c r="Q433" s="75"/>
      <c r="R433" s="75"/>
      <c r="S433" s="75"/>
      <c r="T433" s="75"/>
      <c r="U433" s="75"/>
      <c r="V433" s="75"/>
      <c r="W433" s="75"/>
      <c r="X433" s="75"/>
      <c r="Y433" s="75"/>
      <c r="Z433" s="75"/>
      <c r="AA433" s="75"/>
      <c r="AB433" s="75"/>
      <c r="AC433" s="75"/>
      <c r="AD433" s="75"/>
      <c r="AE433" s="75"/>
    </row>
    <row r="434" spans="1:31" ht="16.2" thickBot="1" x14ac:dyDescent="0.35">
      <c r="A434" s="69"/>
      <c r="B434" s="162"/>
      <c r="C434" s="152"/>
      <c r="D434" s="69"/>
      <c r="E434" s="69"/>
      <c r="F434" s="69"/>
      <c r="G434" s="69"/>
      <c r="H434" s="69"/>
      <c r="I434" s="69"/>
      <c r="J434" s="69"/>
      <c r="K434" s="69"/>
      <c r="L434" s="69"/>
      <c r="M434" s="69"/>
      <c r="N434" s="75"/>
      <c r="O434" s="75"/>
      <c r="P434" s="75"/>
      <c r="Q434" s="75"/>
      <c r="R434" s="75"/>
      <c r="S434" s="75"/>
      <c r="T434" s="75"/>
      <c r="U434" s="75"/>
      <c r="V434" s="75"/>
      <c r="W434" s="75"/>
      <c r="X434" s="75"/>
      <c r="Y434" s="75"/>
      <c r="Z434" s="75"/>
      <c r="AA434" s="75"/>
      <c r="AB434" s="75"/>
      <c r="AC434" s="75"/>
      <c r="AD434" s="75"/>
      <c r="AE434" s="75"/>
    </row>
    <row r="435" spans="1:31" ht="16.2" thickBot="1" x14ac:dyDescent="0.35">
      <c r="A435" s="69"/>
      <c r="B435" s="162"/>
      <c r="C435" s="152"/>
      <c r="D435" s="69"/>
      <c r="E435" s="69"/>
      <c r="F435" s="69"/>
      <c r="G435" s="69"/>
      <c r="H435" s="69"/>
      <c r="I435" s="69"/>
      <c r="J435" s="69"/>
      <c r="K435" s="69"/>
      <c r="L435" s="69"/>
      <c r="M435" s="69"/>
      <c r="N435" s="75"/>
      <c r="O435" s="75"/>
      <c r="P435" s="75"/>
      <c r="Q435" s="75"/>
      <c r="R435" s="75"/>
      <c r="S435" s="75"/>
      <c r="T435" s="75"/>
      <c r="U435" s="75"/>
      <c r="V435" s="75"/>
      <c r="W435" s="75"/>
      <c r="X435" s="75"/>
      <c r="Y435" s="75"/>
      <c r="Z435" s="75"/>
      <c r="AA435" s="75"/>
      <c r="AB435" s="75"/>
      <c r="AC435" s="75"/>
      <c r="AD435" s="75"/>
      <c r="AE435" s="75"/>
    </row>
    <row r="436" spans="1:31" ht="16.2" thickBot="1" x14ac:dyDescent="0.35">
      <c r="A436" s="69"/>
      <c r="B436" s="162"/>
      <c r="C436" s="152"/>
      <c r="D436" s="69"/>
      <c r="E436" s="69"/>
      <c r="F436" s="69"/>
      <c r="G436" s="69"/>
      <c r="H436" s="69"/>
      <c r="I436" s="69"/>
      <c r="J436" s="69"/>
      <c r="K436" s="69"/>
      <c r="L436" s="69"/>
      <c r="M436" s="69"/>
      <c r="N436" s="75"/>
      <c r="O436" s="75"/>
      <c r="P436" s="75"/>
      <c r="Q436" s="75"/>
      <c r="R436" s="75"/>
      <c r="S436" s="75"/>
      <c r="T436" s="75"/>
      <c r="U436" s="75"/>
      <c r="V436" s="75"/>
      <c r="W436" s="75"/>
      <c r="X436" s="75"/>
      <c r="Y436" s="75"/>
      <c r="Z436" s="75"/>
      <c r="AA436" s="75"/>
      <c r="AB436" s="75"/>
      <c r="AC436" s="75"/>
      <c r="AD436" s="75"/>
      <c r="AE436" s="75"/>
    </row>
    <row r="437" spans="1:31" ht="16.2" thickBot="1" x14ac:dyDescent="0.35">
      <c r="A437" s="69"/>
      <c r="B437" s="162"/>
      <c r="C437" s="152"/>
      <c r="D437" s="69"/>
      <c r="E437" s="69"/>
      <c r="F437" s="69"/>
      <c r="G437" s="69"/>
      <c r="H437" s="69"/>
      <c r="I437" s="69"/>
      <c r="J437" s="69"/>
      <c r="K437" s="69"/>
      <c r="L437" s="69"/>
      <c r="M437" s="69"/>
      <c r="N437" s="75"/>
      <c r="O437" s="75"/>
      <c r="P437" s="75"/>
      <c r="Q437" s="75"/>
      <c r="R437" s="75"/>
      <c r="S437" s="75"/>
      <c r="T437" s="75"/>
      <c r="U437" s="75"/>
      <c r="V437" s="75"/>
      <c r="W437" s="75"/>
      <c r="X437" s="75"/>
      <c r="Y437" s="75"/>
      <c r="Z437" s="75"/>
      <c r="AA437" s="75"/>
      <c r="AB437" s="75"/>
      <c r="AC437" s="75"/>
      <c r="AD437" s="75"/>
      <c r="AE437" s="75"/>
    </row>
    <row r="438" spans="1:31" ht="16.2" thickBot="1" x14ac:dyDescent="0.35">
      <c r="A438" s="69"/>
      <c r="B438" s="162"/>
      <c r="C438" s="152"/>
      <c r="D438" s="69"/>
      <c r="E438" s="69"/>
      <c r="F438" s="69"/>
      <c r="G438" s="69"/>
      <c r="H438" s="69"/>
      <c r="I438" s="69"/>
      <c r="J438" s="69"/>
      <c r="K438" s="69"/>
      <c r="L438" s="69"/>
      <c r="M438" s="69"/>
      <c r="N438" s="75"/>
      <c r="O438" s="75"/>
      <c r="P438" s="75"/>
      <c r="Q438" s="75"/>
      <c r="R438" s="75"/>
      <c r="S438" s="75"/>
      <c r="T438" s="75"/>
      <c r="U438" s="75"/>
      <c r="V438" s="75"/>
      <c r="W438" s="75"/>
      <c r="X438" s="75"/>
      <c r="Y438" s="75"/>
      <c r="Z438" s="75"/>
      <c r="AA438" s="75"/>
      <c r="AB438" s="75"/>
      <c r="AC438" s="75"/>
      <c r="AD438" s="75"/>
      <c r="AE438" s="75"/>
    </row>
    <row r="439" spans="1:31" ht="16.2" thickBot="1" x14ac:dyDescent="0.35">
      <c r="A439" s="69"/>
      <c r="B439" s="162"/>
      <c r="C439" s="152"/>
      <c r="D439" s="69"/>
      <c r="E439" s="69"/>
      <c r="F439" s="69"/>
      <c r="G439" s="69"/>
      <c r="H439" s="69"/>
      <c r="I439" s="69"/>
      <c r="J439" s="69"/>
      <c r="K439" s="69"/>
      <c r="L439" s="69"/>
      <c r="M439" s="69"/>
      <c r="N439" s="75"/>
      <c r="O439" s="75"/>
      <c r="P439" s="75"/>
      <c r="Q439" s="75"/>
      <c r="R439" s="75"/>
      <c r="S439" s="75"/>
      <c r="T439" s="75"/>
      <c r="U439" s="75"/>
      <c r="V439" s="75"/>
      <c r="W439" s="75"/>
      <c r="X439" s="75"/>
      <c r="Y439" s="75"/>
      <c r="Z439" s="75"/>
      <c r="AA439" s="75"/>
      <c r="AB439" s="75"/>
      <c r="AC439" s="75"/>
      <c r="AD439" s="75"/>
      <c r="AE439" s="75"/>
    </row>
    <row r="440" spans="1:31" ht="16.2" thickBot="1" x14ac:dyDescent="0.35">
      <c r="A440" s="69"/>
      <c r="B440" s="162"/>
      <c r="C440" s="152"/>
      <c r="D440" s="69"/>
      <c r="E440" s="69"/>
      <c r="F440" s="69"/>
      <c r="G440" s="69"/>
      <c r="H440" s="69"/>
      <c r="I440" s="69"/>
      <c r="J440" s="69"/>
      <c r="K440" s="69"/>
      <c r="L440" s="69"/>
      <c r="M440" s="69"/>
      <c r="N440" s="75"/>
      <c r="O440" s="75"/>
      <c r="P440" s="75"/>
      <c r="Q440" s="75"/>
      <c r="R440" s="75"/>
      <c r="S440" s="75"/>
      <c r="T440" s="75"/>
      <c r="U440" s="75"/>
      <c r="V440" s="75"/>
      <c r="W440" s="75"/>
      <c r="X440" s="75"/>
      <c r="Y440" s="75"/>
      <c r="Z440" s="75"/>
      <c r="AA440" s="75"/>
      <c r="AB440" s="75"/>
      <c r="AC440" s="75"/>
      <c r="AD440" s="75"/>
      <c r="AE440" s="75"/>
    </row>
    <row r="441" spans="1:31" ht="16.2" thickBot="1" x14ac:dyDescent="0.35">
      <c r="A441" s="69"/>
      <c r="B441" s="162"/>
      <c r="C441" s="152"/>
      <c r="D441" s="69"/>
      <c r="E441" s="69"/>
      <c r="F441" s="69"/>
      <c r="G441" s="69"/>
      <c r="H441" s="69"/>
      <c r="I441" s="69"/>
      <c r="J441" s="69"/>
      <c r="K441" s="69"/>
      <c r="L441" s="69"/>
      <c r="M441" s="69"/>
      <c r="N441" s="75"/>
      <c r="O441" s="75"/>
      <c r="P441" s="75"/>
      <c r="Q441" s="75"/>
      <c r="R441" s="75"/>
      <c r="S441" s="75"/>
      <c r="T441" s="75"/>
      <c r="U441" s="75"/>
      <c r="V441" s="75"/>
      <c r="W441" s="75"/>
      <c r="X441" s="75"/>
      <c r="Y441" s="75"/>
      <c r="Z441" s="75"/>
      <c r="AA441" s="75"/>
      <c r="AB441" s="75"/>
      <c r="AC441" s="75"/>
      <c r="AD441" s="75"/>
      <c r="AE441" s="75"/>
    </row>
    <row r="442" spans="1:31" ht="16.2" thickBot="1" x14ac:dyDescent="0.35">
      <c r="A442" s="69"/>
      <c r="B442" s="162"/>
      <c r="C442" s="152"/>
      <c r="D442" s="69"/>
      <c r="E442" s="69"/>
      <c r="F442" s="69"/>
      <c r="G442" s="69"/>
      <c r="H442" s="69"/>
      <c r="I442" s="69"/>
      <c r="J442" s="69"/>
      <c r="K442" s="69"/>
      <c r="L442" s="69"/>
      <c r="M442" s="69"/>
      <c r="N442" s="75"/>
      <c r="O442" s="75"/>
      <c r="P442" s="75"/>
      <c r="Q442" s="75"/>
      <c r="R442" s="75"/>
      <c r="S442" s="75"/>
      <c r="T442" s="75"/>
      <c r="U442" s="75"/>
      <c r="V442" s="75"/>
      <c r="W442" s="75"/>
      <c r="X442" s="75"/>
      <c r="Y442" s="75"/>
      <c r="Z442" s="75"/>
      <c r="AA442" s="75"/>
      <c r="AB442" s="75"/>
      <c r="AC442" s="75"/>
      <c r="AD442" s="75"/>
      <c r="AE442" s="75"/>
    </row>
    <row r="443" spans="1:31" ht="16.2" thickBot="1" x14ac:dyDescent="0.35">
      <c r="A443" s="69"/>
      <c r="B443" s="162"/>
      <c r="C443" s="152"/>
      <c r="D443" s="69"/>
      <c r="E443" s="69"/>
      <c r="F443" s="69"/>
      <c r="G443" s="69"/>
      <c r="H443" s="69"/>
      <c r="I443" s="69"/>
      <c r="J443" s="69"/>
      <c r="K443" s="69"/>
      <c r="L443" s="69"/>
      <c r="M443" s="69"/>
      <c r="N443" s="75"/>
      <c r="O443" s="75"/>
      <c r="P443" s="75"/>
      <c r="Q443" s="75"/>
      <c r="R443" s="75"/>
      <c r="S443" s="75"/>
      <c r="T443" s="75"/>
      <c r="U443" s="75"/>
      <c r="V443" s="75"/>
      <c r="W443" s="75"/>
      <c r="X443" s="75"/>
      <c r="Y443" s="75"/>
      <c r="Z443" s="75"/>
      <c r="AA443" s="75"/>
      <c r="AB443" s="75"/>
      <c r="AC443" s="75"/>
      <c r="AD443" s="75"/>
      <c r="AE443" s="75"/>
    </row>
    <row r="444" spans="1:31" ht="16.2" thickBot="1" x14ac:dyDescent="0.35">
      <c r="A444" s="69"/>
      <c r="B444" s="162"/>
      <c r="C444" s="152"/>
      <c r="D444" s="69"/>
      <c r="E444" s="69"/>
      <c r="F444" s="69"/>
      <c r="G444" s="69"/>
      <c r="H444" s="69"/>
      <c r="I444" s="69"/>
      <c r="J444" s="69"/>
      <c r="K444" s="69"/>
      <c r="L444" s="69"/>
      <c r="M444" s="69"/>
      <c r="N444" s="75"/>
      <c r="O444" s="75"/>
      <c r="P444" s="75"/>
      <c r="Q444" s="75"/>
      <c r="R444" s="75"/>
      <c r="S444" s="75"/>
      <c r="T444" s="75"/>
      <c r="U444" s="75"/>
      <c r="V444" s="75"/>
      <c r="W444" s="75"/>
      <c r="X444" s="75"/>
      <c r="Y444" s="75"/>
      <c r="Z444" s="75"/>
      <c r="AA444" s="75"/>
      <c r="AB444" s="75"/>
      <c r="AC444" s="75"/>
      <c r="AD444" s="75"/>
      <c r="AE444" s="75"/>
    </row>
    <row r="445" spans="1:31" ht="16.2" thickBot="1" x14ac:dyDescent="0.35">
      <c r="A445" s="69"/>
      <c r="B445" s="162"/>
      <c r="C445" s="152"/>
      <c r="D445" s="69"/>
      <c r="E445" s="69"/>
      <c r="F445" s="69"/>
      <c r="G445" s="69"/>
      <c r="H445" s="69"/>
      <c r="I445" s="69"/>
      <c r="J445" s="69"/>
      <c r="K445" s="69"/>
      <c r="L445" s="69"/>
      <c r="M445" s="69"/>
      <c r="N445" s="75"/>
      <c r="O445" s="75"/>
      <c r="P445" s="75"/>
      <c r="Q445" s="75"/>
      <c r="R445" s="75"/>
      <c r="S445" s="75"/>
      <c r="T445" s="75"/>
      <c r="U445" s="75"/>
      <c r="V445" s="75"/>
      <c r="W445" s="75"/>
      <c r="X445" s="75"/>
      <c r="Y445" s="75"/>
      <c r="Z445" s="75"/>
      <c r="AA445" s="75"/>
      <c r="AB445" s="75"/>
      <c r="AC445" s="75"/>
      <c r="AD445" s="75"/>
      <c r="AE445" s="75"/>
    </row>
    <row r="446" spans="1:31" ht="16.2" thickBot="1" x14ac:dyDescent="0.35">
      <c r="A446" s="69"/>
      <c r="B446" s="162"/>
      <c r="C446" s="152"/>
      <c r="D446" s="69"/>
      <c r="E446" s="69"/>
      <c r="F446" s="69"/>
      <c r="G446" s="69"/>
      <c r="H446" s="69"/>
      <c r="I446" s="69"/>
      <c r="J446" s="69"/>
      <c r="K446" s="69"/>
      <c r="L446" s="69"/>
      <c r="M446" s="69"/>
      <c r="N446" s="75"/>
      <c r="O446" s="75"/>
      <c r="P446" s="75"/>
      <c r="Q446" s="75"/>
      <c r="R446" s="75"/>
      <c r="S446" s="75"/>
      <c r="T446" s="75"/>
      <c r="U446" s="75"/>
      <c r="V446" s="75"/>
      <c r="W446" s="75"/>
      <c r="X446" s="75"/>
      <c r="Y446" s="75"/>
      <c r="Z446" s="75"/>
      <c r="AA446" s="75"/>
      <c r="AB446" s="75"/>
      <c r="AC446" s="75"/>
      <c r="AD446" s="75"/>
      <c r="AE446" s="75"/>
    </row>
    <row r="447" spans="1:31" ht="16.2" thickBot="1" x14ac:dyDescent="0.35">
      <c r="A447" s="69"/>
      <c r="B447" s="162"/>
      <c r="C447" s="152"/>
      <c r="D447" s="69"/>
      <c r="E447" s="69"/>
      <c r="F447" s="69"/>
      <c r="G447" s="69"/>
      <c r="H447" s="69"/>
      <c r="I447" s="69"/>
      <c r="J447" s="69"/>
      <c r="K447" s="69"/>
      <c r="L447" s="69"/>
      <c r="M447" s="69"/>
      <c r="N447" s="75"/>
      <c r="O447" s="75"/>
      <c r="P447" s="75"/>
      <c r="Q447" s="75"/>
      <c r="R447" s="75"/>
      <c r="S447" s="75"/>
      <c r="T447" s="75"/>
      <c r="U447" s="75"/>
      <c r="V447" s="75"/>
      <c r="W447" s="75"/>
      <c r="X447" s="75"/>
      <c r="Y447" s="75"/>
      <c r="Z447" s="75"/>
      <c r="AA447" s="75"/>
      <c r="AB447" s="75"/>
      <c r="AC447" s="75"/>
      <c r="AD447" s="75"/>
      <c r="AE447" s="75"/>
    </row>
    <row r="448" spans="1:31" ht="16.2" thickBot="1" x14ac:dyDescent="0.35">
      <c r="A448" s="69"/>
      <c r="B448" s="162"/>
      <c r="C448" s="152"/>
      <c r="D448" s="69"/>
      <c r="E448" s="69"/>
      <c r="F448" s="69"/>
      <c r="G448" s="69"/>
      <c r="H448" s="69"/>
      <c r="I448" s="69"/>
      <c r="J448" s="69"/>
      <c r="K448" s="69"/>
      <c r="L448" s="69"/>
      <c r="M448" s="69"/>
      <c r="N448" s="75"/>
      <c r="O448" s="75"/>
      <c r="P448" s="75"/>
      <c r="Q448" s="75"/>
      <c r="R448" s="75"/>
      <c r="S448" s="75"/>
      <c r="T448" s="75"/>
      <c r="U448" s="75"/>
      <c r="V448" s="75"/>
      <c r="W448" s="75"/>
      <c r="X448" s="75"/>
      <c r="Y448" s="75"/>
      <c r="Z448" s="75"/>
      <c r="AA448" s="75"/>
      <c r="AB448" s="75"/>
      <c r="AC448" s="75"/>
      <c r="AD448" s="75"/>
      <c r="AE448" s="75"/>
    </row>
    <row r="449" spans="1:31" ht="16.2" thickBot="1" x14ac:dyDescent="0.35">
      <c r="A449" s="69"/>
      <c r="B449" s="162"/>
      <c r="C449" s="152"/>
      <c r="D449" s="69"/>
      <c r="E449" s="69"/>
      <c r="F449" s="69"/>
      <c r="G449" s="69"/>
      <c r="H449" s="69"/>
      <c r="I449" s="69"/>
      <c r="J449" s="69"/>
      <c r="K449" s="69"/>
      <c r="L449" s="69"/>
      <c r="M449" s="69"/>
      <c r="N449" s="75"/>
      <c r="O449" s="75"/>
      <c r="P449" s="75"/>
      <c r="Q449" s="75"/>
      <c r="R449" s="75"/>
      <c r="S449" s="75"/>
      <c r="T449" s="75"/>
      <c r="U449" s="75"/>
      <c r="V449" s="75"/>
      <c r="W449" s="75"/>
      <c r="X449" s="75"/>
      <c r="Y449" s="75"/>
      <c r="Z449" s="75"/>
      <c r="AA449" s="75"/>
      <c r="AB449" s="75"/>
      <c r="AC449" s="75"/>
      <c r="AD449" s="75"/>
      <c r="AE449" s="75"/>
    </row>
    <row r="450" spans="1:31" ht="16.2" thickBot="1" x14ac:dyDescent="0.35">
      <c r="A450" s="69"/>
      <c r="B450" s="162"/>
      <c r="C450" s="152"/>
      <c r="D450" s="69"/>
      <c r="E450" s="69"/>
      <c r="F450" s="69"/>
      <c r="G450" s="69"/>
      <c r="H450" s="69"/>
      <c r="I450" s="69"/>
      <c r="J450" s="69"/>
      <c r="K450" s="69"/>
      <c r="L450" s="69"/>
      <c r="M450" s="69"/>
      <c r="N450" s="75"/>
      <c r="O450" s="75"/>
      <c r="P450" s="75"/>
      <c r="Q450" s="75"/>
      <c r="R450" s="75"/>
      <c r="S450" s="75"/>
      <c r="T450" s="75"/>
      <c r="U450" s="75"/>
      <c r="V450" s="75"/>
      <c r="W450" s="75"/>
      <c r="X450" s="75"/>
      <c r="Y450" s="75"/>
      <c r="Z450" s="75"/>
      <c r="AA450" s="75"/>
      <c r="AB450" s="75"/>
      <c r="AC450" s="75"/>
      <c r="AD450" s="75"/>
      <c r="AE450" s="75"/>
    </row>
    <row r="451" spans="1:31" ht="16.2" thickBot="1" x14ac:dyDescent="0.35">
      <c r="A451" s="69"/>
      <c r="B451" s="162"/>
      <c r="C451" s="152"/>
      <c r="D451" s="69"/>
      <c r="E451" s="69"/>
      <c r="F451" s="69"/>
      <c r="G451" s="69"/>
      <c r="H451" s="69"/>
      <c r="I451" s="69"/>
      <c r="J451" s="69"/>
      <c r="K451" s="69"/>
      <c r="L451" s="69"/>
      <c r="M451" s="69"/>
      <c r="N451" s="75"/>
      <c r="O451" s="75"/>
      <c r="P451" s="75"/>
      <c r="Q451" s="75"/>
      <c r="R451" s="75"/>
      <c r="S451" s="75"/>
      <c r="T451" s="75"/>
      <c r="U451" s="75"/>
      <c r="V451" s="75"/>
      <c r="W451" s="75"/>
      <c r="X451" s="75"/>
      <c r="Y451" s="75"/>
      <c r="Z451" s="75"/>
      <c r="AA451" s="75"/>
      <c r="AB451" s="75"/>
      <c r="AC451" s="75"/>
      <c r="AD451" s="75"/>
      <c r="AE451" s="75"/>
    </row>
    <row r="452" spans="1:31" ht="16.2" thickBot="1" x14ac:dyDescent="0.35">
      <c r="A452" s="69"/>
      <c r="B452" s="162"/>
      <c r="C452" s="152"/>
      <c r="D452" s="69"/>
      <c r="E452" s="69"/>
      <c r="F452" s="69"/>
      <c r="G452" s="69"/>
      <c r="H452" s="69"/>
      <c r="I452" s="69"/>
      <c r="J452" s="69"/>
      <c r="K452" s="69"/>
      <c r="L452" s="69"/>
      <c r="M452" s="69"/>
      <c r="N452" s="75"/>
      <c r="O452" s="75"/>
      <c r="P452" s="75"/>
      <c r="Q452" s="75"/>
      <c r="R452" s="75"/>
      <c r="S452" s="75"/>
      <c r="T452" s="75"/>
      <c r="U452" s="75"/>
      <c r="V452" s="75"/>
      <c r="W452" s="75"/>
      <c r="X452" s="75"/>
      <c r="Y452" s="75"/>
      <c r="Z452" s="75"/>
      <c r="AA452" s="75"/>
      <c r="AB452" s="75"/>
      <c r="AC452" s="75"/>
      <c r="AD452" s="75"/>
      <c r="AE452" s="75"/>
    </row>
    <row r="453" spans="1:31" ht="16.2" thickBot="1" x14ac:dyDescent="0.35">
      <c r="A453" s="69"/>
      <c r="B453" s="162"/>
      <c r="C453" s="152"/>
      <c r="D453" s="69"/>
      <c r="E453" s="69"/>
      <c r="F453" s="69"/>
      <c r="G453" s="69"/>
      <c r="H453" s="69"/>
      <c r="I453" s="69"/>
      <c r="J453" s="69"/>
      <c r="K453" s="69"/>
      <c r="L453" s="69"/>
      <c r="M453" s="69"/>
      <c r="N453" s="75"/>
      <c r="O453" s="75"/>
      <c r="P453" s="75"/>
      <c r="Q453" s="75"/>
      <c r="R453" s="75"/>
      <c r="S453" s="75"/>
      <c r="T453" s="75"/>
      <c r="U453" s="75"/>
      <c r="V453" s="75"/>
      <c r="W453" s="75"/>
      <c r="X453" s="75"/>
      <c r="Y453" s="75"/>
      <c r="Z453" s="75"/>
      <c r="AA453" s="75"/>
      <c r="AB453" s="75"/>
      <c r="AC453" s="75"/>
      <c r="AD453" s="75"/>
      <c r="AE453" s="75"/>
    </row>
    <row r="454" spans="1:31" ht="16.2" thickBot="1" x14ac:dyDescent="0.35">
      <c r="A454" s="69"/>
      <c r="B454" s="162"/>
      <c r="C454" s="152"/>
      <c r="D454" s="69"/>
      <c r="E454" s="69"/>
      <c r="F454" s="69"/>
      <c r="G454" s="69"/>
      <c r="H454" s="69"/>
      <c r="I454" s="69"/>
      <c r="J454" s="69"/>
      <c r="K454" s="69"/>
      <c r="L454" s="69"/>
      <c r="M454" s="69"/>
      <c r="N454" s="75"/>
      <c r="O454" s="75"/>
      <c r="P454" s="75"/>
      <c r="Q454" s="75"/>
      <c r="R454" s="75"/>
      <c r="S454" s="75"/>
      <c r="T454" s="75"/>
      <c r="U454" s="75"/>
      <c r="V454" s="75"/>
      <c r="W454" s="75"/>
      <c r="X454" s="75"/>
      <c r="Y454" s="75"/>
      <c r="Z454" s="75"/>
      <c r="AA454" s="75"/>
      <c r="AB454" s="75"/>
      <c r="AC454" s="75"/>
      <c r="AD454" s="75"/>
      <c r="AE454" s="75"/>
    </row>
    <row r="455" spans="1:31" ht="16.2" thickBot="1" x14ac:dyDescent="0.35">
      <c r="A455" s="69"/>
      <c r="B455" s="162"/>
      <c r="C455" s="152"/>
      <c r="D455" s="69"/>
      <c r="E455" s="69"/>
      <c r="F455" s="69"/>
      <c r="G455" s="69"/>
      <c r="H455" s="69"/>
      <c r="I455" s="69"/>
      <c r="J455" s="69"/>
      <c r="K455" s="69"/>
      <c r="L455" s="69"/>
      <c r="M455" s="69"/>
      <c r="N455" s="75"/>
      <c r="O455" s="75"/>
      <c r="P455" s="75"/>
      <c r="Q455" s="75"/>
      <c r="R455" s="75"/>
      <c r="S455" s="75"/>
      <c r="T455" s="75"/>
      <c r="U455" s="75"/>
      <c r="V455" s="75"/>
      <c r="W455" s="75"/>
      <c r="X455" s="75"/>
      <c r="Y455" s="75"/>
      <c r="Z455" s="75"/>
      <c r="AA455" s="75"/>
      <c r="AB455" s="75"/>
      <c r="AC455" s="75"/>
      <c r="AD455" s="75"/>
      <c r="AE455" s="75"/>
    </row>
    <row r="456" spans="1:31" ht="16.2" thickBot="1" x14ac:dyDescent="0.35">
      <c r="A456" s="69"/>
      <c r="B456" s="162"/>
      <c r="C456" s="152"/>
      <c r="D456" s="69"/>
      <c r="E456" s="69"/>
      <c r="F456" s="69"/>
      <c r="G456" s="69"/>
      <c r="H456" s="69"/>
      <c r="I456" s="69"/>
      <c r="J456" s="69"/>
      <c r="K456" s="69"/>
      <c r="L456" s="69"/>
      <c r="M456" s="69"/>
      <c r="N456" s="75"/>
      <c r="O456" s="75"/>
      <c r="P456" s="75"/>
      <c r="Q456" s="75"/>
      <c r="R456" s="75"/>
      <c r="S456" s="75"/>
      <c r="T456" s="75"/>
      <c r="U456" s="75"/>
      <c r="V456" s="75"/>
      <c r="W456" s="75"/>
      <c r="X456" s="75"/>
      <c r="Y456" s="75"/>
      <c r="Z456" s="75"/>
      <c r="AA456" s="75"/>
      <c r="AB456" s="75"/>
      <c r="AC456" s="75"/>
      <c r="AD456" s="75"/>
      <c r="AE456" s="75"/>
    </row>
    <row r="457" spans="1:31" ht="16.2" thickBot="1" x14ac:dyDescent="0.35">
      <c r="A457" s="69"/>
      <c r="B457" s="162"/>
      <c r="C457" s="152"/>
      <c r="D457" s="69"/>
      <c r="E457" s="69"/>
      <c r="F457" s="69"/>
      <c r="G457" s="69"/>
      <c r="H457" s="69"/>
      <c r="I457" s="69"/>
      <c r="J457" s="69"/>
      <c r="K457" s="69"/>
      <c r="L457" s="69"/>
      <c r="M457" s="69"/>
      <c r="N457" s="75"/>
      <c r="O457" s="75"/>
      <c r="P457" s="75"/>
      <c r="Q457" s="75"/>
      <c r="R457" s="75"/>
      <c r="S457" s="75"/>
      <c r="T457" s="75"/>
      <c r="U457" s="75"/>
      <c r="V457" s="75"/>
      <c r="W457" s="75"/>
      <c r="X457" s="75"/>
      <c r="Y457" s="75"/>
      <c r="Z457" s="75"/>
      <c r="AA457" s="75"/>
      <c r="AB457" s="75"/>
      <c r="AC457" s="75"/>
      <c r="AD457" s="75"/>
      <c r="AE457" s="75"/>
    </row>
    <row r="458" spans="1:31" ht="16.2" thickBot="1" x14ac:dyDescent="0.35">
      <c r="A458" s="69"/>
      <c r="B458" s="162"/>
      <c r="C458" s="152"/>
      <c r="D458" s="69"/>
      <c r="E458" s="69"/>
      <c r="F458" s="69"/>
      <c r="G458" s="69"/>
      <c r="H458" s="69"/>
      <c r="I458" s="69"/>
      <c r="J458" s="69"/>
      <c r="K458" s="69"/>
      <c r="L458" s="69"/>
      <c r="M458" s="69"/>
      <c r="N458" s="75"/>
      <c r="O458" s="75"/>
      <c r="P458" s="75"/>
      <c r="Q458" s="75"/>
      <c r="R458" s="75"/>
      <c r="S458" s="75"/>
      <c r="T458" s="75"/>
      <c r="U458" s="75"/>
      <c r="V458" s="75"/>
      <c r="W458" s="75"/>
      <c r="X458" s="75"/>
      <c r="Y458" s="75"/>
      <c r="Z458" s="75"/>
      <c r="AA458" s="75"/>
      <c r="AB458" s="75"/>
      <c r="AC458" s="75"/>
      <c r="AD458" s="75"/>
      <c r="AE458" s="75"/>
    </row>
    <row r="459" spans="1:31" ht="16.2" thickBot="1" x14ac:dyDescent="0.35">
      <c r="A459" s="69"/>
      <c r="B459" s="162"/>
      <c r="C459" s="152"/>
      <c r="D459" s="69"/>
      <c r="E459" s="69"/>
      <c r="F459" s="69"/>
      <c r="G459" s="69"/>
      <c r="H459" s="69"/>
      <c r="I459" s="69"/>
      <c r="J459" s="69"/>
      <c r="K459" s="69"/>
      <c r="L459" s="69"/>
      <c r="M459" s="69"/>
      <c r="N459" s="75"/>
      <c r="O459" s="75"/>
      <c r="P459" s="75"/>
      <c r="Q459" s="75"/>
      <c r="R459" s="75"/>
      <c r="S459" s="75"/>
      <c r="T459" s="75"/>
      <c r="U459" s="75"/>
      <c r="V459" s="75"/>
      <c r="W459" s="75"/>
      <c r="X459" s="75"/>
      <c r="Y459" s="75"/>
      <c r="Z459" s="75"/>
      <c r="AA459" s="75"/>
      <c r="AB459" s="75"/>
      <c r="AC459" s="75"/>
      <c r="AD459" s="75"/>
      <c r="AE459" s="75"/>
    </row>
    <row r="460" spans="1:31" ht="16.2" thickBot="1" x14ac:dyDescent="0.35">
      <c r="A460" s="69"/>
      <c r="B460" s="162"/>
      <c r="C460" s="152"/>
      <c r="D460" s="69"/>
      <c r="E460" s="69"/>
      <c r="F460" s="69"/>
      <c r="G460" s="69"/>
      <c r="H460" s="69"/>
      <c r="I460" s="69"/>
      <c r="J460" s="69"/>
      <c r="K460" s="69"/>
      <c r="L460" s="69"/>
      <c r="M460" s="69"/>
      <c r="N460" s="75"/>
      <c r="O460" s="75"/>
      <c r="P460" s="75"/>
      <c r="Q460" s="75"/>
      <c r="R460" s="75"/>
      <c r="S460" s="75"/>
      <c r="T460" s="75"/>
      <c r="U460" s="75"/>
      <c r="V460" s="75"/>
      <c r="W460" s="75"/>
      <c r="X460" s="75"/>
      <c r="Y460" s="75"/>
      <c r="Z460" s="75"/>
      <c r="AA460" s="75"/>
      <c r="AB460" s="75"/>
      <c r="AC460" s="75"/>
      <c r="AD460" s="75"/>
      <c r="AE460" s="75"/>
    </row>
    <row r="461" spans="1:31" ht="16.2" thickBot="1" x14ac:dyDescent="0.35">
      <c r="A461" s="69"/>
      <c r="B461" s="162"/>
      <c r="C461" s="152"/>
      <c r="D461" s="69"/>
      <c r="E461" s="69"/>
      <c r="F461" s="69"/>
      <c r="G461" s="69"/>
      <c r="H461" s="69"/>
      <c r="I461" s="69"/>
      <c r="J461" s="69"/>
      <c r="K461" s="69"/>
      <c r="L461" s="69"/>
      <c r="M461" s="69"/>
      <c r="N461" s="75"/>
      <c r="O461" s="75"/>
      <c r="P461" s="75"/>
      <c r="Q461" s="75"/>
      <c r="R461" s="75"/>
      <c r="S461" s="75"/>
      <c r="T461" s="75"/>
      <c r="U461" s="75"/>
      <c r="V461" s="75"/>
      <c r="W461" s="75"/>
      <c r="X461" s="75"/>
      <c r="Y461" s="75"/>
      <c r="Z461" s="75"/>
      <c r="AA461" s="75"/>
      <c r="AB461" s="75"/>
      <c r="AC461" s="75"/>
      <c r="AD461" s="75"/>
      <c r="AE461" s="75"/>
    </row>
    <row r="462" spans="1:31" ht="16.2" thickBot="1" x14ac:dyDescent="0.35">
      <c r="A462" s="69"/>
      <c r="B462" s="162"/>
      <c r="C462" s="152"/>
      <c r="D462" s="69"/>
      <c r="E462" s="69"/>
      <c r="F462" s="69"/>
      <c r="G462" s="69"/>
      <c r="H462" s="69"/>
      <c r="I462" s="69"/>
      <c r="J462" s="69"/>
      <c r="K462" s="69"/>
      <c r="L462" s="69"/>
      <c r="M462" s="69"/>
      <c r="N462" s="75"/>
      <c r="O462" s="75"/>
      <c r="P462" s="75"/>
      <c r="Q462" s="75"/>
      <c r="R462" s="75"/>
      <c r="S462" s="75"/>
      <c r="T462" s="75"/>
      <c r="U462" s="75"/>
      <c r="V462" s="75"/>
      <c r="W462" s="75"/>
      <c r="X462" s="75"/>
      <c r="Y462" s="75"/>
      <c r="Z462" s="75"/>
      <c r="AA462" s="75"/>
      <c r="AB462" s="75"/>
      <c r="AC462" s="75"/>
      <c r="AD462" s="75"/>
      <c r="AE462" s="75"/>
    </row>
    <row r="463" spans="1:31" ht="16.2" thickBot="1" x14ac:dyDescent="0.35">
      <c r="A463" s="69"/>
      <c r="B463" s="162"/>
      <c r="C463" s="152"/>
      <c r="D463" s="69"/>
      <c r="E463" s="69"/>
      <c r="F463" s="69"/>
      <c r="G463" s="69"/>
      <c r="H463" s="69"/>
      <c r="I463" s="69"/>
      <c r="J463" s="69"/>
      <c r="K463" s="69"/>
      <c r="L463" s="69"/>
      <c r="M463" s="69"/>
      <c r="N463" s="75"/>
      <c r="O463" s="75"/>
      <c r="P463" s="75"/>
      <c r="Q463" s="75"/>
      <c r="R463" s="75"/>
      <c r="S463" s="75"/>
      <c r="T463" s="75"/>
      <c r="U463" s="75"/>
      <c r="V463" s="75"/>
      <c r="W463" s="75"/>
      <c r="X463" s="75"/>
      <c r="Y463" s="75"/>
      <c r="Z463" s="75"/>
      <c r="AA463" s="75"/>
      <c r="AB463" s="75"/>
      <c r="AC463" s="75"/>
      <c r="AD463" s="75"/>
      <c r="AE463" s="75"/>
    </row>
    <row r="464" spans="1:31" ht="16.2" thickBot="1" x14ac:dyDescent="0.35">
      <c r="A464" s="69"/>
      <c r="B464" s="162"/>
      <c r="C464" s="152"/>
      <c r="D464" s="69"/>
      <c r="E464" s="69"/>
      <c r="F464" s="69"/>
      <c r="G464" s="69"/>
      <c r="H464" s="69"/>
      <c r="I464" s="69"/>
      <c r="J464" s="69"/>
      <c r="K464" s="69"/>
      <c r="L464" s="69"/>
      <c r="M464" s="69"/>
      <c r="N464" s="75"/>
      <c r="O464" s="75"/>
      <c r="P464" s="75"/>
      <c r="Q464" s="75"/>
      <c r="R464" s="75"/>
      <c r="S464" s="75"/>
      <c r="T464" s="75"/>
      <c r="U464" s="75"/>
      <c r="V464" s="75"/>
      <c r="W464" s="75"/>
      <c r="X464" s="75"/>
      <c r="Y464" s="75"/>
      <c r="Z464" s="75"/>
      <c r="AA464" s="75"/>
      <c r="AB464" s="75"/>
      <c r="AC464" s="75"/>
      <c r="AD464" s="75"/>
      <c r="AE464" s="75"/>
    </row>
    <row r="465" spans="1:31" ht="16.2" thickBot="1" x14ac:dyDescent="0.35">
      <c r="A465" s="69"/>
      <c r="B465" s="162"/>
      <c r="C465" s="152"/>
      <c r="D465" s="69"/>
      <c r="E465" s="69"/>
      <c r="F465" s="69"/>
      <c r="G465" s="69"/>
      <c r="H465" s="69"/>
      <c r="I465" s="69"/>
      <c r="J465" s="69"/>
      <c r="K465" s="69"/>
      <c r="L465" s="69"/>
      <c r="M465" s="69"/>
      <c r="N465" s="75"/>
      <c r="O465" s="75"/>
      <c r="P465" s="75"/>
      <c r="Q465" s="75"/>
      <c r="R465" s="75"/>
      <c r="S465" s="75"/>
      <c r="T465" s="75"/>
      <c r="U465" s="75"/>
      <c r="V465" s="75"/>
      <c r="W465" s="75"/>
      <c r="X465" s="75"/>
      <c r="Y465" s="75"/>
      <c r="Z465" s="75"/>
      <c r="AA465" s="75"/>
      <c r="AB465" s="75"/>
      <c r="AC465" s="75"/>
      <c r="AD465" s="75"/>
      <c r="AE465" s="75"/>
    </row>
    <row r="466" spans="1:31" ht="16.2" thickBot="1" x14ac:dyDescent="0.35">
      <c r="A466" s="69"/>
      <c r="B466" s="162"/>
      <c r="C466" s="152"/>
      <c r="D466" s="69"/>
      <c r="E466" s="69"/>
      <c r="F466" s="69"/>
      <c r="G466" s="69"/>
      <c r="H466" s="69"/>
      <c r="I466" s="69"/>
      <c r="J466" s="69"/>
      <c r="K466" s="69"/>
      <c r="L466" s="69"/>
      <c r="M466" s="69"/>
      <c r="N466" s="75"/>
      <c r="O466" s="75"/>
      <c r="P466" s="75"/>
      <c r="Q466" s="75"/>
      <c r="R466" s="75"/>
      <c r="S466" s="75"/>
      <c r="T466" s="75"/>
      <c r="U466" s="75"/>
      <c r="V466" s="75"/>
      <c r="W466" s="75"/>
      <c r="X466" s="75"/>
      <c r="Y466" s="75"/>
      <c r="Z466" s="75"/>
      <c r="AA466" s="75"/>
      <c r="AB466" s="75"/>
      <c r="AC466" s="75"/>
      <c r="AD466" s="75"/>
      <c r="AE466" s="75"/>
    </row>
    <row r="467" spans="1:31" ht="16.2" thickBot="1" x14ac:dyDescent="0.35">
      <c r="A467" s="69"/>
      <c r="B467" s="162"/>
      <c r="C467" s="152"/>
      <c r="D467" s="69"/>
      <c r="E467" s="69"/>
      <c r="F467" s="69"/>
      <c r="G467" s="69"/>
      <c r="H467" s="69"/>
      <c r="I467" s="69"/>
      <c r="J467" s="69"/>
      <c r="K467" s="69"/>
      <c r="L467" s="69"/>
      <c r="M467" s="69"/>
      <c r="N467" s="75"/>
      <c r="O467" s="75"/>
      <c r="P467" s="75"/>
      <c r="Q467" s="75"/>
      <c r="R467" s="75"/>
      <c r="S467" s="75"/>
      <c r="T467" s="75"/>
      <c r="U467" s="75"/>
      <c r="V467" s="75"/>
      <c r="W467" s="75"/>
      <c r="X467" s="75"/>
      <c r="Y467" s="75"/>
      <c r="Z467" s="75"/>
      <c r="AA467" s="75"/>
      <c r="AB467" s="75"/>
      <c r="AC467" s="75"/>
      <c r="AD467" s="75"/>
      <c r="AE467" s="75"/>
    </row>
    <row r="468" spans="1:31" ht="16.2" thickBot="1" x14ac:dyDescent="0.35">
      <c r="A468" s="69"/>
      <c r="B468" s="162"/>
      <c r="C468" s="152"/>
      <c r="D468" s="69"/>
      <c r="E468" s="69"/>
      <c r="F468" s="69"/>
      <c r="G468" s="69"/>
      <c r="H468" s="69"/>
      <c r="I468" s="69"/>
      <c r="J468" s="69"/>
      <c r="K468" s="69"/>
      <c r="L468" s="69"/>
      <c r="M468" s="69"/>
      <c r="N468" s="75"/>
      <c r="O468" s="75"/>
      <c r="P468" s="75"/>
      <c r="Q468" s="75"/>
      <c r="R468" s="75"/>
      <c r="S468" s="75"/>
      <c r="T468" s="75"/>
      <c r="U468" s="75"/>
      <c r="V468" s="75"/>
      <c r="W468" s="75"/>
      <c r="X468" s="75"/>
      <c r="Y468" s="75"/>
      <c r="Z468" s="75"/>
      <c r="AA468" s="75"/>
      <c r="AB468" s="75"/>
      <c r="AC468" s="75"/>
      <c r="AD468" s="75"/>
      <c r="AE468" s="75"/>
    </row>
    <row r="469" spans="1:31" ht="16.2" thickBot="1" x14ac:dyDescent="0.35">
      <c r="A469" s="69"/>
      <c r="B469" s="162"/>
      <c r="C469" s="152"/>
      <c r="D469" s="69"/>
      <c r="E469" s="69"/>
      <c r="F469" s="69"/>
      <c r="G469" s="69"/>
      <c r="H469" s="69"/>
      <c r="I469" s="69"/>
      <c r="J469" s="69"/>
      <c r="K469" s="69"/>
      <c r="L469" s="69"/>
      <c r="M469" s="69"/>
      <c r="N469" s="75"/>
      <c r="O469" s="75"/>
      <c r="P469" s="75"/>
      <c r="Q469" s="75"/>
      <c r="R469" s="75"/>
      <c r="S469" s="75"/>
      <c r="T469" s="75"/>
      <c r="U469" s="75"/>
      <c r="V469" s="75"/>
      <c r="W469" s="75"/>
      <c r="X469" s="75"/>
      <c r="Y469" s="75"/>
      <c r="Z469" s="75"/>
      <c r="AA469" s="75"/>
      <c r="AB469" s="75"/>
      <c r="AC469" s="75"/>
      <c r="AD469" s="75"/>
      <c r="AE469" s="75"/>
    </row>
    <row r="470" spans="1:31" ht="16.2" thickBot="1" x14ac:dyDescent="0.35">
      <c r="A470" s="69"/>
      <c r="B470" s="162"/>
      <c r="C470" s="152"/>
      <c r="D470" s="69"/>
      <c r="E470" s="69"/>
      <c r="F470" s="69"/>
      <c r="G470" s="69"/>
      <c r="H470" s="69"/>
      <c r="I470" s="69"/>
      <c r="J470" s="69"/>
      <c r="K470" s="69"/>
      <c r="L470" s="69"/>
      <c r="M470" s="69"/>
      <c r="N470" s="75"/>
      <c r="O470" s="75"/>
      <c r="P470" s="75"/>
      <c r="Q470" s="75"/>
      <c r="R470" s="75"/>
      <c r="S470" s="75"/>
      <c r="T470" s="75"/>
      <c r="U470" s="75"/>
      <c r="V470" s="75"/>
      <c r="W470" s="75"/>
      <c r="X470" s="75"/>
      <c r="Y470" s="75"/>
      <c r="Z470" s="75"/>
      <c r="AA470" s="75"/>
      <c r="AB470" s="75"/>
      <c r="AC470" s="75"/>
      <c r="AD470" s="75"/>
      <c r="AE470" s="75"/>
    </row>
    <row r="471" spans="1:31" ht="16.2" thickBot="1" x14ac:dyDescent="0.35">
      <c r="A471" s="69"/>
      <c r="B471" s="162"/>
      <c r="C471" s="152"/>
      <c r="D471" s="69"/>
      <c r="E471" s="69"/>
      <c r="F471" s="69"/>
      <c r="G471" s="69"/>
      <c r="H471" s="69"/>
      <c r="I471" s="69"/>
      <c r="J471" s="69"/>
      <c r="K471" s="69"/>
      <c r="L471" s="69"/>
      <c r="M471" s="69"/>
      <c r="N471" s="75"/>
      <c r="O471" s="75"/>
      <c r="P471" s="75"/>
      <c r="Q471" s="75"/>
      <c r="R471" s="75"/>
      <c r="S471" s="75"/>
      <c r="T471" s="75"/>
      <c r="U471" s="75"/>
      <c r="V471" s="75"/>
      <c r="W471" s="75"/>
      <c r="X471" s="75"/>
      <c r="Y471" s="75"/>
      <c r="Z471" s="75"/>
      <c r="AA471" s="75"/>
      <c r="AB471" s="75"/>
      <c r="AC471" s="75"/>
      <c r="AD471" s="75"/>
      <c r="AE471" s="75"/>
    </row>
    <row r="472" spans="1:31" ht="16.2" thickBot="1" x14ac:dyDescent="0.35">
      <c r="A472" s="69"/>
      <c r="B472" s="162"/>
      <c r="C472" s="152"/>
      <c r="D472" s="69"/>
      <c r="E472" s="69"/>
      <c r="F472" s="69"/>
      <c r="G472" s="69"/>
      <c r="H472" s="69"/>
      <c r="I472" s="69"/>
      <c r="J472" s="69"/>
      <c r="K472" s="69"/>
      <c r="L472" s="69"/>
      <c r="M472" s="69"/>
      <c r="N472" s="75"/>
      <c r="O472" s="75"/>
      <c r="P472" s="75"/>
      <c r="Q472" s="75"/>
      <c r="R472" s="75"/>
      <c r="S472" s="75"/>
      <c r="T472" s="75"/>
      <c r="U472" s="75"/>
      <c r="V472" s="75"/>
      <c r="W472" s="75"/>
      <c r="X472" s="75"/>
      <c r="Y472" s="75"/>
      <c r="Z472" s="75"/>
      <c r="AA472" s="75"/>
      <c r="AB472" s="75"/>
      <c r="AC472" s="75"/>
      <c r="AD472" s="75"/>
      <c r="AE472" s="75"/>
    </row>
    <row r="473" spans="1:31" ht="16.2" thickBot="1" x14ac:dyDescent="0.35">
      <c r="A473" s="69"/>
      <c r="B473" s="162"/>
      <c r="C473" s="152"/>
      <c r="D473" s="69"/>
      <c r="E473" s="69"/>
      <c r="F473" s="69"/>
      <c r="G473" s="69"/>
      <c r="H473" s="69"/>
      <c r="I473" s="69"/>
      <c r="J473" s="69"/>
      <c r="K473" s="69"/>
      <c r="L473" s="69"/>
      <c r="M473" s="69"/>
      <c r="N473" s="75"/>
      <c r="O473" s="75"/>
      <c r="P473" s="75"/>
      <c r="Q473" s="75"/>
      <c r="R473" s="75"/>
      <c r="S473" s="75"/>
      <c r="T473" s="75"/>
      <c r="U473" s="75"/>
      <c r="V473" s="75"/>
      <c r="W473" s="75"/>
      <c r="X473" s="75"/>
      <c r="Y473" s="75"/>
      <c r="Z473" s="75"/>
      <c r="AA473" s="75"/>
      <c r="AB473" s="75"/>
      <c r="AC473" s="75"/>
      <c r="AD473" s="75"/>
      <c r="AE473" s="75"/>
    </row>
    <row r="474" spans="1:31" ht="16.2" thickBot="1" x14ac:dyDescent="0.35">
      <c r="A474" s="69"/>
      <c r="B474" s="162"/>
      <c r="C474" s="152"/>
      <c r="D474" s="69"/>
      <c r="E474" s="69"/>
      <c r="F474" s="69"/>
      <c r="G474" s="69"/>
      <c r="H474" s="69"/>
      <c r="I474" s="69"/>
      <c r="J474" s="69"/>
      <c r="K474" s="69"/>
      <c r="L474" s="69"/>
      <c r="M474" s="69"/>
      <c r="N474" s="75"/>
      <c r="O474" s="75"/>
      <c r="P474" s="75"/>
      <c r="Q474" s="75"/>
      <c r="R474" s="75"/>
      <c r="S474" s="75"/>
      <c r="T474" s="75"/>
      <c r="U474" s="75"/>
      <c r="V474" s="75"/>
      <c r="W474" s="75"/>
      <c r="X474" s="75"/>
      <c r="Y474" s="75"/>
      <c r="Z474" s="75"/>
      <c r="AA474" s="75"/>
      <c r="AB474" s="75"/>
      <c r="AC474" s="75"/>
      <c r="AD474" s="75"/>
      <c r="AE474" s="75"/>
    </row>
    <row r="475" spans="1:31" ht="16.2" thickBot="1" x14ac:dyDescent="0.35">
      <c r="A475" s="69"/>
      <c r="B475" s="162"/>
      <c r="C475" s="152"/>
      <c r="D475" s="69"/>
      <c r="E475" s="69"/>
      <c r="F475" s="69"/>
      <c r="G475" s="69"/>
      <c r="H475" s="69"/>
      <c r="I475" s="69"/>
      <c r="J475" s="69"/>
      <c r="K475" s="69"/>
      <c r="L475" s="69"/>
      <c r="M475" s="69"/>
      <c r="N475" s="75"/>
      <c r="O475" s="75"/>
      <c r="P475" s="75"/>
      <c r="Q475" s="75"/>
      <c r="R475" s="75"/>
      <c r="S475" s="75"/>
      <c r="T475" s="75"/>
      <c r="U475" s="75"/>
      <c r="V475" s="75"/>
      <c r="W475" s="75"/>
      <c r="X475" s="75"/>
      <c r="Y475" s="75"/>
      <c r="Z475" s="75"/>
      <c r="AA475" s="75"/>
      <c r="AB475" s="75"/>
      <c r="AC475" s="75"/>
      <c r="AD475" s="75"/>
      <c r="AE475" s="75"/>
    </row>
    <row r="476" spans="1:31" ht="16.2" thickBot="1" x14ac:dyDescent="0.35">
      <c r="A476" s="69"/>
      <c r="B476" s="162"/>
      <c r="C476" s="152"/>
      <c r="D476" s="69"/>
      <c r="E476" s="69"/>
      <c r="F476" s="69"/>
      <c r="G476" s="69"/>
      <c r="H476" s="69"/>
      <c r="I476" s="69"/>
      <c r="J476" s="69"/>
      <c r="K476" s="69"/>
      <c r="L476" s="69"/>
      <c r="M476" s="69"/>
      <c r="N476" s="75"/>
      <c r="O476" s="75"/>
      <c r="P476" s="75"/>
      <c r="Q476" s="75"/>
      <c r="R476" s="75"/>
      <c r="S476" s="75"/>
      <c r="T476" s="75"/>
      <c r="U476" s="75"/>
      <c r="V476" s="75"/>
      <c r="W476" s="75"/>
      <c r="X476" s="75"/>
      <c r="Y476" s="75"/>
      <c r="Z476" s="75"/>
      <c r="AA476" s="75"/>
      <c r="AB476" s="75"/>
      <c r="AC476" s="75"/>
      <c r="AD476" s="75"/>
      <c r="AE476" s="75"/>
    </row>
    <row r="477" spans="1:31" ht="16.2" thickBot="1" x14ac:dyDescent="0.35">
      <c r="A477" s="69"/>
      <c r="B477" s="162"/>
      <c r="C477" s="152"/>
      <c r="D477" s="69"/>
      <c r="E477" s="69"/>
      <c r="F477" s="69"/>
      <c r="G477" s="69"/>
      <c r="H477" s="69"/>
      <c r="I477" s="69"/>
      <c r="J477" s="69"/>
      <c r="K477" s="69"/>
      <c r="L477" s="69"/>
      <c r="M477" s="69"/>
      <c r="N477" s="75"/>
      <c r="O477" s="75"/>
      <c r="P477" s="75"/>
      <c r="Q477" s="75"/>
      <c r="R477" s="75"/>
      <c r="S477" s="75"/>
      <c r="T477" s="75"/>
      <c r="U477" s="75"/>
      <c r="V477" s="75"/>
      <c r="W477" s="75"/>
      <c r="X477" s="75"/>
      <c r="Y477" s="75"/>
      <c r="Z477" s="75"/>
      <c r="AA477" s="75"/>
      <c r="AB477" s="75"/>
      <c r="AC477" s="75"/>
      <c r="AD477" s="75"/>
      <c r="AE477" s="75"/>
    </row>
    <row r="478" spans="1:31" ht="16.2" thickBot="1" x14ac:dyDescent="0.35">
      <c r="A478" s="69"/>
      <c r="B478" s="162"/>
      <c r="C478" s="152"/>
      <c r="D478" s="69"/>
      <c r="E478" s="69"/>
      <c r="F478" s="69"/>
      <c r="G478" s="69"/>
      <c r="H478" s="69"/>
      <c r="I478" s="69"/>
      <c r="J478" s="69"/>
      <c r="K478" s="69"/>
      <c r="L478" s="69"/>
      <c r="M478" s="69"/>
      <c r="N478" s="75"/>
      <c r="O478" s="75"/>
      <c r="P478" s="75"/>
      <c r="Q478" s="75"/>
      <c r="R478" s="75"/>
      <c r="S478" s="75"/>
      <c r="T478" s="75"/>
      <c r="U478" s="75"/>
      <c r="V478" s="75"/>
      <c r="W478" s="75"/>
      <c r="X478" s="75"/>
      <c r="Y478" s="75"/>
      <c r="Z478" s="75"/>
      <c r="AA478" s="75"/>
      <c r="AB478" s="75"/>
      <c r="AC478" s="75"/>
      <c r="AD478" s="75"/>
      <c r="AE478" s="75"/>
    </row>
    <row r="479" spans="1:31" ht="16.2" thickBot="1" x14ac:dyDescent="0.35">
      <c r="A479" s="69"/>
      <c r="B479" s="162"/>
      <c r="C479" s="152"/>
      <c r="D479" s="69"/>
      <c r="E479" s="69"/>
      <c r="F479" s="69"/>
      <c r="G479" s="69"/>
      <c r="H479" s="69"/>
      <c r="I479" s="69"/>
      <c r="J479" s="69"/>
      <c r="K479" s="69"/>
      <c r="L479" s="69"/>
      <c r="M479" s="69"/>
      <c r="N479" s="75"/>
      <c r="O479" s="75"/>
      <c r="P479" s="75"/>
      <c r="Q479" s="75"/>
      <c r="R479" s="75"/>
      <c r="S479" s="75"/>
      <c r="T479" s="75"/>
      <c r="U479" s="75"/>
      <c r="V479" s="75"/>
      <c r="W479" s="75"/>
      <c r="X479" s="75"/>
      <c r="Y479" s="75"/>
      <c r="Z479" s="75"/>
      <c r="AA479" s="75"/>
      <c r="AB479" s="75"/>
      <c r="AC479" s="75"/>
      <c r="AD479" s="75"/>
      <c r="AE479" s="75"/>
    </row>
    <row r="480" spans="1:31" ht="16.2" thickBot="1" x14ac:dyDescent="0.35">
      <c r="A480" s="69"/>
      <c r="B480" s="162"/>
      <c r="C480" s="152"/>
      <c r="D480" s="69"/>
      <c r="E480" s="69"/>
      <c r="F480" s="69"/>
      <c r="G480" s="69"/>
      <c r="H480" s="69"/>
      <c r="I480" s="69"/>
      <c r="J480" s="69"/>
      <c r="K480" s="69"/>
      <c r="L480" s="69"/>
      <c r="M480" s="69"/>
      <c r="N480" s="75"/>
      <c r="O480" s="75"/>
      <c r="P480" s="75"/>
      <c r="Q480" s="75"/>
      <c r="R480" s="75"/>
      <c r="S480" s="75"/>
      <c r="T480" s="75"/>
      <c r="U480" s="75"/>
      <c r="V480" s="75"/>
      <c r="W480" s="75"/>
      <c r="X480" s="75"/>
      <c r="Y480" s="75"/>
      <c r="Z480" s="75"/>
      <c r="AA480" s="75"/>
      <c r="AB480" s="75"/>
      <c r="AC480" s="75"/>
      <c r="AD480" s="75"/>
      <c r="AE480" s="75"/>
    </row>
    <row r="481" spans="1:31" ht="16.2" thickBot="1" x14ac:dyDescent="0.35">
      <c r="A481" s="69"/>
      <c r="B481" s="162"/>
      <c r="C481" s="152"/>
      <c r="D481" s="69"/>
      <c r="E481" s="69"/>
      <c r="F481" s="69"/>
      <c r="G481" s="69"/>
      <c r="H481" s="69"/>
      <c r="I481" s="69"/>
      <c r="J481" s="69"/>
      <c r="K481" s="69"/>
      <c r="L481" s="69"/>
      <c r="M481" s="69"/>
      <c r="N481" s="75"/>
      <c r="O481" s="75"/>
      <c r="P481" s="75"/>
      <c r="Q481" s="75"/>
      <c r="R481" s="75"/>
      <c r="S481" s="75"/>
      <c r="T481" s="75"/>
      <c r="U481" s="75"/>
      <c r="V481" s="75"/>
      <c r="W481" s="75"/>
      <c r="X481" s="75"/>
      <c r="Y481" s="75"/>
      <c r="Z481" s="75"/>
      <c r="AA481" s="75"/>
      <c r="AB481" s="75"/>
      <c r="AC481" s="75"/>
      <c r="AD481" s="75"/>
      <c r="AE481" s="75"/>
    </row>
    <row r="482" spans="1:31" ht="16.2" thickBot="1" x14ac:dyDescent="0.35">
      <c r="A482" s="69"/>
      <c r="B482" s="162"/>
      <c r="C482" s="152"/>
      <c r="D482" s="69"/>
      <c r="E482" s="69"/>
      <c r="F482" s="69"/>
      <c r="G482" s="69"/>
      <c r="H482" s="69"/>
      <c r="I482" s="69"/>
      <c r="J482" s="69"/>
      <c r="K482" s="69"/>
      <c r="L482" s="69"/>
      <c r="M482" s="69"/>
      <c r="N482" s="75"/>
      <c r="O482" s="75"/>
      <c r="P482" s="75"/>
      <c r="Q482" s="75"/>
      <c r="R482" s="75"/>
      <c r="S482" s="75"/>
      <c r="T482" s="75"/>
      <c r="U482" s="75"/>
      <c r="V482" s="75"/>
      <c r="W482" s="75"/>
      <c r="X482" s="75"/>
      <c r="Y482" s="75"/>
      <c r="Z482" s="75"/>
      <c r="AA482" s="75"/>
      <c r="AB482" s="75"/>
      <c r="AC482" s="75"/>
      <c r="AD482" s="75"/>
      <c r="AE482" s="75"/>
    </row>
    <row r="483" spans="1:31" ht="16.2" thickBot="1" x14ac:dyDescent="0.35">
      <c r="A483" s="69"/>
      <c r="B483" s="162"/>
      <c r="C483" s="152"/>
      <c r="D483" s="69"/>
      <c r="E483" s="69"/>
      <c r="F483" s="69"/>
      <c r="G483" s="69"/>
      <c r="H483" s="69"/>
      <c r="I483" s="69"/>
      <c r="J483" s="69"/>
      <c r="K483" s="69"/>
      <c r="L483" s="69"/>
      <c r="M483" s="69"/>
      <c r="N483" s="75"/>
      <c r="O483" s="75"/>
      <c r="P483" s="75"/>
      <c r="Q483" s="75"/>
      <c r="R483" s="75"/>
      <c r="S483" s="75"/>
      <c r="T483" s="75"/>
      <c r="U483" s="75"/>
      <c r="V483" s="75"/>
      <c r="W483" s="75"/>
      <c r="X483" s="75"/>
      <c r="Y483" s="75"/>
      <c r="Z483" s="75"/>
      <c r="AA483" s="75"/>
      <c r="AB483" s="75"/>
      <c r="AC483" s="75"/>
      <c r="AD483" s="75"/>
      <c r="AE483" s="75"/>
    </row>
    <row r="484" spans="1:31" ht="16.2" thickBot="1" x14ac:dyDescent="0.35">
      <c r="A484" s="69"/>
      <c r="B484" s="162"/>
      <c r="C484" s="152"/>
      <c r="D484" s="69"/>
      <c r="E484" s="69"/>
      <c r="F484" s="69"/>
      <c r="G484" s="69"/>
      <c r="H484" s="69"/>
      <c r="I484" s="69"/>
      <c r="J484" s="69"/>
      <c r="K484" s="69"/>
      <c r="L484" s="69"/>
      <c r="M484" s="69"/>
      <c r="N484" s="75"/>
      <c r="O484" s="75"/>
      <c r="P484" s="75"/>
      <c r="Q484" s="75"/>
      <c r="R484" s="75"/>
      <c r="S484" s="75"/>
      <c r="T484" s="75"/>
      <c r="U484" s="75"/>
      <c r="V484" s="75"/>
      <c r="W484" s="75"/>
      <c r="X484" s="75"/>
      <c r="Y484" s="75"/>
      <c r="Z484" s="75"/>
      <c r="AA484" s="75"/>
      <c r="AB484" s="75"/>
      <c r="AC484" s="75"/>
      <c r="AD484" s="75"/>
      <c r="AE484" s="75"/>
    </row>
    <row r="485" spans="1:31" ht="16.2" thickBot="1" x14ac:dyDescent="0.35">
      <c r="A485" s="69"/>
      <c r="B485" s="162"/>
      <c r="C485" s="152"/>
      <c r="D485" s="69"/>
      <c r="E485" s="69"/>
      <c r="F485" s="69"/>
      <c r="G485" s="69"/>
      <c r="H485" s="69"/>
      <c r="I485" s="69"/>
      <c r="J485" s="69"/>
      <c r="K485" s="69"/>
      <c r="L485" s="69"/>
      <c r="M485" s="69"/>
      <c r="N485" s="75"/>
      <c r="O485" s="75"/>
      <c r="P485" s="75"/>
      <c r="Q485" s="75"/>
      <c r="R485" s="75"/>
      <c r="S485" s="75"/>
      <c r="T485" s="75"/>
      <c r="U485" s="75"/>
      <c r="V485" s="75"/>
      <c r="W485" s="75"/>
      <c r="X485" s="75"/>
      <c r="Y485" s="75"/>
      <c r="Z485" s="75"/>
      <c r="AA485" s="75"/>
      <c r="AB485" s="75"/>
      <c r="AC485" s="75"/>
      <c r="AD485" s="75"/>
      <c r="AE485" s="75"/>
    </row>
    <row r="486" spans="1:31" ht="16.2" thickBot="1" x14ac:dyDescent="0.35">
      <c r="A486" s="69"/>
      <c r="B486" s="162"/>
      <c r="C486" s="152"/>
      <c r="D486" s="69"/>
      <c r="E486" s="69"/>
      <c r="F486" s="69"/>
      <c r="G486" s="69"/>
      <c r="H486" s="69"/>
      <c r="I486" s="69"/>
      <c r="J486" s="69"/>
      <c r="K486" s="69"/>
      <c r="L486" s="69"/>
      <c r="M486" s="69"/>
      <c r="N486" s="75"/>
      <c r="O486" s="75"/>
      <c r="P486" s="75"/>
      <c r="Q486" s="75"/>
      <c r="R486" s="75"/>
      <c r="S486" s="75"/>
      <c r="T486" s="75"/>
      <c r="U486" s="75"/>
      <c r="V486" s="75"/>
      <c r="W486" s="75"/>
      <c r="X486" s="75"/>
      <c r="Y486" s="75"/>
      <c r="Z486" s="75"/>
      <c r="AA486" s="75"/>
      <c r="AB486" s="75"/>
      <c r="AC486" s="75"/>
      <c r="AD486" s="75"/>
      <c r="AE486" s="75"/>
    </row>
    <row r="487" spans="1:31" ht="16.2" thickBot="1" x14ac:dyDescent="0.35">
      <c r="A487" s="69"/>
      <c r="B487" s="162"/>
      <c r="C487" s="152"/>
      <c r="D487" s="69"/>
      <c r="E487" s="69"/>
      <c r="F487" s="69"/>
      <c r="G487" s="69"/>
      <c r="H487" s="69"/>
      <c r="I487" s="69"/>
      <c r="J487" s="69"/>
      <c r="K487" s="69"/>
      <c r="L487" s="69"/>
      <c r="M487" s="69"/>
      <c r="N487" s="75"/>
      <c r="O487" s="75"/>
      <c r="P487" s="75"/>
      <c r="Q487" s="75"/>
      <c r="R487" s="75"/>
      <c r="S487" s="75"/>
      <c r="T487" s="75"/>
      <c r="U487" s="75"/>
      <c r="V487" s="75"/>
      <c r="W487" s="75"/>
      <c r="X487" s="75"/>
      <c r="Y487" s="75"/>
      <c r="Z487" s="75"/>
      <c r="AA487" s="75"/>
      <c r="AB487" s="75"/>
      <c r="AC487" s="75"/>
      <c r="AD487" s="75"/>
      <c r="AE487" s="75"/>
    </row>
    <row r="488" spans="1:31" ht="16.2" thickBot="1" x14ac:dyDescent="0.35">
      <c r="A488" s="69"/>
      <c r="B488" s="162"/>
      <c r="C488" s="152"/>
      <c r="D488" s="69"/>
      <c r="E488" s="69"/>
      <c r="F488" s="69"/>
      <c r="G488" s="69"/>
      <c r="H488" s="69"/>
      <c r="I488" s="69"/>
      <c r="J488" s="69"/>
      <c r="K488" s="69"/>
      <c r="L488" s="69"/>
      <c r="M488" s="69"/>
      <c r="N488" s="75"/>
      <c r="O488" s="75"/>
      <c r="P488" s="75"/>
      <c r="Q488" s="75"/>
      <c r="R488" s="75"/>
      <c r="S488" s="75"/>
      <c r="T488" s="75"/>
      <c r="U488" s="75"/>
      <c r="V488" s="75"/>
      <c r="W488" s="75"/>
      <c r="X488" s="75"/>
      <c r="Y488" s="75"/>
      <c r="Z488" s="75"/>
      <c r="AA488" s="75"/>
      <c r="AB488" s="75"/>
      <c r="AC488" s="75"/>
      <c r="AD488" s="75"/>
      <c r="AE488" s="75"/>
    </row>
    <row r="489" spans="1:31" ht="16.2" thickBot="1" x14ac:dyDescent="0.35">
      <c r="A489" s="69"/>
      <c r="B489" s="162"/>
      <c r="C489" s="152"/>
      <c r="D489" s="69"/>
      <c r="E489" s="69"/>
      <c r="F489" s="69"/>
      <c r="G489" s="69"/>
      <c r="H489" s="69"/>
      <c r="I489" s="69"/>
      <c r="J489" s="69"/>
      <c r="K489" s="69"/>
      <c r="L489" s="69"/>
      <c r="M489" s="69"/>
      <c r="N489" s="75"/>
      <c r="O489" s="75"/>
      <c r="P489" s="75"/>
      <c r="Q489" s="75"/>
      <c r="R489" s="75"/>
      <c r="S489" s="75"/>
      <c r="T489" s="75"/>
      <c r="U489" s="75"/>
      <c r="V489" s="75"/>
      <c r="W489" s="75"/>
      <c r="X489" s="75"/>
      <c r="Y489" s="75"/>
      <c r="Z489" s="75"/>
      <c r="AA489" s="75"/>
      <c r="AB489" s="75"/>
      <c r="AC489" s="75"/>
      <c r="AD489" s="75"/>
      <c r="AE489" s="75"/>
    </row>
    <row r="490" spans="1:31" ht="16.2" thickBot="1" x14ac:dyDescent="0.35">
      <c r="A490" s="69"/>
      <c r="B490" s="162"/>
      <c r="C490" s="152"/>
      <c r="D490" s="69"/>
      <c r="E490" s="69"/>
      <c r="F490" s="69"/>
      <c r="G490" s="69"/>
      <c r="H490" s="69"/>
      <c r="I490" s="69"/>
      <c r="J490" s="69"/>
      <c r="K490" s="69"/>
      <c r="L490" s="69"/>
      <c r="M490" s="69"/>
      <c r="N490" s="75"/>
      <c r="O490" s="75"/>
      <c r="P490" s="75"/>
      <c r="Q490" s="75"/>
      <c r="R490" s="75"/>
      <c r="S490" s="75"/>
      <c r="T490" s="75"/>
      <c r="U490" s="75"/>
      <c r="V490" s="75"/>
      <c r="W490" s="75"/>
      <c r="X490" s="75"/>
      <c r="Y490" s="75"/>
      <c r="Z490" s="75"/>
      <c r="AA490" s="75"/>
      <c r="AB490" s="75"/>
      <c r="AC490" s="75"/>
      <c r="AD490" s="75"/>
      <c r="AE490" s="75"/>
    </row>
    <row r="491" spans="1:31" ht="16.2" thickBot="1" x14ac:dyDescent="0.35">
      <c r="A491" s="69"/>
      <c r="B491" s="162"/>
      <c r="C491" s="152"/>
      <c r="D491" s="69"/>
      <c r="E491" s="69"/>
      <c r="F491" s="69"/>
      <c r="G491" s="69"/>
      <c r="H491" s="69"/>
      <c r="I491" s="69"/>
      <c r="J491" s="69"/>
      <c r="K491" s="69"/>
      <c r="L491" s="69"/>
      <c r="M491" s="69"/>
      <c r="N491" s="75"/>
      <c r="O491" s="75"/>
      <c r="P491" s="75"/>
      <c r="Q491" s="75"/>
      <c r="R491" s="75"/>
      <c r="S491" s="75"/>
      <c r="T491" s="75"/>
      <c r="U491" s="75"/>
      <c r="V491" s="75"/>
      <c r="W491" s="75"/>
      <c r="X491" s="75"/>
      <c r="Y491" s="75"/>
      <c r="Z491" s="75"/>
      <c r="AA491" s="75"/>
      <c r="AB491" s="75"/>
      <c r="AC491" s="75"/>
      <c r="AD491" s="75"/>
      <c r="AE491" s="75"/>
    </row>
    <row r="492" spans="1:31" ht="16.2" thickBot="1" x14ac:dyDescent="0.35">
      <c r="A492" s="69"/>
      <c r="B492" s="162"/>
      <c r="C492" s="152"/>
      <c r="D492" s="69"/>
      <c r="E492" s="69"/>
      <c r="F492" s="69"/>
      <c r="G492" s="69"/>
      <c r="H492" s="69"/>
      <c r="I492" s="69"/>
      <c r="J492" s="69"/>
      <c r="K492" s="69"/>
      <c r="L492" s="69"/>
      <c r="M492" s="69"/>
      <c r="N492" s="75"/>
      <c r="O492" s="75"/>
      <c r="P492" s="75"/>
      <c r="Q492" s="75"/>
      <c r="R492" s="75"/>
      <c r="S492" s="75"/>
      <c r="T492" s="75"/>
      <c r="U492" s="75"/>
      <c r="V492" s="75"/>
      <c r="W492" s="75"/>
      <c r="X492" s="75"/>
      <c r="Y492" s="75"/>
      <c r="Z492" s="75"/>
      <c r="AA492" s="75"/>
      <c r="AB492" s="75"/>
      <c r="AC492" s="75"/>
      <c r="AD492" s="75"/>
      <c r="AE492" s="75"/>
    </row>
    <row r="493" spans="1:31" ht="16.2" thickBot="1" x14ac:dyDescent="0.35">
      <c r="A493" s="69"/>
      <c r="B493" s="162"/>
      <c r="C493" s="152"/>
      <c r="D493" s="69"/>
      <c r="E493" s="69"/>
      <c r="F493" s="69"/>
      <c r="G493" s="69"/>
      <c r="H493" s="69"/>
      <c r="I493" s="69"/>
      <c r="J493" s="69"/>
      <c r="K493" s="69"/>
      <c r="L493" s="69"/>
      <c r="M493" s="69"/>
      <c r="N493" s="75"/>
      <c r="O493" s="75"/>
      <c r="P493" s="75"/>
      <c r="Q493" s="75"/>
      <c r="R493" s="75"/>
      <c r="S493" s="75"/>
      <c r="T493" s="75"/>
      <c r="U493" s="75"/>
      <c r="V493" s="75"/>
      <c r="W493" s="75"/>
      <c r="X493" s="75"/>
      <c r="Y493" s="75"/>
      <c r="Z493" s="75"/>
      <c r="AA493" s="75"/>
      <c r="AB493" s="75"/>
      <c r="AC493" s="75"/>
      <c r="AD493" s="75"/>
      <c r="AE493" s="75"/>
    </row>
    <row r="494" spans="1:31" ht="16.2" thickBot="1" x14ac:dyDescent="0.35">
      <c r="A494" s="69"/>
      <c r="B494" s="162"/>
      <c r="C494" s="152"/>
      <c r="D494" s="69"/>
      <c r="E494" s="69"/>
      <c r="F494" s="69"/>
      <c r="G494" s="69"/>
      <c r="H494" s="69"/>
      <c r="I494" s="69"/>
      <c r="J494" s="69"/>
      <c r="K494" s="69"/>
      <c r="L494" s="69"/>
      <c r="M494" s="69"/>
      <c r="N494" s="75"/>
      <c r="O494" s="75"/>
      <c r="P494" s="75"/>
      <c r="Q494" s="75"/>
      <c r="R494" s="75"/>
      <c r="S494" s="75"/>
      <c r="T494" s="75"/>
      <c r="U494" s="75"/>
      <c r="V494" s="75"/>
      <c r="W494" s="75"/>
      <c r="X494" s="75"/>
      <c r="Y494" s="75"/>
      <c r="Z494" s="75"/>
      <c r="AA494" s="75"/>
      <c r="AB494" s="75"/>
      <c r="AC494" s="75"/>
      <c r="AD494" s="75"/>
      <c r="AE494" s="75"/>
    </row>
    <row r="495" spans="1:31" ht="16.2" thickBot="1" x14ac:dyDescent="0.35">
      <c r="A495" s="69"/>
      <c r="B495" s="162"/>
      <c r="C495" s="152"/>
      <c r="D495" s="69"/>
      <c r="E495" s="69"/>
      <c r="F495" s="69"/>
      <c r="G495" s="69"/>
      <c r="H495" s="69"/>
      <c r="I495" s="69"/>
      <c r="J495" s="69"/>
      <c r="K495" s="69"/>
      <c r="L495" s="69"/>
      <c r="M495" s="69"/>
      <c r="N495" s="75"/>
      <c r="O495" s="75"/>
      <c r="P495" s="75"/>
      <c r="Q495" s="75"/>
      <c r="R495" s="75"/>
      <c r="S495" s="75"/>
      <c r="T495" s="75"/>
      <c r="U495" s="75"/>
      <c r="V495" s="75"/>
      <c r="W495" s="75"/>
      <c r="X495" s="75"/>
      <c r="Y495" s="75"/>
      <c r="Z495" s="75"/>
      <c r="AA495" s="75"/>
      <c r="AB495" s="75"/>
      <c r="AC495" s="75"/>
      <c r="AD495" s="75"/>
      <c r="AE495" s="75"/>
    </row>
    <row r="496" spans="1:31" ht="16.2" thickBot="1" x14ac:dyDescent="0.35">
      <c r="A496" s="69"/>
      <c r="B496" s="162"/>
      <c r="C496" s="152"/>
      <c r="D496" s="69"/>
      <c r="E496" s="69"/>
      <c r="F496" s="69"/>
      <c r="G496" s="69"/>
      <c r="H496" s="69"/>
      <c r="I496" s="69"/>
      <c r="J496" s="69"/>
      <c r="K496" s="69"/>
      <c r="L496" s="69"/>
      <c r="M496" s="69"/>
      <c r="N496" s="75"/>
      <c r="O496" s="75"/>
      <c r="P496" s="75"/>
      <c r="Q496" s="75"/>
      <c r="R496" s="75"/>
      <c r="S496" s="75"/>
      <c r="T496" s="75"/>
      <c r="U496" s="75"/>
      <c r="V496" s="75"/>
      <c r="W496" s="75"/>
      <c r="X496" s="75"/>
      <c r="Y496" s="75"/>
      <c r="Z496" s="75"/>
      <c r="AA496" s="75"/>
      <c r="AB496" s="75"/>
      <c r="AC496" s="75"/>
      <c r="AD496" s="75"/>
      <c r="AE496" s="75"/>
    </row>
    <row r="497" spans="1:31" ht="16.2" thickBot="1" x14ac:dyDescent="0.35">
      <c r="A497" s="69"/>
      <c r="B497" s="162"/>
      <c r="C497" s="152"/>
      <c r="D497" s="69"/>
      <c r="E497" s="69"/>
      <c r="F497" s="69"/>
      <c r="G497" s="69"/>
      <c r="H497" s="69"/>
      <c r="I497" s="69"/>
      <c r="J497" s="69"/>
      <c r="K497" s="69"/>
      <c r="L497" s="69"/>
      <c r="M497" s="69"/>
      <c r="N497" s="75"/>
      <c r="O497" s="75"/>
      <c r="P497" s="75"/>
      <c r="Q497" s="75"/>
      <c r="R497" s="75"/>
      <c r="S497" s="75"/>
      <c r="T497" s="75"/>
      <c r="U497" s="75"/>
      <c r="V497" s="75"/>
      <c r="W497" s="75"/>
      <c r="X497" s="75"/>
      <c r="Y497" s="75"/>
      <c r="Z497" s="75"/>
      <c r="AA497" s="75"/>
      <c r="AB497" s="75"/>
      <c r="AC497" s="75"/>
      <c r="AD497" s="75"/>
      <c r="AE497" s="75"/>
    </row>
    <row r="498" spans="1:31" ht="16.2" thickBot="1" x14ac:dyDescent="0.35">
      <c r="A498" s="69"/>
      <c r="B498" s="162"/>
      <c r="C498" s="152"/>
      <c r="D498" s="69"/>
      <c r="E498" s="69"/>
      <c r="F498" s="69"/>
      <c r="G498" s="69"/>
      <c r="H498" s="69"/>
      <c r="I498" s="69"/>
      <c r="J498" s="69"/>
      <c r="K498" s="69"/>
      <c r="L498" s="69"/>
      <c r="M498" s="69"/>
      <c r="N498" s="75"/>
      <c r="O498" s="75"/>
      <c r="P498" s="75"/>
      <c r="Q498" s="75"/>
      <c r="R498" s="75"/>
      <c r="S498" s="75"/>
      <c r="T498" s="75"/>
      <c r="U498" s="75"/>
      <c r="V498" s="75"/>
      <c r="W498" s="75"/>
      <c r="X498" s="75"/>
      <c r="Y498" s="75"/>
      <c r="Z498" s="75"/>
      <c r="AA498" s="75"/>
      <c r="AB498" s="75"/>
      <c r="AC498" s="75"/>
      <c r="AD498" s="75"/>
      <c r="AE498" s="75"/>
    </row>
    <row r="499" spans="1:31" ht="16.2" thickBot="1" x14ac:dyDescent="0.35">
      <c r="A499" s="69"/>
      <c r="B499" s="162"/>
      <c r="C499" s="152"/>
      <c r="D499" s="69"/>
      <c r="E499" s="69"/>
      <c r="F499" s="69"/>
      <c r="G499" s="69"/>
      <c r="H499" s="69"/>
      <c r="I499" s="69"/>
      <c r="J499" s="69"/>
      <c r="K499" s="69"/>
      <c r="L499" s="69"/>
      <c r="M499" s="69"/>
      <c r="N499" s="75"/>
      <c r="O499" s="75"/>
      <c r="P499" s="75"/>
      <c r="Q499" s="75"/>
      <c r="R499" s="75"/>
      <c r="S499" s="75"/>
      <c r="T499" s="75"/>
      <c r="U499" s="75"/>
      <c r="V499" s="75"/>
      <c r="W499" s="75"/>
      <c r="X499" s="75"/>
      <c r="Y499" s="75"/>
      <c r="Z499" s="75"/>
      <c r="AA499" s="75"/>
      <c r="AB499" s="75"/>
      <c r="AC499" s="75"/>
      <c r="AD499" s="75"/>
      <c r="AE499" s="75"/>
    </row>
    <row r="500" spans="1:31" ht="16.2" thickBot="1" x14ac:dyDescent="0.35">
      <c r="A500" s="69"/>
      <c r="B500" s="162"/>
      <c r="C500" s="152"/>
      <c r="D500" s="69"/>
      <c r="E500" s="69"/>
      <c r="F500" s="69"/>
      <c r="G500" s="69"/>
      <c r="H500" s="69"/>
      <c r="I500" s="69"/>
      <c r="J500" s="69"/>
      <c r="K500" s="69"/>
      <c r="L500" s="69"/>
      <c r="M500" s="69"/>
      <c r="N500" s="75"/>
      <c r="O500" s="75"/>
      <c r="P500" s="75"/>
      <c r="Q500" s="75"/>
      <c r="R500" s="75"/>
      <c r="S500" s="75"/>
      <c r="T500" s="75"/>
      <c r="U500" s="75"/>
      <c r="V500" s="75"/>
      <c r="W500" s="75"/>
      <c r="X500" s="75"/>
      <c r="Y500" s="75"/>
      <c r="Z500" s="75"/>
      <c r="AA500" s="75"/>
      <c r="AB500" s="75"/>
      <c r="AC500" s="75"/>
      <c r="AD500" s="75"/>
      <c r="AE500" s="75"/>
    </row>
    <row r="501" spans="1:31" ht="16.2" thickBot="1" x14ac:dyDescent="0.35">
      <c r="A501" s="69"/>
      <c r="B501" s="162"/>
      <c r="C501" s="152"/>
      <c r="D501" s="69"/>
      <c r="E501" s="69"/>
      <c r="F501" s="69"/>
      <c r="G501" s="69"/>
      <c r="H501" s="69"/>
      <c r="I501" s="69"/>
      <c r="J501" s="69"/>
      <c r="K501" s="69"/>
      <c r="L501" s="69"/>
      <c r="M501" s="69"/>
      <c r="N501" s="75"/>
      <c r="O501" s="75"/>
      <c r="P501" s="75"/>
      <c r="Q501" s="75"/>
      <c r="R501" s="75"/>
      <c r="S501" s="75"/>
      <c r="T501" s="75"/>
      <c r="U501" s="75"/>
      <c r="V501" s="75"/>
      <c r="W501" s="75"/>
      <c r="X501" s="75"/>
      <c r="Y501" s="75"/>
      <c r="Z501" s="75"/>
      <c r="AA501" s="75"/>
      <c r="AB501" s="75"/>
      <c r="AC501" s="75"/>
      <c r="AD501" s="75"/>
      <c r="AE501" s="75"/>
    </row>
    <row r="502" spans="1:31" ht="16.2" thickBot="1" x14ac:dyDescent="0.35">
      <c r="A502" s="69"/>
      <c r="B502" s="162"/>
      <c r="C502" s="152"/>
      <c r="D502" s="69"/>
      <c r="E502" s="69"/>
      <c r="F502" s="69"/>
      <c r="G502" s="69"/>
      <c r="H502" s="69"/>
      <c r="I502" s="69"/>
      <c r="J502" s="69"/>
      <c r="K502" s="69"/>
      <c r="L502" s="69"/>
      <c r="M502" s="69"/>
      <c r="N502" s="75"/>
      <c r="O502" s="75"/>
      <c r="P502" s="75"/>
      <c r="Q502" s="75"/>
      <c r="R502" s="75"/>
      <c r="S502" s="75"/>
      <c r="T502" s="75"/>
      <c r="U502" s="75"/>
      <c r="V502" s="75"/>
      <c r="W502" s="75"/>
      <c r="X502" s="75"/>
      <c r="Y502" s="75"/>
      <c r="Z502" s="75"/>
      <c r="AA502" s="75"/>
      <c r="AB502" s="75"/>
      <c r="AC502" s="75"/>
      <c r="AD502" s="75"/>
      <c r="AE502" s="75"/>
    </row>
    <row r="503" spans="1:31" ht="16.2" thickBot="1" x14ac:dyDescent="0.35">
      <c r="A503" s="69"/>
      <c r="B503" s="162"/>
      <c r="C503" s="152"/>
      <c r="D503" s="69"/>
      <c r="E503" s="69"/>
      <c r="F503" s="69"/>
      <c r="G503" s="69"/>
      <c r="H503" s="69"/>
      <c r="I503" s="69"/>
      <c r="J503" s="69"/>
      <c r="K503" s="69"/>
      <c r="L503" s="69"/>
      <c r="M503" s="69"/>
      <c r="N503" s="75"/>
      <c r="O503" s="75"/>
      <c r="P503" s="75"/>
      <c r="Q503" s="75"/>
      <c r="R503" s="75"/>
      <c r="S503" s="75"/>
      <c r="T503" s="75"/>
      <c r="U503" s="75"/>
      <c r="V503" s="75"/>
      <c r="W503" s="75"/>
      <c r="X503" s="75"/>
      <c r="Y503" s="75"/>
      <c r="Z503" s="75"/>
      <c r="AA503" s="75"/>
      <c r="AB503" s="75"/>
      <c r="AC503" s="75"/>
      <c r="AD503" s="75"/>
      <c r="AE503" s="75"/>
    </row>
    <row r="504" spans="1:31" ht="16.2" thickBot="1" x14ac:dyDescent="0.35">
      <c r="A504" s="69"/>
      <c r="B504" s="162"/>
      <c r="C504" s="152"/>
      <c r="D504" s="69"/>
      <c r="E504" s="69"/>
      <c r="F504" s="69"/>
      <c r="G504" s="69"/>
      <c r="H504" s="69"/>
      <c r="I504" s="69"/>
      <c r="J504" s="69"/>
      <c r="K504" s="69"/>
      <c r="L504" s="69"/>
      <c r="M504" s="69"/>
      <c r="N504" s="75"/>
      <c r="O504" s="75"/>
      <c r="P504" s="75"/>
      <c r="Q504" s="75"/>
      <c r="R504" s="75"/>
      <c r="S504" s="75"/>
      <c r="T504" s="75"/>
      <c r="U504" s="75"/>
      <c r="V504" s="75"/>
      <c r="W504" s="75"/>
      <c r="X504" s="75"/>
      <c r="Y504" s="75"/>
      <c r="Z504" s="75"/>
      <c r="AA504" s="75"/>
      <c r="AB504" s="75"/>
      <c r="AC504" s="75"/>
      <c r="AD504" s="75"/>
      <c r="AE504" s="75"/>
    </row>
    <row r="505" spans="1:31" ht="16.2" thickBot="1" x14ac:dyDescent="0.35">
      <c r="A505" s="69"/>
      <c r="B505" s="162"/>
      <c r="C505" s="152"/>
      <c r="D505" s="69"/>
      <c r="E505" s="69"/>
      <c r="F505" s="69"/>
      <c r="G505" s="69"/>
      <c r="H505" s="69"/>
      <c r="I505" s="69"/>
      <c r="J505" s="69"/>
      <c r="K505" s="69"/>
      <c r="L505" s="69"/>
      <c r="M505" s="69"/>
      <c r="N505" s="75"/>
      <c r="O505" s="75"/>
      <c r="P505" s="75"/>
      <c r="Q505" s="75"/>
      <c r="R505" s="75"/>
      <c r="S505" s="75"/>
      <c r="T505" s="75"/>
      <c r="U505" s="75"/>
      <c r="V505" s="75"/>
      <c r="W505" s="75"/>
      <c r="X505" s="75"/>
      <c r="Y505" s="75"/>
      <c r="Z505" s="75"/>
      <c r="AA505" s="75"/>
      <c r="AB505" s="75"/>
      <c r="AC505" s="75"/>
      <c r="AD505" s="75"/>
      <c r="AE505" s="75"/>
    </row>
    <row r="506" spans="1:31" ht="16.2" thickBot="1" x14ac:dyDescent="0.35">
      <c r="A506" s="69"/>
      <c r="B506" s="162"/>
      <c r="C506" s="152"/>
      <c r="D506" s="69"/>
      <c r="E506" s="69"/>
      <c r="F506" s="69"/>
      <c r="G506" s="69"/>
      <c r="H506" s="69"/>
      <c r="I506" s="69"/>
      <c r="J506" s="69"/>
      <c r="K506" s="69"/>
      <c r="L506" s="69"/>
      <c r="M506" s="69"/>
      <c r="N506" s="75"/>
      <c r="O506" s="75"/>
      <c r="P506" s="75"/>
      <c r="Q506" s="75"/>
      <c r="R506" s="75"/>
      <c r="S506" s="75"/>
      <c r="T506" s="75"/>
      <c r="U506" s="75"/>
      <c r="V506" s="75"/>
      <c r="W506" s="75"/>
      <c r="X506" s="75"/>
      <c r="Y506" s="75"/>
      <c r="Z506" s="75"/>
      <c r="AA506" s="75"/>
      <c r="AB506" s="75"/>
      <c r="AC506" s="75"/>
      <c r="AD506" s="75"/>
      <c r="AE506" s="75"/>
    </row>
    <row r="507" spans="1:31" ht="16.2" thickBot="1" x14ac:dyDescent="0.35">
      <c r="A507" s="69"/>
      <c r="B507" s="162"/>
      <c r="C507" s="152"/>
      <c r="D507" s="69"/>
      <c r="E507" s="69"/>
      <c r="F507" s="69"/>
      <c r="G507" s="69"/>
      <c r="H507" s="69"/>
      <c r="I507" s="69"/>
      <c r="J507" s="69"/>
      <c r="K507" s="69"/>
      <c r="L507" s="69"/>
      <c r="M507" s="69"/>
      <c r="N507" s="75"/>
      <c r="O507" s="75"/>
      <c r="P507" s="75"/>
      <c r="Q507" s="75"/>
      <c r="R507" s="75"/>
      <c r="S507" s="75"/>
      <c r="T507" s="75"/>
      <c r="U507" s="75"/>
      <c r="V507" s="75"/>
      <c r="W507" s="75"/>
      <c r="X507" s="75"/>
      <c r="Y507" s="75"/>
      <c r="Z507" s="75"/>
      <c r="AA507" s="75"/>
      <c r="AB507" s="75"/>
      <c r="AC507" s="75"/>
      <c r="AD507" s="75"/>
      <c r="AE507" s="75"/>
    </row>
    <row r="508" spans="1:31" ht="16.2" thickBot="1" x14ac:dyDescent="0.35">
      <c r="A508" s="69"/>
      <c r="B508" s="162"/>
      <c r="C508" s="152"/>
      <c r="D508" s="69"/>
      <c r="E508" s="69"/>
      <c r="F508" s="69"/>
      <c r="G508" s="69"/>
      <c r="H508" s="69"/>
      <c r="I508" s="69"/>
      <c r="J508" s="69"/>
      <c r="K508" s="69"/>
      <c r="L508" s="69"/>
      <c r="M508" s="69"/>
      <c r="N508" s="75"/>
      <c r="O508" s="75"/>
      <c r="P508" s="75"/>
      <c r="Q508" s="75"/>
      <c r="R508" s="75"/>
      <c r="S508" s="75"/>
      <c r="T508" s="75"/>
      <c r="U508" s="75"/>
      <c r="V508" s="75"/>
      <c r="W508" s="75"/>
      <c r="X508" s="75"/>
      <c r="Y508" s="75"/>
      <c r="Z508" s="75"/>
      <c r="AA508" s="75"/>
      <c r="AB508" s="75"/>
      <c r="AC508" s="75"/>
      <c r="AD508" s="75"/>
      <c r="AE508" s="75"/>
    </row>
    <row r="509" spans="1:31" ht="16.2" thickBot="1" x14ac:dyDescent="0.35">
      <c r="A509" s="69"/>
      <c r="B509" s="162"/>
      <c r="C509" s="152"/>
      <c r="D509" s="69"/>
      <c r="E509" s="69"/>
      <c r="F509" s="69"/>
      <c r="G509" s="69"/>
      <c r="H509" s="69"/>
      <c r="I509" s="69"/>
      <c r="J509" s="69"/>
      <c r="K509" s="69"/>
      <c r="L509" s="69"/>
      <c r="M509" s="69"/>
      <c r="N509" s="75"/>
      <c r="O509" s="75"/>
      <c r="P509" s="75"/>
      <c r="Q509" s="75"/>
      <c r="R509" s="75"/>
      <c r="S509" s="75"/>
      <c r="T509" s="75"/>
      <c r="U509" s="75"/>
      <c r="V509" s="75"/>
      <c r="W509" s="75"/>
      <c r="X509" s="75"/>
      <c r="Y509" s="75"/>
      <c r="Z509" s="75"/>
      <c r="AA509" s="75"/>
      <c r="AB509" s="75"/>
      <c r="AC509" s="75"/>
      <c r="AD509" s="75"/>
      <c r="AE509" s="75"/>
    </row>
    <row r="510" spans="1:31" ht="16.2" thickBot="1" x14ac:dyDescent="0.35">
      <c r="A510" s="69"/>
      <c r="B510" s="162"/>
      <c r="C510" s="152"/>
      <c r="D510" s="69"/>
      <c r="E510" s="69"/>
      <c r="F510" s="69"/>
      <c r="G510" s="69"/>
      <c r="H510" s="69"/>
      <c r="I510" s="69"/>
      <c r="J510" s="69"/>
      <c r="K510" s="69"/>
      <c r="L510" s="69"/>
      <c r="M510" s="69"/>
      <c r="N510" s="75"/>
      <c r="O510" s="75"/>
      <c r="P510" s="75"/>
      <c r="Q510" s="75"/>
      <c r="R510" s="75"/>
      <c r="S510" s="75"/>
      <c r="T510" s="75"/>
      <c r="U510" s="75"/>
      <c r="V510" s="75"/>
      <c r="W510" s="75"/>
      <c r="X510" s="75"/>
      <c r="Y510" s="75"/>
      <c r="Z510" s="75"/>
      <c r="AA510" s="75"/>
      <c r="AB510" s="75"/>
      <c r="AC510" s="75"/>
      <c r="AD510" s="75"/>
      <c r="AE510" s="75"/>
    </row>
    <row r="511" spans="1:31" ht="16.2" thickBot="1" x14ac:dyDescent="0.35">
      <c r="A511" s="69"/>
      <c r="B511" s="162"/>
      <c r="C511" s="152"/>
      <c r="D511" s="69"/>
      <c r="E511" s="69"/>
      <c r="F511" s="69"/>
      <c r="G511" s="69"/>
      <c r="H511" s="69"/>
      <c r="I511" s="69"/>
      <c r="J511" s="69"/>
      <c r="K511" s="69"/>
      <c r="L511" s="69"/>
      <c r="M511" s="69"/>
      <c r="N511" s="75"/>
      <c r="O511" s="75"/>
      <c r="P511" s="75"/>
      <c r="Q511" s="75"/>
      <c r="R511" s="75"/>
      <c r="S511" s="75"/>
      <c r="T511" s="75"/>
      <c r="U511" s="75"/>
      <c r="V511" s="75"/>
      <c r="W511" s="75"/>
      <c r="X511" s="75"/>
      <c r="Y511" s="75"/>
      <c r="Z511" s="75"/>
      <c r="AA511" s="75"/>
      <c r="AB511" s="75"/>
      <c r="AC511" s="75"/>
      <c r="AD511" s="75"/>
      <c r="AE511" s="75"/>
    </row>
    <row r="512" spans="1:31" ht="16.2" thickBot="1" x14ac:dyDescent="0.35">
      <c r="A512" s="69"/>
      <c r="B512" s="162"/>
      <c r="C512" s="152"/>
      <c r="D512" s="69"/>
      <c r="E512" s="69"/>
      <c r="F512" s="69"/>
      <c r="G512" s="69"/>
      <c r="H512" s="69"/>
      <c r="I512" s="69"/>
      <c r="J512" s="69"/>
      <c r="K512" s="69"/>
      <c r="L512" s="69"/>
      <c r="M512" s="69"/>
      <c r="N512" s="75"/>
      <c r="O512" s="75"/>
      <c r="P512" s="75"/>
      <c r="Q512" s="75"/>
      <c r="R512" s="75"/>
      <c r="S512" s="75"/>
      <c r="T512" s="75"/>
      <c r="U512" s="75"/>
      <c r="V512" s="75"/>
      <c r="W512" s="75"/>
      <c r="X512" s="75"/>
      <c r="Y512" s="75"/>
      <c r="Z512" s="75"/>
      <c r="AA512" s="75"/>
      <c r="AB512" s="75"/>
      <c r="AC512" s="75"/>
      <c r="AD512" s="75"/>
      <c r="AE512" s="75"/>
    </row>
    <row r="513" spans="1:31" ht="16.2" thickBot="1" x14ac:dyDescent="0.35">
      <c r="A513" s="69"/>
      <c r="B513" s="162"/>
      <c r="C513" s="152"/>
      <c r="D513" s="69"/>
      <c r="E513" s="69"/>
      <c r="F513" s="69"/>
      <c r="G513" s="69"/>
      <c r="H513" s="69"/>
      <c r="I513" s="69"/>
      <c r="J513" s="69"/>
      <c r="K513" s="69"/>
      <c r="L513" s="69"/>
      <c r="M513" s="69"/>
      <c r="N513" s="75"/>
      <c r="O513" s="75"/>
      <c r="P513" s="75"/>
      <c r="Q513" s="75"/>
      <c r="R513" s="75"/>
      <c r="S513" s="75"/>
      <c r="T513" s="75"/>
      <c r="U513" s="75"/>
      <c r="V513" s="75"/>
      <c r="W513" s="75"/>
      <c r="X513" s="75"/>
      <c r="Y513" s="75"/>
      <c r="Z513" s="75"/>
      <c r="AA513" s="75"/>
      <c r="AB513" s="75"/>
      <c r="AC513" s="75"/>
      <c r="AD513" s="75"/>
      <c r="AE513" s="75"/>
    </row>
    <row r="514" spans="1:31" ht="16.2" thickBot="1" x14ac:dyDescent="0.35">
      <c r="A514" s="69"/>
      <c r="B514" s="162"/>
      <c r="C514" s="152"/>
      <c r="D514" s="69"/>
      <c r="E514" s="69"/>
      <c r="F514" s="69"/>
      <c r="G514" s="69"/>
      <c r="H514" s="69"/>
      <c r="I514" s="69"/>
      <c r="J514" s="69"/>
      <c r="K514" s="69"/>
      <c r="L514" s="69"/>
      <c r="M514" s="69"/>
      <c r="N514" s="75"/>
      <c r="O514" s="75"/>
      <c r="P514" s="75"/>
      <c r="Q514" s="75"/>
      <c r="R514" s="75"/>
      <c r="S514" s="75"/>
      <c r="T514" s="75"/>
      <c r="U514" s="75"/>
      <c r="V514" s="75"/>
      <c r="W514" s="75"/>
      <c r="X514" s="75"/>
      <c r="Y514" s="75"/>
      <c r="Z514" s="75"/>
      <c r="AA514" s="75"/>
      <c r="AB514" s="75"/>
      <c r="AC514" s="75"/>
      <c r="AD514" s="75"/>
      <c r="AE514" s="75"/>
    </row>
    <row r="515" spans="1:31" ht="16.2" thickBot="1" x14ac:dyDescent="0.35">
      <c r="A515" s="69"/>
      <c r="B515" s="162"/>
      <c r="C515" s="152"/>
      <c r="D515" s="69"/>
      <c r="E515" s="69"/>
      <c r="F515" s="69"/>
      <c r="G515" s="69"/>
      <c r="H515" s="69"/>
      <c r="I515" s="69"/>
      <c r="J515" s="69"/>
      <c r="K515" s="69"/>
      <c r="L515" s="69"/>
      <c r="M515" s="69"/>
      <c r="N515" s="75"/>
      <c r="O515" s="75"/>
      <c r="P515" s="75"/>
      <c r="Q515" s="75"/>
      <c r="R515" s="75"/>
      <c r="S515" s="75"/>
      <c r="T515" s="75"/>
      <c r="U515" s="75"/>
      <c r="V515" s="75"/>
      <c r="W515" s="75"/>
      <c r="X515" s="75"/>
      <c r="Y515" s="75"/>
      <c r="Z515" s="75"/>
      <c r="AA515" s="75"/>
      <c r="AB515" s="75"/>
      <c r="AC515" s="75"/>
      <c r="AD515" s="75"/>
      <c r="AE515" s="75"/>
    </row>
    <row r="516" spans="1:31" ht="16.2" thickBot="1" x14ac:dyDescent="0.35">
      <c r="A516" s="69"/>
      <c r="B516" s="162"/>
      <c r="C516" s="152"/>
      <c r="D516" s="69"/>
      <c r="E516" s="69"/>
      <c r="F516" s="69"/>
      <c r="G516" s="69"/>
      <c r="H516" s="69"/>
      <c r="I516" s="69"/>
      <c r="J516" s="69"/>
      <c r="K516" s="69"/>
      <c r="L516" s="69"/>
      <c r="M516" s="69"/>
      <c r="N516" s="75"/>
      <c r="O516" s="75"/>
      <c r="P516" s="75"/>
      <c r="Q516" s="75"/>
      <c r="R516" s="75"/>
      <c r="S516" s="75"/>
      <c r="T516" s="75"/>
      <c r="U516" s="75"/>
      <c r="V516" s="75"/>
      <c r="W516" s="75"/>
      <c r="X516" s="75"/>
      <c r="Y516" s="75"/>
      <c r="Z516" s="75"/>
      <c r="AA516" s="75"/>
      <c r="AB516" s="75"/>
      <c r="AC516" s="75"/>
      <c r="AD516" s="75"/>
      <c r="AE516" s="75"/>
    </row>
    <row r="517" spans="1:31" ht="16.2" thickBot="1" x14ac:dyDescent="0.35">
      <c r="A517" s="69"/>
      <c r="B517" s="162"/>
      <c r="C517" s="152"/>
      <c r="D517" s="69"/>
      <c r="E517" s="69"/>
      <c r="F517" s="69"/>
      <c r="G517" s="69"/>
      <c r="H517" s="69"/>
      <c r="I517" s="69"/>
      <c r="J517" s="69"/>
      <c r="K517" s="69"/>
      <c r="L517" s="69"/>
      <c r="M517" s="69"/>
      <c r="N517" s="75"/>
      <c r="O517" s="75"/>
      <c r="P517" s="75"/>
      <c r="Q517" s="75"/>
      <c r="R517" s="75"/>
      <c r="S517" s="75"/>
      <c r="T517" s="75"/>
      <c r="U517" s="75"/>
      <c r="V517" s="75"/>
      <c r="W517" s="75"/>
      <c r="X517" s="75"/>
      <c r="Y517" s="75"/>
      <c r="Z517" s="75"/>
      <c r="AA517" s="75"/>
      <c r="AB517" s="75"/>
      <c r="AC517" s="75"/>
      <c r="AD517" s="75"/>
      <c r="AE517" s="75"/>
    </row>
    <row r="518" spans="1:31" ht="16.2" thickBot="1" x14ac:dyDescent="0.35">
      <c r="A518" s="69"/>
      <c r="B518" s="162"/>
      <c r="C518" s="152"/>
      <c r="D518" s="69"/>
      <c r="E518" s="69"/>
      <c r="F518" s="69"/>
      <c r="G518" s="69"/>
      <c r="H518" s="69"/>
      <c r="I518" s="69"/>
      <c r="J518" s="69"/>
      <c r="K518" s="69"/>
      <c r="L518" s="69"/>
      <c r="M518" s="69"/>
      <c r="N518" s="75"/>
      <c r="O518" s="75"/>
      <c r="P518" s="75"/>
      <c r="Q518" s="75"/>
      <c r="R518" s="75"/>
      <c r="S518" s="75"/>
      <c r="T518" s="75"/>
      <c r="U518" s="75"/>
      <c r="V518" s="75"/>
      <c r="W518" s="75"/>
      <c r="X518" s="75"/>
      <c r="Y518" s="75"/>
      <c r="Z518" s="75"/>
      <c r="AA518" s="75"/>
      <c r="AB518" s="75"/>
      <c r="AC518" s="75"/>
      <c r="AD518" s="75"/>
      <c r="AE518" s="75"/>
    </row>
    <row r="519" spans="1:31" ht="16.2" thickBot="1" x14ac:dyDescent="0.35">
      <c r="A519" s="69"/>
      <c r="B519" s="162"/>
      <c r="C519" s="152"/>
      <c r="D519" s="69"/>
      <c r="E519" s="69"/>
      <c r="F519" s="69"/>
      <c r="G519" s="69"/>
      <c r="H519" s="69"/>
      <c r="I519" s="69"/>
      <c r="J519" s="69"/>
      <c r="K519" s="69"/>
      <c r="L519" s="69"/>
      <c r="M519" s="69"/>
      <c r="N519" s="75"/>
      <c r="O519" s="75"/>
      <c r="P519" s="75"/>
      <c r="Q519" s="75"/>
      <c r="R519" s="75"/>
      <c r="S519" s="75"/>
      <c r="T519" s="75"/>
      <c r="U519" s="75"/>
      <c r="V519" s="75"/>
      <c r="W519" s="75"/>
      <c r="X519" s="75"/>
      <c r="Y519" s="75"/>
      <c r="Z519" s="75"/>
      <c r="AA519" s="75"/>
      <c r="AB519" s="75"/>
      <c r="AC519" s="75"/>
      <c r="AD519" s="75"/>
      <c r="AE519" s="75"/>
    </row>
    <row r="520" spans="1:31" ht="16.2" thickBot="1" x14ac:dyDescent="0.35">
      <c r="A520" s="69"/>
      <c r="B520" s="162"/>
      <c r="C520" s="152"/>
      <c r="D520" s="69"/>
      <c r="E520" s="69"/>
      <c r="F520" s="69"/>
      <c r="G520" s="69"/>
      <c r="H520" s="69"/>
      <c r="I520" s="69"/>
      <c r="J520" s="69"/>
      <c r="K520" s="69"/>
      <c r="L520" s="69"/>
      <c r="M520" s="69"/>
      <c r="N520" s="75"/>
      <c r="O520" s="75"/>
      <c r="P520" s="75"/>
      <c r="Q520" s="75"/>
      <c r="R520" s="75"/>
      <c r="S520" s="75"/>
      <c r="T520" s="75"/>
      <c r="U520" s="75"/>
      <c r="V520" s="75"/>
      <c r="W520" s="75"/>
      <c r="X520" s="75"/>
      <c r="Y520" s="75"/>
      <c r="Z520" s="75"/>
      <c r="AA520" s="75"/>
      <c r="AB520" s="75"/>
      <c r="AC520" s="75"/>
      <c r="AD520" s="75"/>
      <c r="AE520" s="75"/>
    </row>
    <row r="521" spans="1:31" ht="16.2" thickBot="1" x14ac:dyDescent="0.35">
      <c r="A521" s="69"/>
      <c r="B521" s="162"/>
      <c r="C521" s="152"/>
      <c r="D521" s="69"/>
      <c r="E521" s="69"/>
      <c r="F521" s="69"/>
      <c r="G521" s="69"/>
      <c r="H521" s="69"/>
      <c r="I521" s="69"/>
      <c r="J521" s="69"/>
      <c r="K521" s="69"/>
      <c r="L521" s="69"/>
      <c r="M521" s="69"/>
      <c r="N521" s="75"/>
      <c r="O521" s="75"/>
      <c r="P521" s="75"/>
      <c r="Q521" s="75"/>
      <c r="R521" s="75"/>
      <c r="S521" s="75"/>
      <c r="T521" s="75"/>
      <c r="U521" s="75"/>
      <c r="V521" s="75"/>
      <c r="W521" s="75"/>
      <c r="X521" s="75"/>
      <c r="Y521" s="75"/>
      <c r="Z521" s="75"/>
      <c r="AA521" s="75"/>
      <c r="AB521" s="75"/>
      <c r="AC521" s="75"/>
      <c r="AD521" s="75"/>
      <c r="AE521" s="75"/>
    </row>
    <row r="522" spans="1:31" ht="16.2" thickBot="1" x14ac:dyDescent="0.35">
      <c r="A522" s="69"/>
      <c r="B522" s="162"/>
      <c r="C522" s="152"/>
      <c r="D522" s="69"/>
      <c r="E522" s="69"/>
      <c r="F522" s="69"/>
      <c r="G522" s="69"/>
      <c r="H522" s="69"/>
      <c r="I522" s="69"/>
      <c r="J522" s="69"/>
      <c r="K522" s="69"/>
      <c r="L522" s="69"/>
      <c r="M522" s="69"/>
      <c r="N522" s="75"/>
      <c r="O522" s="75"/>
      <c r="P522" s="75"/>
      <c r="Q522" s="75"/>
      <c r="R522" s="75"/>
      <c r="S522" s="75"/>
      <c r="T522" s="75"/>
      <c r="U522" s="75"/>
      <c r="V522" s="75"/>
      <c r="W522" s="75"/>
      <c r="X522" s="75"/>
      <c r="Y522" s="75"/>
      <c r="Z522" s="75"/>
      <c r="AA522" s="75"/>
      <c r="AB522" s="75"/>
      <c r="AC522" s="75"/>
      <c r="AD522" s="75"/>
      <c r="AE522" s="75"/>
    </row>
    <row r="523" spans="1:31" ht="16.2" thickBot="1" x14ac:dyDescent="0.35">
      <c r="A523" s="69"/>
      <c r="B523" s="162"/>
      <c r="C523" s="152"/>
      <c r="D523" s="69"/>
      <c r="E523" s="69"/>
      <c r="F523" s="69"/>
      <c r="G523" s="69"/>
      <c r="H523" s="69"/>
      <c r="I523" s="69"/>
      <c r="J523" s="69"/>
      <c r="K523" s="69"/>
      <c r="L523" s="69"/>
      <c r="M523" s="69"/>
      <c r="N523" s="75"/>
      <c r="O523" s="75"/>
      <c r="P523" s="75"/>
      <c r="Q523" s="75"/>
      <c r="R523" s="75"/>
      <c r="S523" s="75"/>
      <c r="T523" s="75"/>
      <c r="U523" s="75"/>
      <c r="V523" s="75"/>
      <c r="W523" s="75"/>
      <c r="X523" s="75"/>
      <c r="Y523" s="75"/>
      <c r="Z523" s="75"/>
      <c r="AA523" s="75"/>
      <c r="AB523" s="75"/>
      <c r="AC523" s="75"/>
      <c r="AD523" s="75"/>
      <c r="AE523" s="75"/>
    </row>
    <row r="524" spans="1:31" ht="16.2" thickBot="1" x14ac:dyDescent="0.35">
      <c r="A524" s="69"/>
      <c r="B524" s="162"/>
      <c r="C524" s="152"/>
      <c r="D524" s="69"/>
      <c r="E524" s="69"/>
      <c r="F524" s="69"/>
      <c r="G524" s="69"/>
      <c r="H524" s="69"/>
      <c r="I524" s="69"/>
      <c r="J524" s="69"/>
      <c r="K524" s="69"/>
      <c r="L524" s="69"/>
      <c r="M524" s="69"/>
      <c r="N524" s="75"/>
      <c r="O524" s="75"/>
      <c r="P524" s="75"/>
      <c r="Q524" s="75"/>
      <c r="R524" s="75"/>
      <c r="S524" s="75"/>
      <c r="T524" s="75"/>
      <c r="U524" s="75"/>
      <c r="V524" s="75"/>
      <c r="W524" s="75"/>
      <c r="X524" s="75"/>
      <c r="Y524" s="75"/>
      <c r="Z524" s="75"/>
      <c r="AA524" s="75"/>
      <c r="AB524" s="75"/>
      <c r="AC524" s="75"/>
      <c r="AD524" s="75"/>
      <c r="AE524" s="75"/>
    </row>
    <row r="525" spans="1:31" ht="16.2" thickBot="1" x14ac:dyDescent="0.35">
      <c r="A525" s="69"/>
      <c r="B525" s="162"/>
      <c r="C525" s="152"/>
      <c r="D525" s="69"/>
      <c r="E525" s="69"/>
      <c r="F525" s="69"/>
      <c r="G525" s="69"/>
      <c r="H525" s="69"/>
      <c r="I525" s="69"/>
      <c r="J525" s="69"/>
      <c r="K525" s="69"/>
      <c r="L525" s="69"/>
      <c r="M525" s="69"/>
      <c r="N525" s="75"/>
      <c r="O525" s="75"/>
      <c r="P525" s="75"/>
      <c r="Q525" s="75"/>
      <c r="R525" s="75"/>
      <c r="S525" s="75"/>
      <c r="T525" s="75"/>
      <c r="U525" s="75"/>
      <c r="V525" s="75"/>
      <c r="W525" s="75"/>
      <c r="X525" s="75"/>
      <c r="Y525" s="75"/>
      <c r="Z525" s="75"/>
      <c r="AA525" s="75"/>
      <c r="AB525" s="75"/>
      <c r="AC525" s="75"/>
      <c r="AD525" s="75"/>
      <c r="AE525" s="75"/>
    </row>
    <row r="526" spans="1:31" ht="16.2" thickBot="1" x14ac:dyDescent="0.35">
      <c r="A526" s="69"/>
      <c r="B526" s="162"/>
      <c r="C526" s="152"/>
      <c r="D526" s="69"/>
      <c r="E526" s="69"/>
      <c r="F526" s="69"/>
      <c r="G526" s="69"/>
      <c r="H526" s="69"/>
      <c r="I526" s="69"/>
      <c r="J526" s="69"/>
      <c r="K526" s="69"/>
      <c r="L526" s="69"/>
      <c r="M526" s="69"/>
      <c r="N526" s="75"/>
      <c r="O526" s="75"/>
      <c r="P526" s="75"/>
      <c r="Q526" s="75"/>
      <c r="R526" s="75"/>
      <c r="S526" s="75"/>
      <c r="T526" s="75"/>
      <c r="U526" s="75"/>
      <c r="V526" s="75"/>
      <c r="W526" s="75"/>
      <c r="X526" s="75"/>
      <c r="Y526" s="75"/>
      <c r="Z526" s="75"/>
      <c r="AA526" s="75"/>
      <c r="AB526" s="75"/>
      <c r="AC526" s="75"/>
      <c r="AD526" s="75"/>
      <c r="AE526" s="75"/>
    </row>
    <row r="527" spans="1:31" ht="16.2" thickBot="1" x14ac:dyDescent="0.35">
      <c r="A527" s="69"/>
      <c r="B527" s="162"/>
      <c r="C527" s="152"/>
      <c r="D527" s="69"/>
      <c r="E527" s="69"/>
      <c r="F527" s="69"/>
      <c r="G527" s="69"/>
      <c r="H527" s="69"/>
      <c r="I527" s="69"/>
      <c r="J527" s="69"/>
      <c r="K527" s="69"/>
      <c r="L527" s="69"/>
      <c r="M527" s="69"/>
      <c r="N527" s="75"/>
      <c r="O527" s="75"/>
      <c r="P527" s="75"/>
      <c r="Q527" s="75"/>
      <c r="R527" s="75"/>
      <c r="S527" s="75"/>
      <c r="T527" s="75"/>
      <c r="U527" s="75"/>
      <c r="V527" s="75"/>
      <c r="W527" s="75"/>
      <c r="X527" s="75"/>
      <c r="Y527" s="75"/>
      <c r="Z527" s="75"/>
      <c r="AA527" s="75"/>
      <c r="AB527" s="75"/>
      <c r="AC527" s="75"/>
      <c r="AD527" s="75"/>
      <c r="AE527" s="75"/>
    </row>
    <row r="528" spans="1:31" ht="16.2" thickBot="1" x14ac:dyDescent="0.35">
      <c r="A528" s="69"/>
      <c r="B528" s="162"/>
      <c r="C528" s="152"/>
      <c r="D528" s="69"/>
      <c r="E528" s="69"/>
      <c r="F528" s="69"/>
      <c r="G528" s="69"/>
      <c r="H528" s="69"/>
      <c r="I528" s="69"/>
      <c r="J528" s="69"/>
      <c r="K528" s="69"/>
      <c r="L528" s="69"/>
      <c r="M528" s="69"/>
      <c r="N528" s="75"/>
      <c r="O528" s="75"/>
      <c r="P528" s="75"/>
      <c r="Q528" s="75"/>
      <c r="R528" s="75"/>
      <c r="S528" s="75"/>
      <c r="T528" s="75"/>
      <c r="U528" s="75"/>
      <c r="V528" s="75"/>
      <c r="W528" s="75"/>
      <c r="X528" s="75"/>
      <c r="Y528" s="75"/>
      <c r="Z528" s="75"/>
      <c r="AA528" s="75"/>
      <c r="AB528" s="75"/>
      <c r="AC528" s="75"/>
      <c r="AD528" s="75"/>
      <c r="AE528" s="75"/>
    </row>
    <row r="529" spans="1:31" ht="16.2" thickBot="1" x14ac:dyDescent="0.35">
      <c r="A529" s="69"/>
      <c r="B529" s="162"/>
      <c r="C529" s="152"/>
      <c r="D529" s="69"/>
      <c r="E529" s="69"/>
      <c r="F529" s="69"/>
      <c r="G529" s="69"/>
      <c r="H529" s="69"/>
      <c r="I529" s="69"/>
      <c r="J529" s="69"/>
      <c r="K529" s="69"/>
      <c r="L529" s="69"/>
      <c r="M529" s="69"/>
      <c r="N529" s="75"/>
      <c r="O529" s="75"/>
      <c r="P529" s="75"/>
      <c r="Q529" s="75"/>
      <c r="R529" s="75"/>
      <c r="S529" s="75"/>
      <c r="T529" s="75"/>
      <c r="U529" s="75"/>
      <c r="V529" s="75"/>
      <c r="W529" s="75"/>
      <c r="X529" s="75"/>
      <c r="Y529" s="75"/>
      <c r="Z529" s="75"/>
      <c r="AA529" s="75"/>
      <c r="AB529" s="75"/>
      <c r="AC529" s="75"/>
      <c r="AD529" s="75"/>
      <c r="AE529" s="75"/>
    </row>
    <row r="530" spans="1:31" ht="16.2" thickBot="1" x14ac:dyDescent="0.35">
      <c r="A530" s="69"/>
      <c r="B530" s="162"/>
      <c r="C530" s="152"/>
      <c r="D530" s="69"/>
      <c r="E530" s="69"/>
      <c r="F530" s="69"/>
      <c r="G530" s="69"/>
      <c r="H530" s="69"/>
      <c r="I530" s="69"/>
      <c r="J530" s="69"/>
      <c r="K530" s="69"/>
      <c r="L530" s="69"/>
      <c r="M530" s="69"/>
      <c r="N530" s="75"/>
      <c r="O530" s="75"/>
      <c r="P530" s="75"/>
      <c r="Q530" s="75"/>
      <c r="R530" s="75"/>
      <c r="S530" s="75"/>
      <c r="T530" s="75"/>
      <c r="U530" s="75"/>
      <c r="V530" s="75"/>
      <c r="W530" s="75"/>
      <c r="X530" s="75"/>
      <c r="Y530" s="75"/>
      <c r="Z530" s="75"/>
      <c r="AA530" s="75"/>
      <c r="AB530" s="75"/>
      <c r="AC530" s="75"/>
      <c r="AD530" s="75"/>
      <c r="AE530" s="75"/>
    </row>
    <row r="531" spans="1:31" ht="16.2" thickBot="1" x14ac:dyDescent="0.35">
      <c r="A531" s="69"/>
      <c r="B531" s="162"/>
      <c r="C531" s="152"/>
      <c r="D531" s="69"/>
      <c r="E531" s="69"/>
      <c r="F531" s="69"/>
      <c r="G531" s="69"/>
      <c r="H531" s="69"/>
      <c r="I531" s="69"/>
      <c r="J531" s="69"/>
      <c r="K531" s="69"/>
      <c r="L531" s="69"/>
      <c r="M531" s="69"/>
      <c r="N531" s="75"/>
      <c r="O531" s="75"/>
      <c r="P531" s="75"/>
      <c r="Q531" s="75"/>
      <c r="R531" s="75"/>
      <c r="S531" s="75"/>
      <c r="T531" s="75"/>
      <c r="U531" s="75"/>
      <c r="V531" s="75"/>
      <c r="W531" s="75"/>
      <c r="X531" s="75"/>
      <c r="Y531" s="75"/>
      <c r="Z531" s="75"/>
      <c r="AA531" s="75"/>
      <c r="AB531" s="75"/>
      <c r="AC531" s="75"/>
      <c r="AD531" s="75"/>
      <c r="AE531" s="75"/>
    </row>
    <row r="532" spans="1:31" ht="16.2" thickBot="1" x14ac:dyDescent="0.35">
      <c r="A532" s="69"/>
      <c r="B532" s="162"/>
      <c r="C532" s="152"/>
      <c r="D532" s="69"/>
      <c r="E532" s="69"/>
      <c r="F532" s="69"/>
      <c r="G532" s="69"/>
      <c r="H532" s="69"/>
      <c r="I532" s="69"/>
      <c r="J532" s="69"/>
      <c r="K532" s="69"/>
      <c r="L532" s="69"/>
      <c r="M532" s="69"/>
      <c r="N532" s="75"/>
      <c r="O532" s="75"/>
      <c r="P532" s="75"/>
      <c r="Q532" s="75"/>
      <c r="R532" s="75"/>
      <c r="S532" s="75"/>
      <c r="T532" s="75"/>
      <c r="U532" s="75"/>
      <c r="V532" s="75"/>
      <c r="W532" s="75"/>
      <c r="X532" s="75"/>
      <c r="Y532" s="75"/>
      <c r="Z532" s="75"/>
      <c r="AA532" s="75"/>
      <c r="AB532" s="75"/>
      <c r="AC532" s="75"/>
      <c r="AD532" s="75"/>
      <c r="AE532" s="75"/>
    </row>
    <row r="533" spans="1:31" ht="16.2" thickBot="1" x14ac:dyDescent="0.35">
      <c r="A533" s="69"/>
      <c r="B533" s="162"/>
      <c r="C533" s="152"/>
      <c r="D533" s="69"/>
      <c r="E533" s="69"/>
      <c r="F533" s="69"/>
      <c r="G533" s="69"/>
      <c r="H533" s="69"/>
      <c r="I533" s="69"/>
      <c r="J533" s="69"/>
      <c r="K533" s="69"/>
      <c r="L533" s="69"/>
      <c r="M533" s="69"/>
      <c r="N533" s="75"/>
      <c r="O533" s="75"/>
      <c r="P533" s="75"/>
      <c r="Q533" s="75"/>
      <c r="R533" s="75"/>
      <c r="S533" s="75"/>
      <c r="T533" s="75"/>
      <c r="U533" s="75"/>
      <c r="V533" s="75"/>
      <c r="W533" s="75"/>
      <c r="X533" s="75"/>
      <c r="Y533" s="75"/>
      <c r="Z533" s="75"/>
      <c r="AA533" s="75"/>
      <c r="AB533" s="75"/>
      <c r="AC533" s="75"/>
      <c r="AD533" s="75"/>
      <c r="AE533" s="75"/>
    </row>
    <row r="534" spans="1:31" ht="16.2" thickBot="1" x14ac:dyDescent="0.35">
      <c r="A534" s="69"/>
      <c r="B534" s="162"/>
      <c r="C534" s="152"/>
      <c r="D534" s="69"/>
      <c r="E534" s="69"/>
      <c r="F534" s="69"/>
      <c r="G534" s="69"/>
      <c r="H534" s="69"/>
      <c r="I534" s="69"/>
      <c r="J534" s="69"/>
      <c r="K534" s="69"/>
      <c r="L534" s="69"/>
      <c r="M534" s="69"/>
      <c r="N534" s="75"/>
      <c r="O534" s="75"/>
      <c r="P534" s="75"/>
      <c r="Q534" s="75"/>
      <c r="R534" s="75"/>
      <c r="S534" s="75"/>
      <c r="T534" s="75"/>
      <c r="U534" s="75"/>
      <c r="V534" s="75"/>
      <c r="W534" s="75"/>
      <c r="X534" s="75"/>
      <c r="Y534" s="75"/>
      <c r="Z534" s="75"/>
      <c r="AA534" s="75"/>
      <c r="AB534" s="75"/>
      <c r="AC534" s="75"/>
      <c r="AD534" s="75"/>
      <c r="AE534" s="75"/>
    </row>
    <row r="535" spans="1:31" ht="16.2" thickBot="1" x14ac:dyDescent="0.35">
      <c r="A535" s="69"/>
      <c r="B535" s="162"/>
      <c r="C535" s="152"/>
      <c r="D535" s="69"/>
      <c r="E535" s="69"/>
      <c r="F535" s="69"/>
      <c r="G535" s="69"/>
      <c r="H535" s="69"/>
      <c r="I535" s="69"/>
      <c r="J535" s="69"/>
      <c r="K535" s="69"/>
      <c r="L535" s="69"/>
      <c r="M535" s="69"/>
      <c r="N535" s="75"/>
      <c r="O535" s="75"/>
      <c r="P535" s="75"/>
      <c r="Q535" s="75"/>
      <c r="R535" s="75"/>
      <c r="S535" s="75"/>
      <c r="T535" s="75"/>
      <c r="U535" s="75"/>
      <c r="V535" s="75"/>
      <c r="W535" s="75"/>
      <c r="X535" s="75"/>
      <c r="Y535" s="75"/>
      <c r="Z535" s="75"/>
      <c r="AA535" s="75"/>
      <c r="AB535" s="75"/>
      <c r="AC535" s="75"/>
      <c r="AD535" s="75"/>
      <c r="AE535" s="75"/>
    </row>
    <row r="536" spans="1:31" ht="16.2" thickBot="1" x14ac:dyDescent="0.35">
      <c r="A536" s="69"/>
      <c r="B536" s="162"/>
      <c r="C536" s="152"/>
      <c r="D536" s="69"/>
      <c r="E536" s="69"/>
      <c r="F536" s="69"/>
      <c r="G536" s="69"/>
      <c r="H536" s="69"/>
      <c r="I536" s="69"/>
      <c r="J536" s="69"/>
      <c r="K536" s="69"/>
      <c r="L536" s="69"/>
      <c r="M536" s="69"/>
      <c r="N536" s="75"/>
      <c r="O536" s="75"/>
      <c r="P536" s="75"/>
      <c r="Q536" s="75"/>
      <c r="R536" s="75"/>
      <c r="S536" s="75"/>
      <c r="T536" s="75"/>
      <c r="U536" s="75"/>
      <c r="V536" s="75"/>
      <c r="W536" s="75"/>
      <c r="X536" s="75"/>
      <c r="Y536" s="75"/>
      <c r="Z536" s="75"/>
      <c r="AA536" s="75"/>
      <c r="AB536" s="75"/>
      <c r="AC536" s="75"/>
      <c r="AD536" s="75"/>
      <c r="AE536" s="75"/>
    </row>
    <row r="537" spans="1:31" ht="16.2" thickBot="1" x14ac:dyDescent="0.35">
      <c r="A537" s="69"/>
      <c r="B537" s="162"/>
      <c r="C537" s="152"/>
      <c r="D537" s="69"/>
      <c r="E537" s="69"/>
      <c r="F537" s="69"/>
      <c r="G537" s="69"/>
      <c r="H537" s="69"/>
      <c r="I537" s="69"/>
      <c r="J537" s="69"/>
      <c r="K537" s="69"/>
      <c r="L537" s="69"/>
      <c r="M537" s="69"/>
      <c r="N537" s="75"/>
      <c r="O537" s="75"/>
      <c r="P537" s="75"/>
      <c r="Q537" s="75"/>
      <c r="R537" s="75"/>
      <c r="S537" s="75"/>
      <c r="T537" s="75"/>
      <c r="U537" s="75"/>
      <c r="V537" s="75"/>
      <c r="W537" s="75"/>
      <c r="X537" s="75"/>
      <c r="Y537" s="75"/>
      <c r="Z537" s="75"/>
      <c r="AA537" s="75"/>
      <c r="AB537" s="75"/>
      <c r="AC537" s="75"/>
      <c r="AD537" s="75"/>
      <c r="AE537" s="75"/>
    </row>
    <row r="538" spans="1:31" ht="16.2" thickBot="1" x14ac:dyDescent="0.35">
      <c r="A538" s="69"/>
      <c r="B538" s="162"/>
      <c r="C538" s="152"/>
      <c r="D538" s="69"/>
      <c r="E538" s="69"/>
      <c r="F538" s="69"/>
      <c r="G538" s="69"/>
      <c r="H538" s="69"/>
      <c r="I538" s="69"/>
      <c r="J538" s="69"/>
      <c r="K538" s="69"/>
      <c r="L538" s="69"/>
      <c r="M538" s="69"/>
      <c r="N538" s="75"/>
      <c r="O538" s="75"/>
      <c r="P538" s="75"/>
      <c r="Q538" s="75"/>
      <c r="R538" s="75"/>
      <c r="S538" s="75"/>
      <c r="T538" s="75"/>
      <c r="U538" s="75"/>
      <c r="V538" s="75"/>
      <c r="W538" s="75"/>
      <c r="X538" s="75"/>
      <c r="Y538" s="75"/>
      <c r="Z538" s="75"/>
      <c r="AA538" s="75"/>
      <c r="AB538" s="75"/>
      <c r="AC538" s="75"/>
      <c r="AD538" s="75"/>
      <c r="AE538" s="75"/>
    </row>
    <row r="539" spans="1:31" ht="16.2" thickBot="1" x14ac:dyDescent="0.35">
      <c r="A539" s="69"/>
      <c r="B539" s="162"/>
      <c r="C539" s="152"/>
      <c r="D539" s="69"/>
      <c r="E539" s="69"/>
      <c r="F539" s="69"/>
      <c r="G539" s="69"/>
      <c r="H539" s="69"/>
      <c r="I539" s="69"/>
      <c r="J539" s="69"/>
      <c r="K539" s="69"/>
      <c r="L539" s="69"/>
      <c r="M539" s="69"/>
      <c r="N539" s="75"/>
      <c r="O539" s="75"/>
      <c r="P539" s="75"/>
      <c r="Q539" s="75"/>
      <c r="R539" s="75"/>
      <c r="S539" s="75"/>
      <c r="T539" s="75"/>
      <c r="U539" s="75"/>
      <c r="V539" s="75"/>
      <c r="W539" s="75"/>
      <c r="X539" s="75"/>
      <c r="Y539" s="75"/>
      <c r="Z539" s="75"/>
      <c r="AA539" s="75"/>
      <c r="AB539" s="75"/>
      <c r="AC539" s="75"/>
      <c r="AD539" s="75"/>
      <c r="AE539" s="75"/>
    </row>
    <row r="540" spans="1:31" ht="16.2" thickBot="1" x14ac:dyDescent="0.35">
      <c r="A540" s="69"/>
      <c r="B540" s="162"/>
      <c r="C540" s="152"/>
      <c r="D540" s="69"/>
      <c r="E540" s="69"/>
      <c r="F540" s="69"/>
      <c r="G540" s="69"/>
      <c r="H540" s="69"/>
      <c r="I540" s="69"/>
      <c r="J540" s="69"/>
      <c r="K540" s="69"/>
      <c r="L540" s="69"/>
      <c r="M540" s="69"/>
      <c r="N540" s="75"/>
      <c r="O540" s="75"/>
      <c r="P540" s="75"/>
      <c r="Q540" s="75"/>
      <c r="R540" s="75"/>
      <c r="S540" s="75"/>
      <c r="T540" s="75"/>
      <c r="U540" s="75"/>
      <c r="V540" s="75"/>
      <c r="W540" s="75"/>
      <c r="X540" s="75"/>
      <c r="Y540" s="75"/>
      <c r="Z540" s="75"/>
      <c r="AA540" s="75"/>
      <c r="AB540" s="75"/>
      <c r="AC540" s="75"/>
      <c r="AD540" s="75"/>
      <c r="AE540" s="75"/>
    </row>
    <row r="541" spans="1:31" ht="16.2" thickBot="1" x14ac:dyDescent="0.35">
      <c r="A541" s="69"/>
      <c r="B541" s="162"/>
      <c r="C541" s="152"/>
      <c r="D541" s="69"/>
      <c r="E541" s="69"/>
      <c r="F541" s="69"/>
      <c r="G541" s="69"/>
      <c r="H541" s="69"/>
      <c r="I541" s="69"/>
      <c r="J541" s="69"/>
      <c r="K541" s="69"/>
      <c r="L541" s="69"/>
      <c r="M541" s="69"/>
      <c r="N541" s="75"/>
      <c r="O541" s="75"/>
      <c r="P541" s="75"/>
      <c r="Q541" s="75"/>
      <c r="R541" s="75"/>
      <c r="S541" s="75"/>
      <c r="T541" s="75"/>
      <c r="U541" s="75"/>
      <c r="V541" s="75"/>
      <c r="W541" s="75"/>
      <c r="X541" s="75"/>
      <c r="Y541" s="75"/>
      <c r="Z541" s="75"/>
      <c r="AA541" s="75"/>
      <c r="AB541" s="75"/>
      <c r="AC541" s="75"/>
      <c r="AD541" s="75"/>
      <c r="AE541" s="75"/>
    </row>
    <row r="542" spans="1:31" ht="16.2" thickBot="1" x14ac:dyDescent="0.35">
      <c r="A542" s="69"/>
      <c r="B542" s="162"/>
      <c r="C542" s="152"/>
      <c r="D542" s="69"/>
      <c r="E542" s="69"/>
      <c r="F542" s="69"/>
      <c r="G542" s="69"/>
      <c r="H542" s="69"/>
      <c r="I542" s="69"/>
      <c r="J542" s="69"/>
      <c r="K542" s="69"/>
      <c r="L542" s="69"/>
      <c r="M542" s="69"/>
      <c r="N542" s="75"/>
      <c r="O542" s="75"/>
      <c r="P542" s="75"/>
      <c r="Q542" s="75"/>
      <c r="R542" s="75"/>
      <c r="S542" s="75"/>
      <c r="T542" s="75"/>
      <c r="U542" s="75"/>
      <c r="V542" s="75"/>
      <c r="W542" s="75"/>
      <c r="X542" s="75"/>
      <c r="Y542" s="75"/>
      <c r="Z542" s="75"/>
      <c r="AA542" s="75"/>
      <c r="AB542" s="75"/>
      <c r="AC542" s="75"/>
      <c r="AD542" s="75"/>
      <c r="AE542" s="75"/>
    </row>
    <row r="543" spans="1:31" ht="16.2" thickBot="1" x14ac:dyDescent="0.35">
      <c r="A543" s="69"/>
      <c r="B543" s="162"/>
      <c r="C543" s="152"/>
      <c r="D543" s="69"/>
      <c r="E543" s="69"/>
      <c r="F543" s="69"/>
      <c r="G543" s="69"/>
      <c r="H543" s="69"/>
      <c r="I543" s="69"/>
      <c r="J543" s="69"/>
      <c r="K543" s="69"/>
      <c r="L543" s="69"/>
      <c r="M543" s="69"/>
      <c r="N543" s="75"/>
      <c r="O543" s="75"/>
      <c r="P543" s="75"/>
      <c r="Q543" s="75"/>
      <c r="R543" s="75"/>
      <c r="S543" s="75"/>
      <c r="T543" s="75"/>
      <c r="U543" s="75"/>
      <c r="V543" s="75"/>
      <c r="W543" s="75"/>
      <c r="X543" s="75"/>
      <c r="Y543" s="75"/>
      <c r="Z543" s="75"/>
      <c r="AA543" s="75"/>
      <c r="AB543" s="75"/>
      <c r="AC543" s="75"/>
      <c r="AD543" s="75"/>
      <c r="AE543" s="75"/>
    </row>
    <row r="544" spans="1:31" ht="16.2" thickBot="1" x14ac:dyDescent="0.35">
      <c r="A544" s="69"/>
      <c r="B544" s="162"/>
      <c r="C544" s="152"/>
      <c r="D544" s="69"/>
      <c r="E544" s="69"/>
      <c r="F544" s="69"/>
      <c r="G544" s="69"/>
      <c r="H544" s="69"/>
      <c r="I544" s="69"/>
      <c r="J544" s="69"/>
      <c r="K544" s="69"/>
      <c r="L544" s="69"/>
      <c r="M544" s="69"/>
      <c r="N544" s="75"/>
      <c r="O544" s="75"/>
      <c r="P544" s="75"/>
      <c r="Q544" s="75"/>
      <c r="R544" s="75"/>
      <c r="S544" s="75"/>
      <c r="T544" s="75"/>
      <c r="U544" s="75"/>
      <c r="V544" s="75"/>
      <c r="W544" s="75"/>
      <c r="X544" s="75"/>
      <c r="Y544" s="75"/>
      <c r="Z544" s="75"/>
      <c r="AA544" s="75"/>
      <c r="AB544" s="75"/>
      <c r="AC544" s="75"/>
      <c r="AD544" s="75"/>
      <c r="AE544" s="75"/>
    </row>
    <row r="545" spans="1:31" ht="16.2" thickBot="1" x14ac:dyDescent="0.35">
      <c r="A545" s="69"/>
      <c r="B545" s="162"/>
      <c r="C545" s="152"/>
      <c r="D545" s="69"/>
      <c r="E545" s="69"/>
      <c r="F545" s="69"/>
      <c r="G545" s="69"/>
      <c r="H545" s="69"/>
      <c r="I545" s="69"/>
      <c r="J545" s="69"/>
      <c r="K545" s="69"/>
      <c r="L545" s="69"/>
      <c r="M545" s="69"/>
      <c r="N545" s="75"/>
      <c r="O545" s="75"/>
      <c r="P545" s="75"/>
      <c r="Q545" s="75"/>
      <c r="R545" s="75"/>
      <c r="S545" s="75"/>
      <c r="T545" s="75"/>
      <c r="U545" s="75"/>
      <c r="V545" s="75"/>
      <c r="W545" s="75"/>
      <c r="X545" s="75"/>
      <c r="Y545" s="75"/>
      <c r="Z545" s="75"/>
      <c r="AA545" s="75"/>
      <c r="AB545" s="75"/>
      <c r="AC545" s="75"/>
      <c r="AD545" s="75"/>
      <c r="AE545" s="75"/>
    </row>
    <row r="546" spans="1:31" ht="16.2" thickBot="1" x14ac:dyDescent="0.35">
      <c r="A546" s="69"/>
      <c r="B546" s="162"/>
      <c r="C546" s="152"/>
      <c r="D546" s="69"/>
      <c r="E546" s="69"/>
      <c r="F546" s="69"/>
      <c r="G546" s="69"/>
      <c r="H546" s="69"/>
      <c r="I546" s="69"/>
      <c r="J546" s="69"/>
      <c r="K546" s="69"/>
      <c r="L546" s="69"/>
      <c r="M546" s="69"/>
      <c r="N546" s="75"/>
      <c r="O546" s="75"/>
      <c r="P546" s="75"/>
      <c r="Q546" s="75"/>
      <c r="R546" s="75"/>
      <c r="S546" s="75"/>
      <c r="T546" s="75"/>
      <c r="U546" s="75"/>
      <c r="V546" s="75"/>
      <c r="W546" s="75"/>
      <c r="X546" s="75"/>
      <c r="Y546" s="75"/>
      <c r="Z546" s="75"/>
      <c r="AA546" s="75"/>
      <c r="AB546" s="75"/>
      <c r="AC546" s="75"/>
      <c r="AD546" s="75"/>
      <c r="AE546" s="75"/>
    </row>
    <row r="547" spans="1:31" ht="16.2" thickBot="1" x14ac:dyDescent="0.35">
      <c r="A547" s="69"/>
      <c r="B547" s="162"/>
      <c r="C547" s="152"/>
      <c r="D547" s="69"/>
      <c r="E547" s="69"/>
      <c r="F547" s="69"/>
      <c r="G547" s="69"/>
      <c r="H547" s="69"/>
      <c r="I547" s="69"/>
      <c r="J547" s="69"/>
      <c r="K547" s="69"/>
      <c r="L547" s="69"/>
      <c r="M547" s="69"/>
      <c r="N547" s="75"/>
      <c r="O547" s="75"/>
      <c r="P547" s="75"/>
      <c r="Q547" s="75"/>
      <c r="R547" s="75"/>
      <c r="S547" s="75"/>
      <c r="T547" s="75"/>
      <c r="U547" s="75"/>
      <c r="V547" s="75"/>
      <c r="W547" s="75"/>
      <c r="X547" s="75"/>
      <c r="Y547" s="75"/>
      <c r="Z547" s="75"/>
      <c r="AA547" s="75"/>
      <c r="AB547" s="75"/>
      <c r="AC547" s="75"/>
      <c r="AD547" s="75"/>
      <c r="AE547" s="75"/>
    </row>
    <row r="548" spans="1:31" ht="16.2" thickBot="1" x14ac:dyDescent="0.35">
      <c r="A548" s="69"/>
      <c r="B548" s="162"/>
      <c r="C548" s="152"/>
      <c r="D548" s="69"/>
      <c r="E548" s="69"/>
      <c r="F548" s="69"/>
      <c r="G548" s="69"/>
      <c r="H548" s="69"/>
      <c r="I548" s="69"/>
      <c r="J548" s="69"/>
      <c r="K548" s="69"/>
      <c r="L548" s="69"/>
      <c r="M548" s="69"/>
      <c r="N548" s="75"/>
      <c r="O548" s="75"/>
      <c r="P548" s="75"/>
      <c r="Q548" s="75"/>
      <c r="R548" s="75"/>
      <c r="S548" s="75"/>
      <c r="T548" s="75"/>
      <c r="U548" s="75"/>
      <c r="V548" s="75"/>
      <c r="W548" s="75"/>
      <c r="X548" s="75"/>
      <c r="Y548" s="75"/>
      <c r="Z548" s="75"/>
      <c r="AA548" s="75"/>
      <c r="AB548" s="75"/>
      <c r="AC548" s="75"/>
      <c r="AD548" s="75"/>
      <c r="AE548" s="75"/>
    </row>
    <row r="549" spans="1:31" ht="16.2" thickBot="1" x14ac:dyDescent="0.35">
      <c r="A549" s="69"/>
      <c r="B549" s="162"/>
      <c r="C549" s="152"/>
      <c r="D549" s="69"/>
      <c r="E549" s="69"/>
      <c r="F549" s="69"/>
      <c r="G549" s="69"/>
      <c r="H549" s="69"/>
      <c r="I549" s="69"/>
      <c r="J549" s="69"/>
      <c r="K549" s="69"/>
      <c r="L549" s="69"/>
      <c r="M549" s="69"/>
      <c r="N549" s="75"/>
      <c r="O549" s="75"/>
      <c r="P549" s="75"/>
      <c r="Q549" s="75"/>
      <c r="R549" s="75"/>
      <c r="S549" s="75"/>
      <c r="T549" s="75"/>
      <c r="U549" s="75"/>
      <c r="V549" s="75"/>
      <c r="W549" s="75"/>
      <c r="X549" s="75"/>
      <c r="Y549" s="75"/>
      <c r="Z549" s="75"/>
      <c r="AA549" s="75"/>
      <c r="AB549" s="75"/>
      <c r="AC549" s="75"/>
      <c r="AD549" s="75"/>
      <c r="AE549" s="75"/>
    </row>
    <row r="550" spans="1:31" ht="16.2" thickBot="1" x14ac:dyDescent="0.35">
      <c r="A550" s="69"/>
      <c r="B550" s="162"/>
      <c r="C550" s="152"/>
      <c r="D550" s="69"/>
      <c r="E550" s="69"/>
      <c r="F550" s="69"/>
      <c r="G550" s="69"/>
      <c r="H550" s="69"/>
      <c r="I550" s="69"/>
      <c r="J550" s="69"/>
      <c r="K550" s="69"/>
      <c r="L550" s="69"/>
      <c r="M550" s="69"/>
      <c r="N550" s="75"/>
      <c r="O550" s="75"/>
      <c r="P550" s="75"/>
      <c r="Q550" s="75"/>
      <c r="R550" s="75"/>
      <c r="S550" s="75"/>
      <c r="T550" s="75"/>
      <c r="U550" s="75"/>
      <c r="V550" s="75"/>
      <c r="W550" s="75"/>
      <c r="X550" s="75"/>
      <c r="Y550" s="75"/>
      <c r="Z550" s="75"/>
      <c r="AA550" s="75"/>
      <c r="AB550" s="75"/>
      <c r="AC550" s="75"/>
      <c r="AD550" s="75"/>
      <c r="AE550" s="75"/>
    </row>
    <row r="551" spans="1:31" ht="16.2" thickBot="1" x14ac:dyDescent="0.35">
      <c r="A551" s="69"/>
      <c r="B551" s="162"/>
      <c r="C551" s="152"/>
      <c r="D551" s="69"/>
      <c r="E551" s="69"/>
      <c r="F551" s="69"/>
      <c r="G551" s="69"/>
      <c r="H551" s="69"/>
      <c r="I551" s="69"/>
      <c r="J551" s="69"/>
      <c r="K551" s="69"/>
      <c r="L551" s="69"/>
      <c r="M551" s="69"/>
      <c r="N551" s="75"/>
      <c r="O551" s="75"/>
      <c r="P551" s="75"/>
      <c r="Q551" s="75"/>
      <c r="R551" s="75"/>
      <c r="S551" s="75"/>
      <c r="T551" s="75"/>
      <c r="U551" s="75"/>
      <c r="V551" s="75"/>
      <c r="W551" s="75"/>
      <c r="X551" s="75"/>
      <c r="Y551" s="75"/>
      <c r="Z551" s="75"/>
      <c r="AA551" s="75"/>
      <c r="AB551" s="75"/>
      <c r="AC551" s="75"/>
      <c r="AD551" s="75"/>
      <c r="AE551" s="75"/>
    </row>
    <row r="552" spans="1:31" ht="16.2" thickBot="1" x14ac:dyDescent="0.35">
      <c r="A552" s="69"/>
      <c r="B552" s="162"/>
      <c r="C552" s="152"/>
      <c r="D552" s="69"/>
      <c r="E552" s="69"/>
      <c r="F552" s="69"/>
      <c r="G552" s="69"/>
      <c r="H552" s="69"/>
      <c r="I552" s="69"/>
      <c r="J552" s="69"/>
      <c r="K552" s="69"/>
      <c r="L552" s="69"/>
      <c r="M552" s="69"/>
      <c r="N552" s="75"/>
      <c r="O552" s="75"/>
      <c r="P552" s="75"/>
      <c r="Q552" s="75"/>
      <c r="R552" s="75"/>
      <c r="S552" s="75"/>
      <c r="T552" s="75"/>
      <c r="U552" s="75"/>
      <c r="V552" s="75"/>
      <c r="W552" s="75"/>
      <c r="X552" s="75"/>
      <c r="Y552" s="75"/>
      <c r="Z552" s="75"/>
      <c r="AA552" s="75"/>
      <c r="AB552" s="75"/>
      <c r="AC552" s="75"/>
      <c r="AD552" s="75"/>
      <c r="AE552" s="75"/>
    </row>
    <row r="553" spans="1:31" ht="16.2" thickBot="1" x14ac:dyDescent="0.35">
      <c r="A553" s="69"/>
      <c r="B553" s="162"/>
      <c r="C553" s="152"/>
      <c r="D553" s="69"/>
      <c r="E553" s="69"/>
      <c r="F553" s="69"/>
      <c r="G553" s="69"/>
      <c r="H553" s="69"/>
      <c r="I553" s="69"/>
      <c r="J553" s="69"/>
      <c r="K553" s="69"/>
      <c r="L553" s="69"/>
      <c r="M553" s="69"/>
      <c r="N553" s="75"/>
      <c r="O553" s="75"/>
      <c r="P553" s="75"/>
      <c r="Q553" s="75"/>
      <c r="R553" s="75"/>
      <c r="S553" s="75"/>
      <c r="T553" s="75"/>
      <c r="U553" s="75"/>
      <c r="V553" s="75"/>
      <c r="W553" s="75"/>
      <c r="X553" s="75"/>
      <c r="Y553" s="75"/>
      <c r="Z553" s="75"/>
      <c r="AA553" s="75"/>
      <c r="AB553" s="75"/>
      <c r="AC553" s="75"/>
      <c r="AD553" s="75"/>
      <c r="AE553" s="75"/>
    </row>
    <row r="554" spans="1:31" ht="16.2" thickBot="1" x14ac:dyDescent="0.35">
      <c r="A554" s="69"/>
      <c r="B554" s="162"/>
      <c r="C554" s="152"/>
      <c r="D554" s="69"/>
      <c r="E554" s="69"/>
      <c r="F554" s="69"/>
      <c r="G554" s="69"/>
      <c r="H554" s="69"/>
      <c r="I554" s="69"/>
      <c r="J554" s="69"/>
      <c r="K554" s="69"/>
      <c r="L554" s="69"/>
      <c r="M554" s="69"/>
      <c r="N554" s="75"/>
      <c r="O554" s="75"/>
      <c r="P554" s="75"/>
      <c r="Q554" s="75"/>
      <c r="R554" s="75"/>
      <c r="S554" s="75"/>
      <c r="T554" s="75"/>
      <c r="U554" s="75"/>
      <c r="V554" s="75"/>
      <c r="W554" s="75"/>
      <c r="X554" s="75"/>
      <c r="Y554" s="75"/>
      <c r="Z554" s="75"/>
      <c r="AA554" s="75"/>
      <c r="AB554" s="75"/>
      <c r="AC554" s="75"/>
      <c r="AD554" s="75"/>
      <c r="AE554" s="75"/>
    </row>
    <row r="555" spans="1:31" ht="16.2" thickBot="1" x14ac:dyDescent="0.35">
      <c r="A555" s="69"/>
      <c r="B555" s="162"/>
      <c r="C555" s="152"/>
      <c r="D555" s="69"/>
      <c r="E555" s="69"/>
      <c r="F555" s="69"/>
      <c r="G555" s="69"/>
      <c r="H555" s="69"/>
      <c r="I555" s="69"/>
      <c r="J555" s="69"/>
      <c r="K555" s="69"/>
      <c r="L555" s="69"/>
      <c r="M555" s="69"/>
      <c r="N555" s="75"/>
      <c r="O555" s="75"/>
      <c r="P555" s="75"/>
      <c r="Q555" s="75"/>
      <c r="R555" s="75"/>
      <c r="S555" s="75"/>
      <c r="T555" s="75"/>
      <c r="U555" s="75"/>
      <c r="V555" s="75"/>
      <c r="W555" s="75"/>
      <c r="X555" s="75"/>
      <c r="Y555" s="75"/>
      <c r="Z555" s="75"/>
      <c r="AA555" s="75"/>
      <c r="AB555" s="75"/>
      <c r="AC555" s="75"/>
      <c r="AD555" s="75"/>
      <c r="AE555" s="75"/>
    </row>
    <row r="556" spans="1:31" ht="16.2" thickBot="1" x14ac:dyDescent="0.35">
      <c r="A556" s="69"/>
      <c r="B556" s="162"/>
      <c r="C556" s="152"/>
      <c r="D556" s="69"/>
      <c r="E556" s="69"/>
      <c r="F556" s="69"/>
      <c r="G556" s="69"/>
      <c r="H556" s="69"/>
      <c r="I556" s="69"/>
      <c r="J556" s="69"/>
      <c r="K556" s="69"/>
      <c r="L556" s="69"/>
      <c r="M556" s="69"/>
      <c r="N556" s="75"/>
      <c r="O556" s="75"/>
      <c r="P556" s="75"/>
      <c r="Q556" s="75"/>
      <c r="R556" s="75"/>
      <c r="S556" s="75"/>
      <c r="T556" s="75"/>
      <c r="U556" s="75"/>
      <c r="V556" s="75"/>
      <c r="W556" s="75"/>
      <c r="X556" s="75"/>
      <c r="Y556" s="75"/>
      <c r="Z556" s="75"/>
      <c r="AA556" s="75"/>
      <c r="AB556" s="75"/>
      <c r="AC556" s="75"/>
      <c r="AD556" s="75"/>
      <c r="AE556" s="75"/>
    </row>
    <row r="557" spans="1:31" ht="16.2" thickBot="1" x14ac:dyDescent="0.35">
      <c r="A557" s="69"/>
      <c r="B557" s="162"/>
      <c r="C557" s="152"/>
      <c r="D557" s="69"/>
      <c r="E557" s="69"/>
      <c r="F557" s="69"/>
      <c r="G557" s="69"/>
      <c r="H557" s="69"/>
      <c r="I557" s="69"/>
      <c r="J557" s="69"/>
      <c r="K557" s="69"/>
      <c r="L557" s="69"/>
      <c r="M557" s="69"/>
      <c r="N557" s="75"/>
      <c r="O557" s="75"/>
      <c r="P557" s="75"/>
      <c r="Q557" s="75"/>
      <c r="R557" s="75"/>
      <c r="S557" s="75"/>
      <c r="T557" s="75"/>
      <c r="U557" s="75"/>
      <c r="V557" s="75"/>
      <c r="W557" s="75"/>
      <c r="X557" s="75"/>
      <c r="Y557" s="75"/>
      <c r="Z557" s="75"/>
      <c r="AA557" s="75"/>
      <c r="AB557" s="75"/>
      <c r="AC557" s="75"/>
      <c r="AD557" s="75"/>
      <c r="AE557" s="75"/>
    </row>
    <row r="558" spans="1:31" ht="16.2" thickBot="1" x14ac:dyDescent="0.35">
      <c r="A558" s="69"/>
      <c r="B558" s="162"/>
      <c r="C558" s="152"/>
      <c r="D558" s="69"/>
      <c r="E558" s="69"/>
      <c r="F558" s="69"/>
      <c r="G558" s="69"/>
      <c r="H558" s="69"/>
      <c r="I558" s="69"/>
      <c r="J558" s="69"/>
      <c r="K558" s="69"/>
      <c r="L558" s="69"/>
      <c r="M558" s="69"/>
      <c r="N558" s="75"/>
      <c r="O558" s="75"/>
      <c r="P558" s="75"/>
      <c r="Q558" s="75"/>
      <c r="R558" s="75"/>
      <c r="S558" s="75"/>
      <c r="T558" s="75"/>
      <c r="U558" s="75"/>
      <c r="V558" s="75"/>
      <c r="W558" s="75"/>
      <c r="X558" s="75"/>
      <c r="Y558" s="75"/>
      <c r="Z558" s="75"/>
      <c r="AA558" s="75"/>
      <c r="AB558" s="75"/>
      <c r="AC558" s="75"/>
      <c r="AD558" s="75"/>
      <c r="AE558" s="75"/>
    </row>
    <row r="559" spans="1:31" ht="16.2" thickBot="1" x14ac:dyDescent="0.35">
      <c r="A559" s="69"/>
      <c r="B559" s="162"/>
      <c r="C559" s="152"/>
      <c r="D559" s="69"/>
      <c r="E559" s="69"/>
      <c r="F559" s="69"/>
      <c r="G559" s="69"/>
      <c r="H559" s="69"/>
      <c r="I559" s="69"/>
      <c r="J559" s="69"/>
      <c r="K559" s="69"/>
      <c r="L559" s="69"/>
      <c r="M559" s="69"/>
      <c r="N559" s="75"/>
      <c r="O559" s="75"/>
      <c r="P559" s="75"/>
      <c r="Q559" s="75"/>
      <c r="R559" s="75"/>
      <c r="S559" s="75"/>
      <c r="T559" s="75"/>
      <c r="U559" s="75"/>
      <c r="V559" s="75"/>
      <c r="W559" s="75"/>
      <c r="X559" s="75"/>
      <c r="Y559" s="75"/>
      <c r="Z559" s="75"/>
      <c r="AA559" s="75"/>
      <c r="AB559" s="75"/>
      <c r="AC559" s="75"/>
      <c r="AD559" s="75"/>
      <c r="AE559" s="75"/>
    </row>
    <row r="560" spans="1:31" ht="16.2" thickBot="1" x14ac:dyDescent="0.35">
      <c r="A560" s="69"/>
      <c r="B560" s="162"/>
      <c r="C560" s="152"/>
      <c r="D560" s="69"/>
      <c r="E560" s="69"/>
      <c r="F560" s="69"/>
      <c r="G560" s="69"/>
      <c r="H560" s="69"/>
      <c r="I560" s="69"/>
      <c r="J560" s="69"/>
      <c r="K560" s="69"/>
      <c r="L560" s="69"/>
      <c r="M560" s="69"/>
      <c r="N560" s="75"/>
      <c r="O560" s="75"/>
      <c r="P560" s="75"/>
      <c r="Q560" s="75"/>
      <c r="R560" s="75"/>
      <c r="S560" s="75"/>
      <c r="T560" s="75"/>
      <c r="U560" s="75"/>
      <c r="V560" s="75"/>
      <c r="W560" s="75"/>
      <c r="X560" s="75"/>
      <c r="Y560" s="75"/>
      <c r="Z560" s="75"/>
      <c r="AA560" s="75"/>
      <c r="AB560" s="75"/>
      <c r="AC560" s="75"/>
      <c r="AD560" s="75"/>
      <c r="AE560" s="75"/>
    </row>
    <row r="561" spans="1:31" ht="16.2" thickBot="1" x14ac:dyDescent="0.35">
      <c r="A561" s="69"/>
      <c r="B561" s="162"/>
      <c r="C561" s="152"/>
      <c r="D561" s="69"/>
      <c r="E561" s="69"/>
      <c r="F561" s="69"/>
      <c r="G561" s="69"/>
      <c r="H561" s="69"/>
      <c r="I561" s="69"/>
      <c r="J561" s="69"/>
      <c r="K561" s="69"/>
      <c r="L561" s="69"/>
      <c r="M561" s="69"/>
      <c r="N561" s="75"/>
      <c r="O561" s="75"/>
      <c r="P561" s="75"/>
      <c r="Q561" s="75"/>
      <c r="R561" s="75"/>
      <c r="S561" s="75"/>
      <c r="T561" s="75"/>
      <c r="U561" s="75"/>
      <c r="V561" s="75"/>
      <c r="W561" s="75"/>
      <c r="X561" s="75"/>
      <c r="Y561" s="75"/>
      <c r="Z561" s="75"/>
      <c r="AA561" s="75"/>
      <c r="AB561" s="75"/>
      <c r="AC561" s="75"/>
      <c r="AD561" s="75"/>
      <c r="AE561" s="75"/>
    </row>
    <row r="562" spans="1:31" ht="16.2" thickBot="1" x14ac:dyDescent="0.35">
      <c r="A562" s="69"/>
      <c r="B562" s="162"/>
      <c r="C562" s="152"/>
      <c r="D562" s="69"/>
      <c r="E562" s="69"/>
      <c r="F562" s="69"/>
      <c r="G562" s="69"/>
      <c r="H562" s="69"/>
      <c r="I562" s="69"/>
      <c r="J562" s="69"/>
      <c r="K562" s="69"/>
      <c r="L562" s="69"/>
      <c r="M562" s="69"/>
      <c r="N562" s="75"/>
      <c r="O562" s="75"/>
      <c r="P562" s="75"/>
      <c r="Q562" s="75"/>
      <c r="R562" s="75"/>
      <c r="S562" s="75"/>
      <c r="T562" s="75"/>
      <c r="U562" s="75"/>
      <c r="V562" s="75"/>
      <c r="W562" s="75"/>
      <c r="X562" s="75"/>
      <c r="Y562" s="75"/>
      <c r="Z562" s="75"/>
      <c r="AA562" s="75"/>
      <c r="AB562" s="75"/>
      <c r="AC562" s="75"/>
      <c r="AD562" s="75"/>
      <c r="AE562" s="75"/>
    </row>
    <row r="563" spans="1:31" ht="16.2" thickBot="1" x14ac:dyDescent="0.35">
      <c r="A563" s="69"/>
      <c r="B563" s="162"/>
      <c r="C563" s="152"/>
      <c r="D563" s="69"/>
      <c r="E563" s="69"/>
      <c r="F563" s="69"/>
      <c r="G563" s="69"/>
      <c r="H563" s="69"/>
      <c r="I563" s="69"/>
      <c r="J563" s="69"/>
      <c r="K563" s="69"/>
      <c r="L563" s="69"/>
      <c r="M563" s="69"/>
      <c r="N563" s="75"/>
      <c r="O563" s="75"/>
      <c r="P563" s="75"/>
      <c r="Q563" s="75"/>
      <c r="R563" s="75"/>
      <c r="S563" s="75"/>
      <c r="T563" s="75"/>
      <c r="U563" s="75"/>
      <c r="V563" s="75"/>
      <c r="W563" s="75"/>
      <c r="X563" s="75"/>
      <c r="Y563" s="75"/>
      <c r="Z563" s="75"/>
      <c r="AA563" s="75"/>
      <c r="AB563" s="75"/>
      <c r="AC563" s="75"/>
      <c r="AD563" s="75"/>
      <c r="AE563" s="75"/>
    </row>
    <row r="564" spans="1:31" ht="16.2" thickBot="1" x14ac:dyDescent="0.35">
      <c r="A564" s="69"/>
      <c r="B564" s="162"/>
      <c r="C564" s="152"/>
      <c r="D564" s="69"/>
      <c r="E564" s="69"/>
      <c r="F564" s="69"/>
      <c r="G564" s="69"/>
      <c r="H564" s="69"/>
      <c r="I564" s="69"/>
      <c r="J564" s="69"/>
      <c r="K564" s="69"/>
      <c r="L564" s="69"/>
      <c r="M564" s="69"/>
      <c r="N564" s="75"/>
      <c r="O564" s="75"/>
      <c r="P564" s="75"/>
      <c r="Q564" s="75"/>
      <c r="R564" s="75"/>
      <c r="S564" s="75"/>
      <c r="T564" s="75"/>
      <c r="U564" s="75"/>
      <c r="V564" s="75"/>
      <c r="W564" s="75"/>
      <c r="X564" s="75"/>
      <c r="Y564" s="75"/>
      <c r="Z564" s="75"/>
      <c r="AA564" s="75"/>
      <c r="AB564" s="75"/>
      <c r="AC564" s="75"/>
      <c r="AD564" s="75"/>
      <c r="AE564" s="75"/>
    </row>
    <row r="565" spans="1:31" ht="16.2" thickBot="1" x14ac:dyDescent="0.35">
      <c r="A565" s="69"/>
      <c r="B565" s="162"/>
      <c r="C565" s="152"/>
      <c r="D565" s="69"/>
      <c r="E565" s="69"/>
      <c r="F565" s="69"/>
      <c r="G565" s="69"/>
      <c r="H565" s="69"/>
      <c r="I565" s="69"/>
      <c r="J565" s="69"/>
      <c r="K565" s="69"/>
      <c r="L565" s="69"/>
      <c r="M565" s="69"/>
      <c r="N565" s="75"/>
      <c r="O565" s="75"/>
      <c r="P565" s="75"/>
      <c r="Q565" s="75"/>
      <c r="R565" s="75"/>
      <c r="S565" s="75"/>
      <c r="T565" s="75"/>
      <c r="U565" s="75"/>
      <c r="V565" s="75"/>
      <c r="W565" s="75"/>
      <c r="X565" s="75"/>
      <c r="Y565" s="75"/>
      <c r="Z565" s="75"/>
      <c r="AA565" s="75"/>
      <c r="AB565" s="75"/>
      <c r="AC565" s="75"/>
      <c r="AD565" s="75"/>
      <c r="AE565" s="75"/>
    </row>
    <row r="566" spans="1:31" ht="16.2" thickBot="1" x14ac:dyDescent="0.35">
      <c r="A566" s="69"/>
      <c r="B566" s="162"/>
      <c r="C566" s="152"/>
      <c r="D566" s="69"/>
      <c r="E566" s="69"/>
      <c r="F566" s="69"/>
      <c r="G566" s="69"/>
      <c r="H566" s="69"/>
      <c r="I566" s="69"/>
      <c r="J566" s="69"/>
      <c r="K566" s="69"/>
      <c r="L566" s="69"/>
      <c r="M566" s="69"/>
      <c r="N566" s="75"/>
      <c r="O566" s="75"/>
      <c r="P566" s="75"/>
      <c r="Q566" s="75"/>
      <c r="R566" s="75"/>
      <c r="S566" s="75"/>
      <c r="T566" s="75"/>
      <c r="U566" s="75"/>
      <c r="V566" s="75"/>
      <c r="W566" s="75"/>
      <c r="X566" s="75"/>
      <c r="Y566" s="75"/>
      <c r="Z566" s="75"/>
      <c r="AA566" s="75"/>
      <c r="AB566" s="75"/>
      <c r="AC566" s="75"/>
      <c r="AD566" s="75"/>
      <c r="AE566" s="75"/>
    </row>
    <row r="567" spans="1:31" ht="16.2" thickBot="1" x14ac:dyDescent="0.35">
      <c r="A567" s="69"/>
      <c r="B567" s="162"/>
      <c r="C567" s="152"/>
      <c r="D567" s="69"/>
      <c r="E567" s="69"/>
      <c r="F567" s="69"/>
      <c r="G567" s="69"/>
      <c r="H567" s="69"/>
      <c r="I567" s="69"/>
      <c r="J567" s="69"/>
      <c r="K567" s="69"/>
      <c r="L567" s="69"/>
      <c r="M567" s="69"/>
      <c r="N567" s="75"/>
      <c r="O567" s="75"/>
      <c r="P567" s="75"/>
      <c r="Q567" s="75"/>
      <c r="R567" s="75"/>
      <c r="S567" s="75"/>
      <c r="T567" s="75"/>
      <c r="U567" s="75"/>
      <c r="V567" s="75"/>
      <c r="W567" s="75"/>
      <c r="X567" s="75"/>
      <c r="Y567" s="75"/>
      <c r="Z567" s="75"/>
      <c r="AA567" s="75"/>
      <c r="AB567" s="75"/>
      <c r="AC567" s="75"/>
      <c r="AD567" s="75"/>
      <c r="AE567" s="75"/>
    </row>
    <row r="568" spans="1:31" ht="16.2" thickBot="1" x14ac:dyDescent="0.35">
      <c r="A568" s="69"/>
      <c r="B568" s="162"/>
      <c r="C568" s="152"/>
      <c r="D568" s="69"/>
      <c r="E568" s="69"/>
      <c r="F568" s="69"/>
      <c r="G568" s="69"/>
      <c r="H568" s="69"/>
      <c r="I568" s="69"/>
      <c r="J568" s="69"/>
      <c r="K568" s="69"/>
      <c r="L568" s="69"/>
      <c r="M568" s="69"/>
      <c r="N568" s="75"/>
      <c r="O568" s="75"/>
      <c r="P568" s="75"/>
      <c r="Q568" s="75"/>
      <c r="R568" s="75"/>
      <c r="S568" s="75"/>
      <c r="T568" s="75"/>
      <c r="U568" s="75"/>
      <c r="V568" s="75"/>
      <c r="W568" s="75"/>
      <c r="X568" s="75"/>
      <c r="Y568" s="75"/>
      <c r="Z568" s="75"/>
      <c r="AA568" s="75"/>
      <c r="AB568" s="75"/>
      <c r="AC568" s="75"/>
      <c r="AD568" s="75"/>
      <c r="AE568" s="75"/>
    </row>
    <row r="569" spans="1:31" ht="16.2" thickBot="1" x14ac:dyDescent="0.35">
      <c r="A569" s="69"/>
      <c r="B569" s="162"/>
      <c r="C569" s="152"/>
      <c r="D569" s="69"/>
      <c r="E569" s="69"/>
      <c r="F569" s="69"/>
      <c r="G569" s="69"/>
      <c r="H569" s="69"/>
      <c r="I569" s="69"/>
      <c r="J569" s="69"/>
      <c r="K569" s="69"/>
      <c r="L569" s="69"/>
      <c r="M569" s="69"/>
      <c r="N569" s="75"/>
      <c r="O569" s="75"/>
      <c r="P569" s="75"/>
      <c r="Q569" s="75"/>
      <c r="R569" s="75"/>
      <c r="S569" s="75"/>
      <c r="T569" s="75"/>
      <c r="U569" s="75"/>
      <c r="V569" s="75"/>
      <c r="W569" s="75"/>
      <c r="X569" s="75"/>
      <c r="Y569" s="75"/>
      <c r="Z569" s="75"/>
      <c r="AA569" s="75"/>
      <c r="AB569" s="75"/>
      <c r="AC569" s="75"/>
      <c r="AD569" s="75"/>
      <c r="AE569" s="75"/>
    </row>
    <row r="570" spans="1:31" ht="16.2" thickBot="1" x14ac:dyDescent="0.35">
      <c r="A570" s="69"/>
      <c r="B570" s="162"/>
      <c r="C570" s="152"/>
      <c r="D570" s="69"/>
      <c r="E570" s="69"/>
      <c r="F570" s="69"/>
      <c r="G570" s="69"/>
      <c r="H570" s="69"/>
      <c r="I570" s="69"/>
      <c r="J570" s="69"/>
      <c r="K570" s="69"/>
      <c r="L570" s="69"/>
      <c r="M570" s="69"/>
      <c r="N570" s="75"/>
      <c r="O570" s="75"/>
      <c r="P570" s="75"/>
      <c r="Q570" s="75"/>
      <c r="R570" s="75"/>
      <c r="S570" s="75"/>
      <c r="T570" s="75"/>
      <c r="U570" s="75"/>
      <c r="V570" s="75"/>
      <c r="W570" s="75"/>
      <c r="X570" s="75"/>
      <c r="Y570" s="75"/>
      <c r="Z570" s="75"/>
      <c r="AA570" s="75"/>
      <c r="AB570" s="75"/>
      <c r="AC570" s="75"/>
      <c r="AD570" s="75"/>
      <c r="AE570" s="75"/>
    </row>
    <row r="571" spans="1:31" ht="16.2" thickBot="1" x14ac:dyDescent="0.35">
      <c r="A571" s="69"/>
      <c r="B571" s="162"/>
      <c r="C571" s="152"/>
      <c r="D571" s="69"/>
      <c r="E571" s="69"/>
      <c r="F571" s="69"/>
      <c r="G571" s="69"/>
      <c r="H571" s="69"/>
      <c r="I571" s="69"/>
      <c r="J571" s="69"/>
      <c r="K571" s="69"/>
      <c r="L571" s="69"/>
      <c r="M571" s="69"/>
      <c r="N571" s="75"/>
      <c r="O571" s="75"/>
      <c r="P571" s="75"/>
      <c r="Q571" s="75"/>
      <c r="R571" s="75"/>
      <c r="S571" s="75"/>
      <c r="T571" s="75"/>
      <c r="U571" s="75"/>
      <c r="V571" s="75"/>
      <c r="W571" s="75"/>
      <c r="X571" s="75"/>
      <c r="Y571" s="75"/>
      <c r="Z571" s="75"/>
      <c r="AA571" s="75"/>
      <c r="AB571" s="75"/>
      <c r="AC571" s="75"/>
      <c r="AD571" s="75"/>
      <c r="AE571" s="75"/>
    </row>
    <row r="572" spans="1:31" ht="16.2" thickBot="1" x14ac:dyDescent="0.35">
      <c r="A572" s="69"/>
      <c r="B572" s="162"/>
      <c r="C572" s="152"/>
      <c r="D572" s="69"/>
      <c r="E572" s="69"/>
      <c r="F572" s="69"/>
      <c r="G572" s="69"/>
      <c r="H572" s="69"/>
      <c r="I572" s="69"/>
      <c r="J572" s="69"/>
      <c r="K572" s="69"/>
      <c r="L572" s="69"/>
      <c r="M572" s="69"/>
      <c r="N572" s="75"/>
      <c r="O572" s="75"/>
      <c r="P572" s="75"/>
      <c r="Q572" s="75"/>
      <c r="R572" s="75"/>
      <c r="S572" s="75"/>
      <c r="T572" s="75"/>
      <c r="U572" s="75"/>
      <c r="V572" s="75"/>
      <c r="W572" s="75"/>
      <c r="X572" s="75"/>
      <c r="Y572" s="75"/>
      <c r="Z572" s="75"/>
      <c r="AA572" s="75"/>
      <c r="AB572" s="75"/>
      <c r="AC572" s="75"/>
      <c r="AD572" s="75"/>
      <c r="AE572" s="75"/>
    </row>
    <row r="573" spans="1:31" ht="16.2" thickBot="1" x14ac:dyDescent="0.35">
      <c r="A573" s="69"/>
      <c r="B573" s="162"/>
      <c r="C573" s="152"/>
      <c r="D573" s="69"/>
      <c r="E573" s="69"/>
      <c r="F573" s="69"/>
      <c r="G573" s="69"/>
      <c r="H573" s="69"/>
      <c r="I573" s="69"/>
      <c r="J573" s="69"/>
      <c r="K573" s="69"/>
      <c r="L573" s="69"/>
      <c r="M573" s="69"/>
      <c r="N573" s="75"/>
      <c r="O573" s="75"/>
      <c r="P573" s="75"/>
      <c r="Q573" s="75"/>
      <c r="R573" s="75"/>
      <c r="S573" s="75"/>
      <c r="T573" s="75"/>
      <c r="U573" s="75"/>
      <c r="V573" s="75"/>
      <c r="W573" s="75"/>
      <c r="X573" s="75"/>
      <c r="Y573" s="75"/>
      <c r="Z573" s="75"/>
      <c r="AA573" s="75"/>
      <c r="AB573" s="75"/>
      <c r="AC573" s="75"/>
      <c r="AD573" s="75"/>
      <c r="AE573" s="75"/>
    </row>
    <row r="574" spans="1:31" ht="16.2" thickBot="1" x14ac:dyDescent="0.35">
      <c r="A574" s="69"/>
      <c r="B574" s="162"/>
      <c r="C574" s="152"/>
      <c r="D574" s="69"/>
      <c r="E574" s="69"/>
      <c r="F574" s="69"/>
      <c r="G574" s="69"/>
      <c r="H574" s="69"/>
      <c r="I574" s="69"/>
      <c r="J574" s="69"/>
      <c r="K574" s="69"/>
      <c r="L574" s="69"/>
      <c r="M574" s="69"/>
      <c r="N574" s="75"/>
      <c r="O574" s="75"/>
      <c r="P574" s="75"/>
      <c r="Q574" s="75"/>
      <c r="R574" s="75"/>
      <c r="S574" s="75"/>
      <c r="T574" s="75"/>
      <c r="U574" s="75"/>
      <c r="V574" s="75"/>
      <c r="W574" s="75"/>
      <c r="X574" s="75"/>
      <c r="Y574" s="75"/>
      <c r="Z574" s="75"/>
      <c r="AA574" s="75"/>
      <c r="AB574" s="75"/>
      <c r="AC574" s="75"/>
      <c r="AD574" s="75"/>
      <c r="AE574" s="75"/>
    </row>
    <row r="575" spans="1:31" ht="16.2" thickBot="1" x14ac:dyDescent="0.35">
      <c r="A575" s="69"/>
      <c r="B575" s="162"/>
      <c r="C575" s="152"/>
      <c r="D575" s="69"/>
      <c r="E575" s="69"/>
      <c r="F575" s="69"/>
      <c r="G575" s="69"/>
      <c r="H575" s="69"/>
      <c r="I575" s="69"/>
      <c r="J575" s="69"/>
      <c r="K575" s="69"/>
      <c r="L575" s="69"/>
      <c r="M575" s="69"/>
      <c r="N575" s="75"/>
      <c r="O575" s="75"/>
      <c r="P575" s="75"/>
      <c r="Q575" s="75"/>
      <c r="R575" s="75"/>
      <c r="S575" s="75"/>
      <c r="T575" s="75"/>
      <c r="U575" s="75"/>
      <c r="V575" s="75"/>
      <c r="W575" s="75"/>
      <c r="X575" s="75"/>
      <c r="Y575" s="75"/>
      <c r="Z575" s="75"/>
      <c r="AA575" s="75"/>
      <c r="AB575" s="75"/>
      <c r="AC575" s="75"/>
      <c r="AD575" s="75"/>
      <c r="AE575" s="75"/>
    </row>
    <row r="576" spans="1:31" ht="16.2" thickBot="1" x14ac:dyDescent="0.35">
      <c r="A576" s="69"/>
      <c r="B576" s="162"/>
      <c r="C576" s="152"/>
      <c r="D576" s="69"/>
      <c r="E576" s="69"/>
      <c r="F576" s="69"/>
      <c r="G576" s="69"/>
      <c r="H576" s="69"/>
      <c r="I576" s="69"/>
      <c r="J576" s="69"/>
      <c r="K576" s="69"/>
      <c r="L576" s="69"/>
      <c r="M576" s="69"/>
      <c r="N576" s="75"/>
      <c r="O576" s="75"/>
      <c r="P576" s="75"/>
      <c r="Q576" s="75"/>
      <c r="R576" s="75"/>
      <c r="S576" s="75"/>
      <c r="T576" s="75"/>
      <c r="U576" s="75"/>
      <c r="V576" s="75"/>
      <c r="W576" s="75"/>
      <c r="X576" s="75"/>
      <c r="Y576" s="75"/>
      <c r="Z576" s="75"/>
      <c r="AA576" s="75"/>
      <c r="AB576" s="75"/>
      <c r="AC576" s="75"/>
      <c r="AD576" s="75"/>
      <c r="AE576" s="75"/>
    </row>
    <row r="577" spans="1:31" ht="16.2" thickBot="1" x14ac:dyDescent="0.35">
      <c r="A577" s="69"/>
      <c r="B577" s="162"/>
      <c r="C577" s="152"/>
      <c r="D577" s="69"/>
      <c r="E577" s="69"/>
      <c r="F577" s="69"/>
      <c r="G577" s="69"/>
      <c r="H577" s="69"/>
      <c r="I577" s="69"/>
      <c r="J577" s="69"/>
      <c r="K577" s="69"/>
      <c r="L577" s="69"/>
      <c r="M577" s="69"/>
      <c r="N577" s="75"/>
      <c r="O577" s="75"/>
      <c r="P577" s="75"/>
      <c r="Q577" s="75"/>
      <c r="R577" s="75"/>
      <c r="S577" s="75"/>
      <c r="T577" s="75"/>
      <c r="U577" s="75"/>
      <c r="V577" s="75"/>
      <c r="W577" s="75"/>
      <c r="X577" s="75"/>
      <c r="Y577" s="75"/>
      <c r="Z577" s="75"/>
      <c r="AA577" s="75"/>
      <c r="AB577" s="75"/>
      <c r="AC577" s="75"/>
      <c r="AD577" s="75"/>
      <c r="AE577" s="75"/>
    </row>
    <row r="578" spans="1:31" ht="16.2" thickBot="1" x14ac:dyDescent="0.35">
      <c r="A578" s="69"/>
      <c r="B578" s="162"/>
      <c r="C578" s="152"/>
      <c r="D578" s="69"/>
      <c r="E578" s="69"/>
      <c r="F578" s="69"/>
      <c r="G578" s="69"/>
      <c r="H578" s="69"/>
      <c r="I578" s="69"/>
      <c r="J578" s="69"/>
      <c r="K578" s="69"/>
      <c r="L578" s="69"/>
      <c r="M578" s="69"/>
      <c r="N578" s="75"/>
      <c r="O578" s="75"/>
      <c r="P578" s="75"/>
      <c r="Q578" s="75"/>
      <c r="R578" s="75"/>
      <c r="S578" s="75"/>
      <c r="T578" s="75"/>
      <c r="U578" s="75"/>
      <c r="V578" s="75"/>
      <c r="W578" s="75"/>
      <c r="X578" s="75"/>
      <c r="Y578" s="75"/>
      <c r="Z578" s="75"/>
      <c r="AA578" s="75"/>
      <c r="AB578" s="75"/>
      <c r="AC578" s="75"/>
      <c r="AD578" s="75"/>
      <c r="AE578" s="75"/>
    </row>
    <row r="579" spans="1:31" ht="16.2" thickBot="1" x14ac:dyDescent="0.35">
      <c r="A579" s="69"/>
      <c r="B579" s="162"/>
      <c r="C579" s="152"/>
      <c r="D579" s="69"/>
      <c r="E579" s="69"/>
      <c r="F579" s="69"/>
      <c r="G579" s="69"/>
      <c r="H579" s="69"/>
      <c r="I579" s="69"/>
      <c r="J579" s="69"/>
      <c r="K579" s="69"/>
      <c r="L579" s="69"/>
      <c r="M579" s="69"/>
      <c r="N579" s="75"/>
      <c r="O579" s="75"/>
      <c r="P579" s="75"/>
      <c r="Q579" s="75"/>
      <c r="R579" s="75"/>
      <c r="S579" s="75"/>
      <c r="T579" s="75"/>
      <c r="U579" s="75"/>
      <c r="V579" s="75"/>
      <c r="W579" s="75"/>
      <c r="X579" s="75"/>
      <c r="Y579" s="75"/>
      <c r="Z579" s="75"/>
      <c r="AA579" s="75"/>
      <c r="AB579" s="75"/>
      <c r="AC579" s="75"/>
      <c r="AD579" s="75"/>
      <c r="AE579" s="75"/>
    </row>
    <row r="580" spans="1:31" ht="16.2" thickBot="1" x14ac:dyDescent="0.35">
      <c r="A580" s="69"/>
      <c r="B580" s="162"/>
      <c r="C580" s="152"/>
      <c r="D580" s="69"/>
      <c r="E580" s="69"/>
      <c r="F580" s="69"/>
      <c r="G580" s="69"/>
      <c r="H580" s="69"/>
      <c r="I580" s="69"/>
      <c r="J580" s="69"/>
      <c r="K580" s="69"/>
      <c r="L580" s="69"/>
      <c r="M580" s="69"/>
      <c r="N580" s="75"/>
      <c r="O580" s="75"/>
      <c r="P580" s="75"/>
      <c r="Q580" s="75"/>
      <c r="R580" s="75"/>
      <c r="S580" s="75"/>
      <c r="T580" s="75"/>
      <c r="U580" s="75"/>
      <c r="V580" s="75"/>
      <c r="W580" s="75"/>
      <c r="X580" s="75"/>
      <c r="Y580" s="75"/>
      <c r="Z580" s="75"/>
      <c r="AA580" s="75"/>
      <c r="AB580" s="75"/>
      <c r="AC580" s="75"/>
      <c r="AD580" s="75"/>
      <c r="AE580" s="75"/>
    </row>
    <row r="581" spans="1:31" ht="16.2" thickBot="1" x14ac:dyDescent="0.35">
      <c r="A581" s="69"/>
      <c r="B581" s="162"/>
      <c r="C581" s="152"/>
      <c r="D581" s="69"/>
      <c r="E581" s="69"/>
      <c r="F581" s="69"/>
      <c r="G581" s="69"/>
      <c r="H581" s="69"/>
      <c r="I581" s="69"/>
      <c r="J581" s="69"/>
      <c r="K581" s="69"/>
      <c r="L581" s="69"/>
      <c r="M581" s="69"/>
      <c r="N581" s="75"/>
      <c r="O581" s="75"/>
      <c r="P581" s="75"/>
      <c r="Q581" s="75"/>
      <c r="R581" s="75"/>
      <c r="S581" s="75"/>
      <c r="T581" s="75"/>
      <c r="U581" s="75"/>
      <c r="V581" s="75"/>
      <c r="W581" s="75"/>
      <c r="X581" s="75"/>
      <c r="Y581" s="75"/>
      <c r="Z581" s="75"/>
      <c r="AA581" s="75"/>
      <c r="AB581" s="75"/>
      <c r="AC581" s="75"/>
      <c r="AD581" s="75"/>
      <c r="AE581" s="75"/>
    </row>
    <row r="582" spans="1:31" ht="16.2" thickBot="1" x14ac:dyDescent="0.35">
      <c r="A582" s="69"/>
      <c r="B582" s="162"/>
      <c r="C582" s="152"/>
      <c r="D582" s="69"/>
      <c r="E582" s="69"/>
      <c r="F582" s="69"/>
      <c r="G582" s="69"/>
      <c r="H582" s="69"/>
      <c r="I582" s="69"/>
      <c r="J582" s="69"/>
      <c r="K582" s="69"/>
      <c r="L582" s="69"/>
      <c r="M582" s="69"/>
      <c r="N582" s="75"/>
      <c r="O582" s="75"/>
      <c r="P582" s="75"/>
      <c r="Q582" s="75"/>
      <c r="R582" s="75"/>
      <c r="S582" s="75"/>
      <c r="T582" s="75"/>
      <c r="U582" s="75"/>
      <c r="V582" s="75"/>
      <c r="W582" s="75"/>
      <c r="X582" s="75"/>
      <c r="Y582" s="75"/>
      <c r="Z582" s="75"/>
      <c r="AA582" s="75"/>
      <c r="AB582" s="75"/>
      <c r="AC582" s="75"/>
      <c r="AD582" s="75"/>
      <c r="AE582" s="75"/>
    </row>
    <row r="583" spans="1:31" ht="16.2" thickBot="1" x14ac:dyDescent="0.35">
      <c r="A583" s="69"/>
      <c r="B583" s="162"/>
      <c r="C583" s="152"/>
      <c r="D583" s="69"/>
      <c r="E583" s="69"/>
      <c r="F583" s="69"/>
      <c r="G583" s="69"/>
      <c r="H583" s="69"/>
      <c r="I583" s="69"/>
      <c r="J583" s="69"/>
      <c r="K583" s="69"/>
      <c r="L583" s="69"/>
      <c r="M583" s="69"/>
      <c r="N583" s="75"/>
      <c r="O583" s="75"/>
      <c r="P583" s="75"/>
      <c r="Q583" s="75"/>
      <c r="R583" s="75"/>
      <c r="S583" s="75"/>
      <c r="T583" s="75"/>
      <c r="U583" s="75"/>
      <c r="V583" s="75"/>
      <c r="W583" s="75"/>
      <c r="X583" s="75"/>
      <c r="Y583" s="75"/>
      <c r="Z583" s="75"/>
      <c r="AA583" s="75"/>
      <c r="AB583" s="75"/>
      <c r="AC583" s="75"/>
      <c r="AD583" s="75"/>
      <c r="AE583" s="75"/>
    </row>
    <row r="584" spans="1:31" ht="16.2" thickBot="1" x14ac:dyDescent="0.35">
      <c r="A584" s="69"/>
      <c r="B584" s="162"/>
      <c r="C584" s="152"/>
      <c r="D584" s="69"/>
      <c r="E584" s="69"/>
      <c r="F584" s="69"/>
      <c r="G584" s="69"/>
      <c r="H584" s="69"/>
      <c r="I584" s="69"/>
      <c r="J584" s="69"/>
      <c r="K584" s="69"/>
      <c r="L584" s="69"/>
      <c r="M584" s="69"/>
      <c r="N584" s="75"/>
      <c r="O584" s="75"/>
      <c r="P584" s="75"/>
      <c r="Q584" s="75"/>
      <c r="R584" s="75"/>
      <c r="S584" s="75"/>
      <c r="T584" s="75"/>
      <c r="U584" s="75"/>
      <c r="V584" s="75"/>
      <c r="W584" s="75"/>
      <c r="X584" s="75"/>
      <c r="Y584" s="75"/>
      <c r="Z584" s="75"/>
      <c r="AA584" s="75"/>
      <c r="AB584" s="75"/>
      <c r="AC584" s="75"/>
      <c r="AD584" s="75"/>
      <c r="AE584" s="75"/>
    </row>
    <row r="585" spans="1:31" ht="16.2" thickBot="1" x14ac:dyDescent="0.35">
      <c r="A585" s="69"/>
      <c r="B585" s="162"/>
      <c r="C585" s="152"/>
      <c r="D585" s="69"/>
      <c r="E585" s="69"/>
      <c r="F585" s="69"/>
      <c r="G585" s="69"/>
      <c r="H585" s="69"/>
      <c r="I585" s="69"/>
      <c r="J585" s="69"/>
      <c r="K585" s="69"/>
      <c r="L585" s="69"/>
      <c r="M585" s="69"/>
      <c r="N585" s="75"/>
      <c r="O585" s="75"/>
      <c r="P585" s="75"/>
      <c r="Q585" s="75"/>
      <c r="R585" s="75"/>
      <c r="S585" s="75"/>
      <c r="T585" s="75"/>
      <c r="U585" s="75"/>
      <c r="V585" s="75"/>
      <c r="W585" s="75"/>
      <c r="X585" s="75"/>
      <c r="Y585" s="75"/>
      <c r="Z585" s="75"/>
      <c r="AA585" s="75"/>
      <c r="AB585" s="75"/>
      <c r="AC585" s="75"/>
      <c r="AD585" s="75"/>
      <c r="AE585" s="75"/>
    </row>
    <row r="586" spans="1:31" ht="16.2" thickBot="1" x14ac:dyDescent="0.35">
      <c r="A586" s="69"/>
      <c r="B586" s="162"/>
      <c r="C586" s="152"/>
      <c r="D586" s="69"/>
      <c r="E586" s="69"/>
      <c r="F586" s="69"/>
      <c r="G586" s="69"/>
      <c r="H586" s="69"/>
      <c r="I586" s="69"/>
      <c r="J586" s="69"/>
      <c r="K586" s="69"/>
      <c r="L586" s="69"/>
      <c r="M586" s="69"/>
      <c r="N586" s="75"/>
      <c r="O586" s="75"/>
      <c r="P586" s="75"/>
      <c r="Q586" s="75"/>
      <c r="R586" s="75"/>
      <c r="S586" s="75"/>
      <c r="T586" s="75"/>
      <c r="U586" s="75"/>
      <c r="V586" s="75"/>
      <c r="W586" s="75"/>
      <c r="X586" s="75"/>
      <c r="Y586" s="75"/>
      <c r="Z586" s="75"/>
      <c r="AA586" s="75"/>
      <c r="AB586" s="75"/>
      <c r="AC586" s="75"/>
      <c r="AD586" s="75"/>
      <c r="AE586" s="75"/>
    </row>
    <row r="587" spans="1:31" ht="16.2" thickBot="1" x14ac:dyDescent="0.35">
      <c r="A587" s="69"/>
      <c r="B587" s="162"/>
      <c r="C587" s="152"/>
      <c r="D587" s="69"/>
      <c r="E587" s="69"/>
      <c r="F587" s="69"/>
      <c r="G587" s="69"/>
      <c r="H587" s="69"/>
      <c r="I587" s="69"/>
      <c r="J587" s="69"/>
      <c r="K587" s="69"/>
      <c r="L587" s="69"/>
      <c r="M587" s="69"/>
      <c r="N587" s="75"/>
      <c r="O587" s="75"/>
      <c r="P587" s="75"/>
      <c r="Q587" s="75"/>
      <c r="R587" s="75"/>
      <c r="S587" s="75"/>
      <c r="T587" s="75"/>
      <c r="U587" s="75"/>
      <c r="V587" s="75"/>
      <c r="W587" s="75"/>
      <c r="X587" s="75"/>
      <c r="Y587" s="75"/>
      <c r="Z587" s="75"/>
      <c r="AA587" s="75"/>
      <c r="AB587" s="75"/>
      <c r="AC587" s="75"/>
      <c r="AD587" s="75"/>
      <c r="AE587" s="75"/>
    </row>
    <row r="588" spans="1:31" ht="16.2" thickBot="1" x14ac:dyDescent="0.35">
      <c r="A588" s="69"/>
      <c r="B588" s="162"/>
      <c r="C588" s="152"/>
      <c r="D588" s="69"/>
      <c r="E588" s="69"/>
      <c r="F588" s="69"/>
      <c r="G588" s="69"/>
      <c r="H588" s="69"/>
      <c r="I588" s="69"/>
      <c r="J588" s="69"/>
      <c r="K588" s="69"/>
      <c r="L588" s="69"/>
      <c r="M588" s="69"/>
      <c r="N588" s="75"/>
      <c r="O588" s="75"/>
      <c r="P588" s="75"/>
      <c r="Q588" s="75"/>
      <c r="R588" s="75"/>
      <c r="S588" s="75"/>
      <c r="T588" s="75"/>
      <c r="U588" s="75"/>
      <c r="V588" s="75"/>
      <c r="W588" s="75"/>
      <c r="X588" s="75"/>
      <c r="Y588" s="75"/>
      <c r="Z588" s="75"/>
      <c r="AA588" s="75"/>
      <c r="AB588" s="75"/>
      <c r="AC588" s="75"/>
      <c r="AD588" s="75"/>
      <c r="AE588" s="75"/>
    </row>
    <row r="589" spans="1:31" ht="16.2" thickBot="1" x14ac:dyDescent="0.35">
      <c r="A589" s="69"/>
      <c r="B589" s="162"/>
      <c r="C589" s="152"/>
      <c r="D589" s="69"/>
      <c r="E589" s="69"/>
      <c r="F589" s="69"/>
      <c r="G589" s="69"/>
      <c r="H589" s="69"/>
      <c r="I589" s="69"/>
      <c r="J589" s="69"/>
      <c r="K589" s="69"/>
      <c r="L589" s="69"/>
      <c r="M589" s="69"/>
      <c r="N589" s="75"/>
      <c r="O589" s="75"/>
      <c r="P589" s="75"/>
      <c r="Q589" s="75"/>
      <c r="R589" s="75"/>
      <c r="S589" s="75"/>
      <c r="T589" s="75"/>
      <c r="U589" s="75"/>
      <c r="V589" s="75"/>
      <c r="W589" s="75"/>
      <c r="X589" s="75"/>
      <c r="Y589" s="75"/>
      <c r="Z589" s="75"/>
      <c r="AA589" s="75"/>
      <c r="AB589" s="75"/>
      <c r="AC589" s="75"/>
      <c r="AD589" s="75"/>
      <c r="AE589" s="75"/>
    </row>
    <row r="590" spans="1:31" ht="16.2" thickBot="1" x14ac:dyDescent="0.35">
      <c r="A590" s="69"/>
      <c r="B590" s="162"/>
      <c r="C590" s="152"/>
      <c r="D590" s="69"/>
      <c r="E590" s="69"/>
      <c r="F590" s="69"/>
      <c r="G590" s="69"/>
      <c r="H590" s="69"/>
      <c r="I590" s="69"/>
      <c r="J590" s="69"/>
      <c r="K590" s="69"/>
      <c r="L590" s="69"/>
      <c r="M590" s="69"/>
      <c r="N590" s="75"/>
      <c r="O590" s="75"/>
      <c r="P590" s="75"/>
      <c r="Q590" s="75"/>
      <c r="R590" s="75"/>
      <c r="S590" s="75"/>
      <c r="T590" s="75"/>
      <c r="U590" s="75"/>
      <c r="V590" s="75"/>
      <c r="W590" s="75"/>
      <c r="X590" s="75"/>
      <c r="Y590" s="75"/>
      <c r="Z590" s="75"/>
      <c r="AA590" s="75"/>
      <c r="AB590" s="75"/>
      <c r="AC590" s="75"/>
      <c r="AD590" s="75"/>
      <c r="AE590" s="75"/>
    </row>
    <row r="591" spans="1:31" ht="16.2" thickBot="1" x14ac:dyDescent="0.35">
      <c r="A591" s="69"/>
      <c r="B591" s="162"/>
      <c r="C591" s="152"/>
      <c r="D591" s="69"/>
      <c r="E591" s="69"/>
      <c r="F591" s="69"/>
      <c r="G591" s="69"/>
      <c r="H591" s="69"/>
      <c r="I591" s="69"/>
      <c r="J591" s="69"/>
      <c r="K591" s="69"/>
      <c r="L591" s="69"/>
      <c r="M591" s="69"/>
      <c r="N591" s="75"/>
      <c r="O591" s="75"/>
      <c r="P591" s="75"/>
      <c r="Q591" s="75"/>
      <c r="R591" s="75"/>
      <c r="S591" s="75"/>
      <c r="T591" s="75"/>
      <c r="U591" s="75"/>
      <c r="V591" s="75"/>
      <c r="W591" s="75"/>
      <c r="X591" s="75"/>
      <c r="Y591" s="75"/>
      <c r="Z591" s="75"/>
      <c r="AA591" s="75"/>
      <c r="AB591" s="75"/>
      <c r="AC591" s="75"/>
      <c r="AD591" s="75"/>
      <c r="AE591" s="75"/>
    </row>
    <row r="592" spans="1:31" ht="16.2" thickBot="1" x14ac:dyDescent="0.35">
      <c r="A592" s="69"/>
      <c r="B592" s="162"/>
      <c r="C592" s="152"/>
      <c r="D592" s="69"/>
      <c r="E592" s="69"/>
      <c r="F592" s="69"/>
      <c r="G592" s="69"/>
      <c r="H592" s="69"/>
      <c r="I592" s="69"/>
      <c r="J592" s="69"/>
      <c r="K592" s="69"/>
      <c r="L592" s="69"/>
      <c r="M592" s="69"/>
      <c r="N592" s="75"/>
      <c r="O592" s="75"/>
      <c r="P592" s="75"/>
      <c r="Q592" s="75"/>
      <c r="R592" s="75"/>
      <c r="S592" s="75"/>
      <c r="T592" s="75"/>
      <c r="U592" s="75"/>
      <c r="V592" s="75"/>
      <c r="W592" s="75"/>
      <c r="X592" s="75"/>
      <c r="Y592" s="75"/>
      <c r="Z592" s="75"/>
      <c r="AA592" s="75"/>
      <c r="AB592" s="75"/>
      <c r="AC592" s="75"/>
      <c r="AD592" s="75"/>
      <c r="AE592" s="75"/>
    </row>
    <row r="593" spans="1:31" ht="16.2" thickBot="1" x14ac:dyDescent="0.35">
      <c r="A593" s="69"/>
      <c r="B593" s="162"/>
      <c r="C593" s="152"/>
      <c r="D593" s="69"/>
      <c r="E593" s="69"/>
      <c r="F593" s="69"/>
      <c r="G593" s="69"/>
      <c r="H593" s="69"/>
      <c r="I593" s="69"/>
      <c r="J593" s="69"/>
      <c r="K593" s="69"/>
      <c r="L593" s="69"/>
      <c r="M593" s="69"/>
      <c r="N593" s="75"/>
      <c r="O593" s="75"/>
      <c r="P593" s="75"/>
      <c r="Q593" s="75"/>
      <c r="R593" s="75"/>
      <c r="S593" s="75"/>
      <c r="T593" s="75"/>
      <c r="U593" s="75"/>
      <c r="V593" s="75"/>
      <c r="W593" s="75"/>
      <c r="X593" s="75"/>
      <c r="Y593" s="75"/>
      <c r="Z593" s="75"/>
      <c r="AA593" s="75"/>
      <c r="AB593" s="75"/>
      <c r="AC593" s="75"/>
      <c r="AD593" s="75"/>
      <c r="AE593" s="75"/>
    </row>
    <row r="594" spans="1:31" ht="16.2" thickBot="1" x14ac:dyDescent="0.35">
      <c r="A594" s="69"/>
      <c r="B594" s="162"/>
      <c r="C594" s="152"/>
      <c r="D594" s="69"/>
      <c r="E594" s="69"/>
      <c r="F594" s="69"/>
      <c r="G594" s="69"/>
      <c r="H594" s="69"/>
      <c r="I594" s="69"/>
      <c r="J594" s="69"/>
      <c r="K594" s="69"/>
      <c r="L594" s="69"/>
      <c r="M594" s="69"/>
      <c r="N594" s="75"/>
      <c r="O594" s="75"/>
      <c r="P594" s="75"/>
      <c r="Q594" s="75"/>
      <c r="R594" s="75"/>
      <c r="S594" s="75"/>
      <c r="T594" s="75"/>
      <c r="U594" s="75"/>
      <c r="V594" s="75"/>
      <c r="W594" s="75"/>
      <c r="X594" s="75"/>
      <c r="Y594" s="75"/>
      <c r="Z594" s="75"/>
      <c r="AA594" s="75"/>
      <c r="AB594" s="75"/>
      <c r="AC594" s="75"/>
      <c r="AD594" s="75"/>
      <c r="AE594" s="75"/>
    </row>
    <row r="595" spans="1:31" ht="16.2" thickBot="1" x14ac:dyDescent="0.35">
      <c r="A595" s="69"/>
      <c r="B595" s="162"/>
      <c r="C595" s="152"/>
      <c r="D595" s="69"/>
      <c r="E595" s="69"/>
      <c r="F595" s="69"/>
      <c r="G595" s="69"/>
      <c r="H595" s="69"/>
      <c r="I595" s="69"/>
      <c r="J595" s="69"/>
      <c r="K595" s="69"/>
      <c r="L595" s="69"/>
      <c r="M595" s="69"/>
      <c r="N595" s="75"/>
      <c r="O595" s="75"/>
      <c r="P595" s="75"/>
      <c r="Q595" s="75"/>
      <c r="R595" s="75"/>
      <c r="S595" s="75"/>
      <c r="T595" s="75"/>
      <c r="U595" s="75"/>
      <c r="V595" s="75"/>
      <c r="W595" s="75"/>
      <c r="X595" s="75"/>
      <c r="Y595" s="75"/>
      <c r="Z595" s="75"/>
      <c r="AA595" s="75"/>
      <c r="AB595" s="75"/>
      <c r="AC595" s="75"/>
      <c r="AD595" s="75"/>
      <c r="AE595" s="75"/>
    </row>
    <row r="596" spans="1:31" ht="16.2" thickBot="1" x14ac:dyDescent="0.35">
      <c r="A596" s="69"/>
      <c r="B596" s="162"/>
      <c r="C596" s="152"/>
      <c r="D596" s="69"/>
      <c r="E596" s="69"/>
      <c r="F596" s="69"/>
      <c r="G596" s="69"/>
      <c r="H596" s="69"/>
      <c r="I596" s="69"/>
      <c r="J596" s="69"/>
      <c r="K596" s="69"/>
      <c r="L596" s="69"/>
      <c r="M596" s="69"/>
      <c r="N596" s="75"/>
      <c r="O596" s="75"/>
      <c r="P596" s="75"/>
      <c r="Q596" s="75"/>
      <c r="R596" s="75"/>
      <c r="S596" s="75"/>
      <c r="T596" s="75"/>
      <c r="U596" s="75"/>
      <c r="V596" s="75"/>
      <c r="W596" s="75"/>
      <c r="X596" s="75"/>
      <c r="Y596" s="75"/>
      <c r="Z596" s="75"/>
      <c r="AA596" s="75"/>
      <c r="AB596" s="75"/>
      <c r="AC596" s="75"/>
      <c r="AD596" s="75"/>
      <c r="AE596" s="75"/>
    </row>
    <row r="597" spans="1:31" ht="16.2" thickBot="1" x14ac:dyDescent="0.35">
      <c r="A597" s="69"/>
      <c r="B597" s="162"/>
      <c r="C597" s="152"/>
      <c r="D597" s="69"/>
      <c r="E597" s="69"/>
      <c r="F597" s="69"/>
      <c r="G597" s="69"/>
      <c r="H597" s="69"/>
      <c r="I597" s="69"/>
      <c r="J597" s="69"/>
      <c r="K597" s="69"/>
      <c r="L597" s="69"/>
      <c r="M597" s="69"/>
      <c r="N597" s="75"/>
      <c r="O597" s="75"/>
      <c r="P597" s="75"/>
      <c r="Q597" s="75"/>
      <c r="R597" s="75"/>
      <c r="S597" s="75"/>
      <c r="T597" s="75"/>
      <c r="U597" s="75"/>
      <c r="V597" s="75"/>
      <c r="W597" s="75"/>
      <c r="X597" s="75"/>
      <c r="Y597" s="75"/>
      <c r="Z597" s="75"/>
      <c r="AA597" s="75"/>
      <c r="AB597" s="75"/>
      <c r="AC597" s="75"/>
      <c r="AD597" s="75"/>
      <c r="AE597" s="75"/>
    </row>
    <row r="598" spans="1:31" ht="16.2" thickBot="1" x14ac:dyDescent="0.35">
      <c r="A598" s="69"/>
      <c r="B598" s="162"/>
      <c r="C598" s="152"/>
      <c r="D598" s="69"/>
      <c r="E598" s="69"/>
      <c r="F598" s="69"/>
      <c r="G598" s="69"/>
      <c r="H598" s="69"/>
      <c r="I598" s="69"/>
      <c r="J598" s="69"/>
      <c r="K598" s="69"/>
      <c r="L598" s="69"/>
      <c r="M598" s="69"/>
      <c r="N598" s="75"/>
      <c r="O598" s="75"/>
      <c r="P598" s="75"/>
      <c r="Q598" s="75"/>
      <c r="R598" s="75"/>
      <c r="S598" s="75"/>
      <c r="T598" s="75"/>
      <c r="U598" s="75"/>
      <c r="V598" s="75"/>
      <c r="W598" s="75"/>
      <c r="X598" s="75"/>
      <c r="Y598" s="75"/>
      <c r="Z598" s="75"/>
      <c r="AA598" s="75"/>
      <c r="AB598" s="75"/>
      <c r="AC598" s="75"/>
      <c r="AD598" s="75"/>
      <c r="AE598" s="75"/>
    </row>
    <row r="599" spans="1:31" ht="16.2" thickBot="1" x14ac:dyDescent="0.35">
      <c r="A599" s="69"/>
      <c r="B599" s="162"/>
      <c r="C599" s="152"/>
      <c r="D599" s="69"/>
      <c r="E599" s="69"/>
      <c r="F599" s="69"/>
      <c r="G599" s="69"/>
      <c r="H599" s="69"/>
      <c r="I599" s="69"/>
      <c r="J599" s="69"/>
      <c r="K599" s="69"/>
      <c r="L599" s="69"/>
      <c r="M599" s="69"/>
      <c r="N599" s="75"/>
      <c r="O599" s="75"/>
      <c r="P599" s="75"/>
      <c r="Q599" s="75"/>
      <c r="R599" s="75"/>
      <c r="S599" s="75"/>
      <c r="T599" s="75"/>
      <c r="U599" s="75"/>
      <c r="V599" s="75"/>
      <c r="W599" s="75"/>
      <c r="X599" s="75"/>
      <c r="Y599" s="75"/>
      <c r="Z599" s="75"/>
      <c r="AA599" s="75"/>
      <c r="AB599" s="75"/>
      <c r="AC599" s="75"/>
      <c r="AD599" s="75"/>
      <c r="AE599" s="75"/>
    </row>
    <row r="600" spans="1:31" ht="16.2" thickBot="1" x14ac:dyDescent="0.35">
      <c r="A600" s="69"/>
      <c r="B600" s="162"/>
      <c r="C600" s="152"/>
      <c r="D600" s="69"/>
      <c r="E600" s="69"/>
      <c r="F600" s="69"/>
      <c r="G600" s="69"/>
      <c r="H600" s="69"/>
      <c r="I600" s="69"/>
      <c r="J600" s="69"/>
      <c r="K600" s="69"/>
      <c r="L600" s="69"/>
      <c r="M600" s="69"/>
      <c r="N600" s="75"/>
      <c r="O600" s="75"/>
      <c r="P600" s="75"/>
      <c r="Q600" s="75"/>
      <c r="R600" s="75"/>
      <c r="S600" s="75"/>
      <c r="T600" s="75"/>
      <c r="U600" s="75"/>
      <c r="V600" s="75"/>
      <c r="W600" s="75"/>
      <c r="X600" s="75"/>
      <c r="Y600" s="75"/>
      <c r="Z600" s="75"/>
      <c r="AA600" s="75"/>
      <c r="AB600" s="75"/>
      <c r="AC600" s="75"/>
      <c r="AD600" s="75"/>
      <c r="AE600" s="75"/>
    </row>
    <row r="601" spans="1:31" ht="16.2" thickBot="1" x14ac:dyDescent="0.35">
      <c r="A601" s="69"/>
      <c r="B601" s="162"/>
      <c r="C601" s="152"/>
      <c r="D601" s="69"/>
      <c r="E601" s="69"/>
      <c r="F601" s="69"/>
      <c r="G601" s="69"/>
      <c r="H601" s="69"/>
      <c r="I601" s="69"/>
      <c r="J601" s="69"/>
      <c r="K601" s="69"/>
      <c r="L601" s="69"/>
      <c r="M601" s="69"/>
      <c r="N601" s="75"/>
      <c r="O601" s="75"/>
      <c r="P601" s="75"/>
      <c r="Q601" s="75"/>
      <c r="R601" s="75"/>
      <c r="S601" s="75"/>
      <c r="T601" s="75"/>
      <c r="U601" s="75"/>
      <c r="V601" s="75"/>
      <c r="W601" s="75"/>
      <c r="X601" s="75"/>
      <c r="Y601" s="75"/>
      <c r="Z601" s="75"/>
      <c r="AA601" s="75"/>
      <c r="AB601" s="75"/>
      <c r="AC601" s="75"/>
      <c r="AD601" s="75"/>
      <c r="AE601" s="75"/>
    </row>
    <row r="602" spans="1:31" ht="16.2" thickBot="1" x14ac:dyDescent="0.35">
      <c r="A602" s="69"/>
      <c r="B602" s="162"/>
      <c r="C602" s="152"/>
      <c r="D602" s="69"/>
      <c r="E602" s="69"/>
      <c r="F602" s="69"/>
      <c r="G602" s="69"/>
      <c r="H602" s="69"/>
      <c r="I602" s="69"/>
      <c r="J602" s="69"/>
      <c r="K602" s="69"/>
      <c r="L602" s="69"/>
      <c r="M602" s="69"/>
      <c r="N602" s="75"/>
      <c r="O602" s="75"/>
      <c r="P602" s="75"/>
      <c r="Q602" s="75"/>
      <c r="R602" s="75"/>
      <c r="S602" s="75"/>
      <c r="T602" s="75"/>
      <c r="U602" s="75"/>
      <c r="V602" s="75"/>
      <c r="W602" s="75"/>
      <c r="X602" s="75"/>
      <c r="Y602" s="75"/>
      <c r="Z602" s="75"/>
      <c r="AA602" s="75"/>
      <c r="AB602" s="75"/>
      <c r="AC602" s="75"/>
      <c r="AD602" s="75"/>
      <c r="AE602" s="75"/>
    </row>
    <row r="603" spans="1:31" ht="16.2" thickBot="1" x14ac:dyDescent="0.35">
      <c r="A603" s="69"/>
      <c r="B603" s="162"/>
      <c r="C603" s="152"/>
      <c r="D603" s="69"/>
      <c r="E603" s="69"/>
      <c r="F603" s="69"/>
      <c r="G603" s="69"/>
      <c r="H603" s="69"/>
      <c r="I603" s="69"/>
      <c r="J603" s="69"/>
      <c r="K603" s="69"/>
      <c r="L603" s="69"/>
      <c r="M603" s="69"/>
      <c r="N603" s="75"/>
      <c r="O603" s="75"/>
      <c r="P603" s="75"/>
      <c r="Q603" s="75"/>
      <c r="R603" s="75"/>
      <c r="S603" s="75"/>
      <c r="T603" s="75"/>
      <c r="U603" s="75"/>
      <c r="V603" s="75"/>
      <c r="W603" s="75"/>
      <c r="X603" s="75"/>
      <c r="Y603" s="75"/>
      <c r="Z603" s="75"/>
      <c r="AA603" s="75"/>
      <c r="AB603" s="75"/>
      <c r="AC603" s="75"/>
      <c r="AD603" s="75"/>
      <c r="AE603" s="75"/>
    </row>
    <row r="604" spans="1:31" ht="16.2" thickBot="1" x14ac:dyDescent="0.35">
      <c r="A604" s="69"/>
      <c r="B604" s="162"/>
      <c r="C604" s="152"/>
      <c r="D604" s="69"/>
      <c r="E604" s="69"/>
      <c r="F604" s="69"/>
      <c r="G604" s="69"/>
      <c r="H604" s="69"/>
      <c r="I604" s="69"/>
      <c r="J604" s="69"/>
      <c r="K604" s="69"/>
      <c r="L604" s="69"/>
      <c r="M604" s="69"/>
      <c r="N604" s="75"/>
      <c r="O604" s="75"/>
      <c r="P604" s="75"/>
      <c r="Q604" s="75"/>
      <c r="R604" s="75"/>
      <c r="S604" s="75"/>
      <c r="T604" s="75"/>
      <c r="U604" s="75"/>
      <c r="V604" s="75"/>
      <c r="W604" s="75"/>
      <c r="X604" s="75"/>
      <c r="Y604" s="75"/>
      <c r="Z604" s="75"/>
      <c r="AA604" s="75"/>
      <c r="AB604" s="75"/>
      <c r="AC604" s="75"/>
      <c r="AD604" s="75"/>
      <c r="AE604" s="75"/>
    </row>
    <row r="605" spans="1:31" ht="16.2" thickBot="1" x14ac:dyDescent="0.35">
      <c r="A605" s="69"/>
      <c r="B605" s="162"/>
      <c r="C605" s="152"/>
      <c r="D605" s="69"/>
      <c r="E605" s="69"/>
      <c r="F605" s="69"/>
      <c r="G605" s="69"/>
      <c r="H605" s="69"/>
      <c r="I605" s="69"/>
      <c r="J605" s="69"/>
      <c r="K605" s="69"/>
      <c r="L605" s="69"/>
      <c r="M605" s="69"/>
      <c r="N605" s="75"/>
      <c r="O605" s="75"/>
      <c r="P605" s="75"/>
      <c r="Q605" s="75"/>
      <c r="R605" s="75"/>
      <c r="S605" s="75"/>
      <c r="T605" s="75"/>
      <c r="U605" s="75"/>
      <c r="V605" s="75"/>
      <c r="W605" s="75"/>
      <c r="X605" s="75"/>
      <c r="Y605" s="75"/>
      <c r="Z605" s="75"/>
      <c r="AA605" s="75"/>
      <c r="AB605" s="75"/>
      <c r="AC605" s="75"/>
      <c r="AD605" s="75"/>
      <c r="AE605" s="75"/>
    </row>
    <row r="606" spans="1:31" ht="16.2" thickBot="1" x14ac:dyDescent="0.35">
      <c r="A606" s="69"/>
      <c r="B606" s="162"/>
      <c r="C606" s="152"/>
      <c r="D606" s="69"/>
      <c r="E606" s="69"/>
      <c r="F606" s="69"/>
      <c r="G606" s="69"/>
      <c r="H606" s="69"/>
      <c r="I606" s="69"/>
      <c r="J606" s="69"/>
      <c r="K606" s="69"/>
      <c r="L606" s="69"/>
      <c r="M606" s="69"/>
      <c r="N606" s="75"/>
      <c r="O606" s="75"/>
      <c r="P606" s="75"/>
      <c r="Q606" s="75"/>
      <c r="R606" s="75"/>
      <c r="S606" s="75"/>
      <c r="T606" s="75"/>
      <c r="U606" s="75"/>
      <c r="V606" s="75"/>
      <c r="W606" s="75"/>
      <c r="X606" s="75"/>
      <c r="Y606" s="75"/>
      <c r="Z606" s="75"/>
      <c r="AA606" s="75"/>
      <c r="AB606" s="75"/>
      <c r="AC606" s="75"/>
      <c r="AD606" s="75"/>
      <c r="AE606" s="75"/>
    </row>
    <row r="607" spans="1:31" ht="16.2" thickBot="1" x14ac:dyDescent="0.35">
      <c r="A607" s="69"/>
      <c r="B607" s="162"/>
      <c r="C607" s="152"/>
      <c r="D607" s="69"/>
      <c r="E607" s="69"/>
      <c r="F607" s="69"/>
      <c r="G607" s="69"/>
      <c r="H607" s="69"/>
      <c r="I607" s="69"/>
      <c r="J607" s="69"/>
      <c r="K607" s="69"/>
      <c r="L607" s="69"/>
      <c r="M607" s="69"/>
      <c r="N607" s="75"/>
      <c r="O607" s="75"/>
      <c r="P607" s="75"/>
      <c r="Q607" s="75"/>
      <c r="R607" s="75"/>
      <c r="S607" s="75"/>
      <c r="T607" s="75"/>
      <c r="U607" s="75"/>
      <c r="V607" s="75"/>
      <c r="W607" s="75"/>
      <c r="X607" s="75"/>
      <c r="Y607" s="75"/>
      <c r="Z607" s="75"/>
      <c r="AA607" s="75"/>
      <c r="AB607" s="75"/>
      <c r="AC607" s="75"/>
      <c r="AD607" s="75"/>
      <c r="AE607" s="75"/>
    </row>
    <row r="608" spans="1:31" ht="16.2" thickBot="1" x14ac:dyDescent="0.35">
      <c r="A608" s="69"/>
      <c r="B608" s="162"/>
      <c r="C608" s="152"/>
      <c r="D608" s="69"/>
      <c r="E608" s="69"/>
      <c r="F608" s="69"/>
      <c r="G608" s="69"/>
      <c r="H608" s="69"/>
      <c r="I608" s="69"/>
      <c r="J608" s="69"/>
      <c r="K608" s="69"/>
      <c r="L608" s="69"/>
      <c r="M608" s="69"/>
      <c r="N608" s="75"/>
      <c r="O608" s="75"/>
      <c r="P608" s="75"/>
      <c r="Q608" s="75"/>
      <c r="R608" s="75"/>
      <c r="S608" s="75"/>
      <c r="T608" s="75"/>
      <c r="U608" s="75"/>
      <c r="V608" s="75"/>
      <c r="W608" s="75"/>
      <c r="X608" s="75"/>
      <c r="Y608" s="75"/>
      <c r="Z608" s="75"/>
      <c r="AA608" s="75"/>
      <c r="AB608" s="75"/>
      <c r="AC608" s="75"/>
      <c r="AD608" s="75"/>
      <c r="AE608" s="75"/>
    </row>
    <row r="609" spans="1:31" ht="16.2" thickBot="1" x14ac:dyDescent="0.35">
      <c r="A609" s="69"/>
      <c r="B609" s="162"/>
      <c r="C609" s="152"/>
      <c r="D609" s="69"/>
      <c r="E609" s="69"/>
      <c r="F609" s="69"/>
      <c r="G609" s="69"/>
      <c r="H609" s="69"/>
      <c r="I609" s="69"/>
      <c r="J609" s="69"/>
      <c r="K609" s="69"/>
      <c r="L609" s="69"/>
      <c r="M609" s="69"/>
      <c r="N609" s="75"/>
      <c r="O609" s="75"/>
      <c r="P609" s="75"/>
      <c r="Q609" s="75"/>
      <c r="R609" s="75"/>
      <c r="S609" s="75"/>
      <c r="T609" s="75"/>
      <c r="U609" s="75"/>
      <c r="V609" s="75"/>
      <c r="W609" s="75"/>
      <c r="X609" s="75"/>
      <c r="Y609" s="75"/>
      <c r="Z609" s="75"/>
      <c r="AA609" s="75"/>
      <c r="AB609" s="75"/>
      <c r="AC609" s="75"/>
      <c r="AD609" s="75"/>
      <c r="AE609" s="75"/>
    </row>
    <row r="610" spans="1:31" ht="16.2" thickBot="1" x14ac:dyDescent="0.35">
      <c r="A610" s="69"/>
      <c r="B610" s="162"/>
      <c r="C610" s="152"/>
      <c r="D610" s="69"/>
      <c r="E610" s="69"/>
      <c r="F610" s="69"/>
      <c r="G610" s="69"/>
      <c r="H610" s="69"/>
      <c r="I610" s="69"/>
      <c r="J610" s="69"/>
      <c r="K610" s="69"/>
      <c r="L610" s="69"/>
      <c r="M610" s="69"/>
      <c r="N610" s="75"/>
      <c r="O610" s="75"/>
      <c r="P610" s="75"/>
      <c r="Q610" s="75"/>
      <c r="R610" s="75"/>
      <c r="S610" s="75"/>
      <c r="T610" s="75"/>
      <c r="U610" s="75"/>
      <c r="V610" s="75"/>
      <c r="W610" s="75"/>
      <c r="X610" s="75"/>
      <c r="Y610" s="75"/>
      <c r="Z610" s="75"/>
      <c r="AA610" s="75"/>
      <c r="AB610" s="75"/>
      <c r="AC610" s="75"/>
      <c r="AD610" s="75"/>
      <c r="AE610" s="75"/>
    </row>
    <row r="611" spans="1:31" ht="16.2" thickBot="1" x14ac:dyDescent="0.35">
      <c r="A611" s="69"/>
      <c r="B611" s="162"/>
      <c r="C611" s="152"/>
      <c r="D611" s="69"/>
      <c r="E611" s="69"/>
      <c r="F611" s="69"/>
      <c r="G611" s="69"/>
      <c r="H611" s="69"/>
      <c r="I611" s="69"/>
      <c r="J611" s="69"/>
      <c r="K611" s="69"/>
      <c r="L611" s="69"/>
      <c r="M611" s="69"/>
      <c r="N611" s="75"/>
      <c r="O611" s="75"/>
      <c r="P611" s="75"/>
      <c r="Q611" s="75"/>
      <c r="R611" s="75"/>
      <c r="S611" s="75"/>
      <c r="T611" s="75"/>
      <c r="U611" s="75"/>
      <c r="V611" s="75"/>
      <c r="W611" s="75"/>
      <c r="X611" s="75"/>
      <c r="Y611" s="75"/>
      <c r="Z611" s="75"/>
      <c r="AA611" s="75"/>
      <c r="AB611" s="75"/>
      <c r="AC611" s="75"/>
      <c r="AD611" s="75"/>
      <c r="AE611" s="75"/>
    </row>
    <row r="612" spans="1:31" ht="16.2" thickBot="1" x14ac:dyDescent="0.35">
      <c r="A612" s="69"/>
      <c r="B612" s="162"/>
      <c r="C612" s="152"/>
      <c r="D612" s="69"/>
      <c r="E612" s="69"/>
      <c r="F612" s="69"/>
      <c r="G612" s="69"/>
      <c r="H612" s="69"/>
      <c r="I612" s="69"/>
      <c r="J612" s="69"/>
      <c r="K612" s="69"/>
      <c r="L612" s="69"/>
      <c r="M612" s="69"/>
      <c r="N612" s="75"/>
      <c r="O612" s="75"/>
      <c r="P612" s="75"/>
      <c r="Q612" s="75"/>
      <c r="R612" s="75"/>
      <c r="S612" s="75"/>
      <c r="T612" s="75"/>
      <c r="U612" s="75"/>
      <c r="V612" s="75"/>
      <c r="W612" s="75"/>
      <c r="X612" s="75"/>
      <c r="Y612" s="75"/>
      <c r="Z612" s="75"/>
      <c r="AA612" s="75"/>
      <c r="AB612" s="75"/>
      <c r="AC612" s="75"/>
      <c r="AD612" s="75"/>
      <c r="AE612" s="75"/>
    </row>
    <row r="613" spans="1:31" ht="16.2" thickBot="1" x14ac:dyDescent="0.35">
      <c r="A613" s="69"/>
      <c r="B613" s="162"/>
      <c r="C613" s="152"/>
      <c r="D613" s="69"/>
      <c r="E613" s="69"/>
      <c r="F613" s="69"/>
      <c r="G613" s="69"/>
      <c r="H613" s="69"/>
      <c r="I613" s="69"/>
      <c r="J613" s="69"/>
      <c r="K613" s="69"/>
      <c r="L613" s="69"/>
      <c r="M613" s="69"/>
      <c r="N613" s="75"/>
      <c r="O613" s="75"/>
      <c r="P613" s="75"/>
      <c r="Q613" s="75"/>
      <c r="R613" s="75"/>
      <c r="S613" s="75"/>
      <c r="T613" s="75"/>
      <c r="U613" s="75"/>
      <c r="V613" s="75"/>
      <c r="W613" s="75"/>
      <c r="X613" s="75"/>
      <c r="Y613" s="75"/>
      <c r="Z613" s="75"/>
      <c r="AA613" s="75"/>
      <c r="AB613" s="75"/>
      <c r="AC613" s="75"/>
      <c r="AD613" s="75"/>
      <c r="AE613" s="75"/>
    </row>
    <row r="614" spans="1:31" ht="16.2" thickBot="1" x14ac:dyDescent="0.35">
      <c r="A614" s="69"/>
      <c r="B614" s="162"/>
      <c r="C614" s="152"/>
      <c r="D614" s="69"/>
      <c r="E614" s="69"/>
      <c r="F614" s="69"/>
      <c r="G614" s="69"/>
      <c r="H614" s="69"/>
      <c r="I614" s="69"/>
      <c r="J614" s="69"/>
      <c r="K614" s="69"/>
      <c r="L614" s="69"/>
      <c r="M614" s="69"/>
      <c r="N614" s="75"/>
      <c r="O614" s="75"/>
      <c r="P614" s="75"/>
      <c r="Q614" s="75"/>
      <c r="R614" s="75"/>
      <c r="S614" s="75"/>
      <c r="T614" s="75"/>
      <c r="U614" s="75"/>
      <c r="V614" s="75"/>
      <c r="W614" s="75"/>
      <c r="X614" s="75"/>
      <c r="Y614" s="75"/>
      <c r="Z614" s="75"/>
      <c r="AA614" s="75"/>
      <c r="AB614" s="75"/>
      <c r="AC614" s="75"/>
      <c r="AD614" s="75"/>
      <c r="AE614" s="75"/>
    </row>
    <row r="615" spans="1:31" ht="16.2" thickBot="1" x14ac:dyDescent="0.35">
      <c r="A615" s="69"/>
      <c r="B615" s="162"/>
      <c r="C615" s="152"/>
      <c r="D615" s="69"/>
      <c r="E615" s="69"/>
      <c r="F615" s="69"/>
      <c r="G615" s="69"/>
      <c r="H615" s="69"/>
      <c r="I615" s="69"/>
      <c r="J615" s="69"/>
      <c r="K615" s="69"/>
      <c r="L615" s="69"/>
      <c r="M615" s="69"/>
      <c r="N615" s="75"/>
      <c r="O615" s="75"/>
      <c r="P615" s="75"/>
      <c r="Q615" s="75"/>
      <c r="R615" s="75"/>
      <c r="S615" s="75"/>
      <c r="T615" s="75"/>
      <c r="U615" s="75"/>
      <c r="V615" s="75"/>
      <c r="W615" s="75"/>
      <c r="X615" s="75"/>
      <c r="Y615" s="75"/>
      <c r="Z615" s="75"/>
      <c r="AA615" s="75"/>
      <c r="AB615" s="75"/>
      <c r="AC615" s="75"/>
      <c r="AD615" s="75"/>
      <c r="AE615" s="75"/>
    </row>
    <row r="616" spans="1:31" ht="16.2" thickBot="1" x14ac:dyDescent="0.35">
      <c r="A616" s="69"/>
      <c r="B616" s="162"/>
      <c r="C616" s="152"/>
      <c r="D616" s="69"/>
      <c r="E616" s="69"/>
      <c r="F616" s="69"/>
      <c r="G616" s="69"/>
      <c r="H616" s="69"/>
      <c r="I616" s="69"/>
      <c r="J616" s="69"/>
      <c r="K616" s="69"/>
      <c r="L616" s="69"/>
      <c r="M616" s="69"/>
      <c r="N616" s="75"/>
      <c r="O616" s="75"/>
      <c r="P616" s="75"/>
      <c r="Q616" s="75"/>
      <c r="R616" s="75"/>
      <c r="S616" s="75"/>
      <c r="T616" s="75"/>
      <c r="U616" s="75"/>
      <c r="V616" s="75"/>
      <c r="W616" s="75"/>
      <c r="X616" s="75"/>
      <c r="Y616" s="75"/>
      <c r="Z616" s="75"/>
      <c r="AA616" s="75"/>
      <c r="AB616" s="75"/>
      <c r="AC616" s="75"/>
      <c r="AD616" s="75"/>
      <c r="AE616" s="75"/>
    </row>
    <row r="617" spans="1:31" ht="16.2" thickBot="1" x14ac:dyDescent="0.35">
      <c r="A617" s="69"/>
      <c r="B617" s="162"/>
      <c r="C617" s="152"/>
      <c r="D617" s="69"/>
      <c r="E617" s="69"/>
      <c r="F617" s="69"/>
      <c r="G617" s="69"/>
      <c r="H617" s="69"/>
      <c r="I617" s="69"/>
      <c r="J617" s="69"/>
      <c r="K617" s="69"/>
      <c r="L617" s="69"/>
      <c r="M617" s="69"/>
      <c r="N617" s="75"/>
      <c r="O617" s="75"/>
      <c r="P617" s="75"/>
      <c r="Q617" s="75"/>
      <c r="R617" s="75"/>
      <c r="S617" s="75"/>
      <c r="T617" s="75"/>
      <c r="U617" s="75"/>
      <c r="V617" s="75"/>
      <c r="W617" s="75"/>
      <c r="X617" s="75"/>
      <c r="Y617" s="75"/>
      <c r="Z617" s="75"/>
      <c r="AA617" s="75"/>
      <c r="AB617" s="75"/>
      <c r="AC617" s="75"/>
      <c r="AD617" s="75"/>
      <c r="AE617" s="75"/>
    </row>
    <row r="618" spans="1:31" ht="16.2" thickBot="1" x14ac:dyDescent="0.35">
      <c r="A618" s="69"/>
      <c r="B618" s="162"/>
      <c r="C618" s="152"/>
      <c r="D618" s="69"/>
      <c r="E618" s="69"/>
      <c r="F618" s="69"/>
      <c r="G618" s="69"/>
      <c r="H618" s="69"/>
      <c r="I618" s="69"/>
      <c r="J618" s="69"/>
      <c r="K618" s="69"/>
      <c r="L618" s="69"/>
      <c r="M618" s="69"/>
      <c r="N618" s="75"/>
      <c r="O618" s="75"/>
      <c r="P618" s="75"/>
      <c r="Q618" s="75"/>
      <c r="R618" s="75"/>
      <c r="S618" s="75"/>
      <c r="T618" s="75"/>
      <c r="U618" s="75"/>
      <c r="V618" s="75"/>
      <c r="W618" s="75"/>
      <c r="X618" s="75"/>
      <c r="Y618" s="75"/>
      <c r="Z618" s="75"/>
      <c r="AA618" s="75"/>
      <c r="AB618" s="75"/>
      <c r="AC618" s="75"/>
      <c r="AD618" s="75"/>
      <c r="AE618" s="75"/>
    </row>
    <row r="619" spans="1:31" ht="16.2" thickBot="1" x14ac:dyDescent="0.35">
      <c r="A619" s="69"/>
      <c r="B619" s="162"/>
      <c r="C619" s="152"/>
      <c r="D619" s="69"/>
      <c r="E619" s="69"/>
      <c r="F619" s="69"/>
      <c r="G619" s="69"/>
      <c r="H619" s="69"/>
      <c r="I619" s="69"/>
      <c r="J619" s="69"/>
      <c r="K619" s="69"/>
      <c r="L619" s="69"/>
      <c r="M619" s="69"/>
      <c r="N619" s="75"/>
      <c r="O619" s="75"/>
      <c r="P619" s="75"/>
      <c r="Q619" s="75"/>
      <c r="R619" s="75"/>
      <c r="S619" s="75"/>
      <c r="T619" s="75"/>
      <c r="U619" s="75"/>
      <c r="V619" s="75"/>
      <c r="W619" s="75"/>
      <c r="X619" s="75"/>
      <c r="Y619" s="75"/>
      <c r="Z619" s="75"/>
      <c r="AA619" s="75"/>
      <c r="AB619" s="75"/>
      <c r="AC619" s="75"/>
      <c r="AD619" s="75"/>
      <c r="AE619" s="75"/>
    </row>
    <row r="620" spans="1:31" ht="16.2" thickBot="1" x14ac:dyDescent="0.35">
      <c r="A620" s="69"/>
      <c r="B620" s="162"/>
      <c r="C620" s="152"/>
      <c r="D620" s="69"/>
      <c r="E620" s="69"/>
      <c r="F620" s="69"/>
      <c r="G620" s="69"/>
      <c r="H620" s="69"/>
      <c r="I620" s="69"/>
      <c r="J620" s="69"/>
      <c r="K620" s="69"/>
      <c r="L620" s="69"/>
      <c r="M620" s="69"/>
      <c r="N620" s="75"/>
      <c r="O620" s="75"/>
      <c r="P620" s="75"/>
      <c r="Q620" s="75"/>
      <c r="R620" s="75"/>
      <c r="S620" s="75"/>
      <c r="T620" s="75"/>
      <c r="U620" s="75"/>
      <c r="V620" s="75"/>
      <c r="W620" s="75"/>
      <c r="X620" s="75"/>
      <c r="Y620" s="75"/>
      <c r="Z620" s="75"/>
      <c r="AA620" s="75"/>
      <c r="AB620" s="75"/>
      <c r="AC620" s="75"/>
      <c r="AD620" s="75"/>
      <c r="AE620" s="75"/>
    </row>
    <row r="621" spans="1:31" ht="16.2" thickBot="1" x14ac:dyDescent="0.35">
      <c r="A621" s="69"/>
      <c r="B621" s="162"/>
      <c r="C621" s="152"/>
      <c r="D621" s="69"/>
      <c r="E621" s="69"/>
      <c r="F621" s="69"/>
      <c r="G621" s="69"/>
      <c r="H621" s="69"/>
      <c r="I621" s="69"/>
      <c r="J621" s="69"/>
      <c r="K621" s="69"/>
      <c r="L621" s="69"/>
      <c r="M621" s="69"/>
      <c r="N621" s="75"/>
      <c r="O621" s="75"/>
      <c r="P621" s="75"/>
      <c r="Q621" s="75"/>
      <c r="R621" s="75"/>
      <c r="S621" s="75"/>
      <c r="T621" s="75"/>
      <c r="U621" s="75"/>
      <c r="V621" s="75"/>
      <c r="W621" s="75"/>
      <c r="X621" s="75"/>
      <c r="Y621" s="75"/>
      <c r="Z621" s="75"/>
      <c r="AA621" s="75"/>
      <c r="AB621" s="75"/>
      <c r="AC621" s="75"/>
      <c r="AD621" s="75"/>
      <c r="AE621" s="75"/>
    </row>
    <row r="622" spans="1:31" ht="16.2" thickBot="1" x14ac:dyDescent="0.35">
      <c r="A622" s="69"/>
      <c r="B622" s="162"/>
      <c r="C622" s="152"/>
      <c r="D622" s="69"/>
      <c r="E622" s="69"/>
      <c r="F622" s="69"/>
      <c r="G622" s="69"/>
      <c r="H622" s="69"/>
      <c r="I622" s="69"/>
      <c r="J622" s="69"/>
      <c r="K622" s="69"/>
      <c r="L622" s="69"/>
      <c r="M622" s="69"/>
      <c r="N622" s="75"/>
      <c r="O622" s="75"/>
      <c r="P622" s="75"/>
      <c r="Q622" s="75"/>
      <c r="R622" s="75"/>
      <c r="S622" s="75"/>
      <c r="T622" s="75"/>
      <c r="U622" s="75"/>
      <c r="V622" s="75"/>
      <c r="W622" s="75"/>
      <c r="X622" s="75"/>
      <c r="Y622" s="75"/>
      <c r="Z622" s="75"/>
      <c r="AA622" s="75"/>
      <c r="AB622" s="75"/>
      <c r="AC622" s="75"/>
      <c r="AD622" s="75"/>
      <c r="AE622" s="75"/>
    </row>
    <row r="623" spans="1:31" ht="16.2" thickBot="1" x14ac:dyDescent="0.35">
      <c r="A623" s="69"/>
      <c r="B623" s="162"/>
      <c r="C623" s="152"/>
      <c r="D623" s="69"/>
      <c r="E623" s="69"/>
      <c r="F623" s="69"/>
      <c r="G623" s="69"/>
      <c r="H623" s="69"/>
      <c r="I623" s="69"/>
      <c r="J623" s="69"/>
      <c r="K623" s="69"/>
      <c r="L623" s="69"/>
      <c r="M623" s="69"/>
      <c r="N623" s="75"/>
      <c r="O623" s="75"/>
      <c r="P623" s="75"/>
      <c r="Q623" s="75"/>
      <c r="R623" s="75"/>
      <c r="S623" s="75"/>
      <c r="T623" s="75"/>
      <c r="U623" s="75"/>
      <c r="V623" s="75"/>
      <c r="W623" s="75"/>
      <c r="X623" s="75"/>
      <c r="Y623" s="75"/>
      <c r="Z623" s="75"/>
      <c r="AA623" s="75"/>
      <c r="AB623" s="75"/>
      <c r="AC623" s="75"/>
      <c r="AD623" s="75"/>
      <c r="AE623" s="75"/>
    </row>
    <row r="624" spans="1:31" ht="16.2" thickBot="1" x14ac:dyDescent="0.35">
      <c r="A624" s="69"/>
      <c r="B624" s="162"/>
      <c r="C624" s="152"/>
      <c r="D624" s="69"/>
      <c r="E624" s="69"/>
      <c r="F624" s="69"/>
      <c r="G624" s="69"/>
      <c r="H624" s="69"/>
      <c r="I624" s="69"/>
      <c r="J624" s="69"/>
      <c r="K624" s="69"/>
      <c r="L624" s="69"/>
      <c r="M624" s="69"/>
      <c r="N624" s="75"/>
      <c r="O624" s="75"/>
      <c r="P624" s="75"/>
      <c r="Q624" s="75"/>
      <c r="R624" s="75"/>
      <c r="S624" s="75"/>
      <c r="T624" s="75"/>
      <c r="U624" s="75"/>
      <c r="V624" s="75"/>
      <c r="W624" s="75"/>
      <c r="X624" s="75"/>
      <c r="Y624" s="75"/>
      <c r="Z624" s="75"/>
      <c r="AA624" s="75"/>
      <c r="AB624" s="75"/>
      <c r="AC624" s="75"/>
      <c r="AD624" s="75"/>
      <c r="AE624" s="75"/>
    </row>
    <row r="625" spans="1:31" ht="16.2" thickBot="1" x14ac:dyDescent="0.35">
      <c r="A625" s="69"/>
      <c r="B625" s="162"/>
      <c r="C625" s="152"/>
      <c r="D625" s="69"/>
      <c r="E625" s="69"/>
      <c r="F625" s="69"/>
      <c r="G625" s="69"/>
      <c r="H625" s="69"/>
      <c r="I625" s="69"/>
      <c r="J625" s="69"/>
      <c r="K625" s="69"/>
      <c r="L625" s="69"/>
      <c r="M625" s="69"/>
      <c r="N625" s="75"/>
      <c r="O625" s="75"/>
      <c r="P625" s="75"/>
      <c r="Q625" s="75"/>
      <c r="R625" s="75"/>
      <c r="S625" s="75"/>
      <c r="T625" s="75"/>
      <c r="U625" s="75"/>
      <c r="V625" s="75"/>
      <c r="W625" s="75"/>
      <c r="X625" s="75"/>
      <c r="Y625" s="75"/>
      <c r="Z625" s="75"/>
      <c r="AA625" s="75"/>
      <c r="AB625" s="75"/>
      <c r="AC625" s="75"/>
      <c r="AD625" s="75"/>
      <c r="AE625" s="75"/>
    </row>
    <row r="626" spans="1:31" ht="16.2" thickBot="1" x14ac:dyDescent="0.35">
      <c r="A626" s="69"/>
      <c r="B626" s="162"/>
      <c r="C626" s="152"/>
      <c r="D626" s="69"/>
      <c r="E626" s="69"/>
      <c r="F626" s="69"/>
      <c r="G626" s="69"/>
      <c r="H626" s="69"/>
      <c r="I626" s="69"/>
      <c r="J626" s="69"/>
      <c r="K626" s="69"/>
      <c r="L626" s="69"/>
      <c r="M626" s="69"/>
      <c r="N626" s="75"/>
      <c r="O626" s="75"/>
      <c r="P626" s="75"/>
      <c r="Q626" s="75"/>
      <c r="R626" s="75"/>
      <c r="S626" s="75"/>
      <c r="T626" s="75"/>
      <c r="U626" s="75"/>
      <c r="V626" s="75"/>
      <c r="W626" s="75"/>
      <c r="X626" s="75"/>
      <c r="Y626" s="75"/>
      <c r="Z626" s="75"/>
      <c r="AA626" s="75"/>
      <c r="AB626" s="75"/>
      <c r="AC626" s="75"/>
      <c r="AD626" s="75"/>
      <c r="AE626" s="75"/>
    </row>
    <row r="627" spans="1:31" ht="16.2" thickBot="1" x14ac:dyDescent="0.35">
      <c r="A627" s="69"/>
      <c r="B627" s="162"/>
      <c r="C627" s="152"/>
      <c r="D627" s="69"/>
      <c r="E627" s="69"/>
      <c r="F627" s="69"/>
      <c r="G627" s="69"/>
      <c r="H627" s="69"/>
      <c r="I627" s="69"/>
      <c r="J627" s="69"/>
      <c r="K627" s="69"/>
      <c r="L627" s="69"/>
      <c r="M627" s="69"/>
      <c r="N627" s="75"/>
      <c r="O627" s="75"/>
      <c r="P627" s="75"/>
      <c r="Q627" s="75"/>
      <c r="R627" s="75"/>
      <c r="S627" s="75"/>
      <c r="T627" s="75"/>
      <c r="U627" s="75"/>
      <c r="V627" s="75"/>
      <c r="W627" s="75"/>
      <c r="X627" s="75"/>
      <c r="Y627" s="75"/>
      <c r="Z627" s="75"/>
      <c r="AA627" s="75"/>
      <c r="AB627" s="75"/>
      <c r="AC627" s="75"/>
      <c r="AD627" s="75"/>
      <c r="AE627" s="75"/>
    </row>
    <row r="628" spans="1:31" ht="16.2" thickBot="1" x14ac:dyDescent="0.35">
      <c r="A628" s="69"/>
      <c r="B628" s="162"/>
      <c r="C628" s="152"/>
      <c r="D628" s="69"/>
      <c r="E628" s="69"/>
      <c r="F628" s="69"/>
      <c r="G628" s="69"/>
      <c r="H628" s="69"/>
      <c r="I628" s="69"/>
      <c r="J628" s="69"/>
      <c r="K628" s="69"/>
      <c r="L628" s="69"/>
      <c r="M628" s="69"/>
      <c r="N628" s="75"/>
      <c r="O628" s="75"/>
      <c r="P628" s="75"/>
      <c r="Q628" s="75"/>
      <c r="R628" s="75"/>
      <c r="S628" s="75"/>
      <c r="T628" s="75"/>
      <c r="U628" s="75"/>
      <c r="V628" s="75"/>
      <c r="W628" s="75"/>
      <c r="X628" s="75"/>
      <c r="Y628" s="75"/>
      <c r="Z628" s="75"/>
      <c r="AA628" s="75"/>
      <c r="AB628" s="75"/>
      <c r="AC628" s="75"/>
      <c r="AD628" s="75"/>
      <c r="AE628" s="75"/>
    </row>
    <row r="629" spans="1:31" ht="16.2" thickBot="1" x14ac:dyDescent="0.35">
      <c r="A629" s="69"/>
      <c r="B629" s="162"/>
      <c r="C629" s="152"/>
      <c r="D629" s="69"/>
      <c r="E629" s="69"/>
      <c r="F629" s="69"/>
      <c r="G629" s="69"/>
      <c r="H629" s="69"/>
      <c r="I629" s="69"/>
      <c r="J629" s="69"/>
      <c r="K629" s="69"/>
      <c r="L629" s="69"/>
      <c r="M629" s="69"/>
      <c r="N629" s="75"/>
      <c r="O629" s="75"/>
      <c r="P629" s="75"/>
      <c r="Q629" s="75"/>
      <c r="R629" s="75"/>
      <c r="S629" s="75"/>
      <c r="T629" s="75"/>
      <c r="U629" s="75"/>
      <c r="V629" s="75"/>
      <c r="W629" s="75"/>
      <c r="X629" s="75"/>
      <c r="Y629" s="75"/>
      <c r="Z629" s="75"/>
      <c r="AA629" s="75"/>
      <c r="AB629" s="75"/>
      <c r="AC629" s="75"/>
      <c r="AD629" s="75"/>
      <c r="AE629" s="75"/>
    </row>
    <row r="630" spans="1:31" ht="16.2" thickBot="1" x14ac:dyDescent="0.35">
      <c r="A630" s="69"/>
      <c r="B630" s="162"/>
      <c r="C630" s="152"/>
      <c r="D630" s="69"/>
      <c r="E630" s="69"/>
      <c r="F630" s="69"/>
      <c r="G630" s="69"/>
      <c r="H630" s="69"/>
      <c r="I630" s="69"/>
      <c r="J630" s="69"/>
      <c r="K630" s="69"/>
      <c r="L630" s="69"/>
      <c r="M630" s="69"/>
      <c r="N630" s="75"/>
      <c r="O630" s="75"/>
      <c r="P630" s="75"/>
      <c r="Q630" s="75"/>
      <c r="R630" s="75"/>
      <c r="S630" s="75"/>
      <c r="T630" s="75"/>
      <c r="U630" s="75"/>
      <c r="V630" s="75"/>
      <c r="W630" s="75"/>
      <c r="X630" s="75"/>
      <c r="Y630" s="75"/>
      <c r="Z630" s="75"/>
      <c r="AA630" s="75"/>
      <c r="AB630" s="75"/>
      <c r="AC630" s="75"/>
      <c r="AD630" s="75"/>
      <c r="AE630" s="75"/>
    </row>
    <row r="631" spans="1:31" ht="16.2" thickBot="1" x14ac:dyDescent="0.35">
      <c r="A631" s="69"/>
      <c r="B631" s="162"/>
      <c r="C631" s="152"/>
      <c r="D631" s="69"/>
      <c r="E631" s="69"/>
      <c r="F631" s="69"/>
      <c r="G631" s="69"/>
      <c r="H631" s="69"/>
      <c r="I631" s="69"/>
      <c r="J631" s="69"/>
      <c r="K631" s="69"/>
      <c r="L631" s="69"/>
      <c r="M631" s="69"/>
      <c r="N631" s="75"/>
      <c r="O631" s="75"/>
      <c r="P631" s="75"/>
      <c r="Q631" s="75"/>
      <c r="R631" s="75"/>
      <c r="S631" s="75"/>
      <c r="T631" s="75"/>
      <c r="U631" s="75"/>
      <c r="V631" s="75"/>
      <c r="W631" s="75"/>
      <c r="X631" s="75"/>
      <c r="Y631" s="75"/>
      <c r="Z631" s="75"/>
      <c r="AA631" s="75"/>
      <c r="AB631" s="75"/>
      <c r="AC631" s="75"/>
      <c r="AD631" s="75"/>
      <c r="AE631" s="75"/>
    </row>
    <row r="632" spans="1:31" ht="16.2" thickBot="1" x14ac:dyDescent="0.35">
      <c r="A632" s="69"/>
      <c r="B632" s="162"/>
      <c r="C632" s="152"/>
      <c r="D632" s="69"/>
      <c r="E632" s="69"/>
      <c r="F632" s="69"/>
      <c r="G632" s="69"/>
      <c r="H632" s="69"/>
      <c r="I632" s="69"/>
      <c r="J632" s="69"/>
      <c r="K632" s="69"/>
      <c r="L632" s="69"/>
      <c r="M632" s="69"/>
      <c r="N632" s="75"/>
      <c r="O632" s="75"/>
      <c r="P632" s="75"/>
      <c r="Q632" s="75"/>
      <c r="R632" s="75"/>
      <c r="S632" s="75"/>
      <c r="T632" s="75"/>
      <c r="U632" s="75"/>
      <c r="V632" s="75"/>
      <c r="W632" s="75"/>
      <c r="X632" s="75"/>
      <c r="Y632" s="75"/>
      <c r="Z632" s="75"/>
      <c r="AA632" s="75"/>
      <c r="AB632" s="75"/>
      <c r="AC632" s="75"/>
      <c r="AD632" s="75"/>
      <c r="AE632" s="75"/>
    </row>
    <row r="633" spans="1:31" ht="16.2" thickBot="1" x14ac:dyDescent="0.35">
      <c r="A633" s="69"/>
      <c r="B633" s="162"/>
      <c r="C633" s="152"/>
      <c r="D633" s="69"/>
      <c r="E633" s="69"/>
      <c r="F633" s="69"/>
      <c r="G633" s="69"/>
      <c r="H633" s="69"/>
      <c r="I633" s="69"/>
      <c r="J633" s="69"/>
      <c r="K633" s="69"/>
      <c r="L633" s="69"/>
      <c r="M633" s="69"/>
      <c r="N633" s="75"/>
      <c r="O633" s="75"/>
      <c r="P633" s="75"/>
      <c r="Q633" s="75"/>
      <c r="R633" s="75"/>
      <c r="S633" s="75"/>
      <c r="T633" s="75"/>
      <c r="U633" s="75"/>
      <c r="V633" s="75"/>
      <c r="W633" s="75"/>
      <c r="X633" s="75"/>
      <c r="Y633" s="75"/>
      <c r="Z633" s="75"/>
      <c r="AA633" s="75"/>
      <c r="AB633" s="75"/>
      <c r="AC633" s="75"/>
      <c r="AD633" s="75"/>
      <c r="AE633" s="75"/>
    </row>
    <row r="634" spans="1:31" ht="16.2" thickBot="1" x14ac:dyDescent="0.35">
      <c r="A634" s="69"/>
      <c r="B634" s="162"/>
      <c r="C634" s="152"/>
      <c r="D634" s="69"/>
      <c r="E634" s="69"/>
      <c r="F634" s="69"/>
      <c r="G634" s="69"/>
      <c r="H634" s="69"/>
      <c r="I634" s="69"/>
      <c r="J634" s="69"/>
      <c r="K634" s="69"/>
      <c r="L634" s="69"/>
      <c r="M634" s="69"/>
      <c r="N634" s="75"/>
      <c r="O634" s="75"/>
      <c r="P634" s="75"/>
      <c r="Q634" s="75"/>
      <c r="R634" s="75"/>
      <c r="S634" s="75"/>
      <c r="T634" s="75"/>
      <c r="U634" s="75"/>
      <c r="V634" s="75"/>
      <c r="W634" s="75"/>
      <c r="X634" s="75"/>
      <c r="Y634" s="75"/>
      <c r="Z634" s="75"/>
      <c r="AA634" s="75"/>
      <c r="AB634" s="75"/>
      <c r="AC634" s="75"/>
      <c r="AD634" s="75"/>
      <c r="AE634" s="75"/>
    </row>
    <row r="635" spans="1:31" ht="16.2" thickBot="1" x14ac:dyDescent="0.35">
      <c r="A635" s="69"/>
      <c r="B635" s="162"/>
      <c r="C635" s="152"/>
      <c r="D635" s="69"/>
      <c r="E635" s="69"/>
      <c r="F635" s="69"/>
      <c r="G635" s="69"/>
      <c r="H635" s="69"/>
      <c r="I635" s="69"/>
      <c r="J635" s="69"/>
      <c r="K635" s="69"/>
      <c r="L635" s="69"/>
      <c r="M635" s="69"/>
      <c r="N635" s="75"/>
      <c r="O635" s="75"/>
      <c r="P635" s="75"/>
      <c r="Q635" s="75"/>
      <c r="R635" s="75"/>
      <c r="S635" s="75"/>
      <c r="T635" s="75"/>
      <c r="U635" s="75"/>
      <c r="V635" s="75"/>
      <c r="W635" s="75"/>
      <c r="X635" s="75"/>
      <c r="Y635" s="75"/>
      <c r="Z635" s="75"/>
      <c r="AA635" s="75"/>
      <c r="AB635" s="75"/>
      <c r="AC635" s="75"/>
      <c r="AD635" s="75"/>
      <c r="AE635" s="75"/>
    </row>
    <row r="636" spans="1:31" ht="16.2" thickBot="1" x14ac:dyDescent="0.35">
      <c r="A636" s="69"/>
      <c r="B636" s="162"/>
      <c r="C636" s="152"/>
      <c r="D636" s="69"/>
      <c r="E636" s="69"/>
      <c r="F636" s="69"/>
      <c r="G636" s="69"/>
      <c r="H636" s="69"/>
      <c r="I636" s="69"/>
      <c r="J636" s="69"/>
      <c r="K636" s="69"/>
      <c r="L636" s="69"/>
      <c r="M636" s="69"/>
      <c r="N636" s="75"/>
      <c r="O636" s="75"/>
      <c r="P636" s="75"/>
      <c r="Q636" s="75"/>
      <c r="R636" s="75"/>
      <c r="S636" s="75"/>
      <c r="T636" s="75"/>
      <c r="U636" s="75"/>
      <c r="V636" s="75"/>
      <c r="W636" s="75"/>
      <c r="X636" s="75"/>
      <c r="Y636" s="75"/>
      <c r="Z636" s="75"/>
      <c r="AA636" s="75"/>
      <c r="AB636" s="75"/>
      <c r="AC636" s="75"/>
      <c r="AD636" s="75"/>
      <c r="AE636" s="75"/>
    </row>
    <row r="637" spans="1:31" ht="16.2" thickBot="1" x14ac:dyDescent="0.35">
      <c r="A637" s="69"/>
      <c r="B637" s="162"/>
      <c r="C637" s="152"/>
      <c r="D637" s="69"/>
      <c r="E637" s="69"/>
      <c r="F637" s="69"/>
      <c r="G637" s="69"/>
      <c r="H637" s="69"/>
      <c r="I637" s="69"/>
      <c r="J637" s="69"/>
      <c r="K637" s="69"/>
      <c r="L637" s="69"/>
      <c r="M637" s="69"/>
      <c r="N637" s="75"/>
      <c r="O637" s="75"/>
      <c r="P637" s="75"/>
      <c r="Q637" s="75"/>
      <c r="R637" s="75"/>
      <c r="S637" s="75"/>
      <c r="T637" s="75"/>
      <c r="U637" s="75"/>
      <c r="V637" s="75"/>
      <c r="W637" s="75"/>
      <c r="X637" s="75"/>
      <c r="Y637" s="75"/>
      <c r="Z637" s="75"/>
      <c r="AA637" s="75"/>
      <c r="AB637" s="75"/>
      <c r="AC637" s="75"/>
      <c r="AD637" s="75"/>
      <c r="AE637" s="75"/>
    </row>
    <row r="638" spans="1:31" ht="16.2" thickBot="1" x14ac:dyDescent="0.35">
      <c r="A638" s="69"/>
      <c r="B638" s="162"/>
      <c r="C638" s="152"/>
      <c r="D638" s="69"/>
      <c r="E638" s="69"/>
      <c r="F638" s="69"/>
      <c r="G638" s="69"/>
      <c r="H638" s="69"/>
      <c r="I638" s="69"/>
      <c r="J638" s="69"/>
      <c r="K638" s="69"/>
      <c r="L638" s="69"/>
      <c r="M638" s="69"/>
      <c r="N638" s="75"/>
      <c r="O638" s="75"/>
      <c r="P638" s="75"/>
      <c r="Q638" s="75"/>
      <c r="R638" s="75"/>
      <c r="S638" s="75"/>
      <c r="T638" s="75"/>
      <c r="U638" s="75"/>
      <c r="V638" s="75"/>
      <c r="W638" s="75"/>
      <c r="X638" s="75"/>
      <c r="Y638" s="75"/>
      <c r="Z638" s="75"/>
      <c r="AA638" s="75"/>
      <c r="AB638" s="75"/>
      <c r="AC638" s="75"/>
      <c r="AD638" s="75"/>
      <c r="AE638" s="75"/>
    </row>
    <row r="639" spans="1:31" ht="16.2" thickBot="1" x14ac:dyDescent="0.35">
      <c r="A639" s="69"/>
      <c r="B639" s="162"/>
      <c r="C639" s="152"/>
      <c r="D639" s="69"/>
      <c r="E639" s="69"/>
      <c r="F639" s="69"/>
      <c r="G639" s="69"/>
      <c r="H639" s="69"/>
      <c r="I639" s="69"/>
      <c r="J639" s="69"/>
      <c r="K639" s="69"/>
      <c r="L639" s="69"/>
      <c r="M639" s="69"/>
      <c r="N639" s="75"/>
      <c r="O639" s="75"/>
      <c r="P639" s="75"/>
      <c r="Q639" s="75"/>
      <c r="R639" s="75"/>
      <c r="S639" s="75"/>
      <c r="T639" s="75"/>
      <c r="U639" s="75"/>
      <c r="V639" s="75"/>
      <c r="W639" s="75"/>
      <c r="X639" s="75"/>
      <c r="Y639" s="75"/>
      <c r="Z639" s="75"/>
      <c r="AA639" s="75"/>
      <c r="AB639" s="75"/>
      <c r="AC639" s="75"/>
      <c r="AD639" s="75"/>
      <c r="AE639" s="75"/>
    </row>
    <row r="640" spans="1:31" ht="16.2" thickBot="1" x14ac:dyDescent="0.35">
      <c r="A640" s="69"/>
      <c r="B640" s="162"/>
      <c r="C640" s="152"/>
      <c r="D640" s="69"/>
      <c r="E640" s="69"/>
      <c r="F640" s="69"/>
      <c r="G640" s="69"/>
      <c r="H640" s="69"/>
      <c r="I640" s="69"/>
      <c r="J640" s="69"/>
      <c r="K640" s="69"/>
      <c r="L640" s="69"/>
      <c r="M640" s="69"/>
      <c r="N640" s="75"/>
      <c r="O640" s="75"/>
      <c r="P640" s="75"/>
      <c r="Q640" s="75"/>
      <c r="R640" s="75"/>
      <c r="S640" s="75"/>
      <c r="T640" s="75"/>
      <c r="U640" s="75"/>
      <c r="V640" s="75"/>
      <c r="W640" s="75"/>
      <c r="X640" s="75"/>
      <c r="Y640" s="75"/>
      <c r="Z640" s="75"/>
      <c r="AA640" s="75"/>
      <c r="AB640" s="75"/>
      <c r="AC640" s="75"/>
      <c r="AD640" s="75"/>
      <c r="AE640" s="75"/>
    </row>
    <row r="641" spans="1:31" ht="16.2" thickBot="1" x14ac:dyDescent="0.35">
      <c r="A641" s="69"/>
      <c r="B641" s="162"/>
      <c r="C641" s="152"/>
      <c r="D641" s="69"/>
      <c r="E641" s="69"/>
      <c r="F641" s="69"/>
      <c r="G641" s="69"/>
      <c r="H641" s="69"/>
      <c r="I641" s="69"/>
      <c r="J641" s="69"/>
      <c r="K641" s="69"/>
      <c r="L641" s="69"/>
      <c r="M641" s="69"/>
      <c r="N641" s="75"/>
      <c r="O641" s="75"/>
      <c r="P641" s="75"/>
      <c r="Q641" s="75"/>
      <c r="R641" s="75"/>
      <c r="S641" s="75"/>
      <c r="T641" s="75"/>
      <c r="U641" s="75"/>
      <c r="V641" s="75"/>
      <c r="W641" s="75"/>
      <c r="X641" s="75"/>
      <c r="Y641" s="75"/>
      <c r="Z641" s="75"/>
      <c r="AA641" s="75"/>
      <c r="AB641" s="75"/>
      <c r="AC641" s="75"/>
      <c r="AD641" s="75"/>
      <c r="AE641" s="75"/>
    </row>
    <row r="642" spans="1:31" ht="16.2" thickBot="1" x14ac:dyDescent="0.35">
      <c r="A642" s="69"/>
      <c r="B642" s="162"/>
      <c r="C642" s="152"/>
      <c r="D642" s="69"/>
      <c r="E642" s="69"/>
      <c r="F642" s="69"/>
      <c r="G642" s="69"/>
      <c r="H642" s="69"/>
      <c r="I642" s="69"/>
      <c r="J642" s="69"/>
      <c r="K642" s="69"/>
      <c r="L642" s="69"/>
      <c r="M642" s="69"/>
      <c r="N642" s="75"/>
      <c r="O642" s="75"/>
      <c r="P642" s="75"/>
      <c r="Q642" s="75"/>
      <c r="R642" s="75"/>
      <c r="S642" s="75"/>
      <c r="T642" s="75"/>
      <c r="U642" s="75"/>
      <c r="V642" s="75"/>
      <c r="W642" s="75"/>
      <c r="X642" s="75"/>
      <c r="Y642" s="75"/>
      <c r="Z642" s="75"/>
      <c r="AA642" s="75"/>
      <c r="AB642" s="75"/>
      <c r="AC642" s="75"/>
      <c r="AD642" s="75"/>
      <c r="AE642" s="75"/>
    </row>
    <row r="643" spans="1:31" ht="16.2" thickBot="1" x14ac:dyDescent="0.35">
      <c r="A643" s="69"/>
      <c r="B643" s="162"/>
      <c r="C643" s="152"/>
      <c r="D643" s="69"/>
      <c r="E643" s="69"/>
      <c r="F643" s="69"/>
      <c r="G643" s="69"/>
      <c r="H643" s="69"/>
      <c r="I643" s="69"/>
      <c r="J643" s="69"/>
      <c r="K643" s="69"/>
      <c r="L643" s="69"/>
      <c r="M643" s="69"/>
      <c r="N643" s="75"/>
      <c r="O643" s="75"/>
      <c r="P643" s="75"/>
      <c r="Q643" s="75"/>
      <c r="R643" s="75"/>
      <c r="S643" s="75"/>
      <c r="T643" s="75"/>
      <c r="U643" s="75"/>
      <c r="V643" s="75"/>
      <c r="W643" s="75"/>
      <c r="X643" s="75"/>
      <c r="Y643" s="75"/>
      <c r="Z643" s="75"/>
      <c r="AA643" s="75"/>
      <c r="AB643" s="75"/>
      <c r="AC643" s="75"/>
      <c r="AD643" s="75"/>
      <c r="AE643" s="75"/>
    </row>
    <row r="644" spans="1:31" ht="16.2" thickBot="1" x14ac:dyDescent="0.35">
      <c r="A644" s="69"/>
      <c r="B644" s="162"/>
      <c r="C644" s="152"/>
      <c r="D644" s="69"/>
      <c r="E644" s="69"/>
      <c r="F644" s="69"/>
      <c r="G644" s="69"/>
      <c r="H644" s="69"/>
      <c r="I644" s="69"/>
      <c r="J644" s="69"/>
      <c r="K644" s="69"/>
      <c r="L644" s="69"/>
      <c r="M644" s="69"/>
      <c r="N644" s="75"/>
      <c r="O644" s="75"/>
      <c r="P644" s="75"/>
      <c r="Q644" s="75"/>
      <c r="R644" s="75"/>
      <c r="S644" s="75"/>
      <c r="T644" s="75"/>
      <c r="U644" s="75"/>
      <c r="V644" s="75"/>
      <c r="W644" s="75"/>
      <c r="X644" s="75"/>
      <c r="Y644" s="75"/>
      <c r="Z644" s="75"/>
      <c r="AA644" s="75"/>
      <c r="AB644" s="75"/>
      <c r="AC644" s="75"/>
      <c r="AD644" s="75"/>
      <c r="AE644" s="75"/>
    </row>
    <row r="645" spans="1:31" ht="16.2" thickBot="1" x14ac:dyDescent="0.35">
      <c r="A645" s="69"/>
      <c r="B645" s="162"/>
      <c r="C645" s="152"/>
      <c r="D645" s="69"/>
      <c r="E645" s="69"/>
      <c r="F645" s="69"/>
      <c r="G645" s="69"/>
      <c r="H645" s="69"/>
      <c r="I645" s="69"/>
      <c r="J645" s="69"/>
      <c r="K645" s="69"/>
      <c r="L645" s="69"/>
      <c r="M645" s="69"/>
      <c r="N645" s="75"/>
      <c r="O645" s="75"/>
      <c r="P645" s="75"/>
      <c r="Q645" s="75"/>
      <c r="R645" s="75"/>
      <c r="S645" s="75"/>
      <c r="T645" s="75"/>
      <c r="U645" s="75"/>
      <c r="V645" s="75"/>
      <c r="W645" s="75"/>
      <c r="X645" s="75"/>
      <c r="Y645" s="75"/>
      <c r="Z645" s="75"/>
      <c r="AA645" s="75"/>
      <c r="AB645" s="75"/>
      <c r="AC645" s="75"/>
      <c r="AD645" s="75"/>
      <c r="AE645" s="75"/>
    </row>
    <row r="646" spans="1:31" ht="16.2" thickBot="1" x14ac:dyDescent="0.35">
      <c r="A646" s="69"/>
      <c r="B646" s="162"/>
      <c r="C646" s="152"/>
      <c r="D646" s="69"/>
      <c r="E646" s="69"/>
      <c r="F646" s="69"/>
      <c r="G646" s="69"/>
      <c r="H646" s="69"/>
      <c r="I646" s="69"/>
      <c r="J646" s="69"/>
      <c r="K646" s="69"/>
      <c r="L646" s="69"/>
      <c r="M646" s="69"/>
      <c r="N646" s="75"/>
      <c r="O646" s="75"/>
      <c r="P646" s="75"/>
      <c r="Q646" s="75"/>
      <c r="R646" s="75"/>
      <c r="S646" s="75"/>
      <c r="T646" s="75"/>
      <c r="U646" s="75"/>
      <c r="V646" s="75"/>
      <c r="W646" s="75"/>
      <c r="X646" s="75"/>
      <c r="Y646" s="75"/>
      <c r="Z646" s="75"/>
      <c r="AA646" s="75"/>
      <c r="AB646" s="75"/>
      <c r="AC646" s="75"/>
      <c r="AD646" s="75"/>
      <c r="AE646" s="75"/>
    </row>
    <row r="647" spans="1:31" ht="16.2" thickBot="1" x14ac:dyDescent="0.35">
      <c r="A647" s="69"/>
      <c r="B647" s="162"/>
      <c r="C647" s="152"/>
      <c r="D647" s="69"/>
      <c r="E647" s="69"/>
      <c r="F647" s="69"/>
      <c r="G647" s="69"/>
      <c r="H647" s="69"/>
      <c r="I647" s="69"/>
      <c r="J647" s="69"/>
      <c r="K647" s="69"/>
      <c r="L647" s="69"/>
      <c r="M647" s="69"/>
      <c r="N647" s="75"/>
      <c r="O647" s="75"/>
      <c r="P647" s="75"/>
      <c r="Q647" s="75"/>
      <c r="R647" s="75"/>
      <c r="S647" s="75"/>
      <c r="T647" s="75"/>
      <c r="U647" s="75"/>
      <c r="V647" s="75"/>
      <c r="W647" s="75"/>
      <c r="X647" s="75"/>
      <c r="Y647" s="75"/>
      <c r="Z647" s="75"/>
      <c r="AA647" s="75"/>
      <c r="AB647" s="75"/>
      <c r="AC647" s="75"/>
      <c r="AD647" s="75"/>
      <c r="AE647" s="75"/>
    </row>
    <row r="648" spans="1:31" ht="16.2" thickBot="1" x14ac:dyDescent="0.35">
      <c r="A648" s="69"/>
      <c r="B648" s="162"/>
      <c r="C648" s="152"/>
      <c r="D648" s="69"/>
      <c r="E648" s="69"/>
      <c r="F648" s="69"/>
      <c r="G648" s="69"/>
      <c r="H648" s="69"/>
      <c r="I648" s="69"/>
      <c r="J648" s="69"/>
      <c r="K648" s="69"/>
      <c r="L648" s="69"/>
      <c r="M648" s="69"/>
      <c r="N648" s="75"/>
      <c r="O648" s="75"/>
      <c r="P648" s="75"/>
      <c r="Q648" s="75"/>
      <c r="R648" s="75"/>
      <c r="S648" s="75"/>
      <c r="T648" s="75"/>
      <c r="U648" s="75"/>
      <c r="V648" s="75"/>
      <c r="W648" s="75"/>
      <c r="X648" s="75"/>
      <c r="Y648" s="75"/>
      <c r="Z648" s="75"/>
      <c r="AA648" s="75"/>
      <c r="AB648" s="75"/>
      <c r="AC648" s="75"/>
      <c r="AD648" s="75"/>
      <c r="AE648" s="75"/>
    </row>
    <row r="649" spans="1:31" ht="16.2" thickBot="1" x14ac:dyDescent="0.35">
      <c r="A649" s="69"/>
      <c r="B649" s="162"/>
      <c r="C649" s="152"/>
      <c r="D649" s="69"/>
      <c r="E649" s="69"/>
      <c r="F649" s="69"/>
      <c r="G649" s="69"/>
      <c r="H649" s="69"/>
      <c r="I649" s="69"/>
      <c r="J649" s="69"/>
      <c r="K649" s="69"/>
      <c r="L649" s="69"/>
      <c r="M649" s="69"/>
      <c r="N649" s="75"/>
      <c r="O649" s="75"/>
      <c r="P649" s="75"/>
      <c r="Q649" s="75"/>
      <c r="R649" s="75"/>
      <c r="S649" s="75"/>
      <c r="T649" s="75"/>
      <c r="U649" s="75"/>
      <c r="V649" s="75"/>
      <c r="W649" s="75"/>
      <c r="X649" s="75"/>
      <c r="Y649" s="75"/>
      <c r="Z649" s="75"/>
      <c r="AA649" s="75"/>
      <c r="AB649" s="75"/>
      <c r="AC649" s="75"/>
      <c r="AD649" s="75"/>
      <c r="AE649" s="75"/>
    </row>
    <row r="650" spans="1:31" ht="16.2" thickBot="1" x14ac:dyDescent="0.35">
      <c r="A650" s="69"/>
      <c r="B650" s="162"/>
      <c r="C650" s="152"/>
      <c r="D650" s="69"/>
      <c r="E650" s="69"/>
      <c r="F650" s="69"/>
      <c r="G650" s="69"/>
      <c r="H650" s="69"/>
      <c r="I650" s="69"/>
      <c r="J650" s="69"/>
      <c r="K650" s="69"/>
      <c r="L650" s="69"/>
      <c r="M650" s="69"/>
      <c r="N650" s="75"/>
      <c r="O650" s="75"/>
      <c r="P650" s="75"/>
      <c r="Q650" s="75"/>
      <c r="R650" s="75"/>
      <c r="S650" s="75"/>
      <c r="T650" s="75"/>
      <c r="U650" s="75"/>
      <c r="V650" s="75"/>
      <c r="W650" s="75"/>
      <c r="X650" s="75"/>
      <c r="Y650" s="75"/>
      <c r="Z650" s="75"/>
      <c r="AA650" s="75"/>
      <c r="AB650" s="75"/>
      <c r="AC650" s="75"/>
      <c r="AD650" s="75"/>
      <c r="AE650" s="75"/>
    </row>
    <row r="651" spans="1:31" ht="16.2" thickBot="1" x14ac:dyDescent="0.35">
      <c r="A651" s="69"/>
      <c r="B651" s="162"/>
      <c r="C651" s="152"/>
      <c r="D651" s="69"/>
      <c r="E651" s="69"/>
      <c r="F651" s="69"/>
      <c r="G651" s="69"/>
      <c r="H651" s="69"/>
      <c r="I651" s="69"/>
      <c r="J651" s="69"/>
      <c r="K651" s="69"/>
      <c r="L651" s="69"/>
      <c r="M651" s="69"/>
      <c r="N651" s="75"/>
      <c r="O651" s="75"/>
      <c r="P651" s="75"/>
      <c r="Q651" s="75"/>
      <c r="R651" s="75"/>
      <c r="S651" s="75"/>
      <c r="T651" s="75"/>
      <c r="U651" s="75"/>
      <c r="V651" s="75"/>
      <c r="W651" s="75"/>
      <c r="X651" s="75"/>
      <c r="Y651" s="75"/>
      <c r="Z651" s="75"/>
      <c r="AA651" s="75"/>
      <c r="AB651" s="75"/>
      <c r="AC651" s="75"/>
      <c r="AD651" s="75"/>
      <c r="AE651" s="75"/>
    </row>
    <row r="652" spans="1:31" ht="16.2" thickBot="1" x14ac:dyDescent="0.35">
      <c r="A652" s="69"/>
      <c r="B652" s="162"/>
      <c r="C652" s="152"/>
      <c r="D652" s="69"/>
      <c r="E652" s="69"/>
      <c r="F652" s="69"/>
      <c r="G652" s="69"/>
      <c r="H652" s="69"/>
      <c r="I652" s="69"/>
      <c r="J652" s="69"/>
      <c r="K652" s="69"/>
      <c r="L652" s="69"/>
      <c r="M652" s="69"/>
      <c r="N652" s="75"/>
      <c r="O652" s="75"/>
      <c r="P652" s="75"/>
      <c r="Q652" s="75"/>
      <c r="R652" s="75"/>
      <c r="S652" s="75"/>
      <c r="T652" s="75"/>
      <c r="U652" s="75"/>
      <c r="V652" s="75"/>
      <c r="W652" s="75"/>
      <c r="X652" s="75"/>
      <c r="Y652" s="75"/>
      <c r="Z652" s="75"/>
      <c r="AA652" s="75"/>
      <c r="AB652" s="75"/>
      <c r="AC652" s="75"/>
      <c r="AD652" s="75"/>
      <c r="AE652" s="75"/>
    </row>
    <row r="653" spans="1:31" ht="16.2" thickBot="1" x14ac:dyDescent="0.35">
      <c r="A653" s="69"/>
      <c r="B653" s="162"/>
      <c r="C653" s="152"/>
      <c r="D653" s="69"/>
      <c r="E653" s="69"/>
      <c r="F653" s="69"/>
      <c r="G653" s="69"/>
      <c r="H653" s="69"/>
      <c r="I653" s="69"/>
      <c r="J653" s="69"/>
      <c r="K653" s="69"/>
      <c r="L653" s="69"/>
      <c r="M653" s="69"/>
      <c r="N653" s="75"/>
      <c r="O653" s="75"/>
      <c r="P653" s="75"/>
      <c r="Q653" s="75"/>
      <c r="R653" s="75"/>
      <c r="S653" s="75"/>
      <c r="T653" s="75"/>
      <c r="U653" s="75"/>
      <c r="V653" s="75"/>
      <c r="W653" s="75"/>
      <c r="X653" s="75"/>
      <c r="Y653" s="75"/>
      <c r="Z653" s="75"/>
      <c r="AA653" s="75"/>
      <c r="AB653" s="75"/>
      <c r="AC653" s="75"/>
      <c r="AD653" s="75"/>
      <c r="AE653" s="75"/>
    </row>
    <row r="654" spans="1:31" ht="16.2" thickBot="1" x14ac:dyDescent="0.35">
      <c r="A654" s="69"/>
      <c r="B654" s="162"/>
      <c r="C654" s="152"/>
      <c r="D654" s="69"/>
      <c r="E654" s="69"/>
      <c r="F654" s="69"/>
      <c r="G654" s="69"/>
      <c r="H654" s="69"/>
      <c r="I654" s="69"/>
      <c r="J654" s="69"/>
      <c r="K654" s="69"/>
      <c r="L654" s="69"/>
      <c r="M654" s="69"/>
      <c r="N654" s="75"/>
      <c r="O654" s="75"/>
      <c r="P654" s="75"/>
      <c r="Q654" s="75"/>
      <c r="R654" s="75"/>
      <c r="S654" s="75"/>
      <c r="T654" s="75"/>
      <c r="U654" s="75"/>
      <c r="V654" s="75"/>
      <c r="W654" s="75"/>
      <c r="X654" s="75"/>
      <c r="Y654" s="75"/>
      <c r="Z654" s="75"/>
      <c r="AA654" s="75"/>
      <c r="AB654" s="75"/>
      <c r="AC654" s="75"/>
      <c r="AD654" s="75"/>
      <c r="AE654" s="75"/>
    </row>
    <row r="655" spans="1:31" ht="16.2" thickBot="1" x14ac:dyDescent="0.35">
      <c r="A655" s="69"/>
      <c r="B655" s="162"/>
      <c r="C655" s="152"/>
      <c r="D655" s="69"/>
      <c r="E655" s="69"/>
      <c r="F655" s="69"/>
      <c r="G655" s="69"/>
      <c r="H655" s="69"/>
      <c r="I655" s="69"/>
      <c r="J655" s="69"/>
      <c r="K655" s="69"/>
      <c r="L655" s="69"/>
      <c r="M655" s="69"/>
      <c r="N655" s="75"/>
      <c r="O655" s="75"/>
      <c r="P655" s="75"/>
      <c r="Q655" s="75"/>
      <c r="R655" s="75"/>
      <c r="S655" s="75"/>
      <c r="T655" s="75"/>
      <c r="U655" s="75"/>
      <c r="V655" s="75"/>
      <c r="W655" s="75"/>
      <c r="X655" s="75"/>
      <c r="Y655" s="75"/>
      <c r="Z655" s="75"/>
      <c r="AA655" s="75"/>
      <c r="AB655" s="75"/>
      <c r="AC655" s="75"/>
      <c r="AD655" s="75"/>
      <c r="AE655" s="75"/>
    </row>
    <row r="656" spans="1:31" ht="16.2" thickBot="1" x14ac:dyDescent="0.35">
      <c r="A656" s="69"/>
      <c r="B656" s="162"/>
      <c r="C656" s="152"/>
      <c r="D656" s="69"/>
      <c r="E656" s="69"/>
      <c r="F656" s="69"/>
      <c r="G656" s="69"/>
      <c r="H656" s="69"/>
      <c r="I656" s="69"/>
      <c r="J656" s="69"/>
      <c r="K656" s="69"/>
      <c r="L656" s="69"/>
      <c r="M656" s="69"/>
      <c r="N656" s="75"/>
      <c r="O656" s="75"/>
      <c r="P656" s="75"/>
      <c r="Q656" s="75"/>
      <c r="R656" s="75"/>
      <c r="S656" s="75"/>
      <c r="T656" s="75"/>
      <c r="U656" s="75"/>
      <c r="V656" s="75"/>
      <c r="W656" s="75"/>
      <c r="X656" s="75"/>
      <c r="Y656" s="75"/>
      <c r="Z656" s="75"/>
      <c r="AA656" s="75"/>
      <c r="AB656" s="75"/>
      <c r="AC656" s="75"/>
      <c r="AD656" s="75"/>
      <c r="AE656" s="75"/>
    </row>
    <row r="657" spans="1:31" ht="16.2" thickBot="1" x14ac:dyDescent="0.35">
      <c r="A657" s="69"/>
      <c r="B657" s="162"/>
      <c r="C657" s="152"/>
      <c r="D657" s="69"/>
      <c r="E657" s="69"/>
      <c r="F657" s="69"/>
      <c r="G657" s="69"/>
      <c r="H657" s="69"/>
      <c r="I657" s="69"/>
      <c r="J657" s="69"/>
      <c r="K657" s="69"/>
      <c r="L657" s="69"/>
      <c r="M657" s="69"/>
      <c r="N657" s="75"/>
      <c r="O657" s="75"/>
      <c r="P657" s="75"/>
      <c r="Q657" s="75"/>
      <c r="R657" s="75"/>
      <c r="S657" s="75"/>
      <c r="T657" s="75"/>
      <c r="U657" s="75"/>
      <c r="V657" s="75"/>
      <c r="W657" s="75"/>
      <c r="X657" s="75"/>
      <c r="Y657" s="75"/>
      <c r="Z657" s="75"/>
      <c r="AA657" s="75"/>
      <c r="AB657" s="75"/>
      <c r="AC657" s="75"/>
      <c r="AD657" s="75"/>
      <c r="AE657" s="75"/>
    </row>
    <row r="658" spans="1:31" ht="16.2" thickBot="1" x14ac:dyDescent="0.35">
      <c r="A658" s="69"/>
      <c r="B658" s="162"/>
      <c r="C658" s="152"/>
      <c r="D658" s="69"/>
      <c r="E658" s="69"/>
      <c r="F658" s="69"/>
      <c r="G658" s="69"/>
      <c r="H658" s="69"/>
      <c r="I658" s="69"/>
      <c r="J658" s="69"/>
      <c r="K658" s="69"/>
      <c r="L658" s="69"/>
      <c r="M658" s="69"/>
      <c r="N658" s="75"/>
      <c r="O658" s="75"/>
      <c r="P658" s="75"/>
      <c r="Q658" s="75"/>
      <c r="R658" s="75"/>
      <c r="S658" s="75"/>
      <c r="T658" s="75"/>
      <c r="U658" s="75"/>
      <c r="V658" s="75"/>
      <c r="W658" s="75"/>
      <c r="X658" s="75"/>
      <c r="Y658" s="75"/>
      <c r="Z658" s="75"/>
      <c r="AA658" s="75"/>
      <c r="AB658" s="75"/>
      <c r="AC658" s="75"/>
      <c r="AD658" s="75"/>
      <c r="AE658" s="75"/>
    </row>
    <row r="659" spans="1:31" ht="16.2" thickBot="1" x14ac:dyDescent="0.35">
      <c r="A659" s="69"/>
      <c r="B659" s="162"/>
      <c r="C659" s="152"/>
      <c r="D659" s="69"/>
      <c r="E659" s="69"/>
      <c r="F659" s="69"/>
      <c r="G659" s="69"/>
      <c r="H659" s="69"/>
      <c r="I659" s="69"/>
      <c r="J659" s="69"/>
      <c r="K659" s="69"/>
      <c r="L659" s="69"/>
      <c r="M659" s="69"/>
      <c r="N659" s="75"/>
      <c r="O659" s="75"/>
      <c r="P659" s="75"/>
      <c r="Q659" s="75"/>
      <c r="R659" s="75"/>
      <c r="S659" s="75"/>
      <c r="T659" s="75"/>
      <c r="U659" s="75"/>
      <c r="V659" s="75"/>
      <c r="W659" s="75"/>
      <c r="X659" s="75"/>
      <c r="Y659" s="75"/>
      <c r="Z659" s="75"/>
      <c r="AA659" s="75"/>
      <c r="AB659" s="75"/>
      <c r="AC659" s="75"/>
      <c r="AD659" s="75"/>
      <c r="AE659" s="75"/>
    </row>
    <row r="660" spans="1:31" ht="16.2" thickBot="1" x14ac:dyDescent="0.35">
      <c r="A660" s="69"/>
      <c r="B660" s="162"/>
      <c r="C660" s="152"/>
      <c r="D660" s="69"/>
      <c r="E660" s="69"/>
      <c r="F660" s="69"/>
      <c r="G660" s="69"/>
      <c r="H660" s="69"/>
      <c r="I660" s="69"/>
      <c r="J660" s="69"/>
      <c r="K660" s="69"/>
      <c r="L660" s="69"/>
      <c r="M660" s="69"/>
      <c r="N660" s="75"/>
      <c r="O660" s="75"/>
      <c r="P660" s="75"/>
      <c r="Q660" s="75"/>
      <c r="R660" s="75"/>
      <c r="S660" s="75"/>
      <c r="T660" s="75"/>
      <c r="U660" s="75"/>
      <c r="V660" s="75"/>
      <c r="W660" s="75"/>
      <c r="X660" s="75"/>
      <c r="Y660" s="75"/>
      <c r="Z660" s="75"/>
      <c r="AA660" s="75"/>
      <c r="AB660" s="75"/>
      <c r="AC660" s="75"/>
      <c r="AD660" s="75"/>
      <c r="AE660" s="75"/>
    </row>
    <row r="661" spans="1:31" ht="16.2" thickBot="1" x14ac:dyDescent="0.35">
      <c r="A661" s="69"/>
      <c r="B661" s="162"/>
      <c r="C661" s="152"/>
      <c r="D661" s="69"/>
      <c r="E661" s="69"/>
      <c r="F661" s="69"/>
      <c r="G661" s="69"/>
      <c r="H661" s="69"/>
      <c r="I661" s="69"/>
      <c r="J661" s="69"/>
      <c r="K661" s="69"/>
      <c r="L661" s="69"/>
      <c r="M661" s="69"/>
      <c r="N661" s="75"/>
      <c r="O661" s="75"/>
      <c r="P661" s="75"/>
      <c r="Q661" s="75"/>
      <c r="R661" s="75"/>
      <c r="S661" s="75"/>
      <c r="T661" s="75"/>
      <c r="U661" s="75"/>
      <c r="V661" s="75"/>
      <c r="W661" s="75"/>
      <c r="X661" s="75"/>
      <c r="Y661" s="75"/>
      <c r="Z661" s="75"/>
      <c r="AA661" s="75"/>
      <c r="AB661" s="75"/>
      <c r="AC661" s="75"/>
      <c r="AD661" s="75"/>
      <c r="AE661" s="75"/>
    </row>
    <row r="662" spans="1:31" ht="16.2" thickBot="1" x14ac:dyDescent="0.35">
      <c r="A662" s="69"/>
      <c r="B662" s="162"/>
      <c r="C662" s="152"/>
      <c r="D662" s="69"/>
      <c r="E662" s="69"/>
      <c r="F662" s="69"/>
      <c r="G662" s="69"/>
      <c r="H662" s="69"/>
      <c r="I662" s="69"/>
      <c r="J662" s="69"/>
      <c r="K662" s="69"/>
      <c r="L662" s="69"/>
      <c r="M662" s="69"/>
      <c r="N662" s="75"/>
      <c r="O662" s="75"/>
      <c r="P662" s="75"/>
      <c r="Q662" s="75"/>
      <c r="R662" s="75"/>
      <c r="S662" s="75"/>
      <c r="T662" s="75"/>
      <c r="U662" s="75"/>
      <c r="V662" s="75"/>
      <c r="W662" s="75"/>
      <c r="X662" s="75"/>
      <c r="Y662" s="75"/>
      <c r="Z662" s="75"/>
      <c r="AA662" s="75"/>
      <c r="AB662" s="75"/>
      <c r="AC662" s="75"/>
      <c r="AD662" s="75"/>
      <c r="AE662" s="75"/>
    </row>
    <row r="663" spans="1:31" ht="16.2" thickBot="1" x14ac:dyDescent="0.35">
      <c r="A663" s="69"/>
      <c r="B663" s="162"/>
      <c r="C663" s="152"/>
      <c r="D663" s="69"/>
      <c r="E663" s="69"/>
      <c r="F663" s="69"/>
      <c r="G663" s="69"/>
      <c r="H663" s="69"/>
      <c r="I663" s="69"/>
      <c r="J663" s="69"/>
      <c r="K663" s="69"/>
      <c r="L663" s="69"/>
      <c r="M663" s="69"/>
      <c r="N663" s="75"/>
      <c r="O663" s="75"/>
      <c r="P663" s="75"/>
      <c r="Q663" s="75"/>
      <c r="R663" s="75"/>
      <c r="S663" s="75"/>
      <c r="T663" s="75"/>
      <c r="U663" s="75"/>
      <c r="V663" s="75"/>
      <c r="W663" s="75"/>
      <c r="X663" s="75"/>
      <c r="Y663" s="75"/>
      <c r="Z663" s="75"/>
      <c r="AA663" s="75"/>
      <c r="AB663" s="75"/>
      <c r="AC663" s="75"/>
      <c r="AD663" s="75"/>
      <c r="AE663" s="75"/>
    </row>
    <row r="664" spans="1:31" ht="16.2" thickBot="1" x14ac:dyDescent="0.35">
      <c r="A664" s="69"/>
      <c r="B664" s="162"/>
      <c r="C664" s="152"/>
      <c r="D664" s="69"/>
      <c r="E664" s="69"/>
      <c r="F664" s="69"/>
      <c r="G664" s="69"/>
      <c r="H664" s="69"/>
      <c r="I664" s="69"/>
      <c r="J664" s="69"/>
      <c r="K664" s="69"/>
      <c r="L664" s="69"/>
      <c r="M664" s="69"/>
      <c r="N664" s="75"/>
      <c r="O664" s="75"/>
      <c r="P664" s="75"/>
      <c r="Q664" s="75"/>
      <c r="R664" s="75"/>
      <c r="S664" s="75"/>
      <c r="T664" s="75"/>
      <c r="U664" s="75"/>
      <c r="V664" s="75"/>
      <c r="W664" s="75"/>
      <c r="X664" s="75"/>
      <c r="Y664" s="75"/>
      <c r="Z664" s="75"/>
      <c r="AA664" s="75"/>
      <c r="AB664" s="75"/>
      <c r="AC664" s="75"/>
      <c r="AD664" s="75"/>
      <c r="AE664" s="75"/>
    </row>
    <row r="665" spans="1:31" ht="16.2" thickBot="1" x14ac:dyDescent="0.35">
      <c r="A665" s="69"/>
      <c r="B665" s="162"/>
      <c r="C665" s="152"/>
      <c r="D665" s="69"/>
      <c r="E665" s="69"/>
      <c r="F665" s="69"/>
      <c r="G665" s="69"/>
      <c r="H665" s="69"/>
      <c r="I665" s="69"/>
      <c r="J665" s="69"/>
      <c r="K665" s="69"/>
      <c r="L665" s="69"/>
      <c r="M665" s="69"/>
      <c r="N665" s="75"/>
      <c r="O665" s="75"/>
      <c r="P665" s="75"/>
      <c r="Q665" s="75"/>
      <c r="R665" s="75"/>
      <c r="S665" s="75"/>
      <c r="T665" s="75"/>
      <c r="U665" s="75"/>
      <c r="V665" s="75"/>
      <c r="W665" s="75"/>
      <c r="X665" s="75"/>
      <c r="Y665" s="75"/>
      <c r="Z665" s="75"/>
      <c r="AA665" s="75"/>
      <c r="AB665" s="75"/>
      <c r="AC665" s="75"/>
      <c r="AD665" s="75"/>
      <c r="AE665" s="75"/>
    </row>
    <row r="666" spans="1:31" ht="16.2" thickBot="1" x14ac:dyDescent="0.35">
      <c r="A666" s="69"/>
      <c r="B666" s="162"/>
      <c r="C666" s="152"/>
      <c r="D666" s="69"/>
      <c r="E666" s="69"/>
      <c r="F666" s="69"/>
      <c r="G666" s="69"/>
      <c r="H666" s="69"/>
      <c r="I666" s="69"/>
      <c r="J666" s="69"/>
      <c r="K666" s="69"/>
      <c r="L666" s="69"/>
      <c r="M666" s="69"/>
      <c r="N666" s="75"/>
      <c r="O666" s="75"/>
      <c r="P666" s="75"/>
      <c r="Q666" s="75"/>
      <c r="R666" s="75"/>
      <c r="S666" s="75"/>
      <c r="T666" s="75"/>
      <c r="U666" s="75"/>
      <c r="V666" s="75"/>
      <c r="W666" s="75"/>
      <c r="X666" s="75"/>
      <c r="Y666" s="75"/>
      <c r="Z666" s="75"/>
      <c r="AA666" s="75"/>
      <c r="AB666" s="75"/>
      <c r="AC666" s="75"/>
      <c r="AD666" s="75"/>
      <c r="AE666" s="75"/>
    </row>
    <row r="667" spans="1:31" ht="16.2" thickBot="1" x14ac:dyDescent="0.35">
      <c r="A667" s="69"/>
      <c r="B667" s="162"/>
      <c r="C667" s="152"/>
      <c r="D667" s="69"/>
      <c r="E667" s="69"/>
      <c r="F667" s="69"/>
      <c r="G667" s="69"/>
      <c r="H667" s="69"/>
      <c r="I667" s="69"/>
      <c r="J667" s="69"/>
      <c r="K667" s="69"/>
      <c r="L667" s="69"/>
      <c r="M667" s="69"/>
      <c r="N667" s="75"/>
      <c r="O667" s="75"/>
      <c r="P667" s="75"/>
      <c r="Q667" s="75"/>
      <c r="R667" s="75"/>
      <c r="S667" s="75"/>
      <c r="T667" s="75"/>
      <c r="U667" s="75"/>
      <c r="V667" s="75"/>
      <c r="W667" s="75"/>
      <c r="X667" s="75"/>
      <c r="Y667" s="75"/>
      <c r="Z667" s="75"/>
      <c r="AA667" s="75"/>
      <c r="AB667" s="75"/>
      <c r="AC667" s="75"/>
      <c r="AD667" s="75"/>
      <c r="AE667" s="75"/>
    </row>
    <row r="668" spans="1:31" ht="16.2" thickBot="1" x14ac:dyDescent="0.35">
      <c r="A668" s="69"/>
      <c r="B668" s="162"/>
      <c r="C668" s="152"/>
      <c r="D668" s="69"/>
      <c r="E668" s="69"/>
      <c r="F668" s="69"/>
      <c r="G668" s="69"/>
      <c r="H668" s="69"/>
      <c r="I668" s="69"/>
      <c r="J668" s="69"/>
      <c r="K668" s="69"/>
      <c r="L668" s="69"/>
      <c r="M668" s="69"/>
      <c r="N668" s="75"/>
      <c r="O668" s="75"/>
      <c r="P668" s="75"/>
      <c r="Q668" s="75"/>
      <c r="R668" s="75"/>
      <c r="S668" s="75"/>
      <c r="T668" s="75"/>
      <c r="U668" s="75"/>
      <c r="V668" s="75"/>
      <c r="W668" s="75"/>
      <c r="X668" s="75"/>
      <c r="Y668" s="75"/>
      <c r="Z668" s="75"/>
      <c r="AA668" s="75"/>
      <c r="AB668" s="75"/>
      <c r="AC668" s="75"/>
      <c r="AD668" s="75"/>
      <c r="AE668" s="75"/>
    </row>
    <row r="669" spans="1:31" ht="16.2" thickBot="1" x14ac:dyDescent="0.35">
      <c r="A669" s="69"/>
      <c r="B669" s="162"/>
      <c r="C669" s="152"/>
      <c r="D669" s="69"/>
      <c r="E669" s="69"/>
      <c r="F669" s="69"/>
      <c r="G669" s="69"/>
      <c r="H669" s="69"/>
      <c r="I669" s="69"/>
      <c r="J669" s="69"/>
      <c r="K669" s="69"/>
      <c r="L669" s="69"/>
      <c r="M669" s="69"/>
      <c r="N669" s="75"/>
      <c r="O669" s="75"/>
      <c r="P669" s="75"/>
      <c r="Q669" s="75"/>
      <c r="R669" s="75"/>
      <c r="S669" s="75"/>
      <c r="T669" s="75"/>
      <c r="U669" s="75"/>
      <c r="V669" s="75"/>
      <c r="W669" s="75"/>
      <c r="X669" s="75"/>
      <c r="Y669" s="75"/>
      <c r="Z669" s="75"/>
      <c r="AA669" s="75"/>
      <c r="AB669" s="75"/>
      <c r="AC669" s="75"/>
      <c r="AD669" s="75"/>
      <c r="AE669" s="75"/>
    </row>
    <row r="670" spans="1:31" ht="16.2" thickBot="1" x14ac:dyDescent="0.35">
      <c r="A670" s="69"/>
      <c r="B670" s="162"/>
      <c r="C670" s="152"/>
      <c r="D670" s="69"/>
      <c r="E670" s="69"/>
      <c r="F670" s="69"/>
      <c r="G670" s="69"/>
      <c r="H670" s="69"/>
      <c r="I670" s="69"/>
      <c r="J670" s="69"/>
      <c r="K670" s="69"/>
      <c r="L670" s="69"/>
      <c r="M670" s="69"/>
      <c r="N670" s="75"/>
      <c r="O670" s="75"/>
      <c r="P670" s="75"/>
      <c r="Q670" s="75"/>
      <c r="R670" s="75"/>
      <c r="S670" s="75"/>
      <c r="T670" s="75"/>
      <c r="U670" s="75"/>
      <c r="V670" s="75"/>
      <c r="W670" s="75"/>
      <c r="X670" s="75"/>
      <c r="Y670" s="75"/>
      <c r="Z670" s="75"/>
      <c r="AA670" s="75"/>
      <c r="AB670" s="75"/>
      <c r="AC670" s="75"/>
      <c r="AD670" s="75"/>
      <c r="AE670" s="75"/>
    </row>
    <row r="671" spans="1:31" ht="16.2" thickBot="1" x14ac:dyDescent="0.35">
      <c r="A671" s="69"/>
      <c r="B671" s="162"/>
      <c r="C671" s="152"/>
      <c r="D671" s="69"/>
      <c r="E671" s="69"/>
      <c r="F671" s="69"/>
      <c r="G671" s="69"/>
      <c r="H671" s="69"/>
      <c r="I671" s="69"/>
      <c r="J671" s="69"/>
      <c r="K671" s="69"/>
      <c r="L671" s="69"/>
      <c r="M671" s="69"/>
      <c r="N671" s="75"/>
      <c r="O671" s="75"/>
      <c r="P671" s="75"/>
      <c r="Q671" s="75"/>
      <c r="R671" s="75"/>
      <c r="S671" s="75"/>
      <c r="T671" s="75"/>
      <c r="U671" s="75"/>
      <c r="V671" s="75"/>
      <c r="W671" s="75"/>
      <c r="X671" s="75"/>
      <c r="Y671" s="75"/>
      <c r="Z671" s="75"/>
      <c r="AA671" s="75"/>
      <c r="AB671" s="75"/>
      <c r="AC671" s="75"/>
      <c r="AD671" s="75"/>
      <c r="AE671" s="75"/>
    </row>
    <row r="672" spans="1:31" ht="16.2" thickBot="1" x14ac:dyDescent="0.35">
      <c r="A672" s="69"/>
      <c r="B672" s="162"/>
      <c r="C672" s="152"/>
      <c r="D672" s="69"/>
      <c r="E672" s="69"/>
      <c r="F672" s="69"/>
      <c r="G672" s="69"/>
      <c r="H672" s="69"/>
      <c r="I672" s="69"/>
      <c r="J672" s="69"/>
      <c r="K672" s="69"/>
      <c r="L672" s="69"/>
      <c r="M672" s="69"/>
      <c r="N672" s="75"/>
      <c r="O672" s="75"/>
      <c r="P672" s="75"/>
      <c r="Q672" s="75"/>
      <c r="R672" s="75"/>
      <c r="S672" s="75"/>
      <c r="T672" s="75"/>
      <c r="U672" s="75"/>
      <c r="V672" s="75"/>
      <c r="W672" s="75"/>
      <c r="X672" s="75"/>
      <c r="Y672" s="75"/>
      <c r="Z672" s="75"/>
      <c r="AA672" s="75"/>
      <c r="AB672" s="75"/>
      <c r="AC672" s="75"/>
      <c r="AD672" s="75"/>
      <c r="AE672" s="75"/>
    </row>
    <row r="673" spans="1:31" ht="16.2" thickBot="1" x14ac:dyDescent="0.35">
      <c r="A673" s="69"/>
      <c r="B673" s="162"/>
      <c r="C673" s="152"/>
      <c r="D673" s="69"/>
      <c r="E673" s="69"/>
      <c r="F673" s="69"/>
      <c r="G673" s="69"/>
      <c r="H673" s="69"/>
      <c r="I673" s="69"/>
      <c r="J673" s="69"/>
      <c r="K673" s="69"/>
      <c r="L673" s="69"/>
      <c r="M673" s="69"/>
      <c r="N673" s="75"/>
      <c r="O673" s="75"/>
      <c r="P673" s="75"/>
      <c r="Q673" s="75"/>
      <c r="R673" s="75"/>
      <c r="S673" s="75"/>
      <c r="T673" s="75"/>
      <c r="U673" s="75"/>
      <c r="V673" s="75"/>
      <c r="W673" s="75"/>
      <c r="X673" s="75"/>
      <c r="Y673" s="75"/>
      <c r="Z673" s="75"/>
      <c r="AA673" s="75"/>
      <c r="AB673" s="75"/>
      <c r="AC673" s="75"/>
      <c r="AD673" s="75"/>
      <c r="AE673" s="75"/>
    </row>
    <row r="674" spans="1:31" ht="16.2" thickBot="1" x14ac:dyDescent="0.35">
      <c r="A674" s="69"/>
      <c r="B674" s="162"/>
      <c r="C674" s="152"/>
      <c r="D674" s="69"/>
      <c r="E674" s="69"/>
      <c r="F674" s="69"/>
      <c r="G674" s="69"/>
      <c r="H674" s="69"/>
      <c r="I674" s="69"/>
      <c r="J674" s="69"/>
      <c r="K674" s="69"/>
      <c r="L674" s="69"/>
      <c r="M674" s="69"/>
      <c r="N674" s="75"/>
      <c r="O674" s="75"/>
      <c r="P674" s="75"/>
      <c r="Q674" s="75"/>
      <c r="R674" s="75"/>
      <c r="S674" s="75"/>
      <c r="T674" s="75"/>
      <c r="U674" s="75"/>
      <c r="V674" s="75"/>
      <c r="W674" s="75"/>
      <c r="X674" s="75"/>
      <c r="Y674" s="75"/>
      <c r="Z674" s="75"/>
      <c r="AA674" s="75"/>
      <c r="AB674" s="75"/>
      <c r="AC674" s="75"/>
      <c r="AD674" s="75"/>
      <c r="AE674" s="75"/>
    </row>
    <row r="675" spans="1:31" ht="16.2" thickBot="1" x14ac:dyDescent="0.35">
      <c r="A675" s="69"/>
      <c r="B675" s="162"/>
      <c r="C675" s="152"/>
      <c r="D675" s="69"/>
      <c r="E675" s="69"/>
      <c r="F675" s="69"/>
      <c r="G675" s="69"/>
      <c r="H675" s="69"/>
      <c r="I675" s="69"/>
      <c r="J675" s="69"/>
      <c r="K675" s="69"/>
      <c r="L675" s="69"/>
      <c r="M675" s="69"/>
      <c r="N675" s="75"/>
      <c r="O675" s="75"/>
      <c r="P675" s="75"/>
      <c r="Q675" s="75"/>
      <c r="R675" s="75"/>
      <c r="S675" s="75"/>
      <c r="T675" s="75"/>
      <c r="U675" s="75"/>
      <c r="V675" s="75"/>
      <c r="W675" s="75"/>
      <c r="X675" s="75"/>
      <c r="Y675" s="75"/>
      <c r="Z675" s="75"/>
      <c r="AA675" s="75"/>
      <c r="AB675" s="75"/>
      <c r="AC675" s="75"/>
      <c r="AD675" s="75"/>
      <c r="AE675" s="75"/>
    </row>
    <row r="676" spans="1:31" ht="16.2" thickBot="1" x14ac:dyDescent="0.35">
      <c r="A676" s="69"/>
      <c r="B676" s="162"/>
      <c r="C676" s="152"/>
      <c r="D676" s="69"/>
      <c r="E676" s="69"/>
      <c r="F676" s="69"/>
      <c r="G676" s="69"/>
      <c r="H676" s="69"/>
      <c r="I676" s="69"/>
      <c r="J676" s="69"/>
      <c r="K676" s="69"/>
      <c r="L676" s="69"/>
      <c r="M676" s="69"/>
      <c r="N676" s="75"/>
      <c r="O676" s="75"/>
      <c r="P676" s="75"/>
      <c r="Q676" s="75"/>
      <c r="R676" s="75"/>
      <c r="S676" s="75"/>
      <c r="T676" s="75"/>
      <c r="U676" s="75"/>
      <c r="V676" s="75"/>
      <c r="W676" s="75"/>
      <c r="X676" s="75"/>
      <c r="Y676" s="75"/>
      <c r="Z676" s="75"/>
      <c r="AA676" s="75"/>
      <c r="AB676" s="75"/>
      <c r="AC676" s="75"/>
      <c r="AD676" s="75"/>
      <c r="AE676" s="75"/>
    </row>
    <row r="677" spans="1:31" ht="16.2" thickBot="1" x14ac:dyDescent="0.35">
      <c r="A677" s="69"/>
      <c r="B677" s="162"/>
      <c r="C677" s="152"/>
      <c r="D677" s="69"/>
      <c r="E677" s="69"/>
      <c r="F677" s="69"/>
      <c r="G677" s="69"/>
      <c r="H677" s="69"/>
      <c r="I677" s="69"/>
      <c r="J677" s="69"/>
      <c r="K677" s="69"/>
      <c r="L677" s="69"/>
      <c r="M677" s="69"/>
      <c r="N677" s="75"/>
      <c r="O677" s="75"/>
      <c r="P677" s="75"/>
      <c r="Q677" s="75"/>
      <c r="R677" s="75"/>
      <c r="S677" s="75"/>
      <c r="T677" s="75"/>
      <c r="U677" s="75"/>
      <c r="V677" s="75"/>
      <c r="W677" s="75"/>
      <c r="X677" s="75"/>
      <c r="Y677" s="75"/>
      <c r="Z677" s="75"/>
      <c r="AA677" s="75"/>
      <c r="AB677" s="75"/>
      <c r="AC677" s="75"/>
      <c r="AD677" s="75"/>
      <c r="AE677" s="75"/>
    </row>
    <row r="678" spans="1:31" ht="16.2" thickBot="1" x14ac:dyDescent="0.35">
      <c r="A678" s="69"/>
      <c r="B678" s="162"/>
      <c r="C678" s="152"/>
      <c r="D678" s="69"/>
      <c r="E678" s="69"/>
      <c r="F678" s="69"/>
      <c r="G678" s="69"/>
      <c r="H678" s="69"/>
      <c r="I678" s="69"/>
      <c r="J678" s="69"/>
      <c r="K678" s="69"/>
      <c r="L678" s="69"/>
      <c r="M678" s="69"/>
      <c r="N678" s="75"/>
      <c r="O678" s="75"/>
      <c r="P678" s="75"/>
      <c r="Q678" s="75"/>
      <c r="R678" s="75"/>
      <c r="S678" s="75"/>
      <c r="T678" s="75"/>
      <c r="U678" s="75"/>
      <c r="V678" s="75"/>
      <c r="W678" s="75"/>
      <c r="X678" s="75"/>
      <c r="Y678" s="75"/>
      <c r="Z678" s="75"/>
      <c r="AA678" s="75"/>
      <c r="AB678" s="75"/>
      <c r="AC678" s="75"/>
      <c r="AD678" s="75"/>
      <c r="AE678" s="75"/>
    </row>
    <row r="679" spans="1:31" ht="16.2" thickBot="1" x14ac:dyDescent="0.35">
      <c r="A679" s="69"/>
      <c r="B679" s="162"/>
      <c r="C679" s="152"/>
      <c r="D679" s="69"/>
      <c r="E679" s="69"/>
      <c r="F679" s="69"/>
      <c r="G679" s="69"/>
      <c r="H679" s="69"/>
      <c r="I679" s="69"/>
      <c r="J679" s="69"/>
      <c r="K679" s="69"/>
      <c r="L679" s="69"/>
      <c r="M679" s="69"/>
      <c r="N679" s="75"/>
      <c r="O679" s="75"/>
      <c r="P679" s="75"/>
      <c r="Q679" s="75"/>
      <c r="R679" s="75"/>
      <c r="S679" s="75"/>
      <c r="T679" s="75"/>
      <c r="U679" s="75"/>
      <c r="V679" s="75"/>
      <c r="W679" s="75"/>
      <c r="X679" s="75"/>
      <c r="Y679" s="75"/>
      <c r="Z679" s="75"/>
      <c r="AA679" s="75"/>
      <c r="AB679" s="75"/>
      <c r="AC679" s="75"/>
      <c r="AD679" s="75"/>
      <c r="AE679" s="75"/>
    </row>
    <row r="680" spans="1:31" ht="16.2" thickBot="1" x14ac:dyDescent="0.35">
      <c r="A680" s="69"/>
      <c r="B680" s="162"/>
      <c r="C680" s="152"/>
      <c r="D680" s="69"/>
      <c r="E680" s="69"/>
      <c r="F680" s="69"/>
      <c r="G680" s="69"/>
      <c r="H680" s="69"/>
      <c r="I680" s="69"/>
      <c r="J680" s="69"/>
      <c r="K680" s="69"/>
      <c r="L680" s="69"/>
      <c r="M680" s="69"/>
      <c r="N680" s="75"/>
      <c r="O680" s="75"/>
      <c r="P680" s="75"/>
      <c r="Q680" s="75"/>
      <c r="R680" s="75"/>
      <c r="S680" s="75"/>
      <c r="T680" s="75"/>
      <c r="U680" s="75"/>
      <c r="V680" s="75"/>
      <c r="W680" s="75"/>
      <c r="X680" s="75"/>
      <c r="Y680" s="75"/>
      <c r="Z680" s="75"/>
      <c r="AA680" s="75"/>
      <c r="AB680" s="75"/>
      <c r="AC680" s="75"/>
      <c r="AD680" s="75"/>
      <c r="AE680" s="75"/>
    </row>
    <row r="681" spans="1:31" ht="16.2" thickBot="1" x14ac:dyDescent="0.35">
      <c r="A681" s="69"/>
      <c r="B681" s="162"/>
      <c r="C681" s="152"/>
      <c r="D681" s="69"/>
      <c r="E681" s="69"/>
      <c r="F681" s="69"/>
      <c r="G681" s="69"/>
      <c r="H681" s="69"/>
      <c r="I681" s="69"/>
      <c r="J681" s="69"/>
      <c r="K681" s="69"/>
      <c r="L681" s="69"/>
      <c r="M681" s="69"/>
      <c r="N681" s="75"/>
      <c r="O681" s="75"/>
      <c r="P681" s="75"/>
      <c r="Q681" s="75"/>
      <c r="R681" s="75"/>
      <c r="S681" s="75"/>
      <c r="T681" s="75"/>
      <c r="U681" s="75"/>
      <c r="V681" s="75"/>
      <c r="W681" s="75"/>
      <c r="X681" s="75"/>
      <c r="Y681" s="75"/>
      <c r="Z681" s="75"/>
      <c r="AA681" s="75"/>
      <c r="AB681" s="75"/>
      <c r="AC681" s="75"/>
      <c r="AD681" s="75"/>
      <c r="AE681" s="75"/>
    </row>
    <row r="682" spans="1:31" ht="16.2" thickBot="1" x14ac:dyDescent="0.35">
      <c r="A682" s="69"/>
      <c r="B682" s="162"/>
      <c r="C682" s="152"/>
      <c r="D682" s="69"/>
      <c r="E682" s="69"/>
      <c r="F682" s="69"/>
      <c r="G682" s="69"/>
      <c r="H682" s="69"/>
      <c r="I682" s="69"/>
      <c r="J682" s="69"/>
      <c r="K682" s="69"/>
      <c r="L682" s="69"/>
      <c r="M682" s="69"/>
      <c r="N682" s="75"/>
      <c r="O682" s="75"/>
      <c r="P682" s="75"/>
      <c r="Q682" s="75"/>
      <c r="R682" s="75"/>
      <c r="S682" s="75"/>
      <c r="T682" s="75"/>
      <c r="U682" s="75"/>
      <c r="V682" s="75"/>
      <c r="W682" s="75"/>
      <c r="X682" s="75"/>
      <c r="Y682" s="75"/>
      <c r="Z682" s="75"/>
      <c r="AA682" s="75"/>
      <c r="AB682" s="75"/>
      <c r="AC682" s="75"/>
      <c r="AD682" s="75"/>
      <c r="AE682" s="75"/>
    </row>
    <row r="683" spans="1:31" ht="16.2" thickBot="1" x14ac:dyDescent="0.35">
      <c r="A683" s="69"/>
      <c r="B683" s="162"/>
      <c r="C683" s="152"/>
      <c r="D683" s="69"/>
      <c r="E683" s="69"/>
      <c r="F683" s="69"/>
      <c r="G683" s="69"/>
      <c r="H683" s="69"/>
      <c r="I683" s="69"/>
      <c r="J683" s="69"/>
      <c r="K683" s="69"/>
      <c r="L683" s="69"/>
      <c r="M683" s="69"/>
      <c r="N683" s="75"/>
      <c r="O683" s="75"/>
      <c r="P683" s="75"/>
      <c r="Q683" s="75"/>
      <c r="R683" s="75"/>
      <c r="S683" s="75"/>
      <c r="T683" s="75"/>
      <c r="U683" s="75"/>
      <c r="V683" s="75"/>
      <c r="W683" s="75"/>
      <c r="X683" s="75"/>
      <c r="Y683" s="75"/>
      <c r="Z683" s="75"/>
      <c r="AA683" s="75"/>
      <c r="AB683" s="75"/>
      <c r="AC683" s="75"/>
      <c r="AD683" s="75"/>
      <c r="AE683" s="75"/>
    </row>
    <row r="684" spans="1:31" ht="16.2" thickBot="1" x14ac:dyDescent="0.35">
      <c r="A684" s="69"/>
      <c r="B684" s="162"/>
      <c r="C684" s="152"/>
      <c r="D684" s="69"/>
      <c r="E684" s="69"/>
      <c r="F684" s="69"/>
      <c r="G684" s="69"/>
      <c r="H684" s="69"/>
      <c r="I684" s="69"/>
      <c r="J684" s="69"/>
      <c r="K684" s="69"/>
      <c r="L684" s="69"/>
      <c r="M684" s="69"/>
      <c r="N684" s="75"/>
      <c r="O684" s="75"/>
      <c r="P684" s="75"/>
      <c r="Q684" s="75"/>
      <c r="R684" s="75"/>
      <c r="S684" s="75"/>
      <c r="T684" s="75"/>
      <c r="U684" s="75"/>
      <c r="V684" s="75"/>
      <c r="W684" s="75"/>
      <c r="X684" s="75"/>
      <c r="Y684" s="75"/>
      <c r="Z684" s="75"/>
      <c r="AA684" s="75"/>
      <c r="AB684" s="75"/>
      <c r="AC684" s="75"/>
      <c r="AD684" s="75"/>
      <c r="AE684" s="75"/>
    </row>
    <row r="685" spans="1:31" ht="16.2" thickBot="1" x14ac:dyDescent="0.35">
      <c r="A685" s="69"/>
      <c r="B685" s="162"/>
      <c r="C685" s="152"/>
      <c r="D685" s="69"/>
      <c r="E685" s="69"/>
      <c r="F685" s="69"/>
      <c r="G685" s="69"/>
      <c r="H685" s="69"/>
      <c r="I685" s="69"/>
      <c r="J685" s="69"/>
      <c r="K685" s="69"/>
      <c r="L685" s="69"/>
      <c r="M685" s="69"/>
      <c r="N685" s="75"/>
      <c r="O685" s="75"/>
      <c r="P685" s="75"/>
      <c r="Q685" s="75"/>
      <c r="R685" s="75"/>
      <c r="S685" s="75"/>
      <c r="T685" s="75"/>
      <c r="U685" s="75"/>
      <c r="V685" s="75"/>
      <c r="W685" s="75"/>
      <c r="X685" s="75"/>
      <c r="Y685" s="75"/>
      <c r="Z685" s="75"/>
      <c r="AA685" s="75"/>
      <c r="AB685" s="75"/>
      <c r="AC685" s="75"/>
      <c r="AD685" s="75"/>
      <c r="AE685" s="75"/>
    </row>
    <row r="686" spans="1:31" ht="16.2" thickBot="1" x14ac:dyDescent="0.35">
      <c r="A686" s="69"/>
      <c r="B686" s="162"/>
      <c r="C686" s="152"/>
      <c r="D686" s="69"/>
      <c r="E686" s="69"/>
      <c r="F686" s="69"/>
      <c r="G686" s="69"/>
      <c r="H686" s="69"/>
      <c r="I686" s="69"/>
      <c r="J686" s="69"/>
      <c r="K686" s="69"/>
      <c r="L686" s="69"/>
      <c r="M686" s="69"/>
      <c r="N686" s="75"/>
      <c r="O686" s="75"/>
      <c r="P686" s="75"/>
      <c r="Q686" s="75"/>
      <c r="R686" s="75"/>
      <c r="S686" s="75"/>
      <c r="T686" s="75"/>
      <c r="U686" s="75"/>
      <c r="V686" s="75"/>
      <c r="W686" s="75"/>
      <c r="X686" s="75"/>
      <c r="Y686" s="75"/>
      <c r="Z686" s="75"/>
      <c r="AA686" s="75"/>
      <c r="AB686" s="75"/>
      <c r="AC686" s="75"/>
      <c r="AD686" s="75"/>
      <c r="AE686" s="75"/>
    </row>
    <row r="687" spans="1:31" ht="16.2" thickBot="1" x14ac:dyDescent="0.35">
      <c r="A687" s="69"/>
      <c r="B687" s="162"/>
      <c r="C687" s="152"/>
      <c r="D687" s="69"/>
      <c r="E687" s="69"/>
      <c r="F687" s="69"/>
      <c r="G687" s="69"/>
      <c r="H687" s="69"/>
      <c r="I687" s="69"/>
      <c r="J687" s="69"/>
      <c r="K687" s="69"/>
      <c r="L687" s="69"/>
      <c r="M687" s="69"/>
      <c r="N687" s="75"/>
      <c r="O687" s="75"/>
      <c r="P687" s="75"/>
      <c r="Q687" s="75"/>
      <c r="R687" s="75"/>
      <c r="S687" s="75"/>
      <c r="T687" s="75"/>
      <c r="U687" s="75"/>
      <c r="V687" s="75"/>
      <c r="W687" s="75"/>
      <c r="X687" s="75"/>
      <c r="Y687" s="75"/>
      <c r="Z687" s="75"/>
      <c r="AA687" s="75"/>
      <c r="AB687" s="75"/>
      <c r="AC687" s="75"/>
      <c r="AD687" s="75"/>
      <c r="AE687" s="75"/>
    </row>
    <row r="688" spans="1:31" ht="16.2" thickBot="1" x14ac:dyDescent="0.35">
      <c r="A688" s="69"/>
      <c r="B688" s="162"/>
      <c r="C688" s="152"/>
      <c r="D688" s="69"/>
      <c r="E688" s="69"/>
      <c r="F688" s="69"/>
      <c r="G688" s="69"/>
      <c r="H688" s="69"/>
      <c r="I688" s="69"/>
      <c r="J688" s="69"/>
      <c r="K688" s="69"/>
      <c r="L688" s="69"/>
      <c r="M688" s="69"/>
      <c r="N688" s="75"/>
      <c r="O688" s="75"/>
      <c r="P688" s="75"/>
      <c r="Q688" s="75"/>
      <c r="R688" s="75"/>
      <c r="S688" s="75"/>
      <c r="T688" s="75"/>
      <c r="U688" s="75"/>
      <c r="V688" s="75"/>
      <c r="W688" s="75"/>
      <c r="X688" s="75"/>
      <c r="Y688" s="75"/>
      <c r="Z688" s="75"/>
      <c r="AA688" s="75"/>
      <c r="AB688" s="75"/>
      <c r="AC688" s="75"/>
      <c r="AD688" s="75"/>
      <c r="AE688" s="75"/>
    </row>
    <row r="689" spans="1:31" ht="16.2" thickBot="1" x14ac:dyDescent="0.35">
      <c r="A689" s="69"/>
      <c r="B689" s="162"/>
      <c r="C689" s="152"/>
      <c r="D689" s="69"/>
      <c r="E689" s="69"/>
      <c r="F689" s="69"/>
      <c r="G689" s="69"/>
      <c r="H689" s="69"/>
      <c r="I689" s="69"/>
      <c r="J689" s="69"/>
      <c r="K689" s="69"/>
      <c r="L689" s="69"/>
      <c r="M689" s="69"/>
      <c r="N689" s="75"/>
      <c r="O689" s="75"/>
      <c r="P689" s="75"/>
      <c r="Q689" s="75"/>
      <c r="R689" s="75"/>
      <c r="S689" s="75"/>
      <c r="T689" s="75"/>
      <c r="U689" s="75"/>
      <c r="V689" s="75"/>
      <c r="W689" s="75"/>
      <c r="X689" s="75"/>
      <c r="Y689" s="75"/>
      <c r="Z689" s="75"/>
      <c r="AA689" s="75"/>
      <c r="AB689" s="75"/>
      <c r="AC689" s="75"/>
      <c r="AD689" s="75"/>
      <c r="AE689" s="75"/>
    </row>
    <row r="690" spans="1:31" ht="16.2" thickBot="1" x14ac:dyDescent="0.35">
      <c r="A690" s="69"/>
      <c r="B690" s="162"/>
      <c r="C690" s="152"/>
      <c r="D690" s="69"/>
      <c r="E690" s="69"/>
      <c r="F690" s="69"/>
      <c r="G690" s="69"/>
      <c r="H690" s="69"/>
      <c r="I690" s="69"/>
      <c r="J690" s="69"/>
      <c r="K690" s="69"/>
      <c r="L690" s="69"/>
      <c r="M690" s="69"/>
      <c r="N690" s="75"/>
      <c r="O690" s="75"/>
      <c r="P690" s="75"/>
      <c r="Q690" s="75"/>
      <c r="R690" s="75"/>
      <c r="S690" s="75"/>
      <c r="T690" s="75"/>
      <c r="U690" s="75"/>
      <c r="V690" s="75"/>
      <c r="W690" s="75"/>
      <c r="X690" s="75"/>
      <c r="Y690" s="75"/>
      <c r="Z690" s="75"/>
      <c r="AA690" s="75"/>
      <c r="AB690" s="75"/>
      <c r="AC690" s="75"/>
      <c r="AD690" s="75"/>
      <c r="AE690" s="75"/>
    </row>
    <row r="691" spans="1:31" ht="16.2" thickBot="1" x14ac:dyDescent="0.35">
      <c r="A691" s="69"/>
      <c r="B691" s="162"/>
      <c r="C691" s="152"/>
      <c r="D691" s="69"/>
      <c r="E691" s="69"/>
      <c r="F691" s="69"/>
      <c r="G691" s="69"/>
      <c r="H691" s="69"/>
      <c r="I691" s="69"/>
      <c r="J691" s="69"/>
      <c r="K691" s="69"/>
      <c r="L691" s="69"/>
      <c r="M691" s="69"/>
      <c r="N691" s="75"/>
      <c r="O691" s="75"/>
      <c r="P691" s="75"/>
      <c r="Q691" s="75"/>
      <c r="R691" s="75"/>
      <c r="S691" s="75"/>
      <c r="T691" s="75"/>
      <c r="U691" s="75"/>
      <c r="V691" s="75"/>
      <c r="W691" s="75"/>
      <c r="X691" s="75"/>
      <c r="Y691" s="75"/>
      <c r="Z691" s="75"/>
      <c r="AA691" s="75"/>
      <c r="AB691" s="75"/>
      <c r="AC691" s="75"/>
      <c r="AD691" s="75"/>
      <c r="AE691" s="75"/>
    </row>
    <row r="692" spans="1:31" ht="16.2" thickBot="1" x14ac:dyDescent="0.35">
      <c r="A692" s="69"/>
      <c r="B692" s="162"/>
      <c r="C692" s="152"/>
      <c r="D692" s="69"/>
      <c r="E692" s="69"/>
      <c r="F692" s="69"/>
      <c r="G692" s="69"/>
      <c r="H692" s="69"/>
      <c r="I692" s="69"/>
      <c r="J692" s="69"/>
      <c r="K692" s="69"/>
      <c r="L692" s="69"/>
      <c r="M692" s="69"/>
      <c r="N692" s="75"/>
      <c r="O692" s="75"/>
      <c r="P692" s="75"/>
      <c r="Q692" s="75"/>
      <c r="R692" s="75"/>
      <c r="S692" s="75"/>
      <c r="T692" s="75"/>
      <c r="U692" s="75"/>
      <c r="V692" s="75"/>
      <c r="W692" s="75"/>
      <c r="X692" s="75"/>
      <c r="Y692" s="75"/>
      <c r="Z692" s="75"/>
      <c r="AA692" s="75"/>
      <c r="AB692" s="75"/>
      <c r="AC692" s="75"/>
      <c r="AD692" s="75"/>
      <c r="AE692" s="75"/>
    </row>
    <row r="693" spans="1:31" ht="16.2" thickBot="1" x14ac:dyDescent="0.35">
      <c r="A693" s="69"/>
      <c r="B693" s="162"/>
      <c r="C693" s="152"/>
      <c r="D693" s="69"/>
      <c r="E693" s="69"/>
      <c r="F693" s="69"/>
      <c r="G693" s="69"/>
      <c r="H693" s="69"/>
      <c r="I693" s="69"/>
      <c r="J693" s="69"/>
      <c r="K693" s="69"/>
      <c r="L693" s="69"/>
      <c r="M693" s="69"/>
      <c r="N693" s="75"/>
      <c r="O693" s="75"/>
      <c r="P693" s="75"/>
      <c r="Q693" s="75"/>
      <c r="R693" s="75"/>
      <c r="S693" s="75"/>
      <c r="T693" s="75"/>
      <c r="U693" s="75"/>
      <c r="V693" s="75"/>
      <c r="W693" s="75"/>
      <c r="X693" s="75"/>
      <c r="Y693" s="75"/>
      <c r="Z693" s="75"/>
      <c r="AA693" s="75"/>
      <c r="AB693" s="75"/>
      <c r="AC693" s="75"/>
      <c r="AD693" s="75"/>
      <c r="AE693" s="75"/>
    </row>
    <row r="694" spans="1:31" ht="16.2" thickBot="1" x14ac:dyDescent="0.35">
      <c r="A694" s="69"/>
      <c r="B694" s="162"/>
      <c r="C694" s="152"/>
      <c r="D694" s="69"/>
      <c r="E694" s="69"/>
      <c r="F694" s="69"/>
      <c r="G694" s="69"/>
      <c r="H694" s="69"/>
      <c r="I694" s="69"/>
      <c r="J694" s="69"/>
      <c r="K694" s="69"/>
      <c r="L694" s="69"/>
      <c r="M694" s="69"/>
      <c r="N694" s="75"/>
      <c r="O694" s="75"/>
      <c r="P694" s="75"/>
      <c r="Q694" s="75"/>
      <c r="R694" s="75"/>
      <c r="S694" s="75"/>
      <c r="T694" s="75"/>
      <c r="U694" s="75"/>
      <c r="V694" s="75"/>
      <c r="W694" s="75"/>
      <c r="X694" s="75"/>
      <c r="Y694" s="75"/>
      <c r="Z694" s="75"/>
      <c r="AA694" s="75"/>
      <c r="AB694" s="75"/>
      <c r="AC694" s="75"/>
      <c r="AD694" s="75"/>
      <c r="AE694" s="75"/>
    </row>
    <row r="695" spans="1:31" ht="16.2" thickBot="1" x14ac:dyDescent="0.35">
      <c r="A695" s="69"/>
      <c r="B695" s="162"/>
      <c r="C695" s="152"/>
      <c r="D695" s="69"/>
      <c r="E695" s="69"/>
      <c r="F695" s="69"/>
      <c r="G695" s="69"/>
      <c r="H695" s="69"/>
      <c r="I695" s="69"/>
      <c r="J695" s="69"/>
      <c r="K695" s="69"/>
      <c r="L695" s="69"/>
      <c r="M695" s="69"/>
      <c r="N695" s="75"/>
      <c r="O695" s="75"/>
      <c r="P695" s="75"/>
      <c r="Q695" s="75"/>
      <c r="R695" s="75"/>
      <c r="S695" s="75"/>
      <c r="T695" s="75"/>
      <c r="U695" s="75"/>
      <c r="V695" s="75"/>
      <c r="W695" s="75"/>
      <c r="X695" s="75"/>
      <c r="Y695" s="75"/>
      <c r="Z695" s="75"/>
      <c r="AA695" s="75"/>
      <c r="AB695" s="75"/>
      <c r="AC695" s="75"/>
      <c r="AD695" s="75"/>
      <c r="AE695" s="75"/>
    </row>
    <row r="696" spans="1:31" ht="16.2" thickBot="1" x14ac:dyDescent="0.35">
      <c r="A696" s="69"/>
      <c r="B696" s="162"/>
      <c r="C696" s="152"/>
      <c r="D696" s="69"/>
      <c r="E696" s="69"/>
      <c r="F696" s="69"/>
      <c r="G696" s="69"/>
      <c r="H696" s="69"/>
      <c r="I696" s="69"/>
      <c r="J696" s="69"/>
      <c r="K696" s="69"/>
      <c r="L696" s="69"/>
      <c r="M696" s="69"/>
      <c r="N696" s="75"/>
      <c r="O696" s="75"/>
      <c r="P696" s="75"/>
      <c r="Q696" s="75"/>
      <c r="R696" s="75"/>
      <c r="S696" s="75"/>
      <c r="T696" s="75"/>
      <c r="U696" s="75"/>
      <c r="V696" s="75"/>
      <c r="W696" s="75"/>
      <c r="X696" s="75"/>
      <c r="Y696" s="75"/>
      <c r="Z696" s="75"/>
      <c r="AA696" s="75"/>
      <c r="AB696" s="75"/>
      <c r="AC696" s="75"/>
      <c r="AD696" s="75"/>
      <c r="AE696" s="75"/>
    </row>
    <row r="697" spans="1:31" ht="16.2" thickBot="1" x14ac:dyDescent="0.35">
      <c r="A697" s="69"/>
      <c r="B697" s="162"/>
      <c r="C697" s="152"/>
      <c r="D697" s="69"/>
      <c r="E697" s="69"/>
      <c r="F697" s="69"/>
      <c r="G697" s="69"/>
      <c r="H697" s="69"/>
      <c r="I697" s="69"/>
      <c r="J697" s="69"/>
      <c r="K697" s="69"/>
      <c r="L697" s="69"/>
      <c r="M697" s="69"/>
      <c r="N697" s="75"/>
      <c r="O697" s="75"/>
      <c r="P697" s="75"/>
      <c r="Q697" s="75"/>
      <c r="R697" s="75"/>
      <c r="S697" s="75"/>
      <c r="T697" s="75"/>
      <c r="U697" s="75"/>
      <c r="V697" s="75"/>
      <c r="W697" s="75"/>
      <c r="X697" s="75"/>
      <c r="Y697" s="75"/>
      <c r="Z697" s="75"/>
      <c r="AA697" s="75"/>
      <c r="AB697" s="75"/>
      <c r="AC697" s="75"/>
      <c r="AD697" s="75"/>
      <c r="AE697" s="75"/>
    </row>
    <row r="698" spans="1:31" ht="16.2" thickBot="1" x14ac:dyDescent="0.35">
      <c r="A698" s="69"/>
      <c r="B698" s="162"/>
      <c r="C698" s="152"/>
      <c r="D698" s="69"/>
      <c r="E698" s="69"/>
      <c r="F698" s="69"/>
      <c r="G698" s="69"/>
      <c r="H698" s="69"/>
      <c r="I698" s="69"/>
      <c r="J698" s="69"/>
      <c r="K698" s="69"/>
      <c r="L698" s="69"/>
      <c r="M698" s="69"/>
      <c r="N698" s="75"/>
      <c r="O698" s="75"/>
      <c r="P698" s="75"/>
      <c r="Q698" s="75"/>
      <c r="R698" s="75"/>
      <c r="S698" s="75"/>
      <c r="T698" s="75"/>
      <c r="U698" s="75"/>
      <c r="V698" s="75"/>
      <c r="W698" s="75"/>
      <c r="X698" s="75"/>
      <c r="Y698" s="75"/>
      <c r="Z698" s="75"/>
      <c r="AA698" s="75"/>
      <c r="AB698" s="75"/>
      <c r="AC698" s="75"/>
      <c r="AD698" s="75"/>
      <c r="AE698" s="75"/>
    </row>
    <row r="699" spans="1:31" ht="16.2" thickBot="1" x14ac:dyDescent="0.35">
      <c r="A699" s="69"/>
      <c r="B699" s="162"/>
      <c r="C699" s="152"/>
      <c r="D699" s="69"/>
      <c r="E699" s="69"/>
      <c r="F699" s="69"/>
      <c r="G699" s="69"/>
      <c r="H699" s="69"/>
      <c r="I699" s="69"/>
      <c r="J699" s="69"/>
      <c r="K699" s="69"/>
      <c r="L699" s="69"/>
      <c r="M699" s="69"/>
      <c r="N699" s="75"/>
      <c r="O699" s="75"/>
      <c r="P699" s="75"/>
      <c r="Q699" s="75"/>
      <c r="R699" s="75"/>
      <c r="S699" s="75"/>
      <c r="T699" s="75"/>
      <c r="U699" s="75"/>
      <c r="V699" s="75"/>
      <c r="W699" s="75"/>
      <c r="X699" s="75"/>
      <c r="Y699" s="75"/>
      <c r="Z699" s="75"/>
      <c r="AA699" s="75"/>
      <c r="AB699" s="75"/>
      <c r="AC699" s="75"/>
      <c r="AD699" s="75"/>
      <c r="AE699" s="75"/>
    </row>
    <row r="700" spans="1:31" ht="16.2" thickBot="1" x14ac:dyDescent="0.35">
      <c r="A700" s="69"/>
      <c r="B700" s="162"/>
      <c r="C700" s="152"/>
      <c r="D700" s="69"/>
      <c r="E700" s="69"/>
      <c r="F700" s="69"/>
      <c r="G700" s="69"/>
      <c r="H700" s="69"/>
      <c r="I700" s="69"/>
      <c r="J700" s="69"/>
      <c r="K700" s="69"/>
      <c r="L700" s="69"/>
      <c r="M700" s="69"/>
      <c r="N700" s="75"/>
      <c r="O700" s="75"/>
      <c r="P700" s="75"/>
      <c r="Q700" s="75"/>
      <c r="R700" s="75"/>
      <c r="S700" s="75"/>
      <c r="T700" s="75"/>
      <c r="U700" s="75"/>
      <c r="V700" s="75"/>
      <c r="W700" s="75"/>
      <c r="X700" s="75"/>
      <c r="Y700" s="75"/>
      <c r="Z700" s="75"/>
      <c r="AA700" s="75"/>
      <c r="AB700" s="75"/>
      <c r="AC700" s="75"/>
      <c r="AD700" s="75"/>
      <c r="AE700" s="75"/>
    </row>
    <row r="701" spans="1:31" ht="16.2" thickBot="1" x14ac:dyDescent="0.35">
      <c r="A701" s="69"/>
      <c r="B701" s="162"/>
      <c r="C701" s="152"/>
      <c r="D701" s="69"/>
      <c r="E701" s="69"/>
      <c r="F701" s="69"/>
      <c r="G701" s="69"/>
      <c r="H701" s="69"/>
      <c r="I701" s="69"/>
      <c r="J701" s="69"/>
      <c r="K701" s="69"/>
      <c r="L701" s="69"/>
      <c r="M701" s="69"/>
      <c r="N701" s="75"/>
      <c r="O701" s="75"/>
      <c r="P701" s="75"/>
      <c r="Q701" s="75"/>
      <c r="R701" s="75"/>
      <c r="S701" s="75"/>
      <c r="T701" s="75"/>
      <c r="U701" s="75"/>
      <c r="V701" s="75"/>
      <c r="W701" s="75"/>
      <c r="X701" s="75"/>
      <c r="Y701" s="75"/>
      <c r="Z701" s="75"/>
      <c r="AA701" s="75"/>
      <c r="AB701" s="75"/>
      <c r="AC701" s="75"/>
      <c r="AD701" s="75"/>
      <c r="AE701" s="75"/>
    </row>
    <row r="702" spans="1:31" ht="16.2" thickBot="1" x14ac:dyDescent="0.35">
      <c r="A702" s="69"/>
      <c r="B702" s="162"/>
      <c r="C702" s="152"/>
      <c r="D702" s="69"/>
      <c r="E702" s="69"/>
      <c r="F702" s="69"/>
      <c r="G702" s="69"/>
      <c r="H702" s="69"/>
      <c r="I702" s="69"/>
      <c r="J702" s="69"/>
      <c r="K702" s="69"/>
      <c r="L702" s="69"/>
      <c r="M702" s="69"/>
      <c r="N702" s="75"/>
      <c r="O702" s="75"/>
      <c r="P702" s="75"/>
      <c r="Q702" s="75"/>
      <c r="R702" s="75"/>
      <c r="S702" s="75"/>
      <c r="T702" s="75"/>
      <c r="U702" s="75"/>
      <c r="V702" s="75"/>
      <c r="W702" s="75"/>
      <c r="X702" s="75"/>
      <c r="Y702" s="75"/>
      <c r="Z702" s="75"/>
      <c r="AA702" s="75"/>
      <c r="AB702" s="75"/>
      <c r="AC702" s="75"/>
      <c r="AD702" s="75"/>
      <c r="AE702" s="75"/>
    </row>
    <row r="703" spans="1:31" ht="16.2" thickBot="1" x14ac:dyDescent="0.35">
      <c r="A703" s="69"/>
      <c r="B703" s="162"/>
      <c r="C703" s="152"/>
      <c r="D703" s="69"/>
      <c r="E703" s="69"/>
      <c r="F703" s="69"/>
      <c r="G703" s="69"/>
      <c r="H703" s="69"/>
      <c r="I703" s="69"/>
      <c r="J703" s="69"/>
      <c r="K703" s="69"/>
      <c r="L703" s="69"/>
      <c r="M703" s="69"/>
      <c r="N703" s="75"/>
      <c r="O703" s="75"/>
      <c r="P703" s="75"/>
      <c r="Q703" s="75"/>
      <c r="R703" s="75"/>
      <c r="S703" s="75"/>
      <c r="T703" s="75"/>
      <c r="U703" s="75"/>
      <c r="V703" s="75"/>
      <c r="W703" s="75"/>
      <c r="X703" s="75"/>
      <c r="Y703" s="75"/>
      <c r="Z703" s="75"/>
      <c r="AA703" s="75"/>
      <c r="AB703" s="75"/>
      <c r="AC703" s="75"/>
      <c r="AD703" s="75"/>
      <c r="AE703" s="75"/>
    </row>
    <row r="704" spans="1:31" ht="16.2" thickBot="1" x14ac:dyDescent="0.35">
      <c r="A704" s="69"/>
      <c r="B704" s="162"/>
      <c r="C704" s="152"/>
      <c r="D704" s="69"/>
      <c r="E704" s="69"/>
      <c r="F704" s="69"/>
      <c r="G704" s="69"/>
      <c r="H704" s="69"/>
      <c r="I704" s="69"/>
      <c r="J704" s="69"/>
      <c r="K704" s="69"/>
      <c r="L704" s="69"/>
      <c r="M704" s="69"/>
      <c r="N704" s="75"/>
      <c r="O704" s="75"/>
      <c r="P704" s="75"/>
      <c r="Q704" s="75"/>
      <c r="R704" s="75"/>
      <c r="S704" s="75"/>
      <c r="T704" s="75"/>
      <c r="U704" s="75"/>
      <c r="V704" s="75"/>
      <c r="W704" s="75"/>
      <c r="X704" s="75"/>
      <c r="Y704" s="75"/>
      <c r="Z704" s="75"/>
      <c r="AA704" s="75"/>
      <c r="AB704" s="75"/>
      <c r="AC704" s="75"/>
      <c r="AD704" s="75"/>
      <c r="AE704" s="75"/>
    </row>
    <row r="705" spans="1:31" ht="16.2" thickBot="1" x14ac:dyDescent="0.35">
      <c r="A705" s="69"/>
      <c r="B705" s="162"/>
      <c r="C705" s="152"/>
      <c r="D705" s="69"/>
      <c r="E705" s="69"/>
      <c r="F705" s="69"/>
      <c r="G705" s="69"/>
      <c r="H705" s="69"/>
      <c r="I705" s="69"/>
      <c r="J705" s="69"/>
      <c r="K705" s="69"/>
      <c r="L705" s="69"/>
      <c r="M705" s="69"/>
      <c r="N705" s="75"/>
      <c r="O705" s="75"/>
      <c r="P705" s="75"/>
      <c r="Q705" s="75"/>
      <c r="R705" s="75"/>
      <c r="S705" s="75"/>
      <c r="T705" s="75"/>
      <c r="U705" s="75"/>
      <c r="V705" s="75"/>
      <c r="W705" s="75"/>
      <c r="X705" s="75"/>
      <c r="Y705" s="75"/>
      <c r="Z705" s="75"/>
      <c r="AA705" s="75"/>
      <c r="AB705" s="75"/>
      <c r="AC705" s="75"/>
      <c r="AD705" s="75"/>
      <c r="AE705" s="75"/>
    </row>
    <row r="706" spans="1:31" ht="16.2" thickBot="1" x14ac:dyDescent="0.35">
      <c r="A706" s="69"/>
      <c r="B706" s="162"/>
      <c r="C706" s="152"/>
      <c r="D706" s="69"/>
      <c r="E706" s="69"/>
      <c r="F706" s="69"/>
      <c r="G706" s="69"/>
      <c r="H706" s="69"/>
      <c r="I706" s="69"/>
      <c r="J706" s="69"/>
      <c r="K706" s="69"/>
      <c r="L706" s="69"/>
      <c r="M706" s="69"/>
      <c r="N706" s="75"/>
      <c r="O706" s="75"/>
      <c r="P706" s="75"/>
      <c r="Q706" s="75"/>
      <c r="R706" s="75"/>
      <c r="S706" s="75"/>
      <c r="T706" s="75"/>
      <c r="U706" s="75"/>
      <c r="V706" s="75"/>
      <c r="W706" s="75"/>
      <c r="X706" s="75"/>
      <c r="Y706" s="75"/>
      <c r="Z706" s="75"/>
      <c r="AA706" s="75"/>
      <c r="AB706" s="75"/>
      <c r="AC706" s="75"/>
      <c r="AD706" s="75"/>
      <c r="AE706" s="75"/>
    </row>
    <row r="707" spans="1:31" ht="16.2" thickBot="1" x14ac:dyDescent="0.35">
      <c r="A707" s="69"/>
      <c r="B707" s="162"/>
      <c r="C707" s="152"/>
      <c r="D707" s="69"/>
      <c r="E707" s="69"/>
      <c r="F707" s="69"/>
      <c r="G707" s="69"/>
      <c r="H707" s="69"/>
      <c r="I707" s="69"/>
      <c r="J707" s="69"/>
      <c r="K707" s="69"/>
      <c r="L707" s="69"/>
      <c r="M707" s="69"/>
      <c r="N707" s="75"/>
      <c r="O707" s="75"/>
      <c r="P707" s="75"/>
      <c r="Q707" s="75"/>
      <c r="R707" s="75"/>
      <c r="S707" s="75"/>
      <c r="T707" s="75"/>
      <c r="U707" s="75"/>
      <c r="V707" s="75"/>
      <c r="W707" s="75"/>
      <c r="X707" s="75"/>
      <c r="Y707" s="75"/>
      <c r="Z707" s="75"/>
      <c r="AA707" s="75"/>
      <c r="AB707" s="75"/>
      <c r="AC707" s="75"/>
      <c r="AD707" s="75"/>
      <c r="AE707" s="75"/>
    </row>
    <row r="708" spans="1:31" ht="16.2" thickBot="1" x14ac:dyDescent="0.35">
      <c r="A708" s="69"/>
      <c r="B708" s="162"/>
      <c r="C708" s="152"/>
      <c r="D708" s="69"/>
      <c r="E708" s="69"/>
      <c r="F708" s="69"/>
      <c r="G708" s="69"/>
      <c r="H708" s="69"/>
      <c r="I708" s="69"/>
      <c r="J708" s="69"/>
      <c r="K708" s="69"/>
      <c r="L708" s="69"/>
      <c r="M708" s="69"/>
      <c r="N708" s="75"/>
      <c r="O708" s="75"/>
      <c r="P708" s="75"/>
      <c r="Q708" s="75"/>
      <c r="R708" s="75"/>
      <c r="S708" s="75"/>
      <c r="T708" s="75"/>
      <c r="U708" s="75"/>
      <c r="V708" s="75"/>
      <c r="W708" s="75"/>
      <c r="X708" s="75"/>
      <c r="Y708" s="75"/>
      <c r="Z708" s="75"/>
      <c r="AA708" s="75"/>
      <c r="AB708" s="75"/>
      <c r="AC708" s="75"/>
      <c r="AD708" s="75"/>
      <c r="AE708" s="75"/>
    </row>
    <row r="709" spans="1:31" ht="16.2" thickBot="1" x14ac:dyDescent="0.35">
      <c r="A709" s="69"/>
      <c r="B709" s="162"/>
      <c r="C709" s="152"/>
      <c r="D709" s="69"/>
      <c r="E709" s="69"/>
      <c r="F709" s="69"/>
      <c r="G709" s="69"/>
      <c r="H709" s="69"/>
      <c r="I709" s="69"/>
      <c r="J709" s="69"/>
      <c r="K709" s="69"/>
      <c r="L709" s="69"/>
      <c r="M709" s="69"/>
      <c r="N709" s="75"/>
      <c r="O709" s="75"/>
      <c r="P709" s="75"/>
      <c r="Q709" s="75"/>
      <c r="R709" s="75"/>
      <c r="S709" s="75"/>
      <c r="T709" s="75"/>
      <c r="U709" s="75"/>
      <c r="V709" s="75"/>
      <c r="W709" s="75"/>
      <c r="X709" s="75"/>
      <c r="Y709" s="75"/>
      <c r="Z709" s="75"/>
      <c r="AA709" s="75"/>
      <c r="AB709" s="75"/>
      <c r="AC709" s="75"/>
      <c r="AD709" s="75"/>
      <c r="AE709" s="75"/>
    </row>
    <row r="710" spans="1:31" ht="16.2" thickBot="1" x14ac:dyDescent="0.35">
      <c r="A710" s="69"/>
      <c r="B710" s="162"/>
      <c r="C710" s="152"/>
      <c r="D710" s="69"/>
      <c r="E710" s="69"/>
      <c r="F710" s="69"/>
      <c r="G710" s="69"/>
      <c r="H710" s="69"/>
      <c r="I710" s="69"/>
      <c r="J710" s="69"/>
      <c r="K710" s="69"/>
      <c r="L710" s="69"/>
      <c r="M710" s="69"/>
      <c r="N710" s="75"/>
      <c r="O710" s="75"/>
      <c r="P710" s="75"/>
      <c r="Q710" s="75"/>
      <c r="R710" s="75"/>
      <c r="S710" s="75"/>
      <c r="T710" s="75"/>
      <c r="U710" s="75"/>
      <c r="V710" s="75"/>
      <c r="W710" s="75"/>
      <c r="X710" s="75"/>
      <c r="Y710" s="75"/>
      <c r="Z710" s="75"/>
      <c r="AA710" s="75"/>
      <c r="AB710" s="75"/>
      <c r="AC710" s="75"/>
      <c r="AD710" s="75"/>
      <c r="AE710" s="75"/>
    </row>
    <row r="711" spans="1:31" ht="16.2" thickBot="1" x14ac:dyDescent="0.35">
      <c r="A711" s="69"/>
      <c r="B711" s="162"/>
      <c r="C711" s="152"/>
      <c r="D711" s="69"/>
      <c r="E711" s="69"/>
      <c r="F711" s="69"/>
      <c r="G711" s="69"/>
      <c r="H711" s="69"/>
      <c r="I711" s="69"/>
      <c r="J711" s="69"/>
      <c r="K711" s="69"/>
      <c r="L711" s="69"/>
      <c r="M711" s="69"/>
      <c r="N711" s="75"/>
      <c r="O711" s="75"/>
      <c r="P711" s="75"/>
      <c r="Q711" s="75"/>
      <c r="R711" s="75"/>
      <c r="S711" s="75"/>
      <c r="T711" s="75"/>
      <c r="U711" s="75"/>
      <c r="V711" s="75"/>
      <c r="W711" s="75"/>
      <c r="X711" s="75"/>
      <c r="Y711" s="75"/>
      <c r="Z711" s="75"/>
      <c r="AA711" s="75"/>
      <c r="AB711" s="75"/>
      <c r="AC711" s="75"/>
      <c r="AD711" s="75"/>
      <c r="AE711" s="75"/>
    </row>
    <row r="712" spans="1:31" ht="16.2" thickBot="1" x14ac:dyDescent="0.35">
      <c r="A712" s="69"/>
      <c r="B712" s="162"/>
      <c r="C712" s="152"/>
      <c r="D712" s="69"/>
      <c r="E712" s="69"/>
      <c r="F712" s="69"/>
      <c r="G712" s="69"/>
      <c r="H712" s="69"/>
      <c r="I712" s="69"/>
      <c r="J712" s="69"/>
      <c r="K712" s="69"/>
      <c r="L712" s="69"/>
      <c r="M712" s="69"/>
      <c r="N712" s="75"/>
      <c r="O712" s="75"/>
      <c r="P712" s="75"/>
      <c r="Q712" s="75"/>
      <c r="R712" s="75"/>
      <c r="S712" s="75"/>
      <c r="T712" s="75"/>
      <c r="U712" s="75"/>
      <c r="V712" s="75"/>
      <c r="W712" s="75"/>
      <c r="X712" s="75"/>
      <c r="Y712" s="75"/>
      <c r="Z712" s="75"/>
      <c r="AA712" s="75"/>
      <c r="AB712" s="75"/>
      <c r="AC712" s="75"/>
      <c r="AD712" s="75"/>
      <c r="AE712" s="75"/>
    </row>
    <row r="713" spans="1:31" ht="16.2" thickBot="1" x14ac:dyDescent="0.35">
      <c r="A713" s="69"/>
      <c r="B713" s="162"/>
      <c r="C713" s="152"/>
      <c r="D713" s="69"/>
      <c r="E713" s="69"/>
      <c r="F713" s="69"/>
      <c r="G713" s="69"/>
      <c r="H713" s="69"/>
      <c r="I713" s="69"/>
      <c r="J713" s="69"/>
      <c r="K713" s="69"/>
      <c r="L713" s="69"/>
      <c r="M713" s="69"/>
      <c r="N713" s="75"/>
      <c r="O713" s="75"/>
      <c r="P713" s="75"/>
      <c r="Q713" s="75"/>
      <c r="R713" s="75"/>
      <c r="S713" s="75"/>
      <c r="T713" s="75"/>
      <c r="U713" s="75"/>
      <c r="V713" s="75"/>
      <c r="W713" s="75"/>
      <c r="X713" s="75"/>
      <c r="Y713" s="75"/>
      <c r="Z713" s="75"/>
      <c r="AA713" s="75"/>
      <c r="AB713" s="75"/>
      <c r="AC713" s="75"/>
      <c r="AD713" s="75"/>
      <c r="AE713" s="75"/>
    </row>
    <row r="714" spans="1:31" ht="16.2" thickBot="1" x14ac:dyDescent="0.35">
      <c r="A714" s="69"/>
      <c r="B714" s="162"/>
      <c r="C714" s="152"/>
      <c r="D714" s="69"/>
      <c r="E714" s="69"/>
      <c r="F714" s="69"/>
      <c r="G714" s="69"/>
      <c r="H714" s="69"/>
      <c r="I714" s="69"/>
      <c r="J714" s="69"/>
      <c r="K714" s="69"/>
      <c r="L714" s="69"/>
      <c r="M714" s="69"/>
      <c r="N714" s="75"/>
      <c r="O714" s="75"/>
      <c r="P714" s="75"/>
      <c r="Q714" s="75"/>
      <c r="R714" s="75"/>
      <c r="S714" s="75"/>
      <c r="T714" s="75"/>
      <c r="U714" s="75"/>
      <c r="V714" s="75"/>
      <c r="W714" s="75"/>
      <c r="X714" s="75"/>
      <c r="Y714" s="75"/>
      <c r="Z714" s="75"/>
      <c r="AA714" s="75"/>
      <c r="AB714" s="75"/>
      <c r="AC714" s="75"/>
      <c r="AD714" s="75"/>
      <c r="AE714" s="75"/>
    </row>
    <row r="715" spans="1:31" ht="16.2" thickBot="1" x14ac:dyDescent="0.35">
      <c r="A715" s="69"/>
      <c r="B715" s="162"/>
      <c r="C715" s="152"/>
      <c r="D715" s="69"/>
      <c r="E715" s="69"/>
      <c r="F715" s="69"/>
      <c r="G715" s="69"/>
      <c r="H715" s="69"/>
      <c r="I715" s="69"/>
      <c r="J715" s="69"/>
      <c r="K715" s="69"/>
      <c r="L715" s="69"/>
      <c r="M715" s="69"/>
      <c r="N715" s="75"/>
      <c r="O715" s="75"/>
      <c r="P715" s="75"/>
      <c r="Q715" s="75"/>
      <c r="R715" s="75"/>
      <c r="S715" s="75"/>
      <c r="T715" s="75"/>
      <c r="U715" s="75"/>
      <c r="V715" s="75"/>
      <c r="W715" s="75"/>
      <c r="X715" s="75"/>
      <c r="Y715" s="75"/>
      <c r="Z715" s="75"/>
      <c r="AA715" s="75"/>
      <c r="AB715" s="75"/>
      <c r="AC715" s="75"/>
      <c r="AD715" s="75"/>
      <c r="AE715" s="75"/>
    </row>
    <row r="716" spans="1:31" ht="16.2" thickBot="1" x14ac:dyDescent="0.35">
      <c r="A716" s="69"/>
      <c r="B716" s="162"/>
      <c r="C716" s="152"/>
      <c r="D716" s="69"/>
      <c r="E716" s="69"/>
      <c r="F716" s="69"/>
      <c r="G716" s="69"/>
      <c r="H716" s="69"/>
      <c r="I716" s="69"/>
      <c r="J716" s="69"/>
      <c r="K716" s="69"/>
      <c r="L716" s="69"/>
      <c r="M716" s="69"/>
      <c r="N716" s="75"/>
      <c r="O716" s="75"/>
      <c r="P716" s="75"/>
      <c r="Q716" s="75"/>
      <c r="R716" s="75"/>
      <c r="S716" s="75"/>
      <c r="T716" s="75"/>
      <c r="U716" s="75"/>
      <c r="V716" s="75"/>
      <c r="W716" s="75"/>
      <c r="X716" s="75"/>
      <c r="Y716" s="75"/>
      <c r="Z716" s="75"/>
      <c r="AA716" s="75"/>
      <c r="AB716" s="75"/>
      <c r="AC716" s="75"/>
      <c r="AD716" s="75"/>
      <c r="AE716" s="75"/>
    </row>
    <row r="717" spans="1:31" ht="16.2" thickBot="1" x14ac:dyDescent="0.35">
      <c r="A717" s="69"/>
      <c r="B717" s="162"/>
      <c r="C717" s="152"/>
      <c r="D717" s="69"/>
      <c r="E717" s="69"/>
      <c r="F717" s="69"/>
      <c r="G717" s="69"/>
      <c r="H717" s="69"/>
      <c r="I717" s="69"/>
      <c r="J717" s="69"/>
      <c r="K717" s="69"/>
      <c r="L717" s="69"/>
      <c r="M717" s="69"/>
      <c r="N717" s="75"/>
      <c r="O717" s="75"/>
      <c r="P717" s="75"/>
      <c r="Q717" s="75"/>
      <c r="R717" s="75"/>
      <c r="S717" s="75"/>
      <c r="T717" s="75"/>
      <c r="U717" s="75"/>
      <c r="V717" s="75"/>
      <c r="W717" s="75"/>
      <c r="X717" s="75"/>
      <c r="Y717" s="75"/>
      <c r="Z717" s="75"/>
      <c r="AA717" s="75"/>
      <c r="AB717" s="75"/>
      <c r="AC717" s="75"/>
      <c r="AD717" s="75"/>
      <c r="AE717" s="75"/>
    </row>
    <row r="718" spans="1:31" ht="16.2" thickBot="1" x14ac:dyDescent="0.35">
      <c r="A718" s="69"/>
      <c r="B718" s="162"/>
      <c r="C718" s="152"/>
      <c r="D718" s="69"/>
      <c r="E718" s="69"/>
      <c r="F718" s="69"/>
      <c r="G718" s="69"/>
      <c r="H718" s="69"/>
      <c r="I718" s="69"/>
      <c r="J718" s="69"/>
      <c r="K718" s="69"/>
      <c r="L718" s="69"/>
      <c r="M718" s="69"/>
      <c r="N718" s="75"/>
      <c r="O718" s="75"/>
      <c r="P718" s="75"/>
      <c r="Q718" s="75"/>
      <c r="R718" s="75"/>
      <c r="S718" s="75"/>
      <c r="T718" s="75"/>
      <c r="U718" s="75"/>
      <c r="V718" s="75"/>
      <c r="W718" s="75"/>
      <c r="X718" s="75"/>
      <c r="Y718" s="75"/>
      <c r="Z718" s="75"/>
      <c r="AA718" s="75"/>
      <c r="AB718" s="75"/>
      <c r="AC718" s="75"/>
      <c r="AD718" s="75"/>
      <c r="AE718" s="75"/>
    </row>
    <row r="719" spans="1:31" ht="16.2" thickBot="1" x14ac:dyDescent="0.35">
      <c r="A719" s="69"/>
      <c r="B719" s="162"/>
      <c r="C719" s="152"/>
      <c r="D719" s="69"/>
      <c r="E719" s="69"/>
      <c r="F719" s="69"/>
      <c r="G719" s="69"/>
      <c r="H719" s="69"/>
      <c r="I719" s="69"/>
      <c r="J719" s="69"/>
      <c r="K719" s="69"/>
      <c r="L719" s="69"/>
      <c r="M719" s="69"/>
      <c r="N719" s="75"/>
      <c r="O719" s="75"/>
      <c r="P719" s="75"/>
      <c r="Q719" s="75"/>
      <c r="R719" s="75"/>
      <c r="S719" s="75"/>
      <c r="T719" s="75"/>
      <c r="U719" s="75"/>
      <c r="V719" s="75"/>
      <c r="W719" s="75"/>
      <c r="X719" s="75"/>
      <c r="Y719" s="75"/>
      <c r="Z719" s="75"/>
      <c r="AA719" s="75"/>
      <c r="AB719" s="75"/>
      <c r="AC719" s="75"/>
      <c r="AD719" s="75"/>
      <c r="AE719" s="75"/>
    </row>
    <row r="720" spans="1:31" ht="16.2" thickBot="1" x14ac:dyDescent="0.35">
      <c r="A720" s="69"/>
      <c r="B720" s="162"/>
      <c r="C720" s="152"/>
      <c r="D720" s="69"/>
      <c r="E720" s="69"/>
      <c r="F720" s="69"/>
      <c r="G720" s="69"/>
      <c r="H720" s="69"/>
      <c r="I720" s="69"/>
      <c r="J720" s="69"/>
      <c r="K720" s="69"/>
      <c r="L720" s="69"/>
      <c r="M720" s="69"/>
      <c r="N720" s="75"/>
      <c r="O720" s="75"/>
      <c r="P720" s="75"/>
      <c r="Q720" s="75"/>
      <c r="R720" s="75"/>
      <c r="S720" s="75"/>
      <c r="T720" s="75"/>
      <c r="U720" s="75"/>
      <c r="V720" s="75"/>
      <c r="W720" s="75"/>
      <c r="X720" s="75"/>
      <c r="Y720" s="75"/>
      <c r="Z720" s="75"/>
      <c r="AA720" s="75"/>
      <c r="AB720" s="75"/>
      <c r="AC720" s="75"/>
      <c r="AD720" s="75"/>
      <c r="AE720" s="75"/>
    </row>
    <row r="721" spans="1:31" ht="16.2" thickBot="1" x14ac:dyDescent="0.35">
      <c r="A721" s="69"/>
      <c r="B721" s="162"/>
      <c r="C721" s="152"/>
      <c r="D721" s="69"/>
      <c r="E721" s="69"/>
      <c r="F721" s="69"/>
      <c r="G721" s="69"/>
      <c r="H721" s="69"/>
      <c r="I721" s="69"/>
      <c r="J721" s="69"/>
      <c r="K721" s="69"/>
      <c r="L721" s="69"/>
      <c r="M721" s="69"/>
      <c r="N721" s="75"/>
      <c r="O721" s="75"/>
      <c r="P721" s="75"/>
      <c r="Q721" s="75"/>
      <c r="R721" s="75"/>
      <c r="S721" s="75"/>
      <c r="T721" s="75"/>
      <c r="U721" s="75"/>
      <c r="V721" s="75"/>
      <c r="W721" s="75"/>
      <c r="X721" s="75"/>
      <c r="Y721" s="75"/>
      <c r="Z721" s="75"/>
      <c r="AA721" s="75"/>
      <c r="AB721" s="75"/>
      <c r="AC721" s="75"/>
      <c r="AD721" s="75"/>
      <c r="AE721" s="75"/>
    </row>
    <row r="722" spans="1:31" ht="16.2" thickBot="1" x14ac:dyDescent="0.35">
      <c r="A722" s="69"/>
      <c r="B722" s="162"/>
      <c r="C722" s="152"/>
      <c r="D722" s="69"/>
      <c r="E722" s="69"/>
      <c r="F722" s="69"/>
      <c r="G722" s="69"/>
      <c r="H722" s="69"/>
      <c r="I722" s="69"/>
      <c r="J722" s="69"/>
      <c r="K722" s="69"/>
      <c r="L722" s="69"/>
      <c r="M722" s="69"/>
      <c r="N722" s="75"/>
      <c r="O722" s="75"/>
      <c r="P722" s="75"/>
      <c r="Q722" s="75"/>
      <c r="R722" s="75"/>
      <c r="S722" s="75"/>
      <c r="T722" s="75"/>
      <c r="U722" s="75"/>
      <c r="V722" s="75"/>
      <c r="W722" s="75"/>
      <c r="X722" s="75"/>
      <c r="Y722" s="75"/>
      <c r="Z722" s="75"/>
      <c r="AA722" s="75"/>
      <c r="AB722" s="75"/>
      <c r="AC722" s="75"/>
      <c r="AD722" s="75"/>
      <c r="AE722" s="75"/>
    </row>
    <row r="723" spans="1:31" ht="16.2" thickBot="1" x14ac:dyDescent="0.35">
      <c r="A723" s="69"/>
      <c r="B723" s="162"/>
      <c r="C723" s="152"/>
      <c r="D723" s="69"/>
      <c r="E723" s="69"/>
      <c r="F723" s="69"/>
      <c r="G723" s="69"/>
      <c r="H723" s="69"/>
      <c r="I723" s="69"/>
      <c r="J723" s="69"/>
      <c r="K723" s="69"/>
      <c r="L723" s="69"/>
      <c r="M723" s="69"/>
      <c r="N723" s="75"/>
      <c r="O723" s="75"/>
      <c r="P723" s="75"/>
      <c r="Q723" s="75"/>
      <c r="R723" s="75"/>
      <c r="S723" s="75"/>
      <c r="T723" s="75"/>
      <c r="U723" s="75"/>
      <c r="V723" s="75"/>
      <c r="W723" s="75"/>
      <c r="X723" s="75"/>
      <c r="Y723" s="75"/>
      <c r="Z723" s="75"/>
      <c r="AA723" s="75"/>
      <c r="AB723" s="75"/>
      <c r="AC723" s="75"/>
      <c r="AD723" s="75"/>
      <c r="AE723" s="75"/>
    </row>
    <row r="724" spans="1:31" ht="16.2" thickBot="1" x14ac:dyDescent="0.35">
      <c r="A724" s="69"/>
      <c r="B724" s="162"/>
      <c r="C724" s="152"/>
      <c r="D724" s="69"/>
      <c r="E724" s="69"/>
      <c r="F724" s="69"/>
      <c r="G724" s="69"/>
      <c r="H724" s="69"/>
      <c r="I724" s="69"/>
      <c r="J724" s="69"/>
      <c r="K724" s="69"/>
      <c r="L724" s="69"/>
      <c r="M724" s="69"/>
      <c r="N724" s="75"/>
      <c r="O724" s="75"/>
      <c r="P724" s="75"/>
      <c r="Q724" s="75"/>
      <c r="R724" s="75"/>
      <c r="S724" s="75"/>
      <c r="T724" s="75"/>
      <c r="U724" s="75"/>
      <c r="V724" s="75"/>
      <c r="W724" s="75"/>
      <c r="X724" s="75"/>
      <c r="Y724" s="75"/>
      <c r="Z724" s="75"/>
      <c r="AA724" s="75"/>
      <c r="AB724" s="75"/>
      <c r="AC724" s="75"/>
      <c r="AD724" s="75"/>
      <c r="AE724" s="75"/>
    </row>
    <row r="725" spans="1:31" ht="16.2" thickBot="1" x14ac:dyDescent="0.35">
      <c r="A725" s="69"/>
      <c r="B725" s="162"/>
      <c r="C725" s="152"/>
      <c r="D725" s="69"/>
      <c r="E725" s="69"/>
      <c r="F725" s="69"/>
      <c r="G725" s="69"/>
      <c r="H725" s="69"/>
      <c r="I725" s="69"/>
      <c r="J725" s="69"/>
      <c r="K725" s="69"/>
      <c r="L725" s="69"/>
      <c r="M725" s="69"/>
      <c r="N725" s="75"/>
      <c r="O725" s="75"/>
      <c r="P725" s="75"/>
      <c r="Q725" s="75"/>
      <c r="R725" s="75"/>
      <c r="S725" s="75"/>
      <c r="T725" s="75"/>
      <c r="U725" s="75"/>
      <c r="V725" s="75"/>
      <c r="W725" s="75"/>
      <c r="X725" s="75"/>
      <c r="Y725" s="75"/>
      <c r="Z725" s="75"/>
      <c r="AA725" s="75"/>
      <c r="AB725" s="75"/>
      <c r="AC725" s="75"/>
      <c r="AD725" s="75"/>
      <c r="AE725" s="75"/>
    </row>
    <row r="726" spans="1:31" ht="16.2" thickBot="1" x14ac:dyDescent="0.35">
      <c r="A726" s="69"/>
      <c r="B726" s="162"/>
      <c r="C726" s="152"/>
      <c r="D726" s="69"/>
      <c r="E726" s="69"/>
      <c r="F726" s="69"/>
      <c r="G726" s="69"/>
      <c r="H726" s="69"/>
      <c r="I726" s="69"/>
      <c r="J726" s="69"/>
      <c r="K726" s="69"/>
      <c r="L726" s="69"/>
      <c r="M726" s="69"/>
      <c r="N726" s="75"/>
      <c r="O726" s="75"/>
      <c r="P726" s="75"/>
      <c r="Q726" s="75"/>
      <c r="R726" s="75"/>
      <c r="S726" s="75"/>
      <c r="T726" s="75"/>
      <c r="U726" s="75"/>
      <c r="V726" s="75"/>
      <c r="W726" s="75"/>
      <c r="X726" s="75"/>
      <c r="Y726" s="75"/>
      <c r="Z726" s="75"/>
      <c r="AA726" s="75"/>
      <c r="AB726" s="75"/>
      <c r="AC726" s="75"/>
      <c r="AD726" s="75"/>
      <c r="AE726" s="75"/>
    </row>
    <row r="727" spans="1:31" ht="16.2" thickBot="1" x14ac:dyDescent="0.35">
      <c r="A727" s="69"/>
      <c r="B727" s="162"/>
      <c r="C727" s="152"/>
      <c r="D727" s="69"/>
      <c r="E727" s="69"/>
      <c r="F727" s="69"/>
      <c r="G727" s="69"/>
      <c r="H727" s="69"/>
      <c r="I727" s="69"/>
      <c r="J727" s="69"/>
      <c r="K727" s="69"/>
      <c r="L727" s="69"/>
      <c r="M727" s="69"/>
      <c r="N727" s="75"/>
      <c r="O727" s="75"/>
      <c r="P727" s="75"/>
      <c r="Q727" s="75"/>
      <c r="R727" s="75"/>
      <c r="S727" s="75"/>
      <c r="T727" s="75"/>
      <c r="U727" s="75"/>
      <c r="V727" s="75"/>
      <c r="W727" s="75"/>
      <c r="X727" s="75"/>
      <c r="Y727" s="75"/>
      <c r="Z727" s="75"/>
      <c r="AA727" s="75"/>
      <c r="AB727" s="75"/>
      <c r="AC727" s="75"/>
      <c r="AD727" s="75"/>
      <c r="AE727" s="75"/>
    </row>
    <row r="728" spans="1:31" ht="16.2" thickBot="1" x14ac:dyDescent="0.35">
      <c r="A728" s="69"/>
      <c r="B728" s="162"/>
      <c r="C728" s="152"/>
      <c r="D728" s="69"/>
      <c r="E728" s="69"/>
      <c r="F728" s="69"/>
      <c r="G728" s="69"/>
      <c r="H728" s="69"/>
      <c r="I728" s="69"/>
      <c r="J728" s="69"/>
      <c r="K728" s="69"/>
      <c r="L728" s="69"/>
      <c r="M728" s="69"/>
      <c r="N728" s="75"/>
      <c r="O728" s="75"/>
      <c r="P728" s="75"/>
      <c r="Q728" s="75"/>
      <c r="R728" s="75"/>
      <c r="S728" s="75"/>
      <c r="T728" s="75"/>
      <c r="U728" s="75"/>
      <c r="V728" s="75"/>
      <c r="W728" s="75"/>
      <c r="X728" s="75"/>
      <c r="Y728" s="75"/>
      <c r="Z728" s="75"/>
      <c r="AA728" s="75"/>
      <c r="AB728" s="75"/>
      <c r="AC728" s="75"/>
      <c r="AD728" s="75"/>
      <c r="AE728" s="75"/>
    </row>
    <row r="729" spans="1:31" ht="16.2" thickBot="1" x14ac:dyDescent="0.35">
      <c r="A729" s="69"/>
      <c r="B729" s="162"/>
      <c r="C729" s="152"/>
      <c r="D729" s="69"/>
      <c r="E729" s="69"/>
      <c r="F729" s="69"/>
      <c r="G729" s="69"/>
      <c r="H729" s="69"/>
      <c r="I729" s="69"/>
      <c r="J729" s="69"/>
      <c r="K729" s="69"/>
      <c r="L729" s="69"/>
      <c r="M729" s="69"/>
      <c r="N729" s="75"/>
      <c r="O729" s="75"/>
      <c r="P729" s="75"/>
      <c r="Q729" s="75"/>
      <c r="R729" s="75"/>
      <c r="S729" s="75"/>
      <c r="T729" s="75"/>
      <c r="U729" s="75"/>
      <c r="V729" s="75"/>
      <c r="W729" s="75"/>
      <c r="X729" s="75"/>
      <c r="Y729" s="75"/>
      <c r="Z729" s="75"/>
      <c r="AA729" s="75"/>
      <c r="AB729" s="75"/>
      <c r="AC729" s="75"/>
      <c r="AD729" s="75"/>
      <c r="AE729" s="75"/>
    </row>
    <row r="730" spans="1:31" ht="16.2" thickBot="1" x14ac:dyDescent="0.35">
      <c r="A730" s="69"/>
      <c r="B730" s="162"/>
      <c r="C730" s="152"/>
      <c r="D730" s="69"/>
      <c r="E730" s="69"/>
      <c r="F730" s="69"/>
      <c r="G730" s="69"/>
      <c r="H730" s="69"/>
      <c r="I730" s="69"/>
      <c r="J730" s="69"/>
      <c r="K730" s="69"/>
      <c r="L730" s="69"/>
      <c r="M730" s="69"/>
      <c r="N730" s="75"/>
      <c r="O730" s="75"/>
      <c r="P730" s="75"/>
      <c r="Q730" s="75"/>
      <c r="R730" s="75"/>
      <c r="S730" s="75"/>
      <c r="T730" s="75"/>
      <c r="U730" s="75"/>
      <c r="V730" s="75"/>
      <c r="W730" s="75"/>
      <c r="X730" s="75"/>
      <c r="Y730" s="75"/>
      <c r="Z730" s="75"/>
      <c r="AA730" s="75"/>
      <c r="AB730" s="75"/>
      <c r="AC730" s="75"/>
      <c r="AD730" s="75"/>
      <c r="AE730" s="75"/>
    </row>
    <row r="731" spans="1:31" ht="16.2" thickBot="1" x14ac:dyDescent="0.35">
      <c r="A731" s="69"/>
      <c r="B731" s="162"/>
      <c r="C731" s="152"/>
      <c r="D731" s="69"/>
      <c r="E731" s="69"/>
      <c r="F731" s="69"/>
      <c r="G731" s="69"/>
      <c r="H731" s="69"/>
      <c r="I731" s="69"/>
      <c r="J731" s="69"/>
      <c r="K731" s="69"/>
      <c r="L731" s="69"/>
      <c r="M731" s="69"/>
      <c r="N731" s="75"/>
      <c r="O731" s="75"/>
      <c r="P731" s="75"/>
      <c r="Q731" s="75"/>
      <c r="R731" s="75"/>
      <c r="S731" s="75"/>
      <c r="T731" s="75"/>
      <c r="U731" s="75"/>
      <c r="V731" s="75"/>
      <c r="W731" s="75"/>
      <c r="X731" s="75"/>
      <c r="Y731" s="75"/>
      <c r="Z731" s="75"/>
      <c r="AA731" s="75"/>
      <c r="AB731" s="75"/>
      <c r="AC731" s="75"/>
      <c r="AD731" s="75"/>
      <c r="AE731" s="75"/>
    </row>
    <row r="732" spans="1:31" ht="16.2" thickBot="1" x14ac:dyDescent="0.35">
      <c r="A732" s="69"/>
      <c r="B732" s="162"/>
      <c r="C732" s="152"/>
      <c r="D732" s="69"/>
      <c r="E732" s="69"/>
      <c r="F732" s="69"/>
      <c r="G732" s="69"/>
      <c r="H732" s="69"/>
      <c r="I732" s="69"/>
      <c r="J732" s="69"/>
      <c r="K732" s="69"/>
      <c r="L732" s="69"/>
      <c r="M732" s="69"/>
      <c r="N732" s="75"/>
      <c r="O732" s="75"/>
      <c r="P732" s="75"/>
      <c r="Q732" s="75"/>
      <c r="R732" s="75"/>
      <c r="S732" s="75"/>
      <c r="T732" s="75"/>
      <c r="U732" s="75"/>
      <c r="V732" s="75"/>
      <c r="W732" s="75"/>
      <c r="X732" s="75"/>
      <c r="Y732" s="75"/>
      <c r="Z732" s="75"/>
      <c r="AA732" s="75"/>
      <c r="AB732" s="75"/>
      <c r="AC732" s="75"/>
      <c r="AD732" s="75"/>
      <c r="AE732" s="75"/>
    </row>
    <row r="733" spans="1:31" ht="16.2" thickBot="1" x14ac:dyDescent="0.35">
      <c r="A733" s="69"/>
      <c r="B733" s="162"/>
      <c r="C733" s="152"/>
      <c r="D733" s="69"/>
      <c r="E733" s="69"/>
      <c r="F733" s="69"/>
      <c r="G733" s="69"/>
      <c r="H733" s="69"/>
      <c r="I733" s="69"/>
      <c r="J733" s="69"/>
      <c r="K733" s="69"/>
      <c r="L733" s="69"/>
      <c r="M733" s="69"/>
      <c r="N733" s="75"/>
      <c r="O733" s="75"/>
      <c r="P733" s="75"/>
      <c r="Q733" s="75"/>
      <c r="R733" s="75"/>
      <c r="S733" s="75"/>
      <c r="T733" s="75"/>
      <c r="U733" s="75"/>
      <c r="V733" s="75"/>
      <c r="W733" s="75"/>
      <c r="X733" s="75"/>
      <c r="Y733" s="75"/>
      <c r="Z733" s="75"/>
      <c r="AA733" s="75"/>
      <c r="AB733" s="75"/>
      <c r="AC733" s="75"/>
      <c r="AD733" s="75"/>
      <c r="AE733" s="75"/>
    </row>
    <row r="734" spans="1:31" ht="16.2" thickBot="1" x14ac:dyDescent="0.35">
      <c r="A734" s="69"/>
      <c r="B734" s="162"/>
      <c r="C734" s="152"/>
      <c r="D734" s="69"/>
      <c r="E734" s="69"/>
      <c r="F734" s="69"/>
      <c r="G734" s="69"/>
      <c r="H734" s="69"/>
      <c r="I734" s="69"/>
      <c r="J734" s="69"/>
      <c r="K734" s="69"/>
      <c r="L734" s="69"/>
      <c r="M734" s="69"/>
      <c r="N734" s="75"/>
      <c r="O734" s="75"/>
      <c r="P734" s="75"/>
      <c r="Q734" s="75"/>
      <c r="R734" s="75"/>
      <c r="S734" s="75"/>
      <c r="T734" s="75"/>
      <c r="U734" s="75"/>
      <c r="V734" s="75"/>
      <c r="W734" s="75"/>
      <c r="X734" s="75"/>
      <c r="Y734" s="75"/>
      <c r="Z734" s="75"/>
      <c r="AA734" s="75"/>
      <c r="AB734" s="75"/>
      <c r="AC734" s="75"/>
      <c r="AD734" s="75"/>
      <c r="AE734" s="75"/>
    </row>
    <row r="735" spans="1:31" ht="16.2" thickBot="1" x14ac:dyDescent="0.35">
      <c r="A735" s="69"/>
      <c r="B735" s="162"/>
      <c r="C735" s="152"/>
      <c r="D735" s="69"/>
      <c r="E735" s="69"/>
      <c r="F735" s="69"/>
      <c r="G735" s="69"/>
      <c r="H735" s="69"/>
      <c r="I735" s="69"/>
      <c r="J735" s="69"/>
      <c r="K735" s="69"/>
      <c r="L735" s="69"/>
      <c r="M735" s="69"/>
      <c r="N735" s="75"/>
      <c r="O735" s="75"/>
      <c r="P735" s="75"/>
      <c r="Q735" s="75"/>
      <c r="R735" s="75"/>
      <c r="S735" s="75"/>
      <c r="T735" s="75"/>
      <c r="U735" s="75"/>
      <c r="V735" s="75"/>
      <c r="W735" s="75"/>
      <c r="X735" s="75"/>
      <c r="Y735" s="75"/>
      <c r="Z735" s="75"/>
      <c r="AA735" s="75"/>
      <c r="AB735" s="75"/>
      <c r="AC735" s="75"/>
      <c r="AD735" s="75"/>
      <c r="AE735" s="75"/>
    </row>
    <row r="736" spans="1:31" ht="16.2" thickBot="1" x14ac:dyDescent="0.35">
      <c r="A736" s="69"/>
      <c r="B736" s="162"/>
      <c r="C736" s="152"/>
      <c r="D736" s="69"/>
      <c r="E736" s="69"/>
      <c r="F736" s="69"/>
      <c r="G736" s="69"/>
      <c r="H736" s="69"/>
      <c r="I736" s="69"/>
      <c r="J736" s="69"/>
      <c r="K736" s="69"/>
      <c r="L736" s="69"/>
      <c r="M736" s="69"/>
      <c r="N736" s="75"/>
      <c r="O736" s="75"/>
      <c r="P736" s="75"/>
      <c r="Q736" s="75"/>
      <c r="R736" s="75"/>
      <c r="S736" s="75"/>
      <c r="T736" s="75"/>
      <c r="U736" s="75"/>
      <c r="V736" s="75"/>
      <c r="W736" s="75"/>
      <c r="X736" s="75"/>
      <c r="Y736" s="75"/>
      <c r="Z736" s="75"/>
      <c r="AA736" s="75"/>
      <c r="AB736" s="75"/>
      <c r="AC736" s="75"/>
      <c r="AD736" s="75"/>
      <c r="AE736" s="75"/>
    </row>
    <row r="737" spans="1:31" ht="16.2" thickBot="1" x14ac:dyDescent="0.35">
      <c r="A737" s="69"/>
      <c r="B737" s="162"/>
      <c r="C737" s="152"/>
      <c r="D737" s="69"/>
      <c r="E737" s="69"/>
      <c r="F737" s="69"/>
      <c r="G737" s="69"/>
      <c r="H737" s="69"/>
      <c r="I737" s="69"/>
      <c r="J737" s="69"/>
      <c r="K737" s="69"/>
      <c r="L737" s="69"/>
      <c r="M737" s="69"/>
      <c r="N737" s="75"/>
      <c r="O737" s="75"/>
      <c r="P737" s="75"/>
      <c r="Q737" s="75"/>
      <c r="R737" s="75"/>
      <c r="S737" s="75"/>
      <c r="T737" s="75"/>
      <c r="U737" s="75"/>
      <c r="V737" s="75"/>
      <c r="W737" s="75"/>
      <c r="X737" s="75"/>
      <c r="Y737" s="75"/>
      <c r="Z737" s="75"/>
      <c r="AA737" s="75"/>
      <c r="AB737" s="75"/>
      <c r="AC737" s="75"/>
      <c r="AD737" s="75"/>
      <c r="AE737" s="75"/>
    </row>
    <row r="738" spans="1:31" ht="16.2" thickBot="1" x14ac:dyDescent="0.35">
      <c r="A738" s="69"/>
      <c r="B738" s="162"/>
      <c r="C738" s="152"/>
      <c r="D738" s="69"/>
      <c r="E738" s="69"/>
      <c r="F738" s="69"/>
      <c r="G738" s="69"/>
      <c r="H738" s="69"/>
      <c r="I738" s="69"/>
      <c r="J738" s="69"/>
      <c r="K738" s="69"/>
      <c r="L738" s="69"/>
      <c r="M738" s="69"/>
      <c r="N738" s="75"/>
      <c r="O738" s="75"/>
      <c r="P738" s="75"/>
      <c r="Q738" s="75"/>
      <c r="R738" s="75"/>
      <c r="S738" s="75"/>
      <c r="T738" s="75"/>
      <c r="U738" s="75"/>
      <c r="V738" s="75"/>
      <c r="W738" s="75"/>
      <c r="X738" s="75"/>
      <c r="Y738" s="75"/>
      <c r="Z738" s="75"/>
      <c r="AA738" s="75"/>
      <c r="AB738" s="75"/>
      <c r="AC738" s="75"/>
      <c r="AD738" s="75"/>
      <c r="AE738" s="75"/>
    </row>
    <row r="739" spans="1:31" ht="16.2" thickBot="1" x14ac:dyDescent="0.35">
      <c r="A739" s="69"/>
      <c r="B739" s="162"/>
      <c r="C739" s="152"/>
      <c r="D739" s="69"/>
      <c r="E739" s="69"/>
      <c r="F739" s="69"/>
      <c r="G739" s="69"/>
      <c r="H739" s="69"/>
      <c r="I739" s="69"/>
      <c r="J739" s="69"/>
      <c r="K739" s="69"/>
      <c r="L739" s="69"/>
      <c r="M739" s="69"/>
      <c r="N739" s="75"/>
      <c r="O739" s="75"/>
      <c r="P739" s="75"/>
      <c r="Q739" s="75"/>
      <c r="R739" s="75"/>
      <c r="S739" s="75"/>
      <c r="T739" s="75"/>
      <c r="U739" s="75"/>
      <c r="V739" s="75"/>
      <c r="W739" s="75"/>
      <c r="X739" s="75"/>
      <c r="Y739" s="75"/>
      <c r="Z739" s="75"/>
      <c r="AA739" s="75"/>
      <c r="AB739" s="75"/>
      <c r="AC739" s="75"/>
      <c r="AD739" s="75"/>
      <c r="AE739" s="75"/>
    </row>
    <row r="740" spans="1:31" ht="16.2" thickBot="1" x14ac:dyDescent="0.35">
      <c r="A740" s="69"/>
      <c r="B740" s="162"/>
      <c r="C740" s="152"/>
      <c r="D740" s="69"/>
      <c r="E740" s="69"/>
      <c r="F740" s="69"/>
      <c r="G740" s="69"/>
      <c r="H740" s="69"/>
      <c r="I740" s="69"/>
      <c r="J740" s="69"/>
      <c r="K740" s="69"/>
      <c r="L740" s="69"/>
      <c r="M740" s="69"/>
      <c r="N740" s="75"/>
      <c r="O740" s="75"/>
      <c r="P740" s="75"/>
      <c r="Q740" s="75"/>
      <c r="R740" s="75"/>
      <c r="S740" s="75"/>
      <c r="T740" s="75"/>
      <c r="U740" s="75"/>
      <c r="V740" s="75"/>
      <c r="W740" s="75"/>
      <c r="X740" s="75"/>
      <c r="Y740" s="75"/>
      <c r="Z740" s="75"/>
      <c r="AA740" s="75"/>
      <c r="AB740" s="75"/>
      <c r="AC740" s="75"/>
      <c r="AD740" s="75"/>
      <c r="AE740" s="75"/>
    </row>
    <row r="741" spans="1:31" ht="16.2" thickBot="1" x14ac:dyDescent="0.35">
      <c r="A741" s="69"/>
      <c r="B741" s="162"/>
      <c r="C741" s="152"/>
      <c r="D741" s="69"/>
      <c r="E741" s="69"/>
      <c r="F741" s="69"/>
      <c r="G741" s="69"/>
      <c r="H741" s="69"/>
      <c r="I741" s="69"/>
      <c r="J741" s="69"/>
      <c r="K741" s="69"/>
      <c r="L741" s="69"/>
      <c r="M741" s="69"/>
      <c r="N741" s="75"/>
      <c r="O741" s="75"/>
      <c r="P741" s="75"/>
      <c r="Q741" s="75"/>
      <c r="R741" s="75"/>
      <c r="S741" s="75"/>
      <c r="T741" s="75"/>
      <c r="U741" s="75"/>
      <c r="V741" s="75"/>
      <c r="W741" s="75"/>
      <c r="X741" s="75"/>
      <c r="Y741" s="75"/>
      <c r="Z741" s="75"/>
      <c r="AA741" s="75"/>
      <c r="AB741" s="75"/>
      <c r="AC741" s="75"/>
      <c r="AD741" s="75"/>
      <c r="AE741" s="75"/>
    </row>
    <row r="742" spans="1:31" ht="16.2" thickBot="1" x14ac:dyDescent="0.35">
      <c r="A742" s="69"/>
      <c r="B742" s="162"/>
      <c r="C742" s="152"/>
      <c r="D742" s="69"/>
      <c r="E742" s="69"/>
      <c r="F742" s="69"/>
      <c r="G742" s="69"/>
      <c r="H742" s="69"/>
      <c r="I742" s="69"/>
      <c r="J742" s="69"/>
      <c r="K742" s="69"/>
      <c r="L742" s="69"/>
      <c r="M742" s="69"/>
      <c r="N742" s="75"/>
      <c r="O742" s="75"/>
      <c r="P742" s="75"/>
      <c r="Q742" s="75"/>
      <c r="R742" s="75"/>
      <c r="S742" s="75"/>
      <c r="T742" s="75"/>
      <c r="U742" s="75"/>
      <c r="V742" s="75"/>
      <c r="W742" s="75"/>
      <c r="X742" s="75"/>
      <c r="Y742" s="75"/>
      <c r="Z742" s="75"/>
      <c r="AA742" s="75"/>
      <c r="AB742" s="75"/>
      <c r="AC742" s="75"/>
      <c r="AD742" s="75"/>
      <c r="AE742" s="75"/>
    </row>
    <row r="743" spans="1:31" ht="16.2" thickBot="1" x14ac:dyDescent="0.35">
      <c r="A743" s="69"/>
      <c r="B743" s="162"/>
      <c r="C743" s="152"/>
      <c r="D743" s="69"/>
      <c r="E743" s="69"/>
      <c r="F743" s="69"/>
      <c r="G743" s="69"/>
      <c r="H743" s="69"/>
      <c r="I743" s="69"/>
      <c r="J743" s="69"/>
      <c r="K743" s="69"/>
      <c r="L743" s="69"/>
      <c r="M743" s="69"/>
      <c r="N743" s="75"/>
      <c r="O743" s="75"/>
      <c r="P743" s="75"/>
      <c r="Q743" s="75"/>
      <c r="R743" s="75"/>
      <c r="S743" s="75"/>
      <c r="T743" s="75"/>
      <c r="U743" s="75"/>
      <c r="V743" s="75"/>
      <c r="W743" s="75"/>
      <c r="X743" s="75"/>
      <c r="Y743" s="75"/>
      <c r="Z743" s="75"/>
      <c r="AA743" s="75"/>
      <c r="AB743" s="75"/>
      <c r="AC743" s="75"/>
      <c r="AD743" s="75"/>
      <c r="AE743" s="75"/>
    </row>
    <row r="744" spans="1:31" ht="16.2" thickBot="1" x14ac:dyDescent="0.35">
      <c r="A744" s="69"/>
      <c r="B744" s="162"/>
      <c r="C744" s="152"/>
      <c r="D744" s="69"/>
      <c r="E744" s="69"/>
      <c r="F744" s="69"/>
      <c r="G744" s="69"/>
      <c r="H744" s="69"/>
      <c r="I744" s="69"/>
      <c r="J744" s="69"/>
      <c r="K744" s="69"/>
      <c r="L744" s="69"/>
      <c r="M744" s="69"/>
      <c r="N744" s="75"/>
      <c r="O744" s="75"/>
      <c r="P744" s="75"/>
      <c r="Q744" s="75"/>
      <c r="R744" s="75"/>
      <c r="S744" s="75"/>
      <c r="T744" s="75"/>
      <c r="U744" s="75"/>
      <c r="V744" s="75"/>
      <c r="W744" s="75"/>
      <c r="X744" s="75"/>
      <c r="Y744" s="75"/>
      <c r="Z744" s="75"/>
      <c r="AA744" s="75"/>
      <c r="AB744" s="75"/>
      <c r="AC744" s="75"/>
      <c r="AD744" s="75"/>
      <c r="AE744" s="75"/>
    </row>
    <row r="745" spans="1:31" ht="16.2" thickBot="1" x14ac:dyDescent="0.35">
      <c r="A745" s="69"/>
      <c r="B745" s="162"/>
      <c r="C745" s="152"/>
      <c r="D745" s="69"/>
      <c r="E745" s="69"/>
      <c r="F745" s="69"/>
      <c r="G745" s="69"/>
      <c r="H745" s="69"/>
      <c r="I745" s="69"/>
      <c r="J745" s="69"/>
      <c r="K745" s="69"/>
      <c r="L745" s="69"/>
      <c r="M745" s="69"/>
      <c r="N745" s="75"/>
      <c r="O745" s="75"/>
      <c r="P745" s="75"/>
      <c r="Q745" s="75"/>
      <c r="R745" s="75"/>
      <c r="S745" s="75"/>
      <c r="T745" s="75"/>
      <c r="U745" s="75"/>
      <c r="V745" s="75"/>
      <c r="W745" s="75"/>
      <c r="X745" s="75"/>
      <c r="Y745" s="75"/>
      <c r="Z745" s="75"/>
      <c r="AA745" s="75"/>
      <c r="AB745" s="75"/>
      <c r="AC745" s="75"/>
      <c r="AD745" s="75"/>
      <c r="AE745" s="75"/>
    </row>
    <row r="746" spans="1:31" ht="16.2" thickBot="1" x14ac:dyDescent="0.35">
      <c r="A746" s="69"/>
      <c r="B746" s="162"/>
      <c r="C746" s="152"/>
      <c r="D746" s="69"/>
      <c r="E746" s="69"/>
      <c r="F746" s="69"/>
      <c r="G746" s="69"/>
      <c r="H746" s="69"/>
      <c r="I746" s="69"/>
      <c r="J746" s="69"/>
      <c r="K746" s="69"/>
      <c r="L746" s="69"/>
      <c r="M746" s="69"/>
      <c r="N746" s="75"/>
      <c r="O746" s="75"/>
      <c r="P746" s="75"/>
      <c r="Q746" s="75"/>
      <c r="R746" s="75"/>
      <c r="S746" s="75"/>
      <c r="T746" s="75"/>
      <c r="U746" s="75"/>
      <c r="V746" s="75"/>
      <c r="W746" s="75"/>
      <c r="X746" s="75"/>
      <c r="Y746" s="75"/>
      <c r="Z746" s="75"/>
      <c r="AA746" s="75"/>
      <c r="AB746" s="75"/>
      <c r="AC746" s="75"/>
      <c r="AD746" s="75"/>
      <c r="AE746" s="75"/>
    </row>
    <row r="747" spans="1:31" ht="16.2" thickBot="1" x14ac:dyDescent="0.35">
      <c r="A747" s="69"/>
      <c r="B747" s="162"/>
      <c r="C747" s="152"/>
      <c r="D747" s="69"/>
      <c r="E747" s="69"/>
      <c r="F747" s="69"/>
      <c r="G747" s="69"/>
      <c r="H747" s="69"/>
      <c r="I747" s="69"/>
      <c r="J747" s="69"/>
      <c r="K747" s="69"/>
      <c r="L747" s="69"/>
      <c r="M747" s="69"/>
      <c r="N747" s="75"/>
      <c r="O747" s="75"/>
      <c r="P747" s="75"/>
      <c r="Q747" s="75"/>
      <c r="R747" s="75"/>
      <c r="S747" s="75"/>
      <c r="T747" s="75"/>
      <c r="U747" s="75"/>
      <c r="V747" s="75"/>
      <c r="W747" s="75"/>
      <c r="X747" s="75"/>
      <c r="Y747" s="75"/>
      <c r="Z747" s="75"/>
      <c r="AA747" s="75"/>
      <c r="AB747" s="75"/>
      <c r="AC747" s="75"/>
      <c r="AD747" s="75"/>
      <c r="AE747" s="75"/>
    </row>
    <row r="748" spans="1:31" ht="16.2" thickBot="1" x14ac:dyDescent="0.35">
      <c r="A748" s="69"/>
      <c r="B748" s="162"/>
      <c r="C748" s="152"/>
      <c r="D748" s="69"/>
      <c r="E748" s="69"/>
      <c r="F748" s="69"/>
      <c r="G748" s="69"/>
      <c r="H748" s="69"/>
      <c r="I748" s="69"/>
      <c r="J748" s="69"/>
      <c r="K748" s="69"/>
      <c r="L748" s="69"/>
      <c r="M748" s="69"/>
      <c r="N748" s="75"/>
      <c r="O748" s="75"/>
      <c r="P748" s="75"/>
      <c r="Q748" s="75"/>
      <c r="R748" s="75"/>
      <c r="S748" s="75"/>
      <c r="T748" s="75"/>
      <c r="U748" s="75"/>
      <c r="V748" s="75"/>
      <c r="W748" s="75"/>
      <c r="X748" s="75"/>
      <c r="Y748" s="75"/>
      <c r="Z748" s="75"/>
      <c r="AA748" s="75"/>
      <c r="AB748" s="75"/>
      <c r="AC748" s="75"/>
      <c r="AD748" s="75"/>
      <c r="AE748" s="75"/>
    </row>
    <row r="749" spans="1:31" ht="16.2" thickBot="1" x14ac:dyDescent="0.35">
      <c r="A749" s="69"/>
      <c r="B749" s="162"/>
      <c r="C749" s="152"/>
      <c r="D749" s="69"/>
      <c r="E749" s="69"/>
      <c r="F749" s="69"/>
      <c r="G749" s="69"/>
      <c r="H749" s="69"/>
      <c r="I749" s="69"/>
      <c r="J749" s="69"/>
      <c r="K749" s="69"/>
      <c r="L749" s="69"/>
      <c r="M749" s="69"/>
      <c r="N749" s="75"/>
      <c r="O749" s="75"/>
      <c r="P749" s="75"/>
      <c r="Q749" s="75"/>
      <c r="R749" s="75"/>
      <c r="S749" s="75"/>
      <c r="T749" s="75"/>
      <c r="U749" s="75"/>
      <c r="V749" s="75"/>
      <c r="W749" s="75"/>
      <c r="X749" s="75"/>
      <c r="Y749" s="75"/>
      <c r="Z749" s="75"/>
      <c r="AA749" s="75"/>
      <c r="AB749" s="75"/>
      <c r="AC749" s="75"/>
      <c r="AD749" s="75"/>
      <c r="AE749" s="75"/>
    </row>
    <row r="750" spans="1:31" ht="16.2" thickBot="1" x14ac:dyDescent="0.35">
      <c r="A750" s="69"/>
      <c r="B750" s="162"/>
      <c r="C750" s="152"/>
      <c r="D750" s="69"/>
      <c r="E750" s="69"/>
      <c r="F750" s="69"/>
      <c r="G750" s="69"/>
      <c r="H750" s="69"/>
      <c r="I750" s="69"/>
      <c r="J750" s="69"/>
      <c r="K750" s="69"/>
      <c r="L750" s="69"/>
      <c r="M750" s="69"/>
      <c r="N750" s="75"/>
      <c r="O750" s="75"/>
      <c r="P750" s="75"/>
      <c r="Q750" s="75"/>
      <c r="R750" s="75"/>
      <c r="S750" s="75"/>
      <c r="T750" s="75"/>
      <c r="U750" s="75"/>
      <c r="V750" s="75"/>
      <c r="W750" s="75"/>
      <c r="X750" s="75"/>
      <c r="Y750" s="75"/>
      <c r="Z750" s="75"/>
      <c r="AA750" s="75"/>
      <c r="AB750" s="75"/>
      <c r="AC750" s="75"/>
      <c r="AD750" s="75"/>
      <c r="AE750" s="75"/>
    </row>
    <row r="751" spans="1:31" ht="16.2" thickBot="1" x14ac:dyDescent="0.35">
      <c r="A751" s="69"/>
      <c r="B751" s="162"/>
      <c r="C751" s="152"/>
      <c r="D751" s="69"/>
      <c r="E751" s="69"/>
      <c r="F751" s="69"/>
      <c r="G751" s="69"/>
      <c r="H751" s="69"/>
      <c r="I751" s="69"/>
      <c r="J751" s="69"/>
      <c r="K751" s="69"/>
      <c r="L751" s="69"/>
      <c r="M751" s="69"/>
      <c r="N751" s="75"/>
      <c r="O751" s="75"/>
      <c r="P751" s="75"/>
      <c r="Q751" s="75"/>
      <c r="R751" s="75"/>
      <c r="S751" s="75"/>
      <c r="T751" s="75"/>
      <c r="U751" s="75"/>
      <c r="V751" s="75"/>
      <c r="W751" s="75"/>
      <c r="X751" s="75"/>
      <c r="Y751" s="75"/>
      <c r="Z751" s="75"/>
      <c r="AA751" s="75"/>
      <c r="AB751" s="75"/>
      <c r="AC751" s="75"/>
      <c r="AD751" s="75"/>
      <c r="AE751" s="75"/>
    </row>
    <row r="752" spans="1:31" ht="16.2" thickBot="1" x14ac:dyDescent="0.35">
      <c r="A752" s="69"/>
      <c r="B752" s="162"/>
      <c r="C752" s="152"/>
      <c r="D752" s="69"/>
      <c r="E752" s="69"/>
      <c r="F752" s="69"/>
      <c r="G752" s="69"/>
      <c r="H752" s="69"/>
      <c r="I752" s="69"/>
      <c r="J752" s="69"/>
      <c r="K752" s="69"/>
      <c r="L752" s="69"/>
      <c r="M752" s="69"/>
      <c r="N752" s="75"/>
      <c r="O752" s="75"/>
      <c r="P752" s="75"/>
      <c r="Q752" s="75"/>
      <c r="R752" s="75"/>
      <c r="S752" s="75"/>
      <c r="T752" s="75"/>
      <c r="U752" s="75"/>
      <c r="V752" s="75"/>
      <c r="W752" s="75"/>
      <c r="X752" s="75"/>
      <c r="Y752" s="75"/>
      <c r="Z752" s="75"/>
      <c r="AA752" s="75"/>
      <c r="AB752" s="75"/>
      <c r="AC752" s="75"/>
      <c r="AD752" s="75"/>
      <c r="AE752" s="75"/>
    </row>
    <row r="753" spans="1:31" ht="16.2" thickBot="1" x14ac:dyDescent="0.35">
      <c r="A753" s="69"/>
      <c r="B753" s="162"/>
      <c r="C753" s="152"/>
      <c r="D753" s="69"/>
      <c r="E753" s="69"/>
      <c r="F753" s="69"/>
      <c r="G753" s="69"/>
      <c r="H753" s="69"/>
      <c r="I753" s="69"/>
      <c r="J753" s="69"/>
      <c r="K753" s="69"/>
      <c r="L753" s="69"/>
      <c r="M753" s="69"/>
      <c r="N753" s="75"/>
      <c r="O753" s="75"/>
      <c r="P753" s="75"/>
      <c r="Q753" s="75"/>
      <c r="R753" s="75"/>
      <c r="S753" s="75"/>
      <c r="T753" s="75"/>
      <c r="U753" s="75"/>
      <c r="V753" s="75"/>
      <c r="W753" s="75"/>
      <c r="X753" s="75"/>
      <c r="Y753" s="75"/>
      <c r="Z753" s="75"/>
      <c r="AA753" s="75"/>
      <c r="AB753" s="75"/>
      <c r="AC753" s="75"/>
      <c r="AD753" s="75"/>
      <c r="AE753" s="75"/>
    </row>
    <row r="754" spans="1:31" ht="16.2" thickBot="1" x14ac:dyDescent="0.35">
      <c r="A754" s="69"/>
      <c r="B754" s="162"/>
      <c r="C754" s="152"/>
      <c r="D754" s="69"/>
      <c r="E754" s="69"/>
      <c r="F754" s="69"/>
      <c r="G754" s="69"/>
      <c r="H754" s="69"/>
      <c r="I754" s="69"/>
      <c r="J754" s="69"/>
      <c r="K754" s="69"/>
      <c r="L754" s="69"/>
      <c r="M754" s="69"/>
      <c r="N754" s="75"/>
      <c r="O754" s="75"/>
      <c r="P754" s="75"/>
      <c r="Q754" s="75"/>
      <c r="R754" s="75"/>
      <c r="S754" s="75"/>
      <c r="T754" s="75"/>
      <c r="U754" s="75"/>
      <c r="V754" s="75"/>
      <c r="W754" s="75"/>
      <c r="X754" s="75"/>
      <c r="Y754" s="75"/>
      <c r="Z754" s="75"/>
      <c r="AA754" s="75"/>
      <c r="AB754" s="75"/>
      <c r="AC754" s="75"/>
      <c r="AD754" s="75"/>
      <c r="AE754" s="75"/>
    </row>
    <row r="755" spans="1:31" ht="16.2" thickBot="1" x14ac:dyDescent="0.35">
      <c r="A755" s="69"/>
      <c r="B755" s="162"/>
      <c r="C755" s="152"/>
      <c r="D755" s="69"/>
      <c r="E755" s="69"/>
      <c r="F755" s="69"/>
      <c r="G755" s="69"/>
      <c r="H755" s="69"/>
      <c r="I755" s="69"/>
      <c r="J755" s="69"/>
      <c r="K755" s="69"/>
      <c r="L755" s="69"/>
      <c r="M755" s="69"/>
      <c r="N755" s="75"/>
      <c r="O755" s="75"/>
      <c r="P755" s="75"/>
      <c r="Q755" s="75"/>
      <c r="R755" s="75"/>
      <c r="S755" s="75"/>
      <c r="T755" s="75"/>
      <c r="U755" s="75"/>
      <c r="V755" s="75"/>
      <c r="W755" s="75"/>
      <c r="X755" s="75"/>
      <c r="Y755" s="75"/>
      <c r="Z755" s="75"/>
      <c r="AA755" s="75"/>
      <c r="AB755" s="75"/>
      <c r="AC755" s="75"/>
      <c r="AD755" s="75"/>
      <c r="AE755" s="75"/>
    </row>
    <row r="756" spans="1:31" ht="16.2" thickBot="1" x14ac:dyDescent="0.35">
      <c r="A756" s="69"/>
      <c r="B756" s="162"/>
      <c r="C756" s="152"/>
      <c r="D756" s="69"/>
      <c r="E756" s="69"/>
      <c r="F756" s="69"/>
      <c r="G756" s="69"/>
      <c r="H756" s="69"/>
      <c r="I756" s="69"/>
      <c r="J756" s="69"/>
      <c r="K756" s="69"/>
      <c r="L756" s="69"/>
      <c r="M756" s="69"/>
      <c r="N756" s="75"/>
      <c r="O756" s="75"/>
      <c r="P756" s="75"/>
      <c r="Q756" s="75"/>
      <c r="R756" s="75"/>
      <c r="S756" s="75"/>
      <c r="T756" s="75"/>
      <c r="U756" s="75"/>
      <c r="V756" s="75"/>
      <c r="W756" s="75"/>
      <c r="X756" s="75"/>
      <c r="Y756" s="75"/>
      <c r="Z756" s="75"/>
      <c r="AA756" s="75"/>
      <c r="AB756" s="75"/>
      <c r="AC756" s="75"/>
      <c r="AD756" s="75"/>
      <c r="AE756" s="75"/>
    </row>
    <row r="757" spans="1:31" ht="16.2" thickBot="1" x14ac:dyDescent="0.35">
      <c r="A757" s="69"/>
      <c r="B757" s="162"/>
      <c r="C757" s="152"/>
      <c r="D757" s="69"/>
      <c r="E757" s="69"/>
      <c r="F757" s="69"/>
      <c r="G757" s="69"/>
      <c r="H757" s="69"/>
      <c r="I757" s="69"/>
      <c r="J757" s="69"/>
      <c r="K757" s="69"/>
      <c r="L757" s="69"/>
      <c r="M757" s="69"/>
      <c r="N757" s="75"/>
      <c r="O757" s="75"/>
      <c r="P757" s="75"/>
      <c r="Q757" s="75"/>
      <c r="R757" s="75"/>
      <c r="S757" s="75"/>
      <c r="T757" s="75"/>
      <c r="U757" s="75"/>
      <c r="V757" s="75"/>
      <c r="W757" s="75"/>
      <c r="X757" s="75"/>
      <c r="Y757" s="75"/>
      <c r="Z757" s="75"/>
      <c r="AA757" s="75"/>
      <c r="AB757" s="75"/>
      <c r="AC757" s="75"/>
      <c r="AD757" s="75"/>
      <c r="AE757" s="75"/>
    </row>
    <row r="758" spans="1:31" ht="16.2" thickBot="1" x14ac:dyDescent="0.35">
      <c r="A758" s="69"/>
      <c r="B758" s="162"/>
      <c r="C758" s="152"/>
      <c r="D758" s="69"/>
      <c r="E758" s="69"/>
      <c r="F758" s="69"/>
      <c r="G758" s="69"/>
      <c r="H758" s="69"/>
      <c r="I758" s="69"/>
      <c r="J758" s="69"/>
      <c r="K758" s="69"/>
      <c r="L758" s="69"/>
      <c r="M758" s="69"/>
      <c r="N758" s="75"/>
      <c r="O758" s="75"/>
      <c r="P758" s="75"/>
      <c r="Q758" s="75"/>
      <c r="R758" s="75"/>
      <c r="S758" s="75"/>
      <c r="T758" s="75"/>
      <c r="U758" s="75"/>
      <c r="V758" s="75"/>
      <c r="W758" s="75"/>
      <c r="X758" s="75"/>
      <c r="Y758" s="75"/>
      <c r="Z758" s="75"/>
      <c r="AA758" s="75"/>
      <c r="AB758" s="75"/>
      <c r="AC758" s="75"/>
      <c r="AD758" s="75"/>
      <c r="AE758" s="75"/>
    </row>
    <row r="759" spans="1:31" ht="16.2" thickBot="1" x14ac:dyDescent="0.35">
      <c r="A759" s="69"/>
      <c r="B759" s="162"/>
      <c r="C759" s="152"/>
      <c r="D759" s="69"/>
      <c r="E759" s="69"/>
      <c r="F759" s="69"/>
      <c r="G759" s="69"/>
      <c r="H759" s="69"/>
      <c r="I759" s="69"/>
      <c r="J759" s="69"/>
      <c r="K759" s="69"/>
      <c r="L759" s="69"/>
      <c r="M759" s="69"/>
      <c r="N759" s="75"/>
      <c r="O759" s="75"/>
      <c r="P759" s="75"/>
      <c r="Q759" s="75"/>
      <c r="R759" s="75"/>
      <c r="S759" s="75"/>
      <c r="T759" s="75"/>
      <c r="U759" s="75"/>
      <c r="V759" s="75"/>
      <c r="W759" s="75"/>
      <c r="X759" s="75"/>
      <c r="Y759" s="75"/>
      <c r="Z759" s="75"/>
      <c r="AA759" s="75"/>
      <c r="AB759" s="75"/>
      <c r="AC759" s="75"/>
      <c r="AD759" s="75"/>
      <c r="AE759" s="75"/>
    </row>
    <row r="760" spans="1:31" ht="16.2" thickBot="1" x14ac:dyDescent="0.35">
      <c r="A760" s="69"/>
      <c r="B760" s="162"/>
      <c r="C760" s="152"/>
      <c r="D760" s="69"/>
      <c r="E760" s="69"/>
      <c r="F760" s="69"/>
      <c r="G760" s="69"/>
      <c r="H760" s="69"/>
      <c r="I760" s="69"/>
      <c r="J760" s="69"/>
      <c r="K760" s="69"/>
      <c r="L760" s="69"/>
      <c r="M760" s="69"/>
      <c r="N760" s="75"/>
      <c r="O760" s="75"/>
      <c r="P760" s="75"/>
      <c r="Q760" s="75"/>
      <c r="R760" s="75"/>
      <c r="S760" s="75"/>
      <c r="T760" s="75"/>
      <c r="U760" s="75"/>
      <c r="V760" s="75"/>
      <c r="W760" s="75"/>
      <c r="X760" s="75"/>
      <c r="Y760" s="75"/>
      <c r="Z760" s="75"/>
      <c r="AA760" s="75"/>
      <c r="AB760" s="75"/>
      <c r="AC760" s="75"/>
      <c r="AD760" s="75"/>
      <c r="AE760" s="75"/>
    </row>
    <row r="761" spans="1:31" ht="16.2" thickBot="1" x14ac:dyDescent="0.35">
      <c r="A761" s="69"/>
      <c r="B761" s="162"/>
      <c r="C761" s="152"/>
      <c r="D761" s="69"/>
      <c r="E761" s="69"/>
      <c r="F761" s="69"/>
      <c r="G761" s="69"/>
      <c r="H761" s="69"/>
      <c r="I761" s="69"/>
      <c r="J761" s="69"/>
      <c r="K761" s="69"/>
      <c r="L761" s="69"/>
      <c r="M761" s="69"/>
      <c r="N761" s="75"/>
      <c r="O761" s="75"/>
      <c r="P761" s="75"/>
      <c r="Q761" s="75"/>
      <c r="R761" s="75"/>
      <c r="S761" s="75"/>
      <c r="T761" s="75"/>
      <c r="U761" s="75"/>
      <c r="V761" s="75"/>
      <c r="W761" s="75"/>
      <c r="X761" s="75"/>
      <c r="Y761" s="75"/>
      <c r="Z761" s="75"/>
      <c r="AA761" s="75"/>
      <c r="AB761" s="75"/>
      <c r="AC761" s="75"/>
      <c r="AD761" s="75"/>
      <c r="AE761" s="75"/>
    </row>
    <row r="762" spans="1:31" ht="16.2" thickBot="1" x14ac:dyDescent="0.35">
      <c r="A762" s="69"/>
      <c r="B762" s="162"/>
      <c r="C762" s="152"/>
      <c r="D762" s="69"/>
      <c r="E762" s="69"/>
      <c r="F762" s="69"/>
      <c r="G762" s="69"/>
      <c r="H762" s="69"/>
      <c r="I762" s="69"/>
      <c r="J762" s="69"/>
      <c r="K762" s="69"/>
      <c r="L762" s="69"/>
      <c r="M762" s="69"/>
      <c r="N762" s="75"/>
      <c r="O762" s="75"/>
      <c r="P762" s="75"/>
      <c r="Q762" s="75"/>
      <c r="R762" s="75"/>
      <c r="S762" s="75"/>
      <c r="T762" s="75"/>
      <c r="U762" s="75"/>
      <c r="V762" s="75"/>
      <c r="W762" s="75"/>
      <c r="X762" s="75"/>
      <c r="Y762" s="75"/>
      <c r="Z762" s="75"/>
      <c r="AA762" s="75"/>
      <c r="AB762" s="75"/>
      <c r="AC762" s="75"/>
      <c r="AD762" s="75"/>
      <c r="AE762" s="75"/>
    </row>
    <row r="763" spans="1:31" ht="16.2" thickBot="1" x14ac:dyDescent="0.35">
      <c r="A763" s="69"/>
      <c r="B763" s="162"/>
      <c r="C763" s="152"/>
      <c r="D763" s="69"/>
      <c r="E763" s="69"/>
      <c r="F763" s="69"/>
      <c r="G763" s="69"/>
      <c r="H763" s="69"/>
      <c r="I763" s="69"/>
      <c r="J763" s="69"/>
      <c r="K763" s="69"/>
      <c r="L763" s="69"/>
      <c r="M763" s="69"/>
      <c r="N763" s="75"/>
      <c r="O763" s="75"/>
      <c r="P763" s="75"/>
      <c r="Q763" s="75"/>
      <c r="R763" s="75"/>
      <c r="S763" s="75"/>
      <c r="T763" s="75"/>
      <c r="U763" s="75"/>
      <c r="V763" s="75"/>
      <c r="W763" s="75"/>
      <c r="X763" s="75"/>
      <c r="Y763" s="75"/>
      <c r="Z763" s="75"/>
      <c r="AA763" s="75"/>
      <c r="AB763" s="75"/>
      <c r="AC763" s="75"/>
      <c r="AD763" s="75"/>
      <c r="AE763" s="75"/>
    </row>
    <row r="764" spans="1:31" ht="16.2" thickBot="1" x14ac:dyDescent="0.35">
      <c r="A764" s="69"/>
      <c r="B764" s="162"/>
      <c r="C764" s="152"/>
      <c r="D764" s="69"/>
      <c r="E764" s="69"/>
      <c r="F764" s="69"/>
      <c r="G764" s="69"/>
      <c r="H764" s="69"/>
      <c r="I764" s="69"/>
      <c r="J764" s="69"/>
      <c r="K764" s="69"/>
      <c r="L764" s="69"/>
      <c r="M764" s="69"/>
      <c r="N764" s="75"/>
      <c r="O764" s="75"/>
      <c r="P764" s="75"/>
      <c r="Q764" s="75"/>
      <c r="R764" s="75"/>
      <c r="S764" s="75"/>
      <c r="T764" s="75"/>
      <c r="U764" s="75"/>
      <c r="V764" s="75"/>
      <c r="W764" s="75"/>
      <c r="X764" s="75"/>
      <c r="Y764" s="75"/>
      <c r="Z764" s="75"/>
      <c r="AA764" s="75"/>
      <c r="AB764" s="75"/>
      <c r="AC764" s="75"/>
      <c r="AD764" s="75"/>
      <c r="AE764" s="75"/>
    </row>
    <row r="765" spans="1:31" ht="16.2" thickBot="1" x14ac:dyDescent="0.35">
      <c r="A765" s="69"/>
      <c r="B765" s="162"/>
      <c r="C765" s="152"/>
      <c r="D765" s="69"/>
      <c r="E765" s="69"/>
      <c r="F765" s="69"/>
      <c r="G765" s="69"/>
      <c r="H765" s="69"/>
      <c r="I765" s="69"/>
      <c r="J765" s="69"/>
      <c r="K765" s="69"/>
      <c r="L765" s="69"/>
      <c r="M765" s="69"/>
      <c r="N765" s="75"/>
      <c r="O765" s="75"/>
      <c r="P765" s="75"/>
      <c r="Q765" s="75"/>
      <c r="R765" s="75"/>
      <c r="S765" s="75"/>
      <c r="T765" s="75"/>
      <c r="U765" s="75"/>
      <c r="V765" s="75"/>
      <c r="W765" s="75"/>
      <c r="X765" s="75"/>
      <c r="Y765" s="75"/>
      <c r="Z765" s="75"/>
      <c r="AA765" s="75"/>
      <c r="AB765" s="75"/>
      <c r="AC765" s="75"/>
      <c r="AD765" s="75"/>
      <c r="AE765" s="75"/>
    </row>
    <row r="766" spans="1:31" ht="16.2" thickBot="1" x14ac:dyDescent="0.35">
      <c r="A766" s="69"/>
      <c r="B766" s="162"/>
      <c r="C766" s="152"/>
      <c r="D766" s="69"/>
      <c r="E766" s="69"/>
      <c r="F766" s="69"/>
      <c r="G766" s="69"/>
      <c r="H766" s="69"/>
      <c r="I766" s="69"/>
      <c r="J766" s="69"/>
      <c r="K766" s="69"/>
      <c r="L766" s="69"/>
      <c r="M766" s="69"/>
      <c r="N766" s="75"/>
      <c r="O766" s="75"/>
      <c r="P766" s="75"/>
      <c r="Q766" s="75"/>
      <c r="R766" s="75"/>
      <c r="S766" s="75"/>
      <c r="T766" s="75"/>
      <c r="U766" s="75"/>
      <c r="V766" s="75"/>
      <c r="W766" s="75"/>
      <c r="X766" s="75"/>
      <c r="Y766" s="75"/>
      <c r="Z766" s="75"/>
      <c r="AA766" s="75"/>
      <c r="AB766" s="75"/>
      <c r="AC766" s="75"/>
      <c r="AD766" s="75"/>
      <c r="AE766" s="75"/>
    </row>
    <row r="767" spans="1:31" ht="16.2" thickBot="1" x14ac:dyDescent="0.35">
      <c r="A767" s="69"/>
      <c r="B767" s="162"/>
      <c r="C767" s="152"/>
      <c r="D767" s="69"/>
      <c r="E767" s="69"/>
      <c r="F767" s="69"/>
      <c r="G767" s="69"/>
      <c r="H767" s="69"/>
      <c r="I767" s="69"/>
      <c r="J767" s="69"/>
      <c r="K767" s="69"/>
      <c r="L767" s="69"/>
      <c r="M767" s="69"/>
      <c r="N767" s="75"/>
      <c r="O767" s="75"/>
      <c r="P767" s="75"/>
      <c r="Q767" s="75"/>
      <c r="R767" s="75"/>
      <c r="S767" s="75"/>
      <c r="T767" s="75"/>
      <c r="U767" s="75"/>
      <c r="V767" s="75"/>
      <c r="W767" s="75"/>
      <c r="X767" s="75"/>
      <c r="Y767" s="75"/>
      <c r="Z767" s="75"/>
      <c r="AA767" s="75"/>
      <c r="AB767" s="75"/>
      <c r="AC767" s="75"/>
      <c r="AD767" s="75"/>
      <c r="AE767" s="75"/>
    </row>
    <row r="768" spans="1:31" ht="16.2" thickBot="1" x14ac:dyDescent="0.35">
      <c r="A768" s="69"/>
      <c r="B768" s="162"/>
      <c r="C768" s="152"/>
      <c r="D768" s="69"/>
      <c r="E768" s="69"/>
      <c r="F768" s="69"/>
      <c r="G768" s="69"/>
      <c r="H768" s="69"/>
      <c r="I768" s="69"/>
      <c r="J768" s="69"/>
      <c r="K768" s="69"/>
      <c r="L768" s="69"/>
      <c r="M768" s="69"/>
      <c r="N768" s="75"/>
      <c r="O768" s="75"/>
      <c r="P768" s="75"/>
      <c r="Q768" s="75"/>
      <c r="R768" s="75"/>
      <c r="S768" s="75"/>
      <c r="T768" s="75"/>
      <c r="U768" s="75"/>
      <c r="V768" s="75"/>
      <c r="W768" s="75"/>
      <c r="X768" s="75"/>
      <c r="Y768" s="75"/>
      <c r="Z768" s="75"/>
      <c r="AA768" s="75"/>
      <c r="AB768" s="75"/>
      <c r="AC768" s="75"/>
      <c r="AD768" s="75"/>
      <c r="AE768" s="75"/>
    </row>
    <row r="769" spans="1:31" ht="16.2" thickBot="1" x14ac:dyDescent="0.35">
      <c r="A769" s="69"/>
      <c r="B769" s="162"/>
      <c r="C769" s="152"/>
      <c r="D769" s="69"/>
      <c r="E769" s="69"/>
      <c r="F769" s="69"/>
      <c r="G769" s="69"/>
      <c r="H769" s="69"/>
      <c r="I769" s="69"/>
      <c r="J769" s="69"/>
      <c r="K769" s="69"/>
      <c r="L769" s="69"/>
      <c r="M769" s="69"/>
      <c r="N769" s="75"/>
      <c r="O769" s="75"/>
      <c r="P769" s="75"/>
      <c r="Q769" s="75"/>
      <c r="R769" s="75"/>
      <c r="S769" s="75"/>
      <c r="T769" s="75"/>
      <c r="U769" s="75"/>
      <c r="V769" s="75"/>
      <c r="W769" s="75"/>
      <c r="X769" s="75"/>
      <c r="Y769" s="75"/>
      <c r="Z769" s="75"/>
      <c r="AA769" s="75"/>
      <c r="AB769" s="75"/>
      <c r="AC769" s="75"/>
      <c r="AD769" s="75"/>
      <c r="AE769" s="75"/>
    </row>
    <row r="770" spans="1:31" ht="16.2" thickBot="1" x14ac:dyDescent="0.35">
      <c r="A770" s="69"/>
      <c r="B770" s="162"/>
      <c r="C770" s="152"/>
      <c r="D770" s="69"/>
      <c r="E770" s="69"/>
      <c r="F770" s="69"/>
      <c r="G770" s="69"/>
      <c r="H770" s="69"/>
      <c r="I770" s="69"/>
      <c r="J770" s="69"/>
      <c r="K770" s="69"/>
      <c r="L770" s="69"/>
      <c r="M770" s="69"/>
      <c r="N770" s="75"/>
      <c r="O770" s="75"/>
      <c r="P770" s="75"/>
      <c r="Q770" s="75"/>
      <c r="R770" s="75"/>
      <c r="S770" s="75"/>
      <c r="T770" s="75"/>
      <c r="U770" s="75"/>
      <c r="V770" s="75"/>
      <c r="W770" s="75"/>
      <c r="X770" s="75"/>
      <c r="Y770" s="75"/>
      <c r="Z770" s="75"/>
      <c r="AA770" s="75"/>
      <c r="AB770" s="75"/>
      <c r="AC770" s="75"/>
      <c r="AD770" s="75"/>
      <c r="AE770" s="75"/>
    </row>
    <row r="771" spans="1:31" ht="16.2" thickBot="1" x14ac:dyDescent="0.35">
      <c r="A771" s="69"/>
      <c r="B771" s="162"/>
      <c r="C771" s="152"/>
      <c r="D771" s="69"/>
      <c r="E771" s="69"/>
      <c r="F771" s="69"/>
      <c r="G771" s="69"/>
      <c r="H771" s="69"/>
      <c r="I771" s="69"/>
      <c r="J771" s="69"/>
      <c r="K771" s="69"/>
      <c r="L771" s="69"/>
      <c r="M771" s="69"/>
      <c r="N771" s="75"/>
      <c r="O771" s="75"/>
      <c r="P771" s="75"/>
      <c r="Q771" s="75"/>
      <c r="R771" s="75"/>
      <c r="S771" s="75"/>
      <c r="T771" s="75"/>
      <c r="U771" s="75"/>
      <c r="V771" s="75"/>
      <c r="W771" s="75"/>
      <c r="X771" s="75"/>
      <c r="Y771" s="75"/>
      <c r="Z771" s="75"/>
      <c r="AA771" s="75"/>
      <c r="AB771" s="75"/>
      <c r="AC771" s="75"/>
      <c r="AD771" s="75"/>
      <c r="AE771" s="75"/>
    </row>
    <row r="772" spans="1:31" ht="16.2" thickBot="1" x14ac:dyDescent="0.35">
      <c r="A772" s="69"/>
      <c r="B772" s="162"/>
      <c r="C772" s="152"/>
      <c r="D772" s="69"/>
      <c r="E772" s="69"/>
      <c r="F772" s="69"/>
      <c r="G772" s="69"/>
      <c r="H772" s="69"/>
      <c r="I772" s="69"/>
      <c r="J772" s="69"/>
      <c r="K772" s="69"/>
      <c r="L772" s="69"/>
      <c r="M772" s="69"/>
      <c r="N772" s="75"/>
      <c r="O772" s="75"/>
      <c r="P772" s="75"/>
      <c r="Q772" s="75"/>
      <c r="R772" s="75"/>
      <c r="S772" s="75"/>
      <c r="T772" s="75"/>
      <c r="U772" s="75"/>
      <c r="V772" s="75"/>
      <c r="W772" s="75"/>
      <c r="X772" s="75"/>
      <c r="Y772" s="75"/>
      <c r="Z772" s="75"/>
      <c r="AA772" s="75"/>
      <c r="AB772" s="75"/>
      <c r="AC772" s="75"/>
      <c r="AD772" s="75"/>
      <c r="AE772" s="75"/>
    </row>
    <row r="773" spans="1:31" ht="16.2" thickBot="1" x14ac:dyDescent="0.35">
      <c r="A773" s="69"/>
      <c r="B773" s="162"/>
      <c r="C773" s="152"/>
      <c r="D773" s="69"/>
      <c r="E773" s="69"/>
      <c r="F773" s="69"/>
      <c r="G773" s="69"/>
      <c r="H773" s="69"/>
      <c r="I773" s="69"/>
      <c r="J773" s="69"/>
      <c r="K773" s="69"/>
      <c r="L773" s="69"/>
      <c r="M773" s="69"/>
      <c r="N773" s="75"/>
      <c r="O773" s="75"/>
      <c r="P773" s="75"/>
      <c r="Q773" s="75"/>
      <c r="R773" s="75"/>
      <c r="S773" s="75"/>
      <c r="T773" s="75"/>
      <c r="U773" s="75"/>
      <c r="V773" s="75"/>
      <c r="W773" s="75"/>
      <c r="X773" s="75"/>
      <c r="Y773" s="75"/>
      <c r="Z773" s="75"/>
      <c r="AA773" s="75"/>
      <c r="AB773" s="75"/>
      <c r="AC773" s="75"/>
      <c r="AD773" s="75"/>
      <c r="AE773" s="75"/>
    </row>
    <row r="774" spans="1:31" ht="16.2" thickBot="1" x14ac:dyDescent="0.35">
      <c r="A774" s="69"/>
      <c r="B774" s="162"/>
      <c r="C774" s="152"/>
      <c r="D774" s="69"/>
      <c r="E774" s="69"/>
      <c r="F774" s="69"/>
      <c r="G774" s="69"/>
      <c r="H774" s="69"/>
      <c r="I774" s="69"/>
      <c r="J774" s="69"/>
      <c r="K774" s="69"/>
      <c r="L774" s="69"/>
      <c r="M774" s="69"/>
      <c r="N774" s="75"/>
      <c r="O774" s="75"/>
      <c r="P774" s="75"/>
      <c r="Q774" s="75"/>
      <c r="R774" s="75"/>
      <c r="S774" s="75"/>
      <c r="T774" s="75"/>
      <c r="U774" s="75"/>
      <c r="V774" s="75"/>
      <c r="W774" s="75"/>
      <c r="X774" s="75"/>
      <c r="Y774" s="75"/>
      <c r="Z774" s="75"/>
      <c r="AA774" s="75"/>
      <c r="AB774" s="75"/>
      <c r="AC774" s="75"/>
      <c r="AD774" s="75"/>
      <c r="AE774" s="75"/>
    </row>
    <row r="775" spans="1:31" ht="16.2" thickBot="1" x14ac:dyDescent="0.35">
      <c r="A775" s="69"/>
      <c r="B775" s="162"/>
      <c r="C775" s="152"/>
      <c r="D775" s="69"/>
      <c r="E775" s="69"/>
      <c r="F775" s="69"/>
      <c r="G775" s="69"/>
      <c r="H775" s="69"/>
      <c r="I775" s="69"/>
      <c r="J775" s="69"/>
      <c r="K775" s="69"/>
      <c r="L775" s="69"/>
      <c r="M775" s="69"/>
      <c r="N775" s="75"/>
      <c r="O775" s="75"/>
      <c r="P775" s="75"/>
      <c r="Q775" s="75"/>
      <c r="R775" s="75"/>
      <c r="S775" s="75"/>
      <c r="T775" s="75"/>
      <c r="U775" s="75"/>
      <c r="V775" s="75"/>
      <c r="W775" s="75"/>
      <c r="X775" s="75"/>
      <c r="Y775" s="75"/>
      <c r="Z775" s="75"/>
      <c r="AA775" s="75"/>
      <c r="AB775" s="75"/>
      <c r="AC775" s="75"/>
      <c r="AD775" s="75"/>
      <c r="AE775" s="75"/>
    </row>
    <row r="776" spans="1:31" ht="16.2" thickBot="1" x14ac:dyDescent="0.35">
      <c r="A776" s="69"/>
      <c r="B776" s="162"/>
      <c r="C776" s="152"/>
      <c r="D776" s="69"/>
      <c r="E776" s="69"/>
      <c r="F776" s="69"/>
      <c r="G776" s="69"/>
      <c r="H776" s="69"/>
      <c r="I776" s="69"/>
      <c r="J776" s="69"/>
      <c r="K776" s="69"/>
      <c r="L776" s="69"/>
      <c r="M776" s="69"/>
      <c r="N776" s="75"/>
      <c r="O776" s="75"/>
      <c r="P776" s="75"/>
      <c r="Q776" s="75"/>
      <c r="R776" s="75"/>
      <c r="S776" s="75"/>
      <c r="T776" s="75"/>
      <c r="U776" s="75"/>
      <c r="V776" s="75"/>
      <c r="W776" s="75"/>
      <c r="X776" s="75"/>
      <c r="Y776" s="75"/>
      <c r="Z776" s="75"/>
      <c r="AA776" s="75"/>
      <c r="AB776" s="75"/>
      <c r="AC776" s="75"/>
      <c r="AD776" s="75"/>
      <c r="AE776" s="75"/>
    </row>
    <row r="777" spans="1:31" ht="16.2" thickBot="1" x14ac:dyDescent="0.35">
      <c r="A777" s="69"/>
      <c r="B777" s="162"/>
      <c r="C777" s="152"/>
      <c r="D777" s="69"/>
      <c r="E777" s="69"/>
      <c r="F777" s="69"/>
      <c r="G777" s="69"/>
      <c r="H777" s="69"/>
      <c r="I777" s="69"/>
      <c r="J777" s="69"/>
      <c r="K777" s="69"/>
      <c r="L777" s="69"/>
      <c r="M777" s="69"/>
      <c r="N777" s="75"/>
      <c r="O777" s="75"/>
      <c r="P777" s="75"/>
      <c r="Q777" s="75"/>
      <c r="R777" s="75"/>
      <c r="S777" s="75"/>
      <c r="T777" s="75"/>
      <c r="U777" s="75"/>
      <c r="V777" s="75"/>
      <c r="W777" s="75"/>
      <c r="X777" s="75"/>
      <c r="Y777" s="75"/>
      <c r="Z777" s="75"/>
      <c r="AA777" s="75"/>
      <c r="AB777" s="75"/>
      <c r="AC777" s="75"/>
      <c r="AD777" s="75"/>
      <c r="AE777" s="75"/>
    </row>
    <row r="778" spans="1:31" ht="16.2" thickBot="1" x14ac:dyDescent="0.35">
      <c r="A778" s="69"/>
      <c r="B778" s="162"/>
      <c r="C778" s="152"/>
      <c r="D778" s="69"/>
      <c r="E778" s="69"/>
      <c r="F778" s="69"/>
      <c r="G778" s="69"/>
      <c r="H778" s="69"/>
      <c r="I778" s="69"/>
      <c r="J778" s="69"/>
      <c r="K778" s="69"/>
      <c r="L778" s="69"/>
      <c r="M778" s="69"/>
      <c r="N778" s="75"/>
      <c r="O778" s="75"/>
      <c r="P778" s="75"/>
      <c r="Q778" s="75"/>
      <c r="R778" s="75"/>
      <c r="S778" s="75"/>
      <c r="T778" s="75"/>
      <c r="U778" s="75"/>
      <c r="V778" s="75"/>
      <c r="W778" s="75"/>
      <c r="X778" s="75"/>
      <c r="Y778" s="75"/>
      <c r="Z778" s="75"/>
      <c r="AA778" s="75"/>
      <c r="AB778" s="75"/>
      <c r="AC778" s="75"/>
      <c r="AD778" s="75"/>
      <c r="AE778" s="75"/>
    </row>
    <row r="779" spans="1:31" ht="16.2" thickBot="1" x14ac:dyDescent="0.35">
      <c r="A779" s="69"/>
      <c r="B779" s="162"/>
      <c r="C779" s="152"/>
      <c r="D779" s="69"/>
      <c r="E779" s="69"/>
      <c r="F779" s="69"/>
      <c r="G779" s="69"/>
      <c r="H779" s="69"/>
      <c r="I779" s="69"/>
      <c r="J779" s="69"/>
      <c r="K779" s="69"/>
      <c r="L779" s="69"/>
      <c r="M779" s="69"/>
      <c r="N779" s="75"/>
      <c r="O779" s="75"/>
      <c r="P779" s="75"/>
      <c r="Q779" s="75"/>
      <c r="R779" s="75"/>
      <c r="S779" s="75"/>
      <c r="T779" s="75"/>
      <c r="U779" s="75"/>
      <c r="V779" s="75"/>
      <c r="W779" s="75"/>
      <c r="X779" s="75"/>
      <c r="Y779" s="75"/>
      <c r="Z779" s="75"/>
      <c r="AA779" s="75"/>
      <c r="AB779" s="75"/>
      <c r="AC779" s="75"/>
      <c r="AD779" s="75"/>
      <c r="AE779" s="75"/>
    </row>
    <row r="780" spans="1:31" ht="16.2" thickBot="1" x14ac:dyDescent="0.35">
      <c r="A780" s="69"/>
      <c r="B780" s="162"/>
      <c r="C780" s="152"/>
      <c r="D780" s="69"/>
      <c r="E780" s="69"/>
      <c r="F780" s="69"/>
      <c r="G780" s="69"/>
      <c r="H780" s="69"/>
      <c r="I780" s="69"/>
      <c r="J780" s="69"/>
      <c r="K780" s="69"/>
      <c r="L780" s="69"/>
      <c r="M780" s="69"/>
      <c r="N780" s="75"/>
      <c r="O780" s="75"/>
      <c r="P780" s="75"/>
      <c r="Q780" s="75"/>
      <c r="R780" s="75"/>
      <c r="S780" s="75"/>
      <c r="T780" s="75"/>
      <c r="U780" s="75"/>
      <c r="V780" s="75"/>
      <c r="W780" s="75"/>
      <c r="X780" s="75"/>
      <c r="Y780" s="75"/>
      <c r="Z780" s="75"/>
      <c r="AA780" s="75"/>
      <c r="AB780" s="75"/>
      <c r="AC780" s="75"/>
      <c r="AD780" s="75"/>
      <c r="AE780" s="75"/>
    </row>
    <row r="781" spans="1:31" ht="16.2" thickBot="1" x14ac:dyDescent="0.35">
      <c r="A781" s="69"/>
      <c r="B781" s="162"/>
      <c r="C781" s="152"/>
      <c r="D781" s="69"/>
      <c r="E781" s="69"/>
      <c r="F781" s="69"/>
      <c r="G781" s="69"/>
      <c r="H781" s="69"/>
      <c r="I781" s="69"/>
      <c r="J781" s="69"/>
      <c r="K781" s="69"/>
      <c r="L781" s="69"/>
      <c r="M781" s="69"/>
      <c r="N781" s="75"/>
      <c r="O781" s="75"/>
      <c r="P781" s="75"/>
      <c r="Q781" s="75"/>
      <c r="R781" s="75"/>
      <c r="S781" s="75"/>
      <c r="T781" s="75"/>
      <c r="U781" s="75"/>
      <c r="V781" s="75"/>
      <c r="W781" s="75"/>
      <c r="X781" s="75"/>
      <c r="Y781" s="75"/>
      <c r="Z781" s="75"/>
      <c r="AA781" s="75"/>
      <c r="AB781" s="75"/>
      <c r="AC781" s="75"/>
      <c r="AD781" s="75"/>
      <c r="AE781" s="75"/>
    </row>
    <row r="782" spans="1:31" ht="16.2" thickBot="1" x14ac:dyDescent="0.35">
      <c r="A782" s="69"/>
      <c r="B782" s="162"/>
      <c r="C782" s="152"/>
      <c r="D782" s="69"/>
      <c r="E782" s="69"/>
      <c r="F782" s="69"/>
      <c r="G782" s="69"/>
      <c r="H782" s="69"/>
      <c r="I782" s="69"/>
      <c r="J782" s="69"/>
      <c r="K782" s="69"/>
      <c r="L782" s="69"/>
      <c r="M782" s="69"/>
      <c r="N782" s="75"/>
      <c r="O782" s="75"/>
      <c r="P782" s="75"/>
      <c r="Q782" s="75"/>
      <c r="R782" s="75"/>
      <c r="S782" s="75"/>
      <c r="T782" s="75"/>
      <c r="U782" s="75"/>
      <c r="V782" s="75"/>
      <c r="W782" s="75"/>
      <c r="X782" s="75"/>
      <c r="Y782" s="75"/>
      <c r="Z782" s="75"/>
      <c r="AA782" s="75"/>
      <c r="AB782" s="75"/>
      <c r="AC782" s="75"/>
      <c r="AD782" s="75"/>
      <c r="AE782" s="75"/>
    </row>
    <row r="783" spans="1:31" ht="16.2" thickBot="1" x14ac:dyDescent="0.35">
      <c r="A783" s="69"/>
      <c r="B783" s="162"/>
      <c r="C783" s="152"/>
      <c r="D783" s="69"/>
      <c r="E783" s="69"/>
      <c r="F783" s="69"/>
      <c r="G783" s="69"/>
      <c r="H783" s="69"/>
      <c r="I783" s="69"/>
      <c r="J783" s="69"/>
      <c r="K783" s="69"/>
      <c r="L783" s="69"/>
      <c r="M783" s="69"/>
      <c r="N783" s="75"/>
      <c r="O783" s="75"/>
      <c r="P783" s="75"/>
      <c r="Q783" s="75"/>
      <c r="R783" s="75"/>
      <c r="S783" s="75"/>
      <c r="T783" s="75"/>
      <c r="U783" s="75"/>
      <c r="V783" s="75"/>
      <c r="W783" s="75"/>
      <c r="X783" s="75"/>
      <c r="Y783" s="75"/>
      <c r="Z783" s="75"/>
      <c r="AA783" s="75"/>
      <c r="AB783" s="75"/>
      <c r="AC783" s="75"/>
      <c r="AD783" s="75"/>
      <c r="AE783" s="75"/>
    </row>
    <row r="784" spans="1:31" ht="16.2" thickBot="1" x14ac:dyDescent="0.35">
      <c r="A784" s="69"/>
      <c r="B784" s="162"/>
      <c r="C784" s="152"/>
      <c r="D784" s="69"/>
      <c r="E784" s="69"/>
      <c r="F784" s="69"/>
      <c r="G784" s="69"/>
      <c r="H784" s="69"/>
      <c r="I784" s="69"/>
      <c r="J784" s="69"/>
      <c r="K784" s="69"/>
      <c r="L784" s="69"/>
      <c r="M784" s="69"/>
      <c r="N784" s="75"/>
      <c r="O784" s="75"/>
      <c r="P784" s="75"/>
      <c r="Q784" s="75"/>
      <c r="R784" s="75"/>
      <c r="S784" s="75"/>
      <c r="T784" s="75"/>
      <c r="U784" s="75"/>
      <c r="V784" s="75"/>
      <c r="W784" s="75"/>
      <c r="X784" s="75"/>
      <c r="Y784" s="75"/>
      <c r="Z784" s="75"/>
      <c r="AA784" s="75"/>
      <c r="AB784" s="75"/>
      <c r="AC784" s="75"/>
      <c r="AD784" s="75"/>
      <c r="AE784" s="75"/>
    </row>
    <row r="785" spans="1:31" ht="16.2" thickBot="1" x14ac:dyDescent="0.35">
      <c r="A785" s="69"/>
      <c r="B785" s="162"/>
      <c r="C785" s="152"/>
      <c r="D785" s="69"/>
      <c r="E785" s="69"/>
      <c r="F785" s="69"/>
      <c r="G785" s="69"/>
      <c r="H785" s="69"/>
      <c r="I785" s="69"/>
      <c r="J785" s="69"/>
      <c r="K785" s="69"/>
      <c r="L785" s="69"/>
      <c r="M785" s="69"/>
      <c r="N785" s="75"/>
      <c r="O785" s="75"/>
      <c r="P785" s="75"/>
      <c r="Q785" s="75"/>
      <c r="R785" s="75"/>
      <c r="S785" s="75"/>
      <c r="T785" s="75"/>
      <c r="U785" s="75"/>
      <c r="V785" s="75"/>
      <c r="W785" s="75"/>
      <c r="X785" s="75"/>
      <c r="Y785" s="75"/>
      <c r="Z785" s="75"/>
      <c r="AA785" s="75"/>
      <c r="AB785" s="75"/>
      <c r="AC785" s="75"/>
      <c r="AD785" s="75"/>
      <c r="AE785" s="75"/>
    </row>
    <row r="786" spans="1:31" ht="16.2" thickBot="1" x14ac:dyDescent="0.35">
      <c r="A786" s="69"/>
      <c r="B786" s="162"/>
      <c r="C786" s="152"/>
      <c r="D786" s="69"/>
      <c r="E786" s="69"/>
      <c r="F786" s="69"/>
      <c r="G786" s="69"/>
      <c r="H786" s="69"/>
      <c r="I786" s="69"/>
      <c r="J786" s="69"/>
      <c r="K786" s="69"/>
      <c r="L786" s="69"/>
      <c r="M786" s="69"/>
      <c r="N786" s="75"/>
      <c r="O786" s="75"/>
      <c r="P786" s="75"/>
      <c r="Q786" s="75"/>
      <c r="R786" s="75"/>
      <c r="S786" s="75"/>
      <c r="T786" s="75"/>
      <c r="U786" s="75"/>
      <c r="V786" s="75"/>
      <c r="W786" s="75"/>
      <c r="X786" s="75"/>
      <c r="Y786" s="75"/>
      <c r="Z786" s="75"/>
      <c r="AA786" s="75"/>
      <c r="AB786" s="75"/>
      <c r="AC786" s="75"/>
      <c r="AD786" s="75"/>
      <c r="AE786" s="75"/>
    </row>
    <row r="787" spans="1:31" ht="16.2" thickBot="1" x14ac:dyDescent="0.35">
      <c r="A787" s="69"/>
      <c r="B787" s="162"/>
      <c r="C787" s="152"/>
      <c r="D787" s="69"/>
      <c r="E787" s="69"/>
      <c r="F787" s="69"/>
      <c r="G787" s="69"/>
      <c r="H787" s="69"/>
      <c r="I787" s="69"/>
      <c r="J787" s="69"/>
      <c r="K787" s="69"/>
      <c r="L787" s="69"/>
      <c r="M787" s="69"/>
      <c r="N787" s="75"/>
      <c r="O787" s="75"/>
      <c r="P787" s="75"/>
      <c r="Q787" s="75"/>
      <c r="R787" s="75"/>
      <c r="S787" s="75"/>
      <c r="T787" s="75"/>
      <c r="U787" s="75"/>
      <c r="V787" s="75"/>
      <c r="W787" s="75"/>
      <c r="X787" s="75"/>
      <c r="Y787" s="75"/>
      <c r="Z787" s="75"/>
      <c r="AA787" s="75"/>
      <c r="AB787" s="75"/>
      <c r="AC787" s="75"/>
      <c r="AD787" s="75"/>
      <c r="AE787" s="75"/>
    </row>
    <row r="788" spans="1:31" ht="16.2" thickBot="1" x14ac:dyDescent="0.35">
      <c r="A788" s="69"/>
      <c r="B788" s="162"/>
      <c r="C788" s="152"/>
      <c r="D788" s="69"/>
      <c r="E788" s="69"/>
      <c r="F788" s="69"/>
      <c r="G788" s="69"/>
      <c r="H788" s="69"/>
      <c r="I788" s="69"/>
      <c r="J788" s="69"/>
      <c r="K788" s="69"/>
      <c r="L788" s="69"/>
      <c r="M788" s="69"/>
      <c r="N788" s="75"/>
      <c r="O788" s="75"/>
      <c r="P788" s="75"/>
      <c r="Q788" s="75"/>
      <c r="R788" s="75"/>
      <c r="S788" s="75"/>
      <c r="T788" s="75"/>
      <c r="U788" s="75"/>
      <c r="V788" s="75"/>
      <c r="W788" s="75"/>
      <c r="X788" s="75"/>
      <c r="Y788" s="75"/>
      <c r="Z788" s="75"/>
      <c r="AA788" s="75"/>
      <c r="AB788" s="75"/>
      <c r="AC788" s="75"/>
      <c r="AD788" s="75"/>
      <c r="AE788" s="75"/>
    </row>
    <row r="789" spans="1:31" ht="16.2" thickBot="1" x14ac:dyDescent="0.35">
      <c r="A789" s="69"/>
      <c r="B789" s="162"/>
      <c r="C789" s="152"/>
      <c r="D789" s="69"/>
      <c r="E789" s="69"/>
      <c r="F789" s="69"/>
      <c r="G789" s="69"/>
      <c r="H789" s="69"/>
      <c r="I789" s="69"/>
      <c r="J789" s="69"/>
      <c r="K789" s="69"/>
      <c r="L789" s="69"/>
      <c r="M789" s="69"/>
      <c r="N789" s="75"/>
      <c r="O789" s="75"/>
      <c r="P789" s="75"/>
      <c r="Q789" s="75"/>
      <c r="R789" s="75"/>
      <c r="S789" s="75"/>
      <c r="T789" s="75"/>
      <c r="U789" s="75"/>
      <c r="V789" s="75"/>
      <c r="W789" s="75"/>
      <c r="X789" s="75"/>
      <c r="Y789" s="75"/>
      <c r="Z789" s="75"/>
      <c r="AA789" s="75"/>
      <c r="AB789" s="75"/>
      <c r="AC789" s="75"/>
      <c r="AD789" s="75"/>
      <c r="AE789" s="75"/>
    </row>
    <row r="790" spans="1:31" ht="16.2" thickBot="1" x14ac:dyDescent="0.35">
      <c r="A790" s="69"/>
      <c r="B790" s="162"/>
      <c r="C790" s="152"/>
      <c r="D790" s="69"/>
      <c r="E790" s="69"/>
      <c r="F790" s="69"/>
      <c r="G790" s="69"/>
      <c r="H790" s="69"/>
      <c r="I790" s="69"/>
      <c r="J790" s="69"/>
      <c r="K790" s="69"/>
      <c r="L790" s="69"/>
      <c r="M790" s="69"/>
      <c r="N790" s="75"/>
      <c r="O790" s="75"/>
      <c r="P790" s="75"/>
      <c r="Q790" s="75"/>
      <c r="R790" s="75"/>
      <c r="S790" s="75"/>
      <c r="T790" s="75"/>
      <c r="U790" s="75"/>
      <c r="V790" s="75"/>
      <c r="W790" s="75"/>
      <c r="X790" s="75"/>
      <c r="Y790" s="75"/>
      <c r="Z790" s="75"/>
      <c r="AA790" s="75"/>
      <c r="AB790" s="75"/>
      <c r="AC790" s="75"/>
      <c r="AD790" s="75"/>
      <c r="AE790" s="75"/>
    </row>
    <row r="791" spans="1:31" ht="16.2" thickBot="1" x14ac:dyDescent="0.35">
      <c r="A791" s="69"/>
      <c r="B791" s="162"/>
      <c r="C791" s="152"/>
      <c r="D791" s="69"/>
      <c r="E791" s="69"/>
      <c r="F791" s="69"/>
      <c r="G791" s="69"/>
      <c r="H791" s="69"/>
      <c r="I791" s="69"/>
      <c r="J791" s="69"/>
      <c r="K791" s="69"/>
      <c r="L791" s="69"/>
      <c r="M791" s="69"/>
      <c r="N791" s="75"/>
      <c r="O791" s="75"/>
      <c r="P791" s="75"/>
      <c r="Q791" s="75"/>
      <c r="R791" s="75"/>
      <c r="S791" s="75"/>
      <c r="T791" s="75"/>
      <c r="U791" s="75"/>
      <c r="V791" s="75"/>
      <c r="W791" s="75"/>
      <c r="X791" s="75"/>
      <c r="Y791" s="75"/>
      <c r="Z791" s="75"/>
      <c r="AA791" s="75"/>
      <c r="AB791" s="75"/>
      <c r="AC791" s="75"/>
      <c r="AD791" s="75"/>
      <c r="AE791" s="75"/>
    </row>
    <row r="792" spans="1:31" ht="16.2" thickBot="1" x14ac:dyDescent="0.35">
      <c r="A792" s="69"/>
      <c r="B792" s="162"/>
      <c r="C792" s="152"/>
      <c r="D792" s="69"/>
      <c r="E792" s="69"/>
      <c r="F792" s="69"/>
      <c r="G792" s="69"/>
      <c r="H792" s="69"/>
      <c r="I792" s="69"/>
      <c r="J792" s="69"/>
      <c r="K792" s="69"/>
      <c r="L792" s="69"/>
      <c r="M792" s="69"/>
      <c r="N792" s="75"/>
      <c r="O792" s="75"/>
      <c r="P792" s="75"/>
      <c r="Q792" s="75"/>
      <c r="R792" s="75"/>
      <c r="S792" s="75"/>
      <c r="T792" s="75"/>
      <c r="U792" s="75"/>
      <c r="V792" s="75"/>
      <c r="W792" s="75"/>
      <c r="X792" s="75"/>
      <c r="Y792" s="75"/>
      <c r="Z792" s="75"/>
      <c r="AA792" s="75"/>
      <c r="AB792" s="75"/>
      <c r="AC792" s="75"/>
      <c r="AD792" s="75"/>
      <c r="AE792" s="75"/>
    </row>
    <row r="793" spans="1:31" ht="16.2" thickBot="1" x14ac:dyDescent="0.35">
      <c r="A793" s="69"/>
      <c r="B793" s="162"/>
      <c r="C793" s="152"/>
      <c r="D793" s="69"/>
      <c r="E793" s="69"/>
      <c r="F793" s="69"/>
      <c r="G793" s="69"/>
      <c r="H793" s="69"/>
      <c r="I793" s="69"/>
      <c r="J793" s="69"/>
      <c r="K793" s="69"/>
      <c r="L793" s="69"/>
      <c r="M793" s="69"/>
      <c r="N793" s="75"/>
      <c r="O793" s="75"/>
      <c r="P793" s="75"/>
      <c r="Q793" s="75"/>
      <c r="R793" s="75"/>
      <c r="S793" s="75"/>
      <c r="T793" s="75"/>
      <c r="U793" s="75"/>
      <c r="V793" s="75"/>
      <c r="W793" s="75"/>
      <c r="X793" s="75"/>
      <c r="Y793" s="75"/>
      <c r="Z793" s="75"/>
      <c r="AA793" s="75"/>
      <c r="AB793" s="75"/>
      <c r="AC793" s="75"/>
      <c r="AD793" s="75"/>
      <c r="AE793" s="75"/>
    </row>
    <row r="794" spans="1:31" ht="16.2" thickBot="1" x14ac:dyDescent="0.35">
      <c r="A794" s="69"/>
      <c r="B794" s="162"/>
      <c r="C794" s="152"/>
      <c r="D794" s="69"/>
      <c r="E794" s="69"/>
      <c r="F794" s="69"/>
      <c r="G794" s="69"/>
      <c r="H794" s="69"/>
      <c r="I794" s="69"/>
      <c r="J794" s="69"/>
      <c r="K794" s="69"/>
      <c r="L794" s="69"/>
      <c r="M794" s="69"/>
      <c r="N794" s="75"/>
      <c r="O794" s="75"/>
      <c r="P794" s="75"/>
      <c r="Q794" s="75"/>
      <c r="R794" s="75"/>
      <c r="S794" s="75"/>
      <c r="T794" s="75"/>
      <c r="U794" s="75"/>
      <c r="V794" s="75"/>
      <c r="W794" s="75"/>
      <c r="X794" s="75"/>
      <c r="Y794" s="75"/>
      <c r="Z794" s="75"/>
      <c r="AA794" s="75"/>
      <c r="AB794" s="75"/>
      <c r="AC794" s="75"/>
      <c r="AD794" s="75"/>
      <c r="AE794" s="75"/>
    </row>
    <row r="795" spans="1:31" ht="16.2" thickBot="1" x14ac:dyDescent="0.35">
      <c r="A795" s="69"/>
      <c r="B795" s="162"/>
      <c r="C795" s="152"/>
      <c r="D795" s="69"/>
      <c r="E795" s="69"/>
      <c r="F795" s="69"/>
      <c r="G795" s="69"/>
      <c r="H795" s="69"/>
      <c r="I795" s="69"/>
      <c r="J795" s="69"/>
      <c r="K795" s="69"/>
      <c r="L795" s="69"/>
      <c r="M795" s="69"/>
      <c r="N795" s="75"/>
      <c r="O795" s="75"/>
      <c r="P795" s="75"/>
      <c r="Q795" s="75"/>
      <c r="R795" s="75"/>
      <c r="S795" s="75"/>
      <c r="T795" s="75"/>
      <c r="U795" s="75"/>
      <c r="V795" s="75"/>
      <c r="W795" s="75"/>
      <c r="X795" s="75"/>
      <c r="Y795" s="75"/>
      <c r="Z795" s="75"/>
      <c r="AA795" s="75"/>
      <c r="AB795" s="75"/>
      <c r="AC795" s="75"/>
      <c r="AD795" s="75"/>
      <c r="AE795" s="75"/>
    </row>
    <row r="796" spans="1:31" ht="16.2" thickBot="1" x14ac:dyDescent="0.35">
      <c r="A796" s="69"/>
      <c r="B796" s="162"/>
      <c r="C796" s="152"/>
      <c r="D796" s="69"/>
      <c r="E796" s="69"/>
      <c r="F796" s="69"/>
      <c r="G796" s="69"/>
      <c r="H796" s="69"/>
      <c r="I796" s="69"/>
      <c r="J796" s="69"/>
      <c r="K796" s="69"/>
      <c r="L796" s="69"/>
      <c r="M796" s="69"/>
      <c r="N796" s="75"/>
      <c r="O796" s="75"/>
      <c r="P796" s="75"/>
      <c r="Q796" s="75"/>
      <c r="R796" s="75"/>
      <c r="S796" s="75"/>
      <c r="T796" s="75"/>
      <c r="U796" s="75"/>
      <c r="V796" s="75"/>
      <c r="W796" s="75"/>
      <c r="X796" s="75"/>
      <c r="Y796" s="75"/>
      <c r="Z796" s="75"/>
      <c r="AA796" s="75"/>
      <c r="AB796" s="75"/>
      <c r="AC796" s="75"/>
      <c r="AD796" s="75"/>
      <c r="AE796" s="75"/>
    </row>
    <row r="797" spans="1:31" ht="16.2" thickBot="1" x14ac:dyDescent="0.35">
      <c r="A797" s="69"/>
      <c r="B797" s="162"/>
      <c r="C797" s="152"/>
      <c r="D797" s="69"/>
      <c r="E797" s="69"/>
      <c r="F797" s="69"/>
      <c r="G797" s="69"/>
      <c r="H797" s="69"/>
      <c r="I797" s="69"/>
      <c r="J797" s="69"/>
      <c r="K797" s="69"/>
      <c r="L797" s="69"/>
      <c r="M797" s="69"/>
      <c r="N797" s="75"/>
      <c r="O797" s="75"/>
      <c r="P797" s="75"/>
      <c r="Q797" s="75"/>
      <c r="R797" s="75"/>
      <c r="S797" s="75"/>
      <c r="T797" s="75"/>
      <c r="U797" s="75"/>
      <c r="V797" s="75"/>
      <c r="W797" s="75"/>
      <c r="X797" s="75"/>
      <c r="Y797" s="75"/>
      <c r="Z797" s="75"/>
      <c r="AA797" s="75"/>
      <c r="AB797" s="75"/>
      <c r="AC797" s="75"/>
      <c r="AD797" s="75"/>
      <c r="AE797" s="75"/>
    </row>
    <row r="798" spans="1:31" ht="16.2" thickBot="1" x14ac:dyDescent="0.35">
      <c r="A798" s="69"/>
      <c r="B798" s="162"/>
      <c r="C798" s="152"/>
      <c r="D798" s="69"/>
      <c r="E798" s="69"/>
      <c r="F798" s="69"/>
      <c r="G798" s="69"/>
      <c r="H798" s="69"/>
      <c r="I798" s="69"/>
      <c r="J798" s="69"/>
      <c r="K798" s="69"/>
      <c r="L798" s="69"/>
      <c r="M798" s="69"/>
      <c r="N798" s="75"/>
      <c r="O798" s="75"/>
      <c r="P798" s="75"/>
      <c r="Q798" s="75"/>
      <c r="R798" s="75"/>
      <c r="S798" s="75"/>
      <c r="T798" s="75"/>
      <c r="U798" s="75"/>
      <c r="V798" s="75"/>
      <c r="W798" s="75"/>
      <c r="X798" s="75"/>
      <c r="Y798" s="75"/>
      <c r="Z798" s="75"/>
      <c r="AA798" s="75"/>
      <c r="AB798" s="75"/>
      <c r="AC798" s="75"/>
      <c r="AD798" s="75"/>
      <c r="AE798" s="75"/>
    </row>
    <row r="799" spans="1:31" ht="16.2" thickBot="1" x14ac:dyDescent="0.35">
      <c r="A799" s="69"/>
      <c r="B799" s="162"/>
      <c r="C799" s="152"/>
      <c r="D799" s="69"/>
      <c r="E799" s="69"/>
      <c r="F799" s="69"/>
      <c r="G799" s="69"/>
      <c r="H799" s="69"/>
      <c r="I799" s="69"/>
      <c r="J799" s="69"/>
      <c r="K799" s="69"/>
      <c r="L799" s="69"/>
      <c r="M799" s="69"/>
      <c r="N799" s="75"/>
      <c r="O799" s="75"/>
      <c r="P799" s="75"/>
      <c r="Q799" s="75"/>
      <c r="R799" s="75"/>
      <c r="S799" s="75"/>
      <c r="T799" s="75"/>
      <c r="U799" s="75"/>
      <c r="V799" s="75"/>
      <c r="W799" s="75"/>
      <c r="X799" s="75"/>
      <c r="Y799" s="75"/>
      <c r="Z799" s="75"/>
      <c r="AA799" s="75"/>
      <c r="AB799" s="75"/>
      <c r="AC799" s="75"/>
      <c r="AD799" s="75"/>
      <c r="AE799" s="75"/>
    </row>
    <row r="800" spans="1:31" ht="16.2" thickBot="1" x14ac:dyDescent="0.35">
      <c r="A800" s="69"/>
      <c r="B800" s="162"/>
      <c r="C800" s="152"/>
      <c r="D800" s="69"/>
      <c r="E800" s="69"/>
      <c r="F800" s="69"/>
      <c r="G800" s="69"/>
      <c r="H800" s="69"/>
      <c r="I800" s="69"/>
      <c r="J800" s="69"/>
      <c r="K800" s="69"/>
      <c r="L800" s="69"/>
      <c r="M800" s="69"/>
      <c r="N800" s="75"/>
      <c r="O800" s="75"/>
      <c r="P800" s="75"/>
      <c r="Q800" s="75"/>
      <c r="R800" s="75"/>
      <c r="S800" s="75"/>
      <c r="T800" s="75"/>
      <c r="U800" s="75"/>
      <c r="V800" s="75"/>
      <c r="W800" s="75"/>
      <c r="X800" s="75"/>
      <c r="Y800" s="75"/>
      <c r="Z800" s="75"/>
      <c r="AA800" s="75"/>
      <c r="AB800" s="75"/>
      <c r="AC800" s="75"/>
      <c r="AD800" s="75"/>
      <c r="AE800" s="75"/>
    </row>
    <row r="801" spans="1:31" ht="16.2" thickBot="1" x14ac:dyDescent="0.35">
      <c r="A801" s="69"/>
      <c r="B801" s="162"/>
      <c r="C801" s="152"/>
      <c r="D801" s="69"/>
      <c r="E801" s="69"/>
      <c r="F801" s="69"/>
      <c r="G801" s="69"/>
      <c r="H801" s="69"/>
      <c r="I801" s="69"/>
      <c r="J801" s="69"/>
      <c r="K801" s="69"/>
      <c r="L801" s="69"/>
      <c r="M801" s="69"/>
      <c r="N801" s="75"/>
      <c r="O801" s="75"/>
      <c r="P801" s="75"/>
      <c r="Q801" s="75"/>
      <c r="R801" s="75"/>
      <c r="S801" s="75"/>
      <c r="T801" s="75"/>
      <c r="U801" s="75"/>
      <c r="V801" s="75"/>
      <c r="W801" s="75"/>
      <c r="X801" s="75"/>
      <c r="Y801" s="75"/>
      <c r="Z801" s="75"/>
      <c r="AA801" s="75"/>
      <c r="AB801" s="75"/>
      <c r="AC801" s="75"/>
      <c r="AD801" s="75"/>
      <c r="AE801" s="75"/>
    </row>
    <row r="802" spans="1:31" ht="16.2" thickBot="1" x14ac:dyDescent="0.35">
      <c r="A802" s="69"/>
      <c r="B802" s="162"/>
      <c r="C802" s="152"/>
      <c r="D802" s="69"/>
      <c r="E802" s="69"/>
      <c r="F802" s="69"/>
      <c r="G802" s="69"/>
      <c r="H802" s="69"/>
      <c r="I802" s="69"/>
      <c r="J802" s="69"/>
      <c r="K802" s="69"/>
      <c r="L802" s="69"/>
      <c r="M802" s="69"/>
      <c r="N802" s="75"/>
      <c r="O802" s="75"/>
      <c r="P802" s="75"/>
      <c r="Q802" s="75"/>
      <c r="R802" s="75"/>
      <c r="S802" s="75"/>
      <c r="T802" s="75"/>
      <c r="U802" s="75"/>
      <c r="V802" s="75"/>
      <c r="W802" s="75"/>
      <c r="X802" s="75"/>
      <c r="Y802" s="75"/>
      <c r="Z802" s="75"/>
      <c r="AA802" s="75"/>
      <c r="AB802" s="75"/>
      <c r="AC802" s="75"/>
      <c r="AD802" s="75"/>
      <c r="AE802" s="75"/>
    </row>
    <row r="803" spans="1:31" ht="16.2" thickBot="1" x14ac:dyDescent="0.35">
      <c r="A803" s="69"/>
      <c r="B803" s="162"/>
      <c r="C803" s="152"/>
      <c r="D803" s="69"/>
      <c r="E803" s="69"/>
      <c r="F803" s="69"/>
      <c r="G803" s="69"/>
      <c r="H803" s="69"/>
      <c r="I803" s="69"/>
      <c r="J803" s="69"/>
      <c r="K803" s="69"/>
      <c r="L803" s="69"/>
      <c r="M803" s="69"/>
      <c r="N803" s="75"/>
      <c r="O803" s="75"/>
      <c r="P803" s="75"/>
      <c r="Q803" s="75"/>
      <c r="R803" s="75"/>
      <c r="S803" s="75"/>
      <c r="T803" s="75"/>
      <c r="U803" s="75"/>
      <c r="V803" s="75"/>
      <c r="W803" s="75"/>
      <c r="X803" s="75"/>
      <c r="Y803" s="75"/>
      <c r="Z803" s="75"/>
      <c r="AA803" s="75"/>
      <c r="AB803" s="75"/>
      <c r="AC803" s="75"/>
      <c r="AD803" s="75"/>
      <c r="AE803" s="75"/>
    </row>
    <row r="804" spans="1:31" ht="16.2" thickBot="1" x14ac:dyDescent="0.35">
      <c r="A804" s="69"/>
      <c r="B804" s="162"/>
      <c r="C804" s="152"/>
      <c r="D804" s="69"/>
      <c r="E804" s="69"/>
      <c r="F804" s="69"/>
      <c r="G804" s="69"/>
      <c r="H804" s="69"/>
      <c r="I804" s="69"/>
      <c r="J804" s="69"/>
      <c r="K804" s="69"/>
      <c r="L804" s="69"/>
      <c r="M804" s="69"/>
      <c r="N804" s="75"/>
      <c r="O804" s="75"/>
      <c r="P804" s="75"/>
      <c r="Q804" s="75"/>
      <c r="R804" s="75"/>
      <c r="S804" s="75"/>
      <c r="T804" s="75"/>
      <c r="U804" s="75"/>
      <c r="V804" s="75"/>
      <c r="W804" s="75"/>
      <c r="X804" s="75"/>
      <c r="Y804" s="75"/>
      <c r="Z804" s="75"/>
      <c r="AA804" s="75"/>
      <c r="AB804" s="75"/>
      <c r="AC804" s="75"/>
      <c r="AD804" s="75"/>
      <c r="AE804" s="75"/>
    </row>
    <row r="805" spans="1:31" ht="16.2" thickBot="1" x14ac:dyDescent="0.35">
      <c r="A805" s="69"/>
      <c r="B805" s="162"/>
      <c r="C805" s="152"/>
      <c r="D805" s="69"/>
      <c r="E805" s="69"/>
      <c r="F805" s="69"/>
      <c r="G805" s="69"/>
      <c r="H805" s="69"/>
      <c r="I805" s="69"/>
      <c r="J805" s="69"/>
      <c r="K805" s="69"/>
      <c r="L805" s="69"/>
      <c r="M805" s="69"/>
      <c r="N805" s="75"/>
      <c r="O805" s="75"/>
      <c r="P805" s="75"/>
      <c r="Q805" s="75"/>
      <c r="R805" s="75"/>
      <c r="S805" s="75"/>
      <c r="T805" s="75"/>
      <c r="U805" s="75"/>
      <c r="V805" s="75"/>
      <c r="W805" s="75"/>
      <c r="X805" s="75"/>
      <c r="Y805" s="75"/>
      <c r="Z805" s="75"/>
      <c r="AA805" s="75"/>
      <c r="AB805" s="75"/>
      <c r="AC805" s="75"/>
      <c r="AD805" s="75"/>
      <c r="AE805" s="75"/>
    </row>
    <row r="806" spans="1:31" ht="16.2" thickBot="1" x14ac:dyDescent="0.35">
      <c r="A806" s="69"/>
      <c r="B806" s="162"/>
      <c r="C806" s="152"/>
      <c r="D806" s="69"/>
      <c r="E806" s="69"/>
      <c r="F806" s="69"/>
      <c r="G806" s="69"/>
      <c r="H806" s="69"/>
      <c r="I806" s="69"/>
      <c r="J806" s="69"/>
      <c r="K806" s="69"/>
      <c r="L806" s="69"/>
      <c r="M806" s="69"/>
      <c r="N806" s="75"/>
      <c r="O806" s="75"/>
      <c r="P806" s="75"/>
      <c r="Q806" s="75"/>
      <c r="R806" s="75"/>
      <c r="S806" s="75"/>
      <c r="T806" s="75"/>
      <c r="U806" s="75"/>
      <c r="V806" s="75"/>
      <c r="W806" s="75"/>
      <c r="X806" s="75"/>
      <c r="Y806" s="75"/>
      <c r="Z806" s="75"/>
      <c r="AA806" s="75"/>
      <c r="AB806" s="75"/>
      <c r="AC806" s="75"/>
      <c r="AD806" s="75"/>
      <c r="AE806" s="75"/>
    </row>
    <row r="807" spans="1:31" ht="16.2" thickBot="1" x14ac:dyDescent="0.35">
      <c r="A807" s="69"/>
      <c r="B807" s="162"/>
      <c r="C807" s="152"/>
      <c r="D807" s="69"/>
      <c r="E807" s="69"/>
      <c r="F807" s="69"/>
      <c r="G807" s="69"/>
      <c r="H807" s="69"/>
      <c r="I807" s="69"/>
      <c r="J807" s="69"/>
      <c r="K807" s="69"/>
      <c r="L807" s="69"/>
      <c r="M807" s="69"/>
      <c r="N807" s="75"/>
      <c r="O807" s="75"/>
      <c r="P807" s="75"/>
      <c r="Q807" s="75"/>
      <c r="R807" s="75"/>
      <c r="S807" s="75"/>
      <c r="T807" s="75"/>
      <c r="U807" s="75"/>
      <c r="V807" s="75"/>
      <c r="W807" s="75"/>
      <c r="X807" s="75"/>
      <c r="Y807" s="75"/>
      <c r="Z807" s="75"/>
      <c r="AA807" s="75"/>
      <c r="AB807" s="75"/>
      <c r="AC807" s="75"/>
      <c r="AD807" s="75"/>
      <c r="AE807" s="75"/>
    </row>
    <row r="808" spans="1:31" ht="16.2" thickBot="1" x14ac:dyDescent="0.35">
      <c r="A808" s="69"/>
      <c r="B808" s="162"/>
      <c r="C808" s="152"/>
      <c r="D808" s="69"/>
      <c r="E808" s="69"/>
      <c r="F808" s="69"/>
      <c r="G808" s="69"/>
      <c r="H808" s="69"/>
      <c r="I808" s="69"/>
      <c r="J808" s="69"/>
      <c r="K808" s="69"/>
      <c r="L808" s="69"/>
      <c r="M808" s="69"/>
      <c r="N808" s="75"/>
      <c r="O808" s="75"/>
      <c r="P808" s="75"/>
      <c r="Q808" s="75"/>
      <c r="R808" s="75"/>
      <c r="S808" s="75"/>
      <c r="T808" s="75"/>
      <c r="U808" s="75"/>
      <c r="V808" s="75"/>
      <c r="W808" s="75"/>
      <c r="X808" s="75"/>
      <c r="Y808" s="75"/>
      <c r="Z808" s="75"/>
      <c r="AA808" s="75"/>
      <c r="AB808" s="75"/>
      <c r="AC808" s="75"/>
      <c r="AD808" s="75"/>
      <c r="AE808" s="75"/>
    </row>
    <row r="809" spans="1:31" ht="16.2" thickBot="1" x14ac:dyDescent="0.35">
      <c r="A809" s="69"/>
      <c r="B809" s="162"/>
      <c r="C809" s="152"/>
      <c r="D809" s="69"/>
      <c r="E809" s="69"/>
      <c r="F809" s="69"/>
      <c r="G809" s="69"/>
      <c r="H809" s="69"/>
      <c r="I809" s="69"/>
      <c r="J809" s="69"/>
      <c r="K809" s="69"/>
      <c r="L809" s="69"/>
      <c r="M809" s="69"/>
      <c r="N809" s="75"/>
      <c r="O809" s="75"/>
      <c r="P809" s="75"/>
      <c r="Q809" s="75"/>
      <c r="R809" s="75"/>
      <c r="S809" s="75"/>
      <c r="T809" s="75"/>
      <c r="U809" s="75"/>
      <c r="V809" s="75"/>
      <c r="W809" s="75"/>
      <c r="X809" s="75"/>
      <c r="Y809" s="75"/>
      <c r="Z809" s="75"/>
      <c r="AA809" s="75"/>
      <c r="AB809" s="75"/>
      <c r="AC809" s="75"/>
      <c r="AD809" s="75"/>
      <c r="AE809" s="75"/>
    </row>
    <row r="810" spans="1:31" ht="16.2" thickBot="1" x14ac:dyDescent="0.35">
      <c r="A810" s="69"/>
      <c r="B810" s="162"/>
      <c r="C810" s="152"/>
      <c r="D810" s="69"/>
      <c r="E810" s="69"/>
      <c r="F810" s="69"/>
      <c r="G810" s="69"/>
      <c r="H810" s="69"/>
      <c r="I810" s="69"/>
      <c r="J810" s="69"/>
      <c r="K810" s="69"/>
      <c r="L810" s="69"/>
      <c r="M810" s="69"/>
      <c r="N810" s="75"/>
      <c r="O810" s="75"/>
      <c r="P810" s="75"/>
      <c r="Q810" s="75"/>
      <c r="R810" s="75"/>
      <c r="S810" s="75"/>
      <c r="T810" s="75"/>
      <c r="U810" s="75"/>
      <c r="V810" s="75"/>
      <c r="W810" s="75"/>
      <c r="X810" s="75"/>
      <c r="Y810" s="75"/>
      <c r="Z810" s="75"/>
      <c r="AA810" s="75"/>
      <c r="AB810" s="75"/>
      <c r="AC810" s="75"/>
      <c r="AD810" s="75"/>
      <c r="AE810" s="75"/>
    </row>
    <row r="811" spans="1:31" ht="16.2" thickBot="1" x14ac:dyDescent="0.35">
      <c r="A811" s="69"/>
      <c r="B811" s="162"/>
      <c r="C811" s="152"/>
      <c r="D811" s="69"/>
      <c r="E811" s="69"/>
      <c r="F811" s="69"/>
      <c r="G811" s="69"/>
      <c r="H811" s="69"/>
      <c r="I811" s="69"/>
      <c r="J811" s="69"/>
      <c r="K811" s="69"/>
      <c r="L811" s="69"/>
      <c r="M811" s="69"/>
      <c r="N811" s="75"/>
      <c r="O811" s="75"/>
      <c r="P811" s="75"/>
      <c r="Q811" s="75"/>
      <c r="R811" s="75"/>
      <c r="S811" s="75"/>
      <c r="T811" s="75"/>
      <c r="U811" s="75"/>
      <c r="V811" s="75"/>
      <c r="W811" s="75"/>
      <c r="X811" s="75"/>
      <c r="Y811" s="75"/>
      <c r="Z811" s="75"/>
      <c r="AA811" s="75"/>
      <c r="AB811" s="75"/>
      <c r="AC811" s="75"/>
      <c r="AD811" s="75"/>
      <c r="AE811" s="75"/>
    </row>
    <row r="812" spans="1:31" ht="16.2" thickBot="1" x14ac:dyDescent="0.35">
      <c r="A812" s="69"/>
      <c r="B812" s="162"/>
      <c r="C812" s="152"/>
      <c r="D812" s="69"/>
      <c r="E812" s="69"/>
      <c r="F812" s="69"/>
      <c r="G812" s="69"/>
      <c r="H812" s="69"/>
      <c r="I812" s="69"/>
      <c r="J812" s="69"/>
      <c r="K812" s="69"/>
      <c r="L812" s="69"/>
      <c r="M812" s="69"/>
      <c r="N812" s="75"/>
      <c r="O812" s="75"/>
      <c r="P812" s="75"/>
      <c r="Q812" s="75"/>
      <c r="R812" s="75"/>
      <c r="S812" s="75"/>
      <c r="T812" s="75"/>
      <c r="U812" s="75"/>
      <c r="V812" s="75"/>
      <c r="W812" s="75"/>
      <c r="X812" s="75"/>
      <c r="Y812" s="75"/>
      <c r="Z812" s="75"/>
      <c r="AA812" s="75"/>
      <c r="AB812" s="75"/>
      <c r="AC812" s="75"/>
      <c r="AD812" s="75"/>
      <c r="AE812" s="75"/>
    </row>
    <row r="813" spans="1:31" ht="16.2" thickBot="1" x14ac:dyDescent="0.35">
      <c r="A813" s="69"/>
      <c r="B813" s="162"/>
      <c r="C813" s="152"/>
      <c r="D813" s="69"/>
      <c r="E813" s="69"/>
      <c r="F813" s="69"/>
      <c r="G813" s="69"/>
      <c r="H813" s="69"/>
      <c r="I813" s="69"/>
      <c r="J813" s="69"/>
      <c r="K813" s="69"/>
      <c r="L813" s="69"/>
      <c r="M813" s="69"/>
      <c r="N813" s="75"/>
      <c r="O813" s="75"/>
      <c r="P813" s="75"/>
      <c r="Q813" s="75"/>
      <c r="R813" s="75"/>
      <c r="S813" s="75"/>
      <c r="T813" s="75"/>
      <c r="U813" s="75"/>
      <c r="V813" s="75"/>
      <c r="W813" s="75"/>
      <c r="X813" s="75"/>
      <c r="Y813" s="75"/>
      <c r="Z813" s="75"/>
      <c r="AA813" s="75"/>
      <c r="AB813" s="75"/>
      <c r="AC813" s="75"/>
      <c r="AD813" s="75"/>
      <c r="AE813" s="75"/>
    </row>
    <row r="814" spans="1:31" ht="16.2" thickBot="1" x14ac:dyDescent="0.35">
      <c r="A814" s="69"/>
      <c r="B814" s="162"/>
      <c r="C814" s="152"/>
      <c r="D814" s="69"/>
      <c r="E814" s="69"/>
      <c r="F814" s="69"/>
      <c r="G814" s="69"/>
      <c r="H814" s="69"/>
      <c r="I814" s="69"/>
      <c r="J814" s="69"/>
      <c r="K814" s="69"/>
      <c r="L814" s="69"/>
      <c r="M814" s="69"/>
      <c r="N814" s="75"/>
      <c r="O814" s="75"/>
      <c r="P814" s="75"/>
      <c r="Q814" s="75"/>
      <c r="R814" s="75"/>
      <c r="S814" s="75"/>
      <c r="T814" s="75"/>
      <c r="U814" s="75"/>
      <c r="V814" s="75"/>
      <c r="W814" s="75"/>
      <c r="X814" s="75"/>
      <c r="Y814" s="75"/>
      <c r="Z814" s="75"/>
      <c r="AA814" s="75"/>
      <c r="AB814" s="75"/>
      <c r="AC814" s="75"/>
      <c r="AD814" s="75"/>
      <c r="AE814" s="75"/>
    </row>
    <row r="815" spans="1:31" ht="16.2" thickBot="1" x14ac:dyDescent="0.35">
      <c r="A815" s="69"/>
      <c r="B815" s="162"/>
      <c r="C815" s="152"/>
      <c r="D815" s="69"/>
      <c r="E815" s="69"/>
      <c r="F815" s="69"/>
      <c r="G815" s="69"/>
      <c r="H815" s="69"/>
      <c r="I815" s="69"/>
      <c r="J815" s="69"/>
      <c r="K815" s="69"/>
      <c r="L815" s="69"/>
      <c r="M815" s="69"/>
      <c r="N815" s="75"/>
      <c r="O815" s="75"/>
      <c r="P815" s="75"/>
      <c r="Q815" s="75"/>
      <c r="R815" s="75"/>
      <c r="S815" s="75"/>
      <c r="T815" s="75"/>
      <c r="U815" s="75"/>
      <c r="V815" s="75"/>
      <c r="W815" s="75"/>
      <c r="X815" s="75"/>
      <c r="Y815" s="75"/>
      <c r="Z815" s="75"/>
      <c r="AA815" s="75"/>
      <c r="AB815" s="75"/>
      <c r="AC815" s="75"/>
      <c r="AD815" s="75"/>
      <c r="AE815" s="75"/>
    </row>
    <row r="816" spans="1:31" ht="16.2" thickBot="1" x14ac:dyDescent="0.35">
      <c r="A816" s="69"/>
      <c r="B816" s="162"/>
      <c r="C816" s="152"/>
      <c r="D816" s="69"/>
      <c r="E816" s="69"/>
      <c r="F816" s="69"/>
      <c r="G816" s="69"/>
      <c r="H816" s="69"/>
      <c r="I816" s="69"/>
      <c r="J816" s="69"/>
      <c r="K816" s="69"/>
      <c r="L816" s="69"/>
      <c r="M816" s="69"/>
      <c r="N816" s="75"/>
      <c r="O816" s="75"/>
      <c r="P816" s="75"/>
      <c r="Q816" s="75"/>
      <c r="R816" s="75"/>
      <c r="S816" s="75"/>
      <c r="T816" s="75"/>
      <c r="U816" s="75"/>
      <c r="V816" s="75"/>
      <c r="W816" s="75"/>
      <c r="X816" s="75"/>
      <c r="Y816" s="75"/>
      <c r="Z816" s="75"/>
      <c r="AA816" s="75"/>
      <c r="AB816" s="75"/>
      <c r="AC816" s="75"/>
      <c r="AD816" s="75"/>
      <c r="AE816" s="75"/>
    </row>
    <row r="817" spans="1:31" ht="16.2" thickBot="1" x14ac:dyDescent="0.35">
      <c r="A817" s="69"/>
      <c r="B817" s="162"/>
      <c r="C817" s="152"/>
      <c r="D817" s="69"/>
      <c r="E817" s="69"/>
      <c r="F817" s="69"/>
      <c r="G817" s="69"/>
      <c r="H817" s="69"/>
      <c r="I817" s="69"/>
      <c r="J817" s="69"/>
      <c r="K817" s="69"/>
      <c r="L817" s="69"/>
      <c r="M817" s="69"/>
      <c r="N817" s="75"/>
      <c r="O817" s="75"/>
      <c r="P817" s="75"/>
      <c r="Q817" s="75"/>
      <c r="R817" s="75"/>
      <c r="S817" s="75"/>
      <c r="T817" s="75"/>
      <c r="U817" s="75"/>
      <c r="V817" s="75"/>
      <c r="W817" s="75"/>
      <c r="X817" s="75"/>
      <c r="Y817" s="75"/>
      <c r="Z817" s="75"/>
      <c r="AA817" s="75"/>
      <c r="AB817" s="75"/>
      <c r="AC817" s="75"/>
      <c r="AD817" s="75"/>
      <c r="AE817" s="75"/>
    </row>
    <row r="818" spans="1:31" ht="16.2" thickBot="1" x14ac:dyDescent="0.35">
      <c r="A818" s="69"/>
      <c r="B818" s="162"/>
      <c r="C818" s="152"/>
      <c r="D818" s="69"/>
      <c r="E818" s="69"/>
      <c r="F818" s="69"/>
      <c r="G818" s="69"/>
      <c r="H818" s="69"/>
      <c r="I818" s="69"/>
      <c r="J818" s="69"/>
      <c r="K818" s="69"/>
      <c r="L818" s="69"/>
      <c r="M818" s="69"/>
      <c r="N818" s="75"/>
      <c r="O818" s="75"/>
      <c r="P818" s="75"/>
      <c r="Q818" s="75"/>
      <c r="R818" s="75"/>
      <c r="S818" s="75"/>
      <c r="T818" s="75"/>
      <c r="U818" s="75"/>
      <c r="V818" s="75"/>
      <c r="W818" s="75"/>
      <c r="X818" s="75"/>
      <c r="Y818" s="75"/>
      <c r="Z818" s="75"/>
      <c r="AA818" s="75"/>
      <c r="AB818" s="75"/>
      <c r="AC818" s="75"/>
      <c r="AD818" s="75"/>
      <c r="AE818" s="75"/>
    </row>
    <row r="819" spans="1:31" ht="16.2" thickBot="1" x14ac:dyDescent="0.35">
      <c r="A819" s="69"/>
      <c r="B819" s="162"/>
      <c r="C819" s="152"/>
      <c r="D819" s="69"/>
      <c r="E819" s="69"/>
      <c r="F819" s="69"/>
      <c r="G819" s="69"/>
      <c r="H819" s="69"/>
      <c r="I819" s="69"/>
      <c r="J819" s="69"/>
      <c r="K819" s="69"/>
      <c r="L819" s="69"/>
      <c r="M819" s="69"/>
      <c r="N819" s="75"/>
      <c r="O819" s="75"/>
      <c r="P819" s="75"/>
      <c r="Q819" s="75"/>
      <c r="R819" s="75"/>
      <c r="S819" s="75"/>
      <c r="T819" s="75"/>
      <c r="U819" s="75"/>
      <c r="V819" s="75"/>
      <c r="W819" s="75"/>
      <c r="X819" s="75"/>
      <c r="Y819" s="75"/>
      <c r="Z819" s="75"/>
      <c r="AA819" s="75"/>
      <c r="AB819" s="75"/>
      <c r="AC819" s="75"/>
      <c r="AD819" s="75"/>
      <c r="AE819" s="75"/>
    </row>
    <row r="820" spans="1:31" ht="16.2" thickBot="1" x14ac:dyDescent="0.35">
      <c r="A820" s="69"/>
      <c r="B820" s="162"/>
      <c r="C820" s="152"/>
      <c r="D820" s="69"/>
      <c r="E820" s="69"/>
      <c r="F820" s="69"/>
      <c r="G820" s="69"/>
      <c r="H820" s="69"/>
      <c r="I820" s="69"/>
      <c r="J820" s="69"/>
      <c r="K820" s="69"/>
      <c r="L820" s="69"/>
      <c r="M820" s="69"/>
      <c r="N820" s="75"/>
      <c r="O820" s="75"/>
      <c r="P820" s="75"/>
      <c r="Q820" s="75"/>
      <c r="R820" s="75"/>
      <c r="S820" s="75"/>
      <c r="T820" s="75"/>
      <c r="U820" s="75"/>
      <c r="V820" s="75"/>
      <c r="W820" s="75"/>
      <c r="X820" s="75"/>
      <c r="Y820" s="75"/>
      <c r="Z820" s="75"/>
      <c r="AA820" s="75"/>
      <c r="AB820" s="75"/>
      <c r="AC820" s="75"/>
      <c r="AD820" s="75"/>
      <c r="AE820" s="75"/>
    </row>
    <row r="821" spans="1:31" ht="16.2" thickBot="1" x14ac:dyDescent="0.35">
      <c r="A821" s="69"/>
      <c r="B821" s="162"/>
      <c r="C821" s="152"/>
      <c r="D821" s="69"/>
      <c r="E821" s="69"/>
      <c r="F821" s="69"/>
      <c r="G821" s="69"/>
      <c r="H821" s="69"/>
      <c r="I821" s="69"/>
      <c r="J821" s="69"/>
      <c r="K821" s="69"/>
      <c r="L821" s="69"/>
      <c r="M821" s="69"/>
      <c r="N821" s="75"/>
      <c r="O821" s="75"/>
      <c r="P821" s="75"/>
      <c r="Q821" s="75"/>
      <c r="R821" s="75"/>
      <c r="S821" s="75"/>
      <c r="T821" s="75"/>
      <c r="U821" s="75"/>
      <c r="V821" s="75"/>
      <c r="W821" s="75"/>
      <c r="X821" s="75"/>
      <c r="Y821" s="75"/>
      <c r="Z821" s="75"/>
      <c r="AA821" s="75"/>
      <c r="AB821" s="75"/>
      <c r="AC821" s="75"/>
      <c r="AD821" s="75"/>
      <c r="AE821" s="75"/>
    </row>
    <row r="822" spans="1:31" ht="16.2" thickBot="1" x14ac:dyDescent="0.35">
      <c r="A822" s="69"/>
      <c r="B822" s="162"/>
      <c r="C822" s="152"/>
      <c r="D822" s="69"/>
      <c r="E822" s="69"/>
      <c r="F822" s="69"/>
      <c r="G822" s="69"/>
      <c r="H822" s="69"/>
      <c r="I822" s="69"/>
      <c r="J822" s="69"/>
      <c r="K822" s="69"/>
      <c r="L822" s="69"/>
      <c r="M822" s="69"/>
      <c r="N822" s="75"/>
      <c r="O822" s="75"/>
      <c r="P822" s="75"/>
      <c r="Q822" s="75"/>
      <c r="R822" s="75"/>
      <c r="S822" s="75"/>
      <c r="T822" s="75"/>
      <c r="U822" s="75"/>
      <c r="V822" s="75"/>
      <c r="W822" s="75"/>
      <c r="X822" s="75"/>
      <c r="Y822" s="75"/>
      <c r="Z822" s="75"/>
      <c r="AA822" s="75"/>
      <c r="AB822" s="75"/>
      <c r="AC822" s="75"/>
      <c r="AD822" s="75"/>
      <c r="AE822" s="75"/>
    </row>
    <row r="823" spans="1:31" ht="16.2" thickBot="1" x14ac:dyDescent="0.35">
      <c r="A823" s="69"/>
      <c r="B823" s="162"/>
      <c r="C823" s="152"/>
      <c r="D823" s="69"/>
      <c r="E823" s="69"/>
      <c r="F823" s="69"/>
      <c r="G823" s="69"/>
      <c r="H823" s="69"/>
      <c r="I823" s="69"/>
      <c r="J823" s="69"/>
      <c r="K823" s="69"/>
      <c r="L823" s="69"/>
      <c r="M823" s="69"/>
      <c r="N823" s="75"/>
      <c r="O823" s="75"/>
      <c r="P823" s="75"/>
      <c r="Q823" s="75"/>
      <c r="R823" s="75"/>
      <c r="S823" s="75"/>
      <c r="T823" s="75"/>
      <c r="U823" s="75"/>
      <c r="V823" s="75"/>
      <c r="W823" s="75"/>
      <c r="X823" s="75"/>
      <c r="Y823" s="75"/>
      <c r="Z823" s="75"/>
      <c r="AA823" s="75"/>
      <c r="AB823" s="75"/>
      <c r="AC823" s="75"/>
      <c r="AD823" s="75"/>
      <c r="AE823" s="75"/>
    </row>
    <row r="824" spans="1:31" ht="16.2" thickBot="1" x14ac:dyDescent="0.35">
      <c r="A824" s="69"/>
      <c r="B824" s="162"/>
      <c r="C824" s="152"/>
      <c r="D824" s="69"/>
      <c r="E824" s="69"/>
      <c r="F824" s="69"/>
      <c r="G824" s="69"/>
      <c r="H824" s="69"/>
      <c r="I824" s="69"/>
      <c r="J824" s="69"/>
      <c r="K824" s="69"/>
      <c r="L824" s="69"/>
      <c r="M824" s="69"/>
      <c r="N824" s="75"/>
      <c r="O824" s="75"/>
      <c r="P824" s="75"/>
      <c r="Q824" s="75"/>
      <c r="R824" s="75"/>
      <c r="S824" s="75"/>
      <c r="T824" s="75"/>
      <c r="U824" s="75"/>
      <c r="V824" s="75"/>
      <c r="W824" s="75"/>
      <c r="X824" s="75"/>
      <c r="Y824" s="75"/>
      <c r="Z824" s="75"/>
      <c r="AA824" s="75"/>
      <c r="AB824" s="75"/>
      <c r="AC824" s="75"/>
      <c r="AD824" s="75"/>
      <c r="AE824" s="75"/>
    </row>
    <row r="825" spans="1:31" ht="16.2" thickBot="1" x14ac:dyDescent="0.35">
      <c r="A825" s="69"/>
      <c r="B825" s="162"/>
      <c r="C825" s="152"/>
      <c r="D825" s="69"/>
      <c r="E825" s="69"/>
      <c r="F825" s="69"/>
      <c r="G825" s="69"/>
      <c r="H825" s="69"/>
      <c r="I825" s="69"/>
      <c r="J825" s="69"/>
      <c r="K825" s="69"/>
      <c r="L825" s="69"/>
      <c r="M825" s="69"/>
      <c r="N825" s="75"/>
      <c r="O825" s="75"/>
      <c r="P825" s="75"/>
      <c r="Q825" s="75"/>
      <c r="R825" s="75"/>
      <c r="S825" s="75"/>
      <c r="T825" s="75"/>
      <c r="U825" s="75"/>
      <c r="V825" s="75"/>
      <c r="W825" s="75"/>
      <c r="X825" s="75"/>
      <c r="Y825" s="75"/>
      <c r="Z825" s="75"/>
      <c r="AA825" s="75"/>
      <c r="AB825" s="75"/>
      <c r="AC825" s="75"/>
      <c r="AD825" s="75"/>
      <c r="AE825" s="75"/>
    </row>
    <row r="826" spans="1:31" ht="16.2" thickBot="1" x14ac:dyDescent="0.35">
      <c r="A826" s="69"/>
      <c r="B826" s="162"/>
      <c r="C826" s="152"/>
      <c r="D826" s="69"/>
      <c r="E826" s="69"/>
      <c r="F826" s="69"/>
      <c r="G826" s="69"/>
      <c r="H826" s="69"/>
      <c r="I826" s="69"/>
      <c r="J826" s="69"/>
      <c r="K826" s="69"/>
      <c r="L826" s="69"/>
      <c r="M826" s="69"/>
      <c r="N826" s="75"/>
      <c r="O826" s="75"/>
      <c r="P826" s="75"/>
      <c r="Q826" s="75"/>
      <c r="R826" s="75"/>
      <c r="S826" s="75"/>
      <c r="T826" s="75"/>
      <c r="U826" s="75"/>
      <c r="V826" s="75"/>
      <c r="W826" s="75"/>
      <c r="X826" s="75"/>
      <c r="Y826" s="75"/>
      <c r="Z826" s="75"/>
      <c r="AA826" s="75"/>
      <c r="AB826" s="75"/>
      <c r="AC826" s="75"/>
      <c r="AD826" s="75"/>
      <c r="AE826" s="75"/>
    </row>
    <row r="827" spans="1:31" ht="16.2" thickBot="1" x14ac:dyDescent="0.35">
      <c r="A827" s="69"/>
      <c r="B827" s="162"/>
      <c r="C827" s="152"/>
      <c r="D827" s="69"/>
      <c r="E827" s="69"/>
      <c r="F827" s="69"/>
      <c r="G827" s="69"/>
      <c r="H827" s="69"/>
      <c r="I827" s="69"/>
      <c r="J827" s="69"/>
      <c r="K827" s="69"/>
      <c r="L827" s="69"/>
      <c r="M827" s="69"/>
      <c r="N827" s="75"/>
      <c r="O827" s="75"/>
      <c r="P827" s="75"/>
      <c r="Q827" s="75"/>
      <c r="R827" s="75"/>
      <c r="S827" s="75"/>
      <c r="T827" s="75"/>
      <c r="U827" s="75"/>
      <c r="V827" s="75"/>
      <c r="W827" s="75"/>
      <c r="X827" s="75"/>
      <c r="Y827" s="75"/>
      <c r="Z827" s="75"/>
      <c r="AA827" s="75"/>
      <c r="AB827" s="75"/>
      <c r="AC827" s="75"/>
      <c r="AD827" s="75"/>
      <c r="AE827" s="75"/>
    </row>
    <row r="828" spans="1:31" ht="16.2" thickBot="1" x14ac:dyDescent="0.35">
      <c r="A828" s="69"/>
      <c r="B828" s="162"/>
      <c r="C828" s="152"/>
      <c r="D828" s="69"/>
      <c r="E828" s="69"/>
      <c r="F828" s="69"/>
      <c r="G828" s="69"/>
      <c r="H828" s="69"/>
      <c r="I828" s="69"/>
      <c r="J828" s="69"/>
      <c r="K828" s="69"/>
      <c r="L828" s="69"/>
      <c r="M828" s="69"/>
      <c r="N828" s="75"/>
      <c r="O828" s="75"/>
      <c r="P828" s="75"/>
      <c r="Q828" s="75"/>
      <c r="R828" s="75"/>
      <c r="S828" s="75"/>
      <c r="T828" s="75"/>
      <c r="U828" s="75"/>
      <c r="V828" s="75"/>
      <c r="W828" s="75"/>
      <c r="X828" s="75"/>
      <c r="Y828" s="75"/>
      <c r="Z828" s="75"/>
      <c r="AA828" s="75"/>
      <c r="AB828" s="75"/>
      <c r="AC828" s="75"/>
      <c r="AD828" s="75"/>
      <c r="AE828" s="75"/>
    </row>
    <row r="829" spans="1:31" ht="16.2" thickBot="1" x14ac:dyDescent="0.35">
      <c r="A829" s="69"/>
      <c r="B829" s="162"/>
      <c r="C829" s="152"/>
      <c r="D829" s="69"/>
      <c r="E829" s="69"/>
      <c r="F829" s="69"/>
      <c r="G829" s="69"/>
      <c r="H829" s="69"/>
      <c r="I829" s="69"/>
      <c r="J829" s="69"/>
      <c r="K829" s="69"/>
      <c r="L829" s="69"/>
      <c r="M829" s="69"/>
      <c r="N829" s="75"/>
      <c r="O829" s="75"/>
      <c r="P829" s="75"/>
      <c r="Q829" s="75"/>
      <c r="R829" s="75"/>
      <c r="S829" s="75"/>
      <c r="T829" s="75"/>
      <c r="U829" s="75"/>
      <c r="V829" s="75"/>
      <c r="W829" s="75"/>
      <c r="X829" s="75"/>
      <c r="Y829" s="75"/>
      <c r="Z829" s="75"/>
      <c r="AA829" s="75"/>
      <c r="AB829" s="75"/>
      <c r="AC829" s="75"/>
      <c r="AD829" s="75"/>
      <c r="AE829" s="75"/>
    </row>
    <row r="830" spans="1:31" ht="16.2" thickBot="1" x14ac:dyDescent="0.35">
      <c r="A830" s="69"/>
      <c r="B830" s="162"/>
      <c r="C830" s="152"/>
      <c r="D830" s="69"/>
      <c r="E830" s="69"/>
      <c r="F830" s="69"/>
      <c r="G830" s="69"/>
      <c r="H830" s="69"/>
      <c r="I830" s="69"/>
      <c r="J830" s="69"/>
      <c r="K830" s="69"/>
      <c r="L830" s="69"/>
      <c r="M830" s="69"/>
      <c r="N830" s="75"/>
      <c r="O830" s="75"/>
      <c r="P830" s="75"/>
      <c r="Q830" s="75"/>
      <c r="R830" s="75"/>
      <c r="S830" s="75"/>
      <c r="T830" s="75"/>
      <c r="U830" s="75"/>
      <c r="V830" s="75"/>
      <c r="W830" s="75"/>
      <c r="X830" s="75"/>
      <c r="Y830" s="75"/>
      <c r="Z830" s="75"/>
      <c r="AA830" s="75"/>
      <c r="AB830" s="75"/>
      <c r="AC830" s="75"/>
      <c r="AD830" s="75"/>
      <c r="AE830" s="75"/>
    </row>
    <row r="831" spans="1:31" ht="16.2" thickBot="1" x14ac:dyDescent="0.35">
      <c r="A831" s="69"/>
      <c r="B831" s="162"/>
      <c r="C831" s="152"/>
      <c r="D831" s="69"/>
      <c r="E831" s="69"/>
      <c r="F831" s="69"/>
      <c r="G831" s="69"/>
      <c r="H831" s="69"/>
      <c r="I831" s="69"/>
      <c r="J831" s="69"/>
      <c r="K831" s="69"/>
      <c r="L831" s="69"/>
      <c r="M831" s="69"/>
      <c r="N831" s="75"/>
      <c r="O831" s="75"/>
      <c r="P831" s="75"/>
      <c r="Q831" s="75"/>
      <c r="R831" s="75"/>
      <c r="S831" s="75"/>
      <c r="T831" s="75"/>
      <c r="U831" s="75"/>
      <c r="V831" s="75"/>
      <c r="W831" s="75"/>
      <c r="X831" s="75"/>
      <c r="Y831" s="75"/>
      <c r="Z831" s="75"/>
      <c r="AA831" s="75"/>
      <c r="AB831" s="75"/>
      <c r="AC831" s="75"/>
      <c r="AD831" s="75"/>
      <c r="AE831" s="75"/>
    </row>
    <row r="832" spans="1:31" ht="16.2" thickBot="1" x14ac:dyDescent="0.35">
      <c r="A832" s="69"/>
      <c r="B832" s="162"/>
      <c r="C832" s="152"/>
      <c r="D832" s="69"/>
      <c r="E832" s="69"/>
      <c r="F832" s="69"/>
      <c r="G832" s="69"/>
      <c r="H832" s="69"/>
      <c r="I832" s="69"/>
      <c r="J832" s="69"/>
      <c r="K832" s="69"/>
      <c r="L832" s="69"/>
      <c r="M832" s="69"/>
      <c r="N832" s="75"/>
      <c r="O832" s="75"/>
      <c r="P832" s="75"/>
      <c r="Q832" s="75"/>
      <c r="R832" s="75"/>
      <c r="S832" s="75"/>
      <c r="T832" s="75"/>
      <c r="U832" s="75"/>
      <c r="V832" s="75"/>
      <c r="W832" s="75"/>
      <c r="X832" s="75"/>
      <c r="Y832" s="75"/>
      <c r="Z832" s="75"/>
      <c r="AA832" s="75"/>
      <c r="AB832" s="75"/>
      <c r="AC832" s="75"/>
      <c r="AD832" s="75"/>
      <c r="AE832" s="75"/>
    </row>
    <row r="833" spans="1:31" ht="16.2" thickBot="1" x14ac:dyDescent="0.35">
      <c r="A833" s="69"/>
      <c r="B833" s="162"/>
      <c r="C833" s="152"/>
      <c r="D833" s="69"/>
      <c r="E833" s="69"/>
      <c r="F833" s="69"/>
      <c r="G833" s="69"/>
      <c r="H833" s="69"/>
      <c r="I833" s="69"/>
      <c r="J833" s="69"/>
      <c r="K833" s="69"/>
      <c r="L833" s="69"/>
      <c r="M833" s="69"/>
      <c r="N833" s="75"/>
      <c r="O833" s="75"/>
      <c r="P833" s="75"/>
      <c r="Q833" s="75"/>
      <c r="R833" s="75"/>
      <c r="S833" s="75"/>
      <c r="T833" s="75"/>
      <c r="U833" s="75"/>
      <c r="V833" s="75"/>
      <c r="W833" s="75"/>
      <c r="X833" s="75"/>
      <c r="Y833" s="75"/>
      <c r="Z833" s="75"/>
      <c r="AA833" s="75"/>
      <c r="AB833" s="75"/>
      <c r="AC833" s="75"/>
      <c r="AD833" s="75"/>
      <c r="AE833" s="75"/>
    </row>
    <row r="834" spans="1:31" ht="16.2" thickBot="1" x14ac:dyDescent="0.35">
      <c r="A834" s="69"/>
      <c r="B834" s="162"/>
      <c r="C834" s="152"/>
      <c r="D834" s="69"/>
      <c r="E834" s="69"/>
      <c r="F834" s="69"/>
      <c r="G834" s="69"/>
      <c r="H834" s="69"/>
      <c r="I834" s="69"/>
      <c r="J834" s="69"/>
      <c r="K834" s="69"/>
      <c r="L834" s="69"/>
      <c r="M834" s="69"/>
      <c r="N834" s="75"/>
      <c r="O834" s="75"/>
      <c r="P834" s="75"/>
      <c r="Q834" s="75"/>
      <c r="R834" s="75"/>
      <c r="S834" s="75"/>
      <c r="T834" s="75"/>
      <c r="U834" s="75"/>
      <c r="V834" s="75"/>
      <c r="W834" s="75"/>
      <c r="X834" s="75"/>
      <c r="Y834" s="75"/>
      <c r="Z834" s="75"/>
      <c r="AA834" s="75"/>
      <c r="AB834" s="75"/>
      <c r="AC834" s="75"/>
      <c r="AD834" s="75"/>
      <c r="AE834" s="75"/>
    </row>
    <row r="835" spans="1:31" ht="16.2" thickBot="1" x14ac:dyDescent="0.35">
      <c r="A835" s="69"/>
      <c r="B835" s="162"/>
      <c r="C835" s="152"/>
      <c r="D835" s="69"/>
      <c r="E835" s="69"/>
      <c r="F835" s="69"/>
      <c r="G835" s="69"/>
      <c r="H835" s="69"/>
      <c r="I835" s="69"/>
      <c r="J835" s="69"/>
      <c r="K835" s="69"/>
      <c r="L835" s="69"/>
      <c r="M835" s="69"/>
      <c r="N835" s="75"/>
      <c r="O835" s="75"/>
      <c r="P835" s="75"/>
      <c r="Q835" s="75"/>
      <c r="R835" s="75"/>
      <c r="S835" s="75"/>
      <c r="T835" s="75"/>
      <c r="U835" s="75"/>
      <c r="V835" s="75"/>
      <c r="W835" s="75"/>
      <c r="X835" s="75"/>
      <c r="Y835" s="75"/>
      <c r="Z835" s="75"/>
      <c r="AA835" s="75"/>
      <c r="AB835" s="75"/>
      <c r="AC835" s="75"/>
      <c r="AD835" s="75"/>
      <c r="AE835" s="75"/>
    </row>
    <row r="836" spans="1:31" ht="16.2" thickBot="1" x14ac:dyDescent="0.35">
      <c r="A836" s="69"/>
      <c r="B836" s="162"/>
      <c r="C836" s="152"/>
      <c r="D836" s="69"/>
      <c r="E836" s="69"/>
      <c r="F836" s="69"/>
      <c r="G836" s="69"/>
      <c r="H836" s="69"/>
      <c r="I836" s="69"/>
      <c r="J836" s="69"/>
      <c r="K836" s="69"/>
      <c r="L836" s="69"/>
      <c r="M836" s="69"/>
      <c r="N836" s="75"/>
      <c r="O836" s="75"/>
      <c r="P836" s="75"/>
      <c r="Q836" s="75"/>
      <c r="R836" s="75"/>
      <c r="S836" s="75"/>
      <c r="T836" s="75"/>
      <c r="U836" s="75"/>
      <c r="V836" s="75"/>
      <c r="W836" s="75"/>
      <c r="X836" s="75"/>
      <c r="Y836" s="75"/>
      <c r="Z836" s="75"/>
      <c r="AA836" s="75"/>
      <c r="AB836" s="75"/>
      <c r="AC836" s="75"/>
      <c r="AD836" s="75"/>
      <c r="AE836" s="75"/>
    </row>
    <row r="837" spans="1:31" ht="16.2" thickBot="1" x14ac:dyDescent="0.35">
      <c r="A837" s="69"/>
      <c r="B837" s="162"/>
      <c r="C837" s="152"/>
      <c r="D837" s="69"/>
      <c r="E837" s="69"/>
      <c r="F837" s="69"/>
      <c r="G837" s="69"/>
      <c r="H837" s="69"/>
      <c r="I837" s="69"/>
      <c r="J837" s="69"/>
      <c r="K837" s="69"/>
      <c r="L837" s="69"/>
      <c r="M837" s="69"/>
      <c r="N837" s="75"/>
      <c r="O837" s="75"/>
      <c r="P837" s="75"/>
      <c r="Q837" s="75"/>
      <c r="R837" s="75"/>
      <c r="S837" s="75"/>
      <c r="T837" s="75"/>
      <c r="U837" s="75"/>
      <c r="V837" s="75"/>
      <c r="W837" s="75"/>
      <c r="X837" s="75"/>
      <c r="Y837" s="75"/>
      <c r="Z837" s="75"/>
      <c r="AA837" s="75"/>
      <c r="AB837" s="75"/>
      <c r="AC837" s="75"/>
      <c r="AD837" s="75"/>
      <c r="AE837" s="75"/>
    </row>
    <row r="838" spans="1:31" ht="16.2" thickBot="1" x14ac:dyDescent="0.35">
      <c r="A838" s="69"/>
      <c r="B838" s="162"/>
      <c r="C838" s="152"/>
      <c r="D838" s="69"/>
      <c r="E838" s="69"/>
      <c r="F838" s="69"/>
      <c r="G838" s="69"/>
      <c r="H838" s="69"/>
      <c r="I838" s="69"/>
      <c r="J838" s="69"/>
      <c r="K838" s="69"/>
      <c r="L838" s="69"/>
      <c r="M838" s="69"/>
      <c r="N838" s="75"/>
      <c r="O838" s="75"/>
      <c r="P838" s="75"/>
      <c r="Q838" s="75"/>
      <c r="R838" s="75"/>
      <c r="S838" s="75"/>
      <c r="T838" s="75"/>
      <c r="U838" s="75"/>
      <c r="V838" s="75"/>
      <c r="W838" s="75"/>
      <c r="X838" s="75"/>
      <c r="Y838" s="75"/>
      <c r="Z838" s="75"/>
      <c r="AA838" s="75"/>
      <c r="AB838" s="75"/>
      <c r="AC838" s="75"/>
      <c r="AD838" s="75"/>
      <c r="AE838" s="75"/>
    </row>
    <row r="839" spans="1:31" ht="16.2" thickBot="1" x14ac:dyDescent="0.35">
      <c r="A839" s="69"/>
      <c r="B839" s="162"/>
      <c r="C839" s="152"/>
      <c r="D839" s="69"/>
      <c r="E839" s="69"/>
      <c r="F839" s="69"/>
      <c r="G839" s="69"/>
      <c r="H839" s="69"/>
      <c r="I839" s="69"/>
      <c r="J839" s="69"/>
      <c r="K839" s="69"/>
      <c r="L839" s="69"/>
      <c r="M839" s="69"/>
      <c r="N839" s="75"/>
      <c r="O839" s="75"/>
      <c r="P839" s="75"/>
      <c r="Q839" s="75"/>
      <c r="R839" s="75"/>
      <c r="S839" s="75"/>
      <c r="T839" s="75"/>
      <c r="U839" s="75"/>
      <c r="V839" s="75"/>
      <c r="W839" s="75"/>
      <c r="X839" s="75"/>
      <c r="Y839" s="75"/>
      <c r="Z839" s="75"/>
      <c r="AA839" s="75"/>
      <c r="AB839" s="75"/>
      <c r="AC839" s="75"/>
      <c r="AD839" s="75"/>
      <c r="AE839" s="75"/>
    </row>
    <row r="840" spans="1:31" ht="16.2" thickBot="1" x14ac:dyDescent="0.35">
      <c r="A840" s="69"/>
      <c r="B840" s="162"/>
      <c r="C840" s="152"/>
      <c r="D840" s="69"/>
      <c r="E840" s="69"/>
      <c r="F840" s="69"/>
      <c r="G840" s="69"/>
      <c r="H840" s="69"/>
      <c r="I840" s="69"/>
      <c r="J840" s="69"/>
      <c r="K840" s="69"/>
      <c r="L840" s="69"/>
      <c r="M840" s="69"/>
      <c r="N840" s="75"/>
      <c r="O840" s="75"/>
      <c r="P840" s="75"/>
      <c r="Q840" s="75"/>
      <c r="R840" s="75"/>
      <c r="S840" s="75"/>
      <c r="T840" s="75"/>
      <c r="U840" s="75"/>
      <c r="V840" s="75"/>
      <c r="W840" s="75"/>
      <c r="X840" s="75"/>
      <c r="Y840" s="75"/>
      <c r="Z840" s="75"/>
      <c r="AA840" s="75"/>
      <c r="AB840" s="75"/>
      <c r="AC840" s="75"/>
      <c r="AD840" s="75"/>
      <c r="AE840" s="75"/>
    </row>
    <row r="841" spans="1:31" ht="16.2" thickBot="1" x14ac:dyDescent="0.35">
      <c r="A841" s="69"/>
      <c r="B841" s="162"/>
      <c r="C841" s="152"/>
      <c r="D841" s="69"/>
      <c r="E841" s="69"/>
      <c r="F841" s="69"/>
      <c r="G841" s="69"/>
      <c r="H841" s="69"/>
      <c r="I841" s="69"/>
      <c r="J841" s="69"/>
      <c r="K841" s="69"/>
      <c r="L841" s="69"/>
      <c r="M841" s="69"/>
      <c r="N841" s="75"/>
      <c r="O841" s="75"/>
      <c r="P841" s="75"/>
      <c r="Q841" s="75"/>
      <c r="R841" s="75"/>
      <c r="S841" s="75"/>
      <c r="T841" s="75"/>
      <c r="U841" s="75"/>
      <c r="V841" s="75"/>
      <c r="W841" s="75"/>
      <c r="X841" s="75"/>
      <c r="Y841" s="75"/>
      <c r="Z841" s="75"/>
      <c r="AA841" s="75"/>
      <c r="AB841" s="75"/>
      <c r="AC841" s="75"/>
      <c r="AD841" s="75"/>
      <c r="AE841" s="75"/>
    </row>
    <row r="842" spans="1:31" ht="16.2" thickBot="1" x14ac:dyDescent="0.35">
      <c r="A842" s="69"/>
      <c r="B842" s="162"/>
      <c r="C842" s="152"/>
      <c r="D842" s="69"/>
      <c r="E842" s="69"/>
      <c r="F842" s="69"/>
      <c r="G842" s="69"/>
      <c r="H842" s="69"/>
      <c r="I842" s="69"/>
      <c r="J842" s="69"/>
      <c r="K842" s="69"/>
      <c r="L842" s="69"/>
      <c r="M842" s="69"/>
      <c r="N842" s="75"/>
      <c r="O842" s="75"/>
      <c r="P842" s="75"/>
      <c r="Q842" s="75"/>
      <c r="R842" s="75"/>
      <c r="S842" s="75"/>
      <c r="T842" s="75"/>
      <c r="U842" s="75"/>
      <c r="V842" s="75"/>
      <c r="W842" s="75"/>
      <c r="X842" s="75"/>
      <c r="Y842" s="75"/>
      <c r="Z842" s="75"/>
      <c r="AA842" s="75"/>
      <c r="AB842" s="75"/>
      <c r="AC842" s="75"/>
      <c r="AD842" s="75"/>
      <c r="AE842" s="75"/>
    </row>
    <row r="843" spans="1:31" ht="16.2" thickBot="1" x14ac:dyDescent="0.35">
      <c r="A843" s="69"/>
      <c r="B843" s="162"/>
      <c r="C843" s="152"/>
      <c r="D843" s="69"/>
      <c r="E843" s="69"/>
      <c r="F843" s="69"/>
      <c r="G843" s="69"/>
      <c r="H843" s="69"/>
      <c r="I843" s="69"/>
      <c r="J843" s="69"/>
      <c r="K843" s="69"/>
      <c r="L843" s="69"/>
      <c r="M843" s="69"/>
      <c r="N843" s="75"/>
      <c r="O843" s="75"/>
      <c r="P843" s="75"/>
      <c r="Q843" s="75"/>
      <c r="R843" s="75"/>
      <c r="S843" s="75"/>
      <c r="T843" s="75"/>
      <c r="U843" s="75"/>
      <c r="V843" s="75"/>
      <c r="W843" s="75"/>
      <c r="X843" s="75"/>
      <c r="Y843" s="75"/>
      <c r="Z843" s="75"/>
      <c r="AA843" s="75"/>
      <c r="AB843" s="75"/>
      <c r="AC843" s="75"/>
      <c r="AD843" s="75"/>
      <c r="AE843" s="75"/>
    </row>
    <row r="844" spans="1:31" ht="16.2" thickBot="1" x14ac:dyDescent="0.35">
      <c r="A844" s="69"/>
      <c r="B844" s="162"/>
      <c r="C844" s="152"/>
      <c r="D844" s="69"/>
      <c r="E844" s="69"/>
      <c r="F844" s="69"/>
      <c r="G844" s="69"/>
      <c r="H844" s="69"/>
      <c r="I844" s="69"/>
      <c r="J844" s="69"/>
      <c r="K844" s="69"/>
      <c r="L844" s="69"/>
      <c r="M844" s="69"/>
      <c r="N844" s="75"/>
      <c r="O844" s="75"/>
      <c r="P844" s="75"/>
      <c r="Q844" s="75"/>
      <c r="R844" s="75"/>
      <c r="S844" s="75"/>
      <c r="T844" s="75"/>
      <c r="U844" s="75"/>
      <c r="V844" s="75"/>
      <c r="W844" s="75"/>
      <c r="X844" s="75"/>
      <c r="Y844" s="75"/>
      <c r="Z844" s="75"/>
      <c r="AA844" s="75"/>
      <c r="AB844" s="75"/>
      <c r="AC844" s="75"/>
      <c r="AD844" s="75"/>
      <c r="AE844" s="75"/>
    </row>
    <row r="845" spans="1:31" ht="16.2" thickBot="1" x14ac:dyDescent="0.35">
      <c r="A845" s="69"/>
      <c r="B845" s="162"/>
      <c r="C845" s="152"/>
      <c r="D845" s="69"/>
      <c r="E845" s="69"/>
      <c r="F845" s="69"/>
      <c r="G845" s="69"/>
      <c r="H845" s="69"/>
      <c r="I845" s="69"/>
      <c r="J845" s="69"/>
      <c r="K845" s="69"/>
      <c r="L845" s="69"/>
      <c r="M845" s="69"/>
      <c r="N845" s="75"/>
      <c r="O845" s="75"/>
      <c r="P845" s="75"/>
      <c r="Q845" s="75"/>
      <c r="R845" s="75"/>
      <c r="S845" s="75"/>
      <c r="T845" s="75"/>
      <c r="U845" s="75"/>
      <c r="V845" s="75"/>
      <c r="W845" s="75"/>
      <c r="X845" s="75"/>
      <c r="Y845" s="75"/>
      <c r="Z845" s="75"/>
      <c r="AA845" s="75"/>
      <c r="AB845" s="75"/>
      <c r="AC845" s="75"/>
      <c r="AD845" s="75"/>
      <c r="AE845" s="75"/>
    </row>
    <row r="846" spans="1:31" ht="16.2" thickBot="1" x14ac:dyDescent="0.35">
      <c r="A846" s="69"/>
      <c r="B846" s="162"/>
      <c r="C846" s="152"/>
      <c r="D846" s="69"/>
      <c r="E846" s="69"/>
      <c r="F846" s="69"/>
      <c r="G846" s="69"/>
      <c r="H846" s="69"/>
      <c r="I846" s="69"/>
      <c r="J846" s="69"/>
      <c r="K846" s="69"/>
      <c r="L846" s="69"/>
      <c r="M846" s="69"/>
      <c r="N846" s="75"/>
      <c r="O846" s="75"/>
      <c r="P846" s="75"/>
      <c r="Q846" s="75"/>
      <c r="R846" s="75"/>
      <c r="S846" s="75"/>
      <c r="T846" s="75"/>
      <c r="U846" s="75"/>
      <c r="V846" s="75"/>
      <c r="W846" s="75"/>
      <c r="X846" s="75"/>
      <c r="Y846" s="75"/>
      <c r="Z846" s="75"/>
      <c r="AA846" s="75"/>
      <c r="AB846" s="75"/>
      <c r="AC846" s="75"/>
      <c r="AD846" s="75"/>
      <c r="AE846" s="75"/>
    </row>
    <row r="847" spans="1:31" ht="16.2" thickBot="1" x14ac:dyDescent="0.35">
      <c r="A847" s="69"/>
      <c r="B847" s="162"/>
      <c r="C847" s="152"/>
      <c r="D847" s="69"/>
      <c r="E847" s="69"/>
      <c r="F847" s="69"/>
      <c r="G847" s="69"/>
      <c r="H847" s="69"/>
      <c r="I847" s="69"/>
      <c r="J847" s="69"/>
      <c r="K847" s="69"/>
      <c r="L847" s="69"/>
      <c r="M847" s="69"/>
      <c r="N847" s="75"/>
      <c r="O847" s="75"/>
      <c r="P847" s="75"/>
      <c r="Q847" s="75"/>
      <c r="R847" s="75"/>
      <c r="S847" s="75"/>
      <c r="T847" s="75"/>
      <c r="U847" s="75"/>
      <c r="V847" s="75"/>
      <c r="W847" s="75"/>
      <c r="X847" s="75"/>
      <c r="Y847" s="75"/>
      <c r="Z847" s="75"/>
      <c r="AA847" s="75"/>
      <c r="AB847" s="75"/>
      <c r="AC847" s="75"/>
      <c r="AD847" s="75"/>
      <c r="AE847" s="75"/>
    </row>
    <row r="848" spans="1:31" ht="16.2" thickBot="1" x14ac:dyDescent="0.35">
      <c r="A848" s="69"/>
      <c r="B848" s="162"/>
      <c r="C848" s="152"/>
      <c r="D848" s="69"/>
      <c r="E848" s="69"/>
      <c r="F848" s="69"/>
      <c r="G848" s="69"/>
      <c r="H848" s="69"/>
      <c r="I848" s="69"/>
      <c r="J848" s="69"/>
      <c r="K848" s="69"/>
      <c r="L848" s="69"/>
      <c r="M848" s="69"/>
      <c r="N848" s="75"/>
      <c r="O848" s="75"/>
      <c r="P848" s="75"/>
      <c r="Q848" s="75"/>
      <c r="R848" s="75"/>
      <c r="S848" s="75"/>
      <c r="T848" s="75"/>
      <c r="U848" s="75"/>
      <c r="V848" s="75"/>
      <c r="W848" s="75"/>
      <c r="X848" s="75"/>
      <c r="Y848" s="75"/>
      <c r="Z848" s="75"/>
      <c r="AA848" s="75"/>
      <c r="AB848" s="75"/>
      <c r="AC848" s="75"/>
      <c r="AD848" s="75"/>
      <c r="AE848" s="75"/>
    </row>
    <row r="849" spans="1:31" ht="16.2" thickBot="1" x14ac:dyDescent="0.35">
      <c r="A849" s="69"/>
      <c r="B849" s="162"/>
      <c r="C849" s="152"/>
      <c r="D849" s="69"/>
      <c r="E849" s="69"/>
      <c r="F849" s="69"/>
      <c r="G849" s="69"/>
      <c r="H849" s="69"/>
      <c r="I849" s="69"/>
      <c r="J849" s="69"/>
      <c r="K849" s="69"/>
      <c r="L849" s="69"/>
      <c r="M849" s="69"/>
      <c r="N849" s="75"/>
      <c r="O849" s="75"/>
      <c r="P849" s="75"/>
      <c r="Q849" s="75"/>
      <c r="R849" s="75"/>
      <c r="S849" s="75"/>
      <c r="T849" s="75"/>
      <c r="U849" s="75"/>
      <c r="V849" s="75"/>
      <c r="W849" s="75"/>
      <c r="X849" s="75"/>
      <c r="Y849" s="75"/>
      <c r="Z849" s="75"/>
      <c r="AA849" s="75"/>
      <c r="AB849" s="75"/>
      <c r="AC849" s="75"/>
      <c r="AD849" s="75"/>
      <c r="AE849" s="75"/>
    </row>
    <row r="850" spans="1:31" ht="16.2" thickBot="1" x14ac:dyDescent="0.35">
      <c r="A850" s="69"/>
      <c r="B850" s="162"/>
      <c r="C850" s="152"/>
      <c r="D850" s="69"/>
      <c r="E850" s="69"/>
      <c r="F850" s="69"/>
      <c r="G850" s="69"/>
      <c r="H850" s="69"/>
      <c r="I850" s="69"/>
      <c r="J850" s="69"/>
      <c r="K850" s="69"/>
      <c r="L850" s="69"/>
      <c r="M850" s="69"/>
      <c r="N850" s="75"/>
      <c r="O850" s="75"/>
      <c r="P850" s="75"/>
      <c r="Q850" s="75"/>
      <c r="R850" s="75"/>
      <c r="S850" s="75"/>
      <c r="T850" s="75"/>
      <c r="U850" s="75"/>
      <c r="V850" s="75"/>
      <c r="W850" s="75"/>
      <c r="X850" s="75"/>
      <c r="Y850" s="75"/>
      <c r="Z850" s="75"/>
      <c r="AA850" s="75"/>
      <c r="AB850" s="75"/>
      <c r="AC850" s="75"/>
      <c r="AD850" s="75"/>
      <c r="AE850" s="75"/>
    </row>
    <row r="851" spans="1:31" ht="16.2" thickBot="1" x14ac:dyDescent="0.35">
      <c r="A851" s="69"/>
      <c r="B851" s="162"/>
      <c r="C851" s="152"/>
      <c r="D851" s="69"/>
      <c r="E851" s="69"/>
      <c r="F851" s="69"/>
      <c r="G851" s="69"/>
      <c r="H851" s="69"/>
      <c r="I851" s="69"/>
      <c r="J851" s="69"/>
      <c r="K851" s="69"/>
      <c r="L851" s="69"/>
      <c r="M851" s="69"/>
      <c r="N851" s="75"/>
      <c r="O851" s="75"/>
      <c r="P851" s="75"/>
      <c r="Q851" s="75"/>
      <c r="R851" s="75"/>
      <c r="S851" s="75"/>
      <c r="T851" s="75"/>
      <c r="U851" s="75"/>
      <c r="V851" s="75"/>
      <c r="W851" s="75"/>
      <c r="X851" s="75"/>
      <c r="Y851" s="75"/>
      <c r="Z851" s="75"/>
      <c r="AA851" s="75"/>
      <c r="AB851" s="75"/>
      <c r="AC851" s="75"/>
      <c r="AD851" s="75"/>
      <c r="AE851" s="75"/>
    </row>
    <row r="852" spans="1:31" ht="16.2" thickBot="1" x14ac:dyDescent="0.35">
      <c r="A852" s="69"/>
      <c r="B852" s="162"/>
      <c r="C852" s="152"/>
      <c r="D852" s="69"/>
      <c r="E852" s="69"/>
      <c r="F852" s="69"/>
      <c r="G852" s="69"/>
      <c r="H852" s="69"/>
      <c r="I852" s="69"/>
      <c r="J852" s="69"/>
      <c r="K852" s="69"/>
      <c r="L852" s="69"/>
      <c r="M852" s="69"/>
      <c r="N852" s="75"/>
      <c r="O852" s="75"/>
      <c r="P852" s="75"/>
      <c r="Q852" s="75"/>
      <c r="R852" s="75"/>
      <c r="S852" s="75"/>
      <c r="T852" s="75"/>
      <c r="U852" s="75"/>
      <c r="V852" s="75"/>
      <c r="W852" s="75"/>
      <c r="X852" s="75"/>
      <c r="Y852" s="75"/>
      <c r="Z852" s="75"/>
      <c r="AA852" s="75"/>
      <c r="AB852" s="75"/>
      <c r="AC852" s="75"/>
      <c r="AD852" s="75"/>
      <c r="AE852" s="75"/>
    </row>
    <row r="853" spans="1:31" ht="16.2" thickBot="1" x14ac:dyDescent="0.35">
      <c r="A853" s="69"/>
      <c r="B853" s="162"/>
      <c r="C853" s="152"/>
      <c r="D853" s="69"/>
      <c r="E853" s="69"/>
      <c r="F853" s="69"/>
      <c r="G853" s="69"/>
      <c r="H853" s="69"/>
      <c r="I853" s="69"/>
      <c r="J853" s="69"/>
      <c r="K853" s="69"/>
      <c r="L853" s="69"/>
      <c r="M853" s="69"/>
      <c r="N853" s="75"/>
      <c r="O853" s="75"/>
      <c r="P853" s="75"/>
      <c r="Q853" s="75"/>
      <c r="R853" s="75"/>
      <c r="S853" s="75"/>
      <c r="T853" s="75"/>
      <c r="U853" s="75"/>
      <c r="V853" s="75"/>
      <c r="W853" s="75"/>
      <c r="X853" s="75"/>
      <c r="Y853" s="75"/>
      <c r="Z853" s="75"/>
      <c r="AA853" s="75"/>
      <c r="AB853" s="75"/>
      <c r="AC853" s="75"/>
      <c r="AD853" s="75"/>
      <c r="AE853" s="75"/>
    </row>
    <row r="854" spans="1:31" ht="16.2" thickBot="1" x14ac:dyDescent="0.35">
      <c r="A854" s="69"/>
      <c r="B854" s="162"/>
      <c r="C854" s="152"/>
      <c r="D854" s="69"/>
      <c r="E854" s="69"/>
      <c r="F854" s="69"/>
      <c r="G854" s="69"/>
      <c r="H854" s="69"/>
      <c r="I854" s="69"/>
      <c r="J854" s="69"/>
      <c r="K854" s="69"/>
      <c r="L854" s="69"/>
      <c r="M854" s="69"/>
      <c r="N854" s="75"/>
      <c r="O854" s="75"/>
      <c r="P854" s="75"/>
      <c r="Q854" s="75"/>
      <c r="R854" s="75"/>
      <c r="S854" s="75"/>
      <c r="T854" s="75"/>
      <c r="U854" s="75"/>
      <c r="V854" s="75"/>
      <c r="W854" s="75"/>
      <c r="X854" s="75"/>
      <c r="Y854" s="75"/>
      <c r="Z854" s="75"/>
      <c r="AA854" s="75"/>
      <c r="AB854" s="75"/>
      <c r="AC854" s="75"/>
      <c r="AD854" s="75"/>
      <c r="AE854" s="75"/>
    </row>
    <row r="855" spans="1:31" ht="16.2" thickBot="1" x14ac:dyDescent="0.35">
      <c r="A855" s="69"/>
      <c r="B855" s="162"/>
      <c r="C855" s="152"/>
      <c r="D855" s="69"/>
      <c r="E855" s="69"/>
      <c r="F855" s="69"/>
      <c r="G855" s="69"/>
      <c r="H855" s="69"/>
      <c r="I855" s="69"/>
      <c r="J855" s="69"/>
      <c r="K855" s="69"/>
      <c r="L855" s="69"/>
      <c r="M855" s="69"/>
      <c r="N855" s="75"/>
      <c r="O855" s="75"/>
      <c r="P855" s="75"/>
      <c r="Q855" s="75"/>
      <c r="R855" s="75"/>
      <c r="S855" s="75"/>
      <c r="T855" s="75"/>
      <c r="U855" s="75"/>
      <c r="V855" s="75"/>
      <c r="W855" s="75"/>
      <c r="X855" s="75"/>
      <c r="Y855" s="75"/>
      <c r="Z855" s="75"/>
      <c r="AA855" s="75"/>
      <c r="AB855" s="75"/>
      <c r="AC855" s="75"/>
      <c r="AD855" s="75"/>
      <c r="AE855" s="75"/>
    </row>
    <row r="856" spans="1:31" ht="16.2" thickBot="1" x14ac:dyDescent="0.35">
      <c r="A856" s="69"/>
      <c r="B856" s="162"/>
      <c r="C856" s="152"/>
      <c r="D856" s="69"/>
      <c r="E856" s="69"/>
      <c r="F856" s="69"/>
      <c r="G856" s="69"/>
      <c r="H856" s="69"/>
      <c r="I856" s="69"/>
      <c r="J856" s="69"/>
      <c r="K856" s="69"/>
      <c r="L856" s="69"/>
      <c r="M856" s="69"/>
      <c r="N856" s="75"/>
      <c r="O856" s="75"/>
      <c r="P856" s="75"/>
      <c r="Q856" s="75"/>
      <c r="R856" s="75"/>
      <c r="S856" s="75"/>
      <c r="T856" s="75"/>
      <c r="U856" s="75"/>
      <c r="V856" s="75"/>
      <c r="W856" s="75"/>
      <c r="X856" s="75"/>
      <c r="Y856" s="75"/>
      <c r="Z856" s="75"/>
      <c r="AA856" s="75"/>
      <c r="AB856" s="75"/>
      <c r="AC856" s="75"/>
      <c r="AD856" s="75"/>
      <c r="AE856" s="75"/>
    </row>
    <row r="857" spans="1:31" ht="16.2" thickBot="1" x14ac:dyDescent="0.35">
      <c r="A857" s="69"/>
      <c r="B857" s="162"/>
      <c r="C857" s="152"/>
      <c r="D857" s="69"/>
      <c r="E857" s="69"/>
      <c r="F857" s="69"/>
      <c r="G857" s="69"/>
      <c r="H857" s="69"/>
      <c r="I857" s="69"/>
      <c r="J857" s="69"/>
      <c r="K857" s="69"/>
      <c r="L857" s="69"/>
      <c r="M857" s="69"/>
      <c r="N857" s="75"/>
      <c r="O857" s="75"/>
      <c r="P857" s="75"/>
      <c r="Q857" s="75"/>
      <c r="R857" s="75"/>
      <c r="S857" s="75"/>
      <c r="T857" s="75"/>
      <c r="U857" s="75"/>
      <c r="V857" s="75"/>
      <c r="W857" s="75"/>
      <c r="X857" s="75"/>
      <c r="Y857" s="75"/>
      <c r="Z857" s="75"/>
      <c r="AA857" s="75"/>
      <c r="AB857" s="75"/>
      <c r="AC857" s="75"/>
      <c r="AD857" s="75"/>
      <c r="AE857" s="75"/>
    </row>
    <row r="858" spans="1:31" ht="16.2" thickBot="1" x14ac:dyDescent="0.35">
      <c r="A858" s="69"/>
      <c r="B858" s="162"/>
      <c r="C858" s="152"/>
      <c r="D858" s="69"/>
      <c r="E858" s="69"/>
      <c r="F858" s="69"/>
      <c r="G858" s="69"/>
      <c r="H858" s="69"/>
      <c r="I858" s="69"/>
      <c r="J858" s="69"/>
      <c r="K858" s="69"/>
      <c r="L858" s="69"/>
      <c r="M858" s="69"/>
      <c r="N858" s="75"/>
      <c r="O858" s="75"/>
      <c r="P858" s="75"/>
      <c r="Q858" s="75"/>
      <c r="R858" s="75"/>
      <c r="S858" s="75"/>
      <c r="T858" s="75"/>
      <c r="U858" s="75"/>
      <c r="V858" s="75"/>
      <c r="W858" s="75"/>
      <c r="X858" s="75"/>
      <c r="Y858" s="75"/>
      <c r="Z858" s="75"/>
      <c r="AA858" s="75"/>
      <c r="AB858" s="75"/>
      <c r="AC858" s="75"/>
      <c r="AD858" s="75"/>
      <c r="AE858" s="75"/>
    </row>
    <row r="859" spans="1:31" ht="16.2" thickBot="1" x14ac:dyDescent="0.35">
      <c r="A859" s="69"/>
      <c r="B859" s="162"/>
      <c r="C859" s="152"/>
      <c r="D859" s="69"/>
      <c r="E859" s="69"/>
      <c r="F859" s="69"/>
      <c r="G859" s="69"/>
      <c r="H859" s="69"/>
      <c r="I859" s="69"/>
      <c r="J859" s="69"/>
      <c r="K859" s="69"/>
      <c r="L859" s="69"/>
      <c r="M859" s="69"/>
      <c r="N859" s="75"/>
      <c r="O859" s="75"/>
      <c r="P859" s="75"/>
      <c r="Q859" s="75"/>
      <c r="R859" s="75"/>
      <c r="S859" s="75"/>
      <c r="T859" s="75"/>
      <c r="U859" s="75"/>
      <c r="V859" s="75"/>
      <c r="W859" s="75"/>
      <c r="X859" s="75"/>
      <c r="Y859" s="75"/>
      <c r="Z859" s="75"/>
      <c r="AA859" s="75"/>
      <c r="AB859" s="75"/>
      <c r="AC859" s="75"/>
      <c r="AD859" s="75"/>
      <c r="AE859" s="75"/>
    </row>
    <row r="860" spans="1:31" ht="16.2" thickBot="1" x14ac:dyDescent="0.35">
      <c r="A860" s="69"/>
      <c r="B860" s="162"/>
      <c r="C860" s="152"/>
      <c r="D860" s="69"/>
      <c r="E860" s="69"/>
      <c r="F860" s="69"/>
      <c r="G860" s="69"/>
      <c r="H860" s="69"/>
      <c r="I860" s="69"/>
      <c r="J860" s="69"/>
      <c r="K860" s="69"/>
      <c r="L860" s="69"/>
      <c r="M860" s="69"/>
      <c r="N860" s="75"/>
      <c r="O860" s="75"/>
      <c r="P860" s="75"/>
      <c r="Q860" s="75"/>
      <c r="R860" s="75"/>
      <c r="S860" s="75"/>
      <c r="T860" s="75"/>
      <c r="U860" s="75"/>
      <c r="V860" s="75"/>
      <c r="W860" s="75"/>
      <c r="X860" s="75"/>
      <c r="Y860" s="75"/>
      <c r="Z860" s="75"/>
      <c r="AA860" s="75"/>
      <c r="AB860" s="75"/>
      <c r="AC860" s="75"/>
      <c r="AD860" s="75"/>
      <c r="AE860" s="75"/>
    </row>
    <row r="861" spans="1:31" ht="16.2" thickBot="1" x14ac:dyDescent="0.35">
      <c r="A861" s="69"/>
      <c r="B861" s="162"/>
      <c r="C861" s="152"/>
      <c r="D861" s="69"/>
      <c r="E861" s="69"/>
      <c r="F861" s="69"/>
      <c r="G861" s="69"/>
      <c r="H861" s="69"/>
      <c r="I861" s="69"/>
      <c r="J861" s="69"/>
      <c r="K861" s="69"/>
      <c r="L861" s="69"/>
      <c r="M861" s="69"/>
      <c r="N861" s="75"/>
      <c r="O861" s="75"/>
      <c r="P861" s="75"/>
      <c r="Q861" s="75"/>
      <c r="R861" s="75"/>
      <c r="S861" s="75"/>
      <c r="T861" s="75"/>
      <c r="U861" s="75"/>
      <c r="V861" s="75"/>
      <c r="W861" s="75"/>
      <c r="X861" s="75"/>
      <c r="Y861" s="75"/>
      <c r="Z861" s="75"/>
      <c r="AA861" s="75"/>
      <c r="AB861" s="75"/>
      <c r="AC861" s="75"/>
      <c r="AD861" s="75"/>
      <c r="AE861" s="75"/>
    </row>
    <row r="862" spans="1:31" ht="16.2" thickBot="1" x14ac:dyDescent="0.35">
      <c r="A862" s="69"/>
      <c r="B862" s="162"/>
      <c r="C862" s="152"/>
      <c r="D862" s="69"/>
      <c r="E862" s="69"/>
      <c r="F862" s="69"/>
      <c r="G862" s="69"/>
      <c r="H862" s="69"/>
      <c r="I862" s="69"/>
      <c r="J862" s="69"/>
      <c r="K862" s="69"/>
      <c r="L862" s="69"/>
      <c r="M862" s="69"/>
      <c r="N862" s="75"/>
      <c r="O862" s="75"/>
      <c r="P862" s="75"/>
      <c r="Q862" s="75"/>
      <c r="R862" s="75"/>
      <c r="S862" s="75"/>
      <c r="T862" s="75"/>
      <c r="U862" s="75"/>
      <c r="V862" s="75"/>
      <c r="W862" s="75"/>
      <c r="X862" s="75"/>
      <c r="Y862" s="75"/>
      <c r="Z862" s="75"/>
      <c r="AA862" s="75"/>
      <c r="AB862" s="75"/>
      <c r="AC862" s="75"/>
      <c r="AD862" s="75"/>
      <c r="AE862" s="75"/>
    </row>
    <row r="863" spans="1:31" ht="16.2" thickBot="1" x14ac:dyDescent="0.35">
      <c r="A863" s="69"/>
      <c r="B863" s="162"/>
      <c r="C863" s="152"/>
      <c r="D863" s="69"/>
      <c r="E863" s="69"/>
      <c r="F863" s="69"/>
      <c r="G863" s="69"/>
      <c r="H863" s="69"/>
      <c r="I863" s="69"/>
      <c r="J863" s="69"/>
      <c r="K863" s="69"/>
      <c r="L863" s="69"/>
      <c r="M863" s="69"/>
      <c r="N863" s="75"/>
      <c r="O863" s="75"/>
      <c r="P863" s="75"/>
      <c r="Q863" s="75"/>
      <c r="R863" s="75"/>
      <c r="S863" s="75"/>
      <c r="T863" s="75"/>
      <c r="U863" s="75"/>
      <c r="V863" s="75"/>
      <c r="W863" s="75"/>
      <c r="X863" s="75"/>
      <c r="Y863" s="75"/>
      <c r="Z863" s="75"/>
      <c r="AA863" s="75"/>
      <c r="AB863" s="75"/>
      <c r="AC863" s="75"/>
      <c r="AD863" s="75"/>
      <c r="AE863" s="75"/>
    </row>
    <row r="864" spans="1:31" ht="16.2" thickBot="1" x14ac:dyDescent="0.35">
      <c r="A864" s="69"/>
      <c r="B864" s="162"/>
      <c r="C864" s="152"/>
      <c r="D864" s="69"/>
      <c r="E864" s="69"/>
      <c r="F864" s="69"/>
      <c r="G864" s="69"/>
      <c r="H864" s="69"/>
      <c r="I864" s="69"/>
      <c r="J864" s="69"/>
      <c r="K864" s="69"/>
      <c r="L864" s="69"/>
      <c r="M864" s="69"/>
      <c r="N864" s="75"/>
      <c r="O864" s="75"/>
      <c r="P864" s="75"/>
      <c r="Q864" s="75"/>
      <c r="R864" s="75"/>
      <c r="S864" s="75"/>
      <c r="T864" s="75"/>
      <c r="U864" s="75"/>
      <c r="V864" s="75"/>
      <c r="W864" s="75"/>
      <c r="X864" s="75"/>
      <c r="Y864" s="75"/>
      <c r="Z864" s="75"/>
      <c r="AA864" s="75"/>
      <c r="AB864" s="75"/>
      <c r="AC864" s="75"/>
      <c r="AD864" s="75"/>
      <c r="AE864" s="75"/>
    </row>
    <row r="865" spans="1:31" ht="16.2" thickBot="1" x14ac:dyDescent="0.35">
      <c r="A865" s="69"/>
      <c r="B865" s="162"/>
      <c r="C865" s="152"/>
      <c r="D865" s="69"/>
      <c r="E865" s="69"/>
      <c r="F865" s="69"/>
      <c r="G865" s="69"/>
      <c r="H865" s="69"/>
      <c r="I865" s="69"/>
      <c r="J865" s="69"/>
      <c r="K865" s="69"/>
      <c r="L865" s="69"/>
      <c r="M865" s="69"/>
      <c r="N865" s="75"/>
      <c r="O865" s="75"/>
      <c r="P865" s="75"/>
      <c r="Q865" s="75"/>
      <c r="R865" s="75"/>
      <c r="S865" s="75"/>
      <c r="T865" s="75"/>
      <c r="U865" s="75"/>
      <c r="V865" s="75"/>
      <c r="W865" s="75"/>
      <c r="X865" s="75"/>
      <c r="Y865" s="75"/>
      <c r="Z865" s="75"/>
      <c r="AA865" s="75"/>
      <c r="AB865" s="75"/>
      <c r="AC865" s="75"/>
      <c r="AD865" s="75"/>
      <c r="AE865" s="75"/>
    </row>
    <row r="866" spans="1:31" ht="16.2" thickBot="1" x14ac:dyDescent="0.35">
      <c r="A866" s="69"/>
      <c r="B866" s="162"/>
      <c r="C866" s="152"/>
      <c r="D866" s="69"/>
      <c r="E866" s="69"/>
      <c r="F866" s="69"/>
      <c r="G866" s="69"/>
      <c r="H866" s="69"/>
      <c r="I866" s="69"/>
      <c r="J866" s="69"/>
      <c r="K866" s="69"/>
      <c r="L866" s="69"/>
      <c r="M866" s="69"/>
      <c r="N866" s="75"/>
      <c r="O866" s="75"/>
      <c r="P866" s="75"/>
      <c r="Q866" s="75"/>
      <c r="R866" s="75"/>
      <c r="S866" s="75"/>
      <c r="T866" s="75"/>
      <c r="U866" s="75"/>
      <c r="V866" s="75"/>
      <c r="W866" s="75"/>
      <c r="X866" s="75"/>
      <c r="Y866" s="75"/>
      <c r="Z866" s="75"/>
      <c r="AA866" s="75"/>
      <c r="AB866" s="75"/>
      <c r="AC866" s="75"/>
      <c r="AD866" s="75"/>
      <c r="AE866" s="75"/>
    </row>
    <row r="867" spans="1:31" ht="16.2" thickBot="1" x14ac:dyDescent="0.35">
      <c r="A867" s="69"/>
      <c r="B867" s="162"/>
      <c r="C867" s="152"/>
      <c r="D867" s="69"/>
      <c r="E867" s="69"/>
      <c r="F867" s="69"/>
      <c r="G867" s="69"/>
      <c r="H867" s="69"/>
      <c r="I867" s="69"/>
      <c r="J867" s="69"/>
      <c r="K867" s="69"/>
      <c r="L867" s="69"/>
      <c r="M867" s="69"/>
      <c r="N867" s="75"/>
      <c r="O867" s="75"/>
      <c r="P867" s="75"/>
      <c r="Q867" s="75"/>
      <c r="R867" s="75"/>
      <c r="S867" s="75"/>
      <c r="T867" s="75"/>
      <c r="U867" s="75"/>
      <c r="V867" s="75"/>
      <c r="W867" s="75"/>
      <c r="X867" s="75"/>
      <c r="Y867" s="75"/>
      <c r="Z867" s="75"/>
      <c r="AA867" s="75"/>
      <c r="AB867" s="75"/>
      <c r="AC867" s="75"/>
      <c r="AD867" s="75"/>
      <c r="AE867" s="75"/>
    </row>
    <row r="868" spans="1:31" ht="16.2" thickBot="1" x14ac:dyDescent="0.35">
      <c r="A868" s="69"/>
      <c r="B868" s="162"/>
      <c r="C868" s="152"/>
      <c r="D868" s="69"/>
      <c r="E868" s="69"/>
      <c r="F868" s="69"/>
      <c r="G868" s="69"/>
      <c r="H868" s="69"/>
      <c r="I868" s="69"/>
      <c r="J868" s="69"/>
      <c r="K868" s="69"/>
      <c r="L868" s="69"/>
      <c r="M868" s="69"/>
      <c r="N868" s="75"/>
      <c r="O868" s="75"/>
      <c r="P868" s="75"/>
      <c r="Q868" s="75"/>
      <c r="R868" s="75"/>
      <c r="S868" s="75"/>
      <c r="T868" s="75"/>
      <c r="U868" s="75"/>
      <c r="V868" s="75"/>
      <c r="W868" s="75"/>
      <c r="X868" s="75"/>
      <c r="Y868" s="75"/>
      <c r="Z868" s="75"/>
      <c r="AA868" s="75"/>
      <c r="AB868" s="75"/>
      <c r="AC868" s="75"/>
      <c r="AD868" s="75"/>
      <c r="AE868" s="75"/>
    </row>
    <row r="869" spans="1:31" ht="16.2" thickBot="1" x14ac:dyDescent="0.35">
      <c r="A869" s="69"/>
      <c r="B869" s="162"/>
      <c r="C869" s="152"/>
      <c r="D869" s="69"/>
      <c r="E869" s="69"/>
      <c r="F869" s="69"/>
      <c r="G869" s="69"/>
      <c r="H869" s="69"/>
      <c r="I869" s="69"/>
      <c r="J869" s="69"/>
      <c r="K869" s="69"/>
      <c r="L869" s="69"/>
      <c r="M869" s="69"/>
      <c r="N869" s="75"/>
      <c r="O869" s="75"/>
      <c r="P869" s="75"/>
      <c r="Q869" s="75"/>
      <c r="R869" s="75"/>
      <c r="S869" s="75"/>
      <c r="T869" s="75"/>
      <c r="U869" s="75"/>
      <c r="V869" s="75"/>
      <c r="W869" s="75"/>
      <c r="X869" s="75"/>
      <c r="Y869" s="75"/>
      <c r="Z869" s="75"/>
      <c r="AA869" s="75"/>
      <c r="AB869" s="75"/>
      <c r="AC869" s="75"/>
      <c r="AD869" s="75"/>
      <c r="AE869" s="75"/>
    </row>
    <row r="870" spans="1:31" ht="16.2" thickBot="1" x14ac:dyDescent="0.35">
      <c r="A870" s="69"/>
      <c r="B870" s="162"/>
      <c r="C870" s="152"/>
      <c r="D870" s="69"/>
      <c r="E870" s="69"/>
      <c r="F870" s="69"/>
      <c r="G870" s="69"/>
      <c r="H870" s="69"/>
      <c r="I870" s="69"/>
      <c r="J870" s="69"/>
      <c r="K870" s="69"/>
      <c r="L870" s="69"/>
      <c r="M870" s="69"/>
      <c r="N870" s="75"/>
      <c r="O870" s="75"/>
      <c r="P870" s="75"/>
      <c r="Q870" s="75"/>
      <c r="R870" s="75"/>
      <c r="S870" s="75"/>
      <c r="T870" s="75"/>
      <c r="U870" s="75"/>
      <c r="V870" s="75"/>
      <c r="W870" s="75"/>
      <c r="X870" s="75"/>
      <c r="Y870" s="75"/>
      <c r="Z870" s="75"/>
      <c r="AA870" s="75"/>
      <c r="AB870" s="75"/>
      <c r="AC870" s="75"/>
      <c r="AD870" s="75"/>
      <c r="AE870" s="75"/>
    </row>
    <row r="871" spans="1:31" ht="16.2" thickBot="1" x14ac:dyDescent="0.35">
      <c r="A871" s="69"/>
      <c r="B871" s="162"/>
      <c r="C871" s="152"/>
      <c r="D871" s="69"/>
      <c r="E871" s="69"/>
      <c r="F871" s="69"/>
      <c r="G871" s="69"/>
      <c r="H871" s="69"/>
      <c r="I871" s="69"/>
      <c r="J871" s="69"/>
      <c r="K871" s="69"/>
      <c r="L871" s="69"/>
      <c r="M871" s="69"/>
      <c r="N871" s="75"/>
      <c r="O871" s="75"/>
      <c r="P871" s="75"/>
      <c r="Q871" s="75"/>
      <c r="R871" s="75"/>
      <c r="S871" s="75"/>
      <c r="T871" s="75"/>
      <c r="U871" s="75"/>
      <c r="V871" s="75"/>
      <c r="W871" s="75"/>
      <c r="X871" s="75"/>
      <c r="Y871" s="75"/>
      <c r="Z871" s="75"/>
      <c r="AA871" s="75"/>
      <c r="AB871" s="75"/>
      <c r="AC871" s="75"/>
      <c r="AD871" s="75"/>
      <c r="AE871" s="75"/>
    </row>
    <row r="872" spans="1:31" ht="16.2" thickBot="1" x14ac:dyDescent="0.35">
      <c r="A872" s="69"/>
      <c r="B872" s="162"/>
      <c r="C872" s="152"/>
      <c r="D872" s="69"/>
      <c r="E872" s="69"/>
      <c r="F872" s="69"/>
      <c r="G872" s="69"/>
      <c r="H872" s="69"/>
      <c r="I872" s="69"/>
      <c r="J872" s="69"/>
      <c r="K872" s="69"/>
      <c r="L872" s="69"/>
      <c r="M872" s="69"/>
      <c r="N872" s="75"/>
      <c r="O872" s="75"/>
      <c r="P872" s="75"/>
      <c r="Q872" s="75"/>
      <c r="R872" s="75"/>
      <c r="S872" s="75"/>
      <c r="T872" s="75"/>
      <c r="U872" s="75"/>
      <c r="V872" s="75"/>
      <c r="W872" s="75"/>
      <c r="X872" s="75"/>
      <c r="Y872" s="75"/>
      <c r="Z872" s="75"/>
      <c r="AA872" s="75"/>
      <c r="AB872" s="75"/>
      <c r="AC872" s="75"/>
      <c r="AD872" s="75"/>
      <c r="AE872" s="75"/>
    </row>
    <row r="873" spans="1:31" ht="16.2" thickBot="1" x14ac:dyDescent="0.35">
      <c r="A873" s="69"/>
      <c r="B873" s="162"/>
      <c r="C873" s="152"/>
      <c r="D873" s="69"/>
      <c r="E873" s="69"/>
      <c r="F873" s="69"/>
      <c r="G873" s="69"/>
      <c r="H873" s="69"/>
      <c r="I873" s="69"/>
      <c r="J873" s="69"/>
      <c r="K873" s="69"/>
      <c r="L873" s="69"/>
      <c r="M873" s="69"/>
      <c r="N873" s="75"/>
      <c r="O873" s="75"/>
      <c r="P873" s="75"/>
      <c r="Q873" s="75"/>
      <c r="R873" s="75"/>
      <c r="S873" s="75"/>
      <c r="T873" s="75"/>
      <c r="U873" s="75"/>
      <c r="V873" s="75"/>
      <c r="W873" s="75"/>
      <c r="X873" s="75"/>
      <c r="Y873" s="75"/>
      <c r="Z873" s="75"/>
      <c r="AA873" s="75"/>
      <c r="AB873" s="75"/>
      <c r="AC873" s="75"/>
      <c r="AD873" s="75"/>
      <c r="AE873" s="75"/>
    </row>
    <row r="874" spans="1:31" ht="16.2" thickBot="1" x14ac:dyDescent="0.35">
      <c r="A874" s="69"/>
      <c r="B874" s="162"/>
      <c r="C874" s="152"/>
      <c r="D874" s="69"/>
      <c r="E874" s="69"/>
      <c r="F874" s="69"/>
      <c r="G874" s="69"/>
      <c r="H874" s="69"/>
      <c r="I874" s="69"/>
      <c r="J874" s="69"/>
      <c r="K874" s="69"/>
      <c r="L874" s="69"/>
      <c r="M874" s="69"/>
      <c r="N874" s="75"/>
      <c r="O874" s="75"/>
      <c r="P874" s="75"/>
      <c r="Q874" s="75"/>
      <c r="R874" s="75"/>
      <c r="S874" s="75"/>
      <c r="T874" s="75"/>
      <c r="U874" s="75"/>
      <c r="V874" s="75"/>
      <c r="W874" s="75"/>
      <c r="X874" s="75"/>
      <c r="Y874" s="75"/>
      <c r="Z874" s="75"/>
      <c r="AA874" s="75"/>
      <c r="AB874" s="75"/>
      <c r="AC874" s="75"/>
      <c r="AD874" s="75"/>
      <c r="AE874" s="75"/>
    </row>
    <row r="875" spans="1:31" ht="16.2" thickBot="1" x14ac:dyDescent="0.35">
      <c r="A875" s="69"/>
      <c r="B875" s="162"/>
      <c r="C875" s="152"/>
      <c r="D875" s="69"/>
      <c r="E875" s="69"/>
      <c r="F875" s="69"/>
      <c r="G875" s="69"/>
      <c r="H875" s="69"/>
      <c r="I875" s="69"/>
      <c r="J875" s="69"/>
      <c r="K875" s="69"/>
      <c r="L875" s="69"/>
      <c r="M875" s="69"/>
      <c r="N875" s="75"/>
      <c r="O875" s="75"/>
      <c r="P875" s="75"/>
      <c r="Q875" s="75"/>
      <c r="R875" s="75"/>
      <c r="S875" s="75"/>
      <c r="T875" s="75"/>
      <c r="U875" s="75"/>
      <c r="V875" s="75"/>
      <c r="W875" s="75"/>
      <c r="X875" s="75"/>
      <c r="Y875" s="75"/>
      <c r="Z875" s="75"/>
      <c r="AA875" s="75"/>
      <c r="AB875" s="75"/>
      <c r="AC875" s="75"/>
      <c r="AD875" s="75"/>
      <c r="AE875" s="75"/>
    </row>
    <row r="876" spans="1:31" ht="16.2" thickBot="1" x14ac:dyDescent="0.35">
      <c r="A876" s="69"/>
      <c r="B876" s="162"/>
      <c r="C876" s="152"/>
      <c r="D876" s="69"/>
      <c r="E876" s="69"/>
      <c r="F876" s="69"/>
      <c r="G876" s="69"/>
      <c r="H876" s="69"/>
      <c r="I876" s="69"/>
      <c r="J876" s="69"/>
      <c r="K876" s="69"/>
      <c r="L876" s="69"/>
      <c r="M876" s="69"/>
      <c r="N876" s="75"/>
      <c r="O876" s="75"/>
      <c r="P876" s="75"/>
      <c r="Q876" s="75"/>
      <c r="R876" s="75"/>
      <c r="S876" s="75"/>
      <c r="T876" s="75"/>
      <c r="U876" s="75"/>
      <c r="V876" s="75"/>
      <c r="W876" s="75"/>
      <c r="X876" s="75"/>
      <c r="Y876" s="75"/>
      <c r="Z876" s="75"/>
      <c r="AA876" s="75"/>
      <c r="AB876" s="75"/>
      <c r="AC876" s="75"/>
      <c r="AD876" s="75"/>
      <c r="AE876" s="75"/>
    </row>
    <row r="877" spans="1:31" ht="16.2" thickBot="1" x14ac:dyDescent="0.35">
      <c r="A877" s="69"/>
      <c r="B877" s="162"/>
      <c r="C877" s="152"/>
      <c r="D877" s="69"/>
      <c r="E877" s="69"/>
      <c r="F877" s="69"/>
      <c r="G877" s="69"/>
      <c r="H877" s="69"/>
      <c r="I877" s="69"/>
      <c r="J877" s="69"/>
      <c r="K877" s="69"/>
      <c r="L877" s="69"/>
      <c r="M877" s="69"/>
      <c r="N877" s="75"/>
      <c r="O877" s="75"/>
      <c r="P877" s="75"/>
      <c r="Q877" s="75"/>
      <c r="R877" s="75"/>
      <c r="S877" s="75"/>
      <c r="T877" s="75"/>
      <c r="U877" s="75"/>
      <c r="V877" s="75"/>
      <c r="W877" s="75"/>
      <c r="X877" s="75"/>
      <c r="Y877" s="75"/>
      <c r="Z877" s="75"/>
      <c r="AA877" s="75"/>
      <c r="AB877" s="75"/>
      <c r="AC877" s="75"/>
      <c r="AD877" s="75"/>
      <c r="AE877" s="75"/>
    </row>
    <row r="878" spans="1:31" ht="16.2" thickBot="1" x14ac:dyDescent="0.35">
      <c r="A878" s="69"/>
      <c r="B878" s="162"/>
      <c r="C878" s="152"/>
      <c r="D878" s="69"/>
      <c r="E878" s="69"/>
      <c r="F878" s="69"/>
      <c r="G878" s="69"/>
      <c r="H878" s="69"/>
      <c r="I878" s="69"/>
      <c r="J878" s="69"/>
      <c r="K878" s="69"/>
      <c r="L878" s="69"/>
      <c r="M878" s="69"/>
      <c r="N878" s="75"/>
      <c r="O878" s="75"/>
      <c r="P878" s="75"/>
      <c r="Q878" s="75"/>
      <c r="R878" s="75"/>
      <c r="S878" s="75"/>
      <c r="T878" s="75"/>
      <c r="U878" s="75"/>
      <c r="V878" s="75"/>
      <c r="W878" s="75"/>
      <c r="X878" s="75"/>
      <c r="Y878" s="75"/>
      <c r="Z878" s="75"/>
      <c r="AA878" s="75"/>
      <c r="AB878" s="75"/>
      <c r="AC878" s="75"/>
      <c r="AD878" s="75"/>
      <c r="AE878" s="75"/>
    </row>
    <row r="879" spans="1:31" ht="16.2" thickBot="1" x14ac:dyDescent="0.35">
      <c r="A879" s="69"/>
      <c r="B879" s="162"/>
      <c r="C879" s="152"/>
      <c r="D879" s="69"/>
      <c r="E879" s="69"/>
      <c r="F879" s="69"/>
      <c r="G879" s="69"/>
      <c r="H879" s="69"/>
      <c r="I879" s="69"/>
      <c r="J879" s="69"/>
      <c r="K879" s="69"/>
      <c r="L879" s="69"/>
      <c r="M879" s="69"/>
      <c r="N879" s="75"/>
      <c r="O879" s="75"/>
      <c r="P879" s="75"/>
      <c r="Q879" s="75"/>
      <c r="R879" s="75"/>
      <c r="S879" s="75"/>
      <c r="T879" s="75"/>
      <c r="U879" s="75"/>
      <c r="V879" s="75"/>
      <c r="W879" s="75"/>
      <c r="X879" s="75"/>
      <c r="Y879" s="75"/>
      <c r="Z879" s="75"/>
      <c r="AA879" s="75"/>
      <c r="AB879" s="75"/>
      <c r="AC879" s="75"/>
      <c r="AD879" s="75"/>
      <c r="AE879" s="75"/>
    </row>
    <row r="880" spans="1:31" ht="16.2" thickBot="1" x14ac:dyDescent="0.35">
      <c r="A880" s="69"/>
      <c r="B880" s="162"/>
      <c r="C880" s="152"/>
      <c r="D880" s="69"/>
      <c r="E880" s="69"/>
      <c r="F880" s="69"/>
      <c r="G880" s="69"/>
      <c r="H880" s="69"/>
      <c r="I880" s="69"/>
      <c r="J880" s="69"/>
      <c r="K880" s="69"/>
      <c r="L880" s="69"/>
      <c r="M880" s="69"/>
      <c r="N880" s="75"/>
      <c r="O880" s="75"/>
      <c r="P880" s="75"/>
      <c r="Q880" s="75"/>
      <c r="R880" s="75"/>
      <c r="S880" s="75"/>
      <c r="T880" s="75"/>
      <c r="U880" s="75"/>
      <c r="V880" s="75"/>
      <c r="W880" s="75"/>
      <c r="X880" s="75"/>
      <c r="Y880" s="75"/>
      <c r="Z880" s="75"/>
      <c r="AA880" s="75"/>
      <c r="AB880" s="75"/>
      <c r="AC880" s="75"/>
      <c r="AD880" s="75"/>
      <c r="AE880" s="75"/>
    </row>
    <row r="881" spans="1:31" ht="16.2" thickBot="1" x14ac:dyDescent="0.35">
      <c r="A881" s="69"/>
      <c r="B881" s="162"/>
      <c r="C881" s="152"/>
      <c r="D881" s="69"/>
      <c r="E881" s="69"/>
      <c r="F881" s="69"/>
      <c r="G881" s="69"/>
      <c r="H881" s="69"/>
      <c r="I881" s="69"/>
      <c r="J881" s="69"/>
      <c r="K881" s="69"/>
      <c r="L881" s="69"/>
      <c r="M881" s="69"/>
      <c r="N881" s="75"/>
      <c r="O881" s="75"/>
      <c r="P881" s="75"/>
      <c r="Q881" s="75"/>
      <c r="R881" s="75"/>
      <c r="S881" s="75"/>
      <c r="T881" s="75"/>
      <c r="U881" s="75"/>
      <c r="V881" s="75"/>
      <c r="W881" s="75"/>
      <c r="X881" s="75"/>
      <c r="Y881" s="75"/>
      <c r="Z881" s="75"/>
      <c r="AA881" s="75"/>
      <c r="AB881" s="75"/>
      <c r="AC881" s="75"/>
      <c r="AD881" s="75"/>
      <c r="AE881" s="75"/>
    </row>
    <row r="882" spans="1:31" ht="16.2" thickBot="1" x14ac:dyDescent="0.35">
      <c r="A882" s="69"/>
      <c r="B882" s="162"/>
      <c r="C882" s="152"/>
      <c r="D882" s="69"/>
      <c r="E882" s="69"/>
      <c r="F882" s="69"/>
      <c r="G882" s="69"/>
      <c r="H882" s="69"/>
      <c r="I882" s="69"/>
      <c r="J882" s="69"/>
      <c r="K882" s="69"/>
      <c r="L882" s="69"/>
      <c r="M882" s="69"/>
      <c r="N882" s="75"/>
      <c r="O882" s="75"/>
      <c r="P882" s="75"/>
      <c r="Q882" s="75"/>
      <c r="R882" s="75"/>
      <c r="S882" s="75"/>
      <c r="T882" s="75"/>
      <c r="U882" s="75"/>
      <c r="V882" s="75"/>
      <c r="W882" s="75"/>
      <c r="X882" s="75"/>
      <c r="Y882" s="75"/>
      <c r="Z882" s="75"/>
      <c r="AA882" s="75"/>
      <c r="AB882" s="75"/>
      <c r="AC882" s="75"/>
      <c r="AD882" s="75"/>
      <c r="AE882" s="75"/>
    </row>
    <row r="883" spans="1:31" ht="16.2" thickBot="1" x14ac:dyDescent="0.35">
      <c r="A883" s="69"/>
      <c r="B883" s="162"/>
      <c r="C883" s="152"/>
      <c r="D883" s="69"/>
      <c r="E883" s="69"/>
      <c r="F883" s="69"/>
      <c r="G883" s="69"/>
      <c r="H883" s="69"/>
      <c r="I883" s="69"/>
      <c r="J883" s="69"/>
      <c r="K883" s="69"/>
      <c r="L883" s="69"/>
      <c r="M883" s="69"/>
      <c r="N883" s="75"/>
      <c r="O883" s="75"/>
      <c r="P883" s="75"/>
      <c r="Q883" s="75"/>
      <c r="R883" s="75"/>
      <c r="S883" s="75"/>
      <c r="T883" s="75"/>
      <c r="U883" s="75"/>
      <c r="V883" s="75"/>
      <c r="W883" s="75"/>
      <c r="X883" s="75"/>
      <c r="Y883" s="75"/>
      <c r="Z883" s="75"/>
      <c r="AA883" s="75"/>
      <c r="AB883" s="75"/>
      <c r="AC883" s="75"/>
      <c r="AD883" s="75"/>
      <c r="AE883" s="75"/>
    </row>
    <row r="884" spans="1:31" ht="16.2" thickBot="1" x14ac:dyDescent="0.35">
      <c r="A884" s="69"/>
      <c r="B884" s="162"/>
      <c r="C884" s="152"/>
      <c r="D884" s="69"/>
      <c r="E884" s="69"/>
      <c r="F884" s="69"/>
      <c r="G884" s="69"/>
      <c r="H884" s="69"/>
      <c r="I884" s="69"/>
      <c r="J884" s="69"/>
      <c r="K884" s="69"/>
      <c r="L884" s="69"/>
      <c r="M884" s="69"/>
      <c r="N884" s="75"/>
      <c r="O884" s="75"/>
      <c r="P884" s="75"/>
      <c r="Q884" s="75"/>
      <c r="R884" s="75"/>
      <c r="S884" s="75"/>
      <c r="T884" s="75"/>
      <c r="U884" s="75"/>
      <c r="V884" s="75"/>
      <c r="W884" s="75"/>
      <c r="X884" s="75"/>
      <c r="Y884" s="75"/>
      <c r="Z884" s="75"/>
      <c r="AA884" s="75"/>
      <c r="AB884" s="75"/>
      <c r="AC884" s="75"/>
      <c r="AD884" s="75"/>
      <c r="AE884" s="75"/>
    </row>
    <row r="885" spans="1:31" ht="16.2" thickBot="1" x14ac:dyDescent="0.35">
      <c r="A885" s="69"/>
      <c r="B885" s="162"/>
      <c r="C885" s="152"/>
      <c r="D885" s="69"/>
      <c r="E885" s="69"/>
      <c r="F885" s="69"/>
      <c r="G885" s="69"/>
      <c r="H885" s="69"/>
      <c r="I885" s="69"/>
      <c r="J885" s="69"/>
      <c r="K885" s="69"/>
      <c r="L885" s="69"/>
      <c r="M885" s="69"/>
      <c r="N885" s="75"/>
      <c r="O885" s="75"/>
      <c r="P885" s="75"/>
      <c r="Q885" s="75"/>
      <c r="R885" s="75"/>
      <c r="S885" s="75"/>
      <c r="T885" s="75"/>
      <c r="U885" s="75"/>
      <c r="V885" s="75"/>
      <c r="W885" s="75"/>
      <c r="X885" s="75"/>
      <c r="Y885" s="75"/>
      <c r="Z885" s="75"/>
      <c r="AA885" s="75"/>
      <c r="AB885" s="75"/>
      <c r="AC885" s="75"/>
      <c r="AD885" s="75"/>
      <c r="AE885" s="75"/>
    </row>
    <row r="886" spans="1:31" ht="16.2" thickBot="1" x14ac:dyDescent="0.35">
      <c r="A886" s="69"/>
      <c r="B886" s="162"/>
      <c r="C886" s="152"/>
      <c r="D886" s="69"/>
      <c r="E886" s="69"/>
      <c r="F886" s="69"/>
      <c r="G886" s="69"/>
      <c r="H886" s="69"/>
      <c r="I886" s="69"/>
      <c r="J886" s="69"/>
      <c r="K886" s="69"/>
      <c r="L886" s="69"/>
      <c r="M886" s="69"/>
      <c r="N886" s="75"/>
      <c r="O886" s="75"/>
      <c r="P886" s="75"/>
      <c r="Q886" s="75"/>
      <c r="R886" s="75"/>
      <c r="S886" s="75"/>
      <c r="T886" s="75"/>
      <c r="U886" s="75"/>
      <c r="V886" s="75"/>
      <c r="W886" s="75"/>
      <c r="X886" s="75"/>
      <c r="Y886" s="75"/>
      <c r="Z886" s="75"/>
      <c r="AA886" s="75"/>
      <c r="AB886" s="75"/>
      <c r="AC886" s="75"/>
      <c r="AD886" s="75"/>
      <c r="AE886" s="75"/>
    </row>
    <row r="887" spans="1:31" ht="16.2" thickBot="1" x14ac:dyDescent="0.35">
      <c r="A887" s="69"/>
      <c r="B887" s="162"/>
      <c r="C887" s="152"/>
      <c r="D887" s="69"/>
      <c r="E887" s="69"/>
      <c r="F887" s="69"/>
      <c r="G887" s="69"/>
      <c r="H887" s="69"/>
      <c r="I887" s="69"/>
      <c r="J887" s="69"/>
      <c r="K887" s="69"/>
      <c r="L887" s="69"/>
      <c r="M887" s="69"/>
      <c r="N887" s="75"/>
      <c r="O887" s="75"/>
      <c r="P887" s="75"/>
      <c r="Q887" s="75"/>
      <c r="R887" s="75"/>
      <c r="S887" s="75"/>
      <c r="T887" s="75"/>
      <c r="U887" s="75"/>
      <c r="V887" s="75"/>
      <c r="W887" s="75"/>
      <c r="X887" s="75"/>
      <c r="Y887" s="75"/>
      <c r="Z887" s="75"/>
      <c r="AA887" s="75"/>
      <c r="AB887" s="75"/>
      <c r="AC887" s="75"/>
      <c r="AD887" s="75"/>
      <c r="AE887" s="75"/>
    </row>
    <row r="888" spans="1:31" ht="16.2" thickBot="1" x14ac:dyDescent="0.35">
      <c r="A888" s="69"/>
      <c r="B888" s="162"/>
      <c r="C888" s="152"/>
      <c r="D888" s="69"/>
      <c r="E888" s="69"/>
      <c r="F888" s="69"/>
      <c r="G888" s="69"/>
      <c r="H888" s="69"/>
      <c r="I888" s="69"/>
      <c r="J888" s="69"/>
      <c r="K888" s="69"/>
      <c r="L888" s="69"/>
      <c r="M888" s="69"/>
      <c r="N888" s="75"/>
      <c r="O888" s="75"/>
      <c r="P888" s="75"/>
      <c r="Q888" s="75"/>
      <c r="R888" s="75"/>
      <c r="S888" s="75"/>
      <c r="T888" s="75"/>
      <c r="U888" s="75"/>
      <c r="V888" s="75"/>
      <c r="W888" s="75"/>
      <c r="X888" s="75"/>
      <c r="Y888" s="75"/>
      <c r="Z888" s="75"/>
      <c r="AA888" s="75"/>
      <c r="AB888" s="75"/>
      <c r="AC888" s="75"/>
      <c r="AD888" s="75"/>
      <c r="AE888" s="75"/>
    </row>
    <row r="889" spans="1:31" ht="16.2" thickBot="1" x14ac:dyDescent="0.35">
      <c r="A889" s="69"/>
      <c r="B889" s="162"/>
      <c r="C889" s="152"/>
      <c r="D889" s="69"/>
      <c r="E889" s="69"/>
      <c r="F889" s="69"/>
      <c r="G889" s="69"/>
      <c r="H889" s="69"/>
      <c r="I889" s="69"/>
      <c r="J889" s="69"/>
      <c r="K889" s="69"/>
      <c r="L889" s="69"/>
      <c r="M889" s="69"/>
      <c r="N889" s="75"/>
      <c r="O889" s="75"/>
      <c r="P889" s="75"/>
      <c r="Q889" s="75"/>
      <c r="R889" s="75"/>
      <c r="S889" s="75"/>
      <c r="T889" s="75"/>
      <c r="U889" s="75"/>
      <c r="V889" s="75"/>
      <c r="W889" s="75"/>
      <c r="X889" s="75"/>
      <c r="Y889" s="75"/>
      <c r="Z889" s="75"/>
      <c r="AA889" s="75"/>
      <c r="AB889" s="75"/>
      <c r="AC889" s="75"/>
      <c r="AD889" s="75"/>
      <c r="AE889" s="75"/>
    </row>
    <row r="890" spans="1:31" ht="16.2" thickBot="1" x14ac:dyDescent="0.35">
      <c r="A890" s="69"/>
      <c r="B890" s="162"/>
      <c r="C890" s="152"/>
      <c r="D890" s="69"/>
      <c r="E890" s="69"/>
      <c r="F890" s="69"/>
      <c r="G890" s="69"/>
      <c r="H890" s="69"/>
      <c r="I890" s="69"/>
      <c r="J890" s="69"/>
      <c r="K890" s="69"/>
      <c r="L890" s="69"/>
      <c r="M890" s="69"/>
      <c r="N890" s="75"/>
      <c r="O890" s="75"/>
      <c r="P890" s="75"/>
      <c r="Q890" s="75"/>
      <c r="R890" s="75"/>
      <c r="S890" s="75"/>
      <c r="T890" s="75"/>
      <c r="U890" s="75"/>
      <c r="V890" s="75"/>
      <c r="W890" s="75"/>
      <c r="X890" s="75"/>
      <c r="Y890" s="75"/>
      <c r="Z890" s="75"/>
      <c r="AA890" s="75"/>
      <c r="AB890" s="75"/>
      <c r="AC890" s="75"/>
      <c r="AD890" s="75"/>
      <c r="AE890" s="75"/>
    </row>
    <row r="891" spans="1:31" ht="16.2" thickBot="1" x14ac:dyDescent="0.35">
      <c r="A891" s="69"/>
      <c r="B891" s="162"/>
      <c r="C891" s="152"/>
      <c r="D891" s="69"/>
      <c r="E891" s="69"/>
      <c r="F891" s="69"/>
      <c r="G891" s="69"/>
      <c r="H891" s="69"/>
      <c r="I891" s="69"/>
      <c r="J891" s="69"/>
      <c r="K891" s="69"/>
      <c r="L891" s="69"/>
      <c r="M891" s="69"/>
      <c r="N891" s="75"/>
      <c r="O891" s="75"/>
      <c r="P891" s="75"/>
      <c r="Q891" s="75"/>
      <c r="R891" s="75"/>
      <c r="S891" s="75"/>
      <c r="T891" s="75"/>
      <c r="U891" s="75"/>
      <c r="V891" s="75"/>
      <c r="W891" s="75"/>
      <c r="X891" s="75"/>
      <c r="Y891" s="75"/>
      <c r="Z891" s="75"/>
      <c r="AA891" s="75"/>
      <c r="AB891" s="75"/>
      <c r="AC891" s="75"/>
      <c r="AD891" s="75"/>
      <c r="AE891" s="75"/>
    </row>
    <row r="892" spans="1:31" ht="16.2" thickBot="1" x14ac:dyDescent="0.35">
      <c r="A892" s="69"/>
      <c r="B892" s="162"/>
      <c r="C892" s="152"/>
      <c r="D892" s="69"/>
      <c r="E892" s="69"/>
      <c r="F892" s="69"/>
      <c r="G892" s="69"/>
      <c r="H892" s="69"/>
      <c r="I892" s="69"/>
      <c r="J892" s="69"/>
      <c r="K892" s="69"/>
      <c r="L892" s="69"/>
      <c r="M892" s="69"/>
      <c r="N892" s="75"/>
      <c r="O892" s="75"/>
      <c r="P892" s="75"/>
      <c r="Q892" s="75"/>
      <c r="R892" s="75"/>
      <c r="S892" s="75"/>
      <c r="T892" s="75"/>
      <c r="U892" s="75"/>
      <c r="V892" s="75"/>
      <c r="W892" s="75"/>
      <c r="X892" s="75"/>
      <c r="Y892" s="75"/>
      <c r="Z892" s="75"/>
      <c r="AA892" s="75"/>
      <c r="AB892" s="75"/>
      <c r="AC892" s="75"/>
      <c r="AD892" s="75"/>
      <c r="AE892" s="75"/>
    </row>
    <row r="893" spans="1:31" ht="16.2" thickBot="1" x14ac:dyDescent="0.35">
      <c r="A893" s="69"/>
      <c r="B893" s="162"/>
      <c r="C893" s="152"/>
      <c r="D893" s="69"/>
      <c r="E893" s="69"/>
      <c r="F893" s="69"/>
      <c r="G893" s="69"/>
      <c r="H893" s="69"/>
      <c r="I893" s="69"/>
      <c r="J893" s="69"/>
      <c r="K893" s="69"/>
      <c r="L893" s="69"/>
      <c r="M893" s="69"/>
      <c r="N893" s="75"/>
      <c r="O893" s="75"/>
      <c r="P893" s="75"/>
      <c r="Q893" s="75"/>
      <c r="R893" s="75"/>
      <c r="S893" s="75"/>
      <c r="T893" s="75"/>
      <c r="U893" s="75"/>
      <c r="V893" s="75"/>
      <c r="W893" s="75"/>
      <c r="X893" s="75"/>
      <c r="Y893" s="75"/>
      <c r="Z893" s="75"/>
      <c r="AA893" s="75"/>
      <c r="AB893" s="75"/>
      <c r="AC893" s="75"/>
      <c r="AD893" s="75"/>
      <c r="AE893" s="75"/>
    </row>
    <row r="894" spans="1:31" ht="16.2" thickBot="1" x14ac:dyDescent="0.35">
      <c r="A894" s="69"/>
      <c r="B894" s="162"/>
      <c r="C894" s="152"/>
      <c r="D894" s="69"/>
      <c r="E894" s="69"/>
      <c r="F894" s="69"/>
      <c r="G894" s="69"/>
      <c r="H894" s="69"/>
      <c r="I894" s="69"/>
      <c r="J894" s="69"/>
      <c r="K894" s="69"/>
      <c r="L894" s="69"/>
      <c r="M894" s="69"/>
      <c r="N894" s="75"/>
      <c r="O894" s="75"/>
      <c r="P894" s="75"/>
      <c r="Q894" s="75"/>
      <c r="R894" s="75"/>
      <c r="S894" s="75"/>
      <c r="T894" s="75"/>
      <c r="U894" s="75"/>
      <c r="V894" s="75"/>
      <c r="W894" s="75"/>
      <c r="X894" s="75"/>
      <c r="Y894" s="75"/>
      <c r="Z894" s="75"/>
      <c r="AA894" s="75"/>
      <c r="AB894" s="75"/>
      <c r="AC894" s="75"/>
      <c r="AD894" s="75"/>
      <c r="AE894" s="75"/>
    </row>
    <row r="895" spans="1:31" ht="16.2" thickBot="1" x14ac:dyDescent="0.35">
      <c r="A895" s="69"/>
      <c r="B895" s="162"/>
      <c r="C895" s="152"/>
      <c r="D895" s="69"/>
      <c r="E895" s="69"/>
      <c r="F895" s="69"/>
      <c r="G895" s="69"/>
      <c r="H895" s="69"/>
      <c r="I895" s="69"/>
      <c r="J895" s="69"/>
      <c r="K895" s="69"/>
      <c r="L895" s="69"/>
      <c r="M895" s="69"/>
      <c r="N895" s="75"/>
      <c r="O895" s="75"/>
      <c r="P895" s="75"/>
      <c r="Q895" s="75"/>
      <c r="R895" s="75"/>
      <c r="S895" s="75"/>
      <c r="T895" s="75"/>
      <c r="U895" s="75"/>
      <c r="V895" s="75"/>
      <c r="W895" s="75"/>
      <c r="X895" s="75"/>
      <c r="Y895" s="75"/>
      <c r="Z895" s="75"/>
      <c r="AA895" s="75"/>
      <c r="AB895" s="75"/>
      <c r="AC895" s="75"/>
      <c r="AD895" s="75"/>
      <c r="AE895" s="75"/>
    </row>
    <row r="896" spans="1:31" ht="16.2" thickBot="1" x14ac:dyDescent="0.35">
      <c r="A896" s="69"/>
      <c r="B896" s="162"/>
      <c r="C896" s="152"/>
      <c r="D896" s="69"/>
      <c r="E896" s="69"/>
      <c r="F896" s="69"/>
      <c r="G896" s="69"/>
      <c r="H896" s="69"/>
      <c r="I896" s="69"/>
      <c r="J896" s="69"/>
      <c r="K896" s="69"/>
      <c r="L896" s="69"/>
      <c r="M896" s="69"/>
      <c r="N896" s="75"/>
      <c r="O896" s="75"/>
      <c r="P896" s="75"/>
      <c r="Q896" s="75"/>
      <c r="R896" s="75"/>
      <c r="S896" s="75"/>
      <c r="T896" s="75"/>
      <c r="U896" s="75"/>
      <c r="V896" s="75"/>
      <c r="W896" s="75"/>
      <c r="X896" s="75"/>
      <c r="Y896" s="75"/>
      <c r="Z896" s="75"/>
      <c r="AA896" s="75"/>
      <c r="AB896" s="75"/>
      <c r="AC896" s="75"/>
      <c r="AD896" s="75"/>
      <c r="AE896" s="75"/>
    </row>
    <row r="897" spans="1:31" ht="16.2" thickBot="1" x14ac:dyDescent="0.35">
      <c r="A897" s="69"/>
      <c r="B897" s="162"/>
      <c r="C897" s="152"/>
      <c r="D897" s="69"/>
      <c r="E897" s="69"/>
      <c r="F897" s="69"/>
      <c r="G897" s="69"/>
      <c r="H897" s="69"/>
      <c r="I897" s="69"/>
      <c r="J897" s="69"/>
      <c r="K897" s="69"/>
      <c r="L897" s="69"/>
      <c r="M897" s="69"/>
      <c r="N897" s="75"/>
      <c r="O897" s="75"/>
      <c r="P897" s="75"/>
      <c r="Q897" s="75"/>
      <c r="R897" s="75"/>
      <c r="S897" s="75"/>
      <c r="T897" s="75"/>
      <c r="U897" s="75"/>
      <c r="V897" s="75"/>
      <c r="W897" s="75"/>
      <c r="X897" s="75"/>
      <c r="Y897" s="75"/>
      <c r="Z897" s="75"/>
      <c r="AA897" s="75"/>
      <c r="AB897" s="75"/>
      <c r="AC897" s="75"/>
      <c r="AD897" s="75"/>
      <c r="AE897" s="75"/>
    </row>
    <row r="898" spans="1:31" ht="16.2" thickBot="1" x14ac:dyDescent="0.35">
      <c r="A898" s="69"/>
      <c r="B898" s="162"/>
      <c r="C898" s="152"/>
      <c r="D898" s="69"/>
      <c r="E898" s="69"/>
      <c r="F898" s="69"/>
      <c r="G898" s="69"/>
      <c r="H898" s="69"/>
      <c r="I898" s="69"/>
      <c r="J898" s="69"/>
      <c r="K898" s="69"/>
      <c r="L898" s="69"/>
      <c r="M898" s="69"/>
      <c r="N898" s="75"/>
      <c r="O898" s="75"/>
      <c r="P898" s="75"/>
      <c r="Q898" s="75"/>
      <c r="R898" s="75"/>
      <c r="S898" s="75"/>
      <c r="T898" s="75"/>
      <c r="U898" s="75"/>
      <c r="V898" s="75"/>
      <c r="W898" s="75"/>
      <c r="X898" s="75"/>
      <c r="Y898" s="75"/>
      <c r="Z898" s="75"/>
      <c r="AA898" s="75"/>
      <c r="AB898" s="75"/>
      <c r="AC898" s="75"/>
      <c r="AD898" s="75"/>
      <c r="AE898" s="75"/>
    </row>
    <row r="899" spans="1:31" ht="16.2" thickBot="1" x14ac:dyDescent="0.35">
      <c r="A899" s="69"/>
      <c r="B899" s="162"/>
      <c r="C899" s="152"/>
      <c r="D899" s="69"/>
      <c r="E899" s="69"/>
      <c r="F899" s="69"/>
      <c r="G899" s="69"/>
      <c r="H899" s="69"/>
      <c r="I899" s="69"/>
      <c r="J899" s="69"/>
      <c r="K899" s="69"/>
      <c r="L899" s="69"/>
      <c r="M899" s="69"/>
      <c r="N899" s="75"/>
      <c r="O899" s="75"/>
      <c r="P899" s="75"/>
      <c r="Q899" s="75"/>
      <c r="R899" s="75"/>
      <c r="S899" s="75"/>
      <c r="T899" s="75"/>
      <c r="U899" s="75"/>
      <c r="V899" s="75"/>
      <c r="W899" s="75"/>
      <c r="X899" s="75"/>
      <c r="Y899" s="75"/>
      <c r="Z899" s="75"/>
      <c r="AA899" s="75"/>
      <c r="AB899" s="75"/>
      <c r="AC899" s="75"/>
      <c r="AD899" s="75"/>
      <c r="AE899" s="75"/>
    </row>
    <row r="900" spans="1:31" ht="16.2" thickBot="1" x14ac:dyDescent="0.35">
      <c r="A900" s="69"/>
      <c r="B900" s="162"/>
      <c r="C900" s="152"/>
      <c r="D900" s="69"/>
      <c r="E900" s="69"/>
      <c r="F900" s="69"/>
      <c r="G900" s="69"/>
      <c r="H900" s="69"/>
      <c r="I900" s="69"/>
      <c r="J900" s="69"/>
      <c r="K900" s="69"/>
      <c r="L900" s="69"/>
      <c r="M900" s="69"/>
      <c r="N900" s="75"/>
      <c r="O900" s="75"/>
      <c r="P900" s="75"/>
      <c r="Q900" s="75"/>
      <c r="R900" s="75"/>
      <c r="S900" s="75"/>
      <c r="T900" s="75"/>
      <c r="U900" s="75"/>
      <c r="V900" s="75"/>
      <c r="W900" s="75"/>
      <c r="X900" s="75"/>
      <c r="Y900" s="75"/>
      <c r="Z900" s="75"/>
      <c r="AA900" s="75"/>
      <c r="AB900" s="75"/>
      <c r="AC900" s="75"/>
      <c r="AD900" s="75"/>
      <c r="AE900" s="75"/>
    </row>
    <row r="901" spans="1:31" ht="16.2" thickBot="1" x14ac:dyDescent="0.35">
      <c r="A901" s="69"/>
      <c r="B901" s="162"/>
      <c r="C901" s="152"/>
      <c r="D901" s="69"/>
      <c r="E901" s="69"/>
      <c r="F901" s="69"/>
      <c r="G901" s="69"/>
      <c r="H901" s="69"/>
      <c r="I901" s="69"/>
      <c r="J901" s="69"/>
      <c r="K901" s="69"/>
      <c r="L901" s="69"/>
      <c r="M901" s="69"/>
      <c r="N901" s="75"/>
      <c r="O901" s="75"/>
      <c r="P901" s="75"/>
      <c r="Q901" s="75"/>
      <c r="R901" s="75"/>
      <c r="S901" s="75"/>
      <c r="T901" s="75"/>
      <c r="U901" s="75"/>
      <c r="V901" s="75"/>
      <c r="W901" s="75"/>
      <c r="X901" s="75"/>
      <c r="Y901" s="75"/>
      <c r="Z901" s="75"/>
      <c r="AA901" s="75"/>
      <c r="AB901" s="75"/>
      <c r="AC901" s="75"/>
      <c r="AD901" s="75"/>
      <c r="AE901" s="75"/>
    </row>
    <row r="902" spans="1:31" ht="16.2" thickBot="1" x14ac:dyDescent="0.35">
      <c r="A902" s="69"/>
      <c r="B902" s="162"/>
      <c r="C902" s="152"/>
      <c r="D902" s="69"/>
      <c r="E902" s="69"/>
      <c r="F902" s="69"/>
      <c r="G902" s="69"/>
      <c r="H902" s="69"/>
      <c r="I902" s="69"/>
      <c r="J902" s="69"/>
      <c r="K902" s="69"/>
      <c r="L902" s="69"/>
      <c r="M902" s="69"/>
      <c r="N902" s="75"/>
      <c r="O902" s="75"/>
      <c r="P902" s="75"/>
      <c r="Q902" s="75"/>
      <c r="R902" s="75"/>
      <c r="S902" s="75"/>
      <c r="T902" s="75"/>
      <c r="U902" s="75"/>
      <c r="V902" s="75"/>
      <c r="W902" s="75"/>
      <c r="X902" s="75"/>
      <c r="Y902" s="75"/>
      <c r="Z902" s="75"/>
      <c r="AA902" s="75"/>
      <c r="AB902" s="75"/>
      <c r="AC902" s="75"/>
      <c r="AD902" s="75"/>
      <c r="AE902" s="75"/>
    </row>
    <row r="903" spans="1:31" ht="16.2" thickBot="1" x14ac:dyDescent="0.35">
      <c r="A903" s="69"/>
      <c r="B903" s="162"/>
      <c r="C903" s="152"/>
      <c r="D903" s="69"/>
      <c r="E903" s="69"/>
      <c r="F903" s="69"/>
      <c r="G903" s="69"/>
      <c r="H903" s="69"/>
      <c r="I903" s="69"/>
      <c r="J903" s="69"/>
      <c r="K903" s="69"/>
      <c r="L903" s="69"/>
      <c r="M903" s="69"/>
      <c r="N903" s="75"/>
      <c r="O903" s="75"/>
      <c r="P903" s="75"/>
      <c r="Q903" s="75"/>
      <c r="R903" s="75"/>
      <c r="S903" s="75"/>
      <c r="T903" s="75"/>
      <c r="U903" s="75"/>
      <c r="V903" s="75"/>
      <c r="W903" s="75"/>
      <c r="X903" s="75"/>
      <c r="Y903" s="75"/>
      <c r="Z903" s="75"/>
      <c r="AA903" s="75"/>
      <c r="AB903" s="75"/>
      <c r="AC903" s="75"/>
      <c r="AD903" s="75"/>
      <c r="AE903" s="75"/>
    </row>
    <row r="904" spans="1:31" ht="16.2" thickBot="1" x14ac:dyDescent="0.35">
      <c r="A904" s="69"/>
      <c r="B904" s="162"/>
      <c r="C904" s="152"/>
      <c r="D904" s="69"/>
      <c r="E904" s="69"/>
      <c r="F904" s="69"/>
      <c r="G904" s="69"/>
      <c r="H904" s="69"/>
      <c r="I904" s="69"/>
      <c r="J904" s="69"/>
      <c r="K904" s="69"/>
      <c r="L904" s="69"/>
      <c r="M904" s="69"/>
      <c r="N904" s="75"/>
      <c r="O904" s="75"/>
      <c r="P904" s="75"/>
      <c r="Q904" s="75"/>
      <c r="R904" s="75"/>
      <c r="S904" s="75"/>
      <c r="T904" s="75"/>
      <c r="U904" s="75"/>
      <c r="V904" s="75"/>
      <c r="W904" s="75"/>
      <c r="X904" s="75"/>
      <c r="Y904" s="75"/>
      <c r="Z904" s="75"/>
      <c r="AA904" s="75"/>
      <c r="AB904" s="75"/>
      <c r="AC904" s="75"/>
      <c r="AD904" s="75"/>
      <c r="AE904" s="75"/>
    </row>
    <row r="905" spans="1:31" ht="16.2" thickBot="1" x14ac:dyDescent="0.35">
      <c r="A905" s="69"/>
      <c r="B905" s="162"/>
      <c r="C905" s="152"/>
      <c r="D905" s="69"/>
      <c r="E905" s="69"/>
      <c r="F905" s="69"/>
      <c r="G905" s="69"/>
      <c r="H905" s="69"/>
      <c r="I905" s="69"/>
      <c r="J905" s="69"/>
      <c r="K905" s="69"/>
      <c r="L905" s="69"/>
      <c r="M905" s="69"/>
      <c r="N905" s="75"/>
      <c r="O905" s="75"/>
      <c r="P905" s="75"/>
      <c r="Q905" s="75"/>
      <c r="R905" s="75"/>
      <c r="S905" s="75"/>
      <c r="T905" s="75"/>
      <c r="U905" s="75"/>
      <c r="V905" s="75"/>
      <c r="W905" s="75"/>
      <c r="X905" s="75"/>
      <c r="Y905" s="75"/>
      <c r="Z905" s="75"/>
      <c r="AA905" s="75"/>
      <c r="AB905" s="75"/>
      <c r="AC905" s="75"/>
      <c r="AD905" s="75"/>
      <c r="AE905" s="75"/>
    </row>
    <row r="906" spans="1:31" ht="16.2" thickBot="1" x14ac:dyDescent="0.35">
      <c r="A906" s="69"/>
      <c r="B906" s="162"/>
      <c r="C906" s="152"/>
      <c r="D906" s="69"/>
      <c r="E906" s="69"/>
      <c r="F906" s="69"/>
      <c r="G906" s="69"/>
      <c r="H906" s="69"/>
      <c r="I906" s="69"/>
      <c r="J906" s="69"/>
      <c r="K906" s="69"/>
      <c r="L906" s="69"/>
      <c r="M906" s="69"/>
      <c r="N906" s="75"/>
      <c r="O906" s="75"/>
      <c r="P906" s="75"/>
      <c r="Q906" s="75"/>
      <c r="R906" s="75"/>
      <c r="S906" s="75"/>
      <c r="T906" s="75"/>
      <c r="U906" s="75"/>
      <c r="V906" s="75"/>
      <c r="W906" s="75"/>
      <c r="X906" s="75"/>
      <c r="Y906" s="75"/>
      <c r="Z906" s="75"/>
      <c r="AA906" s="75"/>
      <c r="AB906" s="75"/>
      <c r="AC906" s="75"/>
      <c r="AD906" s="75"/>
      <c r="AE906" s="75"/>
    </row>
    <row r="907" spans="1:31" ht="16.2" thickBot="1" x14ac:dyDescent="0.35">
      <c r="A907" s="69"/>
      <c r="B907" s="162"/>
      <c r="C907" s="152"/>
      <c r="D907" s="69"/>
      <c r="E907" s="69"/>
      <c r="F907" s="69"/>
      <c r="G907" s="69"/>
      <c r="H907" s="69"/>
      <c r="I907" s="69"/>
      <c r="J907" s="69"/>
      <c r="K907" s="69"/>
      <c r="L907" s="69"/>
      <c r="M907" s="69"/>
      <c r="N907" s="75"/>
      <c r="O907" s="75"/>
      <c r="P907" s="75"/>
      <c r="Q907" s="75"/>
      <c r="R907" s="75"/>
      <c r="S907" s="75"/>
      <c r="T907" s="75"/>
      <c r="U907" s="75"/>
      <c r="V907" s="75"/>
      <c r="W907" s="75"/>
      <c r="X907" s="75"/>
      <c r="Y907" s="75"/>
      <c r="Z907" s="75"/>
      <c r="AA907" s="75"/>
      <c r="AB907" s="75"/>
      <c r="AC907" s="75"/>
      <c r="AD907" s="75"/>
      <c r="AE907" s="75"/>
    </row>
    <row r="908" spans="1:31" ht="16.2" thickBot="1" x14ac:dyDescent="0.35">
      <c r="A908" s="69"/>
      <c r="B908" s="162"/>
      <c r="C908" s="152"/>
      <c r="D908" s="69"/>
      <c r="E908" s="69"/>
      <c r="F908" s="69"/>
      <c r="G908" s="69"/>
      <c r="H908" s="69"/>
      <c r="I908" s="69"/>
      <c r="J908" s="69"/>
      <c r="K908" s="69"/>
      <c r="L908" s="69"/>
      <c r="M908" s="69"/>
      <c r="N908" s="75"/>
      <c r="O908" s="75"/>
      <c r="P908" s="75"/>
      <c r="Q908" s="75"/>
      <c r="R908" s="75"/>
      <c r="S908" s="75"/>
      <c r="T908" s="75"/>
      <c r="U908" s="75"/>
      <c r="V908" s="75"/>
      <c r="W908" s="75"/>
      <c r="X908" s="75"/>
      <c r="Y908" s="75"/>
      <c r="Z908" s="75"/>
      <c r="AA908" s="75"/>
      <c r="AB908" s="75"/>
      <c r="AC908" s="75"/>
      <c r="AD908" s="75"/>
      <c r="AE908" s="75"/>
    </row>
    <row r="909" spans="1:31" ht="16.2" thickBot="1" x14ac:dyDescent="0.35">
      <c r="A909" s="69"/>
      <c r="B909" s="162"/>
      <c r="C909" s="152"/>
      <c r="D909" s="69"/>
      <c r="E909" s="69"/>
      <c r="F909" s="69"/>
      <c r="G909" s="69"/>
      <c r="H909" s="69"/>
      <c r="I909" s="69"/>
      <c r="J909" s="69"/>
      <c r="K909" s="69"/>
      <c r="L909" s="69"/>
      <c r="M909" s="69"/>
      <c r="N909" s="75"/>
      <c r="O909" s="75"/>
      <c r="P909" s="75"/>
      <c r="Q909" s="75"/>
      <c r="R909" s="75"/>
      <c r="S909" s="75"/>
      <c r="T909" s="75"/>
      <c r="U909" s="75"/>
      <c r="V909" s="75"/>
      <c r="W909" s="75"/>
      <c r="X909" s="75"/>
      <c r="Y909" s="75"/>
      <c r="Z909" s="75"/>
      <c r="AA909" s="75"/>
      <c r="AB909" s="75"/>
      <c r="AC909" s="75"/>
      <c r="AD909" s="75"/>
      <c r="AE909" s="75"/>
    </row>
    <row r="910" spans="1:31" ht="16.2" thickBot="1" x14ac:dyDescent="0.35">
      <c r="A910" s="69"/>
      <c r="B910" s="162"/>
      <c r="C910" s="152"/>
      <c r="D910" s="69"/>
      <c r="E910" s="69"/>
      <c r="F910" s="69"/>
      <c r="G910" s="69"/>
      <c r="H910" s="69"/>
      <c r="I910" s="69"/>
      <c r="J910" s="69"/>
      <c r="K910" s="69"/>
      <c r="L910" s="69"/>
      <c r="M910" s="69"/>
      <c r="N910" s="75"/>
      <c r="O910" s="75"/>
      <c r="P910" s="75"/>
      <c r="Q910" s="75"/>
      <c r="R910" s="75"/>
      <c r="S910" s="75"/>
      <c r="T910" s="75"/>
      <c r="U910" s="75"/>
      <c r="V910" s="75"/>
      <c r="W910" s="75"/>
      <c r="X910" s="75"/>
      <c r="Y910" s="75"/>
      <c r="Z910" s="75"/>
      <c r="AA910" s="75"/>
      <c r="AB910" s="75"/>
      <c r="AC910" s="75"/>
      <c r="AD910" s="75"/>
      <c r="AE910" s="75"/>
    </row>
    <row r="911" spans="1:31" ht="16.2" thickBot="1" x14ac:dyDescent="0.35">
      <c r="A911" s="69"/>
      <c r="B911" s="162"/>
      <c r="C911" s="152"/>
      <c r="D911" s="69"/>
      <c r="E911" s="69"/>
      <c r="F911" s="69"/>
      <c r="G911" s="69"/>
      <c r="H911" s="69"/>
      <c r="I911" s="69"/>
      <c r="J911" s="69"/>
      <c r="K911" s="69"/>
      <c r="L911" s="69"/>
      <c r="M911" s="69"/>
      <c r="N911" s="75"/>
      <c r="O911" s="75"/>
      <c r="P911" s="75"/>
      <c r="Q911" s="75"/>
      <c r="R911" s="75"/>
      <c r="S911" s="75"/>
      <c r="T911" s="75"/>
      <c r="U911" s="75"/>
      <c r="V911" s="75"/>
      <c r="W911" s="75"/>
      <c r="X911" s="75"/>
      <c r="Y911" s="75"/>
      <c r="Z911" s="75"/>
      <c r="AA911" s="75"/>
      <c r="AB911" s="75"/>
      <c r="AC911" s="75"/>
      <c r="AD911" s="75"/>
      <c r="AE911" s="75"/>
    </row>
    <row r="912" spans="1:31" ht="16.2" thickBot="1" x14ac:dyDescent="0.35">
      <c r="A912" s="69"/>
      <c r="B912" s="162"/>
      <c r="C912" s="152"/>
      <c r="D912" s="69"/>
      <c r="E912" s="69"/>
      <c r="F912" s="69"/>
      <c r="G912" s="69"/>
      <c r="H912" s="69"/>
      <c r="I912" s="69"/>
      <c r="J912" s="69"/>
      <c r="K912" s="69"/>
      <c r="L912" s="69"/>
      <c r="M912" s="69"/>
      <c r="N912" s="75"/>
      <c r="O912" s="75"/>
      <c r="P912" s="75"/>
      <c r="Q912" s="75"/>
      <c r="R912" s="75"/>
      <c r="S912" s="75"/>
      <c r="T912" s="75"/>
      <c r="U912" s="75"/>
      <c r="V912" s="75"/>
      <c r="W912" s="75"/>
      <c r="X912" s="75"/>
      <c r="Y912" s="75"/>
      <c r="Z912" s="75"/>
      <c r="AA912" s="75"/>
      <c r="AB912" s="75"/>
      <c r="AC912" s="75"/>
      <c r="AD912" s="75"/>
      <c r="AE912" s="75"/>
    </row>
    <row r="913" spans="1:31" ht="16.2" thickBot="1" x14ac:dyDescent="0.35">
      <c r="A913" s="69"/>
      <c r="B913" s="162"/>
      <c r="C913" s="152"/>
      <c r="D913" s="69"/>
      <c r="E913" s="69"/>
      <c r="F913" s="69"/>
      <c r="G913" s="69"/>
      <c r="H913" s="69"/>
      <c r="I913" s="69"/>
      <c r="J913" s="69"/>
      <c r="K913" s="69"/>
      <c r="L913" s="69"/>
      <c r="M913" s="69"/>
      <c r="N913" s="75"/>
      <c r="O913" s="75"/>
      <c r="P913" s="75"/>
      <c r="Q913" s="75"/>
      <c r="R913" s="75"/>
      <c r="S913" s="75"/>
      <c r="T913" s="75"/>
      <c r="U913" s="75"/>
      <c r="V913" s="75"/>
      <c r="W913" s="75"/>
      <c r="X913" s="75"/>
      <c r="Y913" s="75"/>
      <c r="Z913" s="75"/>
      <c r="AA913" s="75"/>
      <c r="AB913" s="75"/>
      <c r="AC913" s="75"/>
      <c r="AD913" s="75"/>
      <c r="AE913" s="75"/>
    </row>
    <row r="914" spans="1:31" ht="16.2" thickBot="1" x14ac:dyDescent="0.35">
      <c r="A914" s="69"/>
      <c r="B914" s="162"/>
      <c r="C914" s="152"/>
      <c r="D914" s="69"/>
      <c r="E914" s="69"/>
      <c r="F914" s="69"/>
      <c r="G914" s="69"/>
      <c r="H914" s="69"/>
      <c r="I914" s="69"/>
      <c r="J914" s="69"/>
      <c r="K914" s="69"/>
      <c r="L914" s="69"/>
      <c r="M914" s="69"/>
      <c r="N914" s="75"/>
      <c r="O914" s="75"/>
      <c r="P914" s="75"/>
      <c r="Q914" s="75"/>
      <c r="R914" s="75"/>
      <c r="S914" s="75"/>
      <c r="T914" s="75"/>
      <c r="U914" s="75"/>
      <c r="V914" s="75"/>
      <c r="W914" s="75"/>
      <c r="X914" s="75"/>
      <c r="Y914" s="75"/>
      <c r="Z914" s="75"/>
      <c r="AA914" s="75"/>
      <c r="AB914" s="75"/>
      <c r="AC914" s="75"/>
      <c r="AD914" s="75"/>
      <c r="AE914" s="75"/>
    </row>
    <row r="915" spans="1:31" ht="16.2" thickBot="1" x14ac:dyDescent="0.35">
      <c r="A915" s="69"/>
      <c r="B915" s="162"/>
      <c r="C915" s="152"/>
      <c r="D915" s="69"/>
      <c r="E915" s="69"/>
      <c r="F915" s="69"/>
      <c r="G915" s="69"/>
      <c r="H915" s="69"/>
      <c r="I915" s="69"/>
      <c r="J915" s="69"/>
      <c r="K915" s="69"/>
      <c r="L915" s="69"/>
      <c r="M915" s="69"/>
      <c r="N915" s="75"/>
      <c r="O915" s="75"/>
      <c r="P915" s="75"/>
      <c r="Q915" s="75"/>
      <c r="R915" s="75"/>
      <c r="S915" s="75"/>
      <c r="T915" s="75"/>
      <c r="U915" s="75"/>
      <c r="V915" s="75"/>
      <c r="W915" s="75"/>
      <c r="X915" s="75"/>
      <c r="Y915" s="75"/>
      <c r="Z915" s="75"/>
      <c r="AA915" s="75"/>
      <c r="AB915" s="75"/>
      <c r="AC915" s="75"/>
      <c r="AD915" s="75"/>
      <c r="AE915" s="75"/>
    </row>
    <row r="916" spans="1:31" ht="16.2" thickBot="1" x14ac:dyDescent="0.35">
      <c r="A916" s="69"/>
      <c r="B916" s="162"/>
      <c r="C916" s="152"/>
      <c r="D916" s="69"/>
      <c r="E916" s="69"/>
      <c r="F916" s="69"/>
      <c r="G916" s="69"/>
      <c r="H916" s="69"/>
      <c r="I916" s="69"/>
      <c r="J916" s="69"/>
      <c r="K916" s="69"/>
      <c r="L916" s="69"/>
      <c r="M916" s="69"/>
      <c r="N916" s="75"/>
      <c r="O916" s="75"/>
      <c r="P916" s="75"/>
      <c r="Q916" s="75"/>
      <c r="R916" s="75"/>
      <c r="S916" s="75"/>
      <c r="T916" s="75"/>
      <c r="U916" s="75"/>
      <c r="V916" s="75"/>
      <c r="W916" s="75"/>
      <c r="X916" s="75"/>
      <c r="Y916" s="75"/>
      <c r="Z916" s="75"/>
      <c r="AA916" s="75"/>
      <c r="AB916" s="75"/>
      <c r="AC916" s="75"/>
      <c r="AD916" s="75"/>
      <c r="AE916" s="75"/>
    </row>
    <row r="917" spans="1:31" ht="16.2" thickBot="1" x14ac:dyDescent="0.35">
      <c r="A917" s="69"/>
      <c r="B917" s="162"/>
      <c r="C917" s="152"/>
      <c r="D917" s="69"/>
      <c r="E917" s="69"/>
      <c r="F917" s="69"/>
      <c r="G917" s="69"/>
      <c r="H917" s="69"/>
      <c r="I917" s="69"/>
      <c r="J917" s="69"/>
      <c r="K917" s="69"/>
      <c r="L917" s="69"/>
      <c r="M917" s="69"/>
      <c r="N917" s="75"/>
      <c r="O917" s="75"/>
      <c r="P917" s="75"/>
      <c r="Q917" s="75"/>
      <c r="R917" s="75"/>
      <c r="S917" s="75"/>
      <c r="T917" s="75"/>
      <c r="U917" s="75"/>
      <c r="V917" s="75"/>
      <c r="W917" s="75"/>
      <c r="X917" s="75"/>
      <c r="Y917" s="75"/>
      <c r="Z917" s="75"/>
      <c r="AA917" s="75"/>
      <c r="AB917" s="75"/>
      <c r="AC917" s="75"/>
      <c r="AD917" s="75"/>
      <c r="AE917" s="75"/>
    </row>
    <row r="918" spans="1:31" ht="16.2" thickBot="1" x14ac:dyDescent="0.35">
      <c r="A918" s="69"/>
      <c r="B918" s="162"/>
      <c r="C918" s="152"/>
      <c r="D918" s="69"/>
      <c r="E918" s="69"/>
      <c r="F918" s="69"/>
      <c r="G918" s="69"/>
      <c r="H918" s="69"/>
      <c r="I918" s="69"/>
      <c r="J918" s="69"/>
      <c r="K918" s="69"/>
      <c r="L918" s="69"/>
      <c r="M918" s="69"/>
      <c r="N918" s="75"/>
      <c r="O918" s="75"/>
      <c r="P918" s="75"/>
      <c r="Q918" s="75"/>
      <c r="R918" s="75"/>
      <c r="S918" s="75"/>
      <c r="T918" s="75"/>
      <c r="U918" s="75"/>
      <c r="V918" s="75"/>
      <c r="W918" s="75"/>
      <c r="X918" s="75"/>
      <c r="Y918" s="75"/>
      <c r="Z918" s="75"/>
      <c r="AA918" s="75"/>
      <c r="AB918" s="75"/>
      <c r="AC918" s="75"/>
      <c r="AD918" s="75"/>
      <c r="AE918" s="75"/>
    </row>
    <row r="919" spans="1:31" ht="16.2" thickBot="1" x14ac:dyDescent="0.35">
      <c r="A919" s="69"/>
      <c r="B919" s="162"/>
      <c r="C919" s="152"/>
      <c r="D919" s="69"/>
      <c r="E919" s="69"/>
      <c r="F919" s="69"/>
      <c r="G919" s="69"/>
      <c r="H919" s="69"/>
      <c r="I919" s="69"/>
      <c r="J919" s="69"/>
      <c r="K919" s="69"/>
      <c r="L919" s="69"/>
      <c r="M919" s="69"/>
      <c r="N919" s="75"/>
      <c r="O919" s="75"/>
      <c r="P919" s="75"/>
      <c r="Q919" s="75"/>
      <c r="R919" s="75"/>
      <c r="S919" s="75"/>
      <c r="T919" s="75"/>
      <c r="U919" s="75"/>
      <c r="V919" s="75"/>
      <c r="W919" s="75"/>
      <c r="X919" s="75"/>
      <c r="Y919" s="75"/>
      <c r="Z919" s="75"/>
      <c r="AA919" s="75"/>
      <c r="AB919" s="75"/>
      <c r="AC919" s="75"/>
      <c r="AD919" s="75"/>
      <c r="AE919" s="75"/>
    </row>
    <row r="920" spans="1:31" ht="16.2" thickBot="1" x14ac:dyDescent="0.35">
      <c r="A920" s="69"/>
      <c r="B920" s="162"/>
      <c r="C920" s="152"/>
      <c r="D920" s="69"/>
      <c r="E920" s="69"/>
      <c r="F920" s="69"/>
      <c r="G920" s="69"/>
      <c r="H920" s="69"/>
      <c r="I920" s="69"/>
      <c r="J920" s="69"/>
      <c r="K920" s="69"/>
      <c r="L920" s="69"/>
      <c r="M920" s="69"/>
      <c r="N920" s="75"/>
      <c r="O920" s="75"/>
      <c r="P920" s="75"/>
      <c r="Q920" s="75"/>
      <c r="R920" s="75"/>
      <c r="S920" s="75"/>
      <c r="T920" s="75"/>
      <c r="U920" s="75"/>
      <c r="V920" s="75"/>
      <c r="W920" s="75"/>
      <c r="X920" s="75"/>
      <c r="Y920" s="75"/>
      <c r="Z920" s="75"/>
      <c r="AA920" s="75"/>
      <c r="AB920" s="75"/>
      <c r="AC920" s="75"/>
      <c r="AD920" s="75"/>
      <c r="AE920" s="75"/>
    </row>
    <row r="921" spans="1:31" ht="16.2" thickBot="1" x14ac:dyDescent="0.35">
      <c r="A921" s="69"/>
      <c r="B921" s="162"/>
      <c r="C921" s="152"/>
      <c r="D921" s="69"/>
      <c r="E921" s="69"/>
      <c r="F921" s="69"/>
      <c r="G921" s="69"/>
      <c r="H921" s="69"/>
      <c r="I921" s="69"/>
      <c r="J921" s="69"/>
      <c r="K921" s="69"/>
      <c r="L921" s="69"/>
      <c r="M921" s="69"/>
      <c r="N921" s="75"/>
      <c r="O921" s="75"/>
      <c r="P921" s="75"/>
      <c r="Q921" s="75"/>
      <c r="R921" s="75"/>
      <c r="S921" s="75"/>
      <c r="T921" s="75"/>
      <c r="U921" s="75"/>
      <c r="V921" s="75"/>
      <c r="W921" s="75"/>
      <c r="X921" s="75"/>
      <c r="Y921" s="75"/>
      <c r="Z921" s="75"/>
      <c r="AA921" s="75"/>
      <c r="AB921" s="75"/>
      <c r="AC921" s="75"/>
      <c r="AD921" s="75"/>
      <c r="AE921" s="75"/>
    </row>
    <row r="922" spans="1:31" ht="16.2" thickBot="1" x14ac:dyDescent="0.35">
      <c r="A922" s="69"/>
      <c r="B922" s="162"/>
      <c r="C922" s="152"/>
      <c r="D922" s="69"/>
      <c r="E922" s="69"/>
      <c r="F922" s="69"/>
      <c r="G922" s="69"/>
      <c r="H922" s="69"/>
      <c r="I922" s="69"/>
      <c r="J922" s="69"/>
      <c r="K922" s="69"/>
      <c r="L922" s="69"/>
      <c r="M922" s="69"/>
      <c r="N922" s="75"/>
      <c r="O922" s="75"/>
      <c r="P922" s="75"/>
      <c r="Q922" s="75"/>
      <c r="R922" s="75"/>
      <c r="S922" s="75"/>
      <c r="T922" s="75"/>
      <c r="U922" s="75"/>
      <c r="V922" s="75"/>
      <c r="W922" s="75"/>
      <c r="X922" s="75"/>
      <c r="Y922" s="75"/>
      <c r="Z922" s="75"/>
      <c r="AA922" s="75"/>
      <c r="AB922" s="75"/>
      <c r="AC922" s="75"/>
      <c r="AD922" s="75"/>
      <c r="AE922" s="75"/>
    </row>
    <row r="923" spans="1:31" ht="16.2" thickBot="1" x14ac:dyDescent="0.35">
      <c r="A923" s="69"/>
      <c r="B923" s="162"/>
      <c r="C923" s="152"/>
      <c r="D923" s="69"/>
      <c r="E923" s="69"/>
      <c r="F923" s="69"/>
      <c r="G923" s="69"/>
      <c r="H923" s="69"/>
      <c r="I923" s="69"/>
      <c r="J923" s="69"/>
      <c r="K923" s="69"/>
      <c r="L923" s="69"/>
      <c r="M923" s="69"/>
      <c r="N923" s="75"/>
      <c r="O923" s="75"/>
      <c r="P923" s="75"/>
      <c r="Q923" s="75"/>
      <c r="R923" s="75"/>
      <c r="S923" s="75"/>
      <c r="T923" s="75"/>
      <c r="U923" s="75"/>
      <c r="V923" s="75"/>
      <c r="W923" s="75"/>
      <c r="X923" s="75"/>
      <c r="Y923" s="75"/>
      <c r="Z923" s="75"/>
      <c r="AA923" s="75"/>
      <c r="AB923" s="75"/>
      <c r="AC923" s="75"/>
      <c r="AD923" s="75"/>
      <c r="AE923" s="75"/>
    </row>
    <row r="924" spans="1:31" ht="16.2" thickBot="1" x14ac:dyDescent="0.35">
      <c r="A924" s="69"/>
      <c r="B924" s="162"/>
      <c r="C924" s="152"/>
      <c r="D924" s="69"/>
      <c r="E924" s="69"/>
      <c r="F924" s="69"/>
      <c r="G924" s="69"/>
      <c r="H924" s="69"/>
      <c r="I924" s="69"/>
      <c r="J924" s="69"/>
      <c r="K924" s="69"/>
      <c r="L924" s="69"/>
      <c r="M924" s="69"/>
      <c r="N924" s="75"/>
      <c r="O924" s="75"/>
      <c r="P924" s="75"/>
      <c r="Q924" s="75"/>
      <c r="R924" s="75"/>
      <c r="S924" s="75"/>
      <c r="T924" s="75"/>
      <c r="U924" s="75"/>
      <c r="V924" s="75"/>
      <c r="W924" s="75"/>
      <c r="X924" s="75"/>
      <c r="Y924" s="75"/>
      <c r="Z924" s="75"/>
      <c r="AA924" s="75"/>
      <c r="AB924" s="75"/>
      <c r="AC924" s="75"/>
      <c r="AD924" s="75"/>
      <c r="AE924" s="75"/>
    </row>
    <row r="925" spans="1:31" ht="16.2" thickBot="1" x14ac:dyDescent="0.35">
      <c r="A925" s="69"/>
      <c r="B925" s="162"/>
      <c r="C925" s="152"/>
      <c r="D925" s="69"/>
      <c r="E925" s="69"/>
      <c r="F925" s="69"/>
      <c r="G925" s="69"/>
      <c r="H925" s="69"/>
      <c r="I925" s="69"/>
      <c r="J925" s="69"/>
      <c r="K925" s="69"/>
      <c r="L925" s="69"/>
      <c r="M925" s="69"/>
      <c r="N925" s="75"/>
      <c r="O925" s="75"/>
      <c r="P925" s="75"/>
      <c r="Q925" s="75"/>
      <c r="R925" s="75"/>
      <c r="S925" s="75"/>
      <c r="T925" s="75"/>
      <c r="U925" s="75"/>
      <c r="V925" s="75"/>
      <c r="W925" s="75"/>
      <c r="X925" s="75"/>
      <c r="Y925" s="75"/>
      <c r="Z925" s="75"/>
      <c r="AA925" s="75"/>
      <c r="AB925" s="75"/>
      <c r="AC925" s="75"/>
      <c r="AD925" s="75"/>
      <c r="AE925" s="75"/>
    </row>
    <row r="926" spans="1:31" ht="16.2" thickBot="1" x14ac:dyDescent="0.35">
      <c r="A926" s="69"/>
      <c r="B926" s="162"/>
      <c r="C926" s="152"/>
      <c r="D926" s="69"/>
      <c r="E926" s="69"/>
      <c r="F926" s="69"/>
      <c r="G926" s="69"/>
      <c r="H926" s="69"/>
      <c r="I926" s="69"/>
      <c r="J926" s="69"/>
      <c r="K926" s="69"/>
      <c r="L926" s="69"/>
      <c r="M926" s="69"/>
      <c r="N926" s="75"/>
      <c r="O926" s="75"/>
      <c r="P926" s="75"/>
      <c r="Q926" s="75"/>
      <c r="R926" s="75"/>
      <c r="S926" s="75"/>
      <c r="T926" s="75"/>
      <c r="U926" s="75"/>
      <c r="V926" s="75"/>
      <c r="W926" s="75"/>
      <c r="X926" s="75"/>
      <c r="Y926" s="75"/>
      <c r="Z926" s="75"/>
      <c r="AA926" s="75"/>
      <c r="AB926" s="75"/>
      <c r="AC926" s="75"/>
      <c r="AD926" s="75"/>
      <c r="AE926" s="75"/>
    </row>
    <row r="927" spans="1:31" ht="16.2" thickBot="1" x14ac:dyDescent="0.35">
      <c r="A927" s="69"/>
      <c r="B927" s="162"/>
      <c r="C927" s="152"/>
      <c r="D927" s="69"/>
      <c r="E927" s="69"/>
      <c r="F927" s="69"/>
      <c r="G927" s="69"/>
      <c r="H927" s="69"/>
      <c r="I927" s="69"/>
      <c r="J927" s="69"/>
      <c r="K927" s="69"/>
      <c r="L927" s="69"/>
      <c r="M927" s="69"/>
      <c r="N927" s="75"/>
      <c r="O927" s="75"/>
      <c r="P927" s="75"/>
      <c r="Q927" s="75"/>
      <c r="R927" s="75"/>
      <c r="S927" s="75"/>
      <c r="T927" s="75"/>
      <c r="U927" s="75"/>
      <c r="V927" s="75"/>
      <c r="W927" s="75"/>
      <c r="X927" s="75"/>
      <c r="Y927" s="75"/>
      <c r="Z927" s="75"/>
      <c r="AA927" s="75"/>
      <c r="AB927" s="75"/>
      <c r="AC927" s="75"/>
      <c r="AD927" s="75"/>
      <c r="AE927" s="75"/>
    </row>
    <row r="928" spans="1:31" ht="16.2" thickBot="1" x14ac:dyDescent="0.35">
      <c r="A928" s="69"/>
      <c r="B928" s="162"/>
      <c r="C928" s="152"/>
      <c r="D928" s="69"/>
      <c r="E928" s="69"/>
      <c r="F928" s="69"/>
      <c r="G928" s="69"/>
      <c r="H928" s="69"/>
      <c r="I928" s="69"/>
      <c r="J928" s="69"/>
      <c r="K928" s="69"/>
      <c r="L928" s="69"/>
      <c r="M928" s="69"/>
      <c r="N928" s="75"/>
      <c r="O928" s="75"/>
      <c r="P928" s="75"/>
      <c r="Q928" s="75"/>
      <c r="R928" s="75"/>
      <c r="S928" s="75"/>
      <c r="T928" s="75"/>
      <c r="U928" s="75"/>
      <c r="V928" s="75"/>
      <c r="W928" s="75"/>
      <c r="X928" s="75"/>
      <c r="Y928" s="75"/>
      <c r="Z928" s="75"/>
      <c r="AA928" s="75"/>
      <c r="AB928" s="75"/>
      <c r="AC928" s="75"/>
      <c r="AD928" s="75"/>
      <c r="AE928" s="75"/>
    </row>
    <row r="929" spans="1:31" ht="16.2" thickBot="1" x14ac:dyDescent="0.35">
      <c r="A929" s="69"/>
      <c r="B929" s="162"/>
      <c r="C929" s="152"/>
      <c r="D929" s="69"/>
      <c r="E929" s="69"/>
      <c r="F929" s="69"/>
      <c r="G929" s="69"/>
      <c r="H929" s="69"/>
      <c r="I929" s="69"/>
      <c r="J929" s="69"/>
      <c r="K929" s="69"/>
      <c r="L929" s="69"/>
      <c r="M929" s="69"/>
      <c r="N929" s="75"/>
      <c r="O929" s="75"/>
      <c r="P929" s="75"/>
      <c r="Q929" s="75"/>
      <c r="R929" s="75"/>
      <c r="S929" s="75"/>
      <c r="T929" s="75"/>
      <c r="U929" s="75"/>
      <c r="V929" s="75"/>
      <c r="W929" s="75"/>
      <c r="X929" s="75"/>
      <c r="Y929" s="75"/>
      <c r="Z929" s="75"/>
      <c r="AA929" s="75"/>
      <c r="AB929" s="75"/>
      <c r="AC929" s="75"/>
      <c r="AD929" s="75"/>
      <c r="AE929" s="75"/>
    </row>
    <row r="930" spans="1:31" ht="16.2" thickBot="1" x14ac:dyDescent="0.35">
      <c r="A930" s="69"/>
      <c r="B930" s="162"/>
      <c r="C930" s="152"/>
      <c r="D930" s="69"/>
      <c r="E930" s="69"/>
      <c r="F930" s="69"/>
      <c r="G930" s="69"/>
      <c r="H930" s="69"/>
      <c r="I930" s="69"/>
      <c r="J930" s="69"/>
      <c r="K930" s="69"/>
      <c r="L930" s="69"/>
      <c r="M930" s="69"/>
      <c r="N930" s="75"/>
      <c r="O930" s="75"/>
      <c r="P930" s="75"/>
      <c r="Q930" s="75"/>
      <c r="R930" s="75"/>
      <c r="S930" s="75"/>
      <c r="T930" s="75"/>
      <c r="U930" s="75"/>
      <c r="V930" s="75"/>
      <c r="W930" s="75"/>
      <c r="X930" s="75"/>
      <c r="Y930" s="75"/>
      <c r="Z930" s="75"/>
      <c r="AA930" s="75"/>
      <c r="AB930" s="75"/>
      <c r="AC930" s="75"/>
      <c r="AD930" s="75"/>
      <c r="AE930" s="75"/>
    </row>
    <row r="931" spans="1:31" ht="16.2" thickBot="1" x14ac:dyDescent="0.35">
      <c r="A931" s="69"/>
      <c r="B931" s="162"/>
      <c r="C931" s="152"/>
      <c r="D931" s="69"/>
      <c r="E931" s="69"/>
      <c r="F931" s="69"/>
      <c r="G931" s="69"/>
      <c r="H931" s="69"/>
      <c r="I931" s="69"/>
      <c r="J931" s="69"/>
      <c r="K931" s="69"/>
      <c r="L931" s="69"/>
      <c r="M931" s="69"/>
      <c r="N931" s="75"/>
      <c r="O931" s="75"/>
      <c r="P931" s="75"/>
      <c r="Q931" s="75"/>
      <c r="R931" s="75"/>
      <c r="S931" s="75"/>
      <c r="T931" s="75"/>
      <c r="U931" s="75"/>
      <c r="V931" s="75"/>
      <c r="W931" s="75"/>
      <c r="X931" s="75"/>
      <c r="Y931" s="75"/>
      <c r="Z931" s="75"/>
      <c r="AA931" s="75"/>
      <c r="AB931" s="75"/>
      <c r="AC931" s="75"/>
      <c r="AD931" s="75"/>
      <c r="AE931" s="75"/>
    </row>
    <row r="932" spans="1:31" ht="16.2" thickBot="1" x14ac:dyDescent="0.35">
      <c r="A932" s="69"/>
      <c r="B932" s="162"/>
      <c r="C932" s="152"/>
      <c r="D932" s="69"/>
      <c r="E932" s="69"/>
      <c r="F932" s="69"/>
      <c r="G932" s="69"/>
      <c r="H932" s="69"/>
      <c r="I932" s="69"/>
      <c r="J932" s="69"/>
      <c r="K932" s="69"/>
      <c r="L932" s="69"/>
      <c r="M932" s="69"/>
      <c r="N932" s="75"/>
      <c r="O932" s="75"/>
      <c r="P932" s="75"/>
      <c r="Q932" s="75"/>
      <c r="R932" s="75"/>
      <c r="S932" s="75"/>
      <c r="T932" s="75"/>
      <c r="U932" s="75"/>
      <c r="V932" s="75"/>
      <c r="W932" s="75"/>
      <c r="X932" s="75"/>
      <c r="Y932" s="75"/>
      <c r="Z932" s="75"/>
      <c r="AA932" s="75"/>
      <c r="AB932" s="75"/>
      <c r="AC932" s="75"/>
      <c r="AD932" s="75"/>
      <c r="AE932" s="75"/>
    </row>
    <row r="933" spans="1:31" ht="16.2" thickBot="1" x14ac:dyDescent="0.35">
      <c r="A933" s="69"/>
      <c r="B933" s="162"/>
      <c r="C933" s="152"/>
      <c r="D933" s="69"/>
      <c r="E933" s="69"/>
      <c r="F933" s="69"/>
      <c r="G933" s="69"/>
      <c r="H933" s="69"/>
      <c r="I933" s="69"/>
      <c r="J933" s="69"/>
      <c r="K933" s="69"/>
      <c r="L933" s="69"/>
      <c r="M933" s="69"/>
      <c r="N933" s="75"/>
      <c r="O933" s="75"/>
      <c r="P933" s="75"/>
      <c r="Q933" s="75"/>
      <c r="R933" s="75"/>
      <c r="S933" s="75"/>
      <c r="T933" s="75"/>
      <c r="U933" s="75"/>
      <c r="V933" s="75"/>
      <c r="W933" s="75"/>
      <c r="X933" s="75"/>
      <c r="Y933" s="75"/>
      <c r="Z933" s="75"/>
      <c r="AA933" s="75"/>
      <c r="AB933" s="75"/>
      <c r="AC933" s="75"/>
      <c r="AD933" s="75"/>
      <c r="AE933" s="75"/>
    </row>
    <row r="934" spans="1:31" ht="16.2" thickBot="1" x14ac:dyDescent="0.35">
      <c r="A934" s="69"/>
      <c r="B934" s="162"/>
      <c r="C934" s="152"/>
      <c r="D934" s="69"/>
      <c r="E934" s="69"/>
      <c r="F934" s="69"/>
      <c r="G934" s="69"/>
      <c r="H934" s="69"/>
      <c r="I934" s="69"/>
      <c r="J934" s="69"/>
      <c r="K934" s="69"/>
      <c r="L934" s="69"/>
      <c r="M934" s="69"/>
      <c r="N934" s="75"/>
      <c r="O934" s="75"/>
      <c r="P934" s="75"/>
      <c r="Q934" s="75"/>
      <c r="R934" s="75"/>
      <c r="S934" s="75"/>
      <c r="T934" s="75"/>
      <c r="U934" s="75"/>
      <c r="V934" s="75"/>
      <c r="W934" s="75"/>
      <c r="X934" s="75"/>
      <c r="Y934" s="75"/>
      <c r="Z934" s="75"/>
      <c r="AA934" s="75"/>
      <c r="AB934" s="75"/>
      <c r="AC934" s="75"/>
      <c r="AD934" s="75"/>
      <c r="AE934" s="75"/>
    </row>
    <row r="935" spans="1:31" ht="16.2" thickBot="1" x14ac:dyDescent="0.35">
      <c r="A935" s="69"/>
      <c r="B935" s="162"/>
      <c r="C935" s="152"/>
      <c r="D935" s="69"/>
      <c r="E935" s="69"/>
      <c r="F935" s="69"/>
      <c r="G935" s="69"/>
      <c r="H935" s="69"/>
      <c r="I935" s="69"/>
      <c r="J935" s="69"/>
      <c r="K935" s="69"/>
      <c r="L935" s="69"/>
      <c r="M935" s="69"/>
      <c r="N935" s="75"/>
      <c r="O935" s="75"/>
      <c r="P935" s="75"/>
      <c r="Q935" s="75"/>
      <c r="R935" s="75"/>
      <c r="S935" s="75"/>
      <c r="T935" s="75"/>
      <c r="U935" s="75"/>
      <c r="V935" s="75"/>
      <c r="W935" s="75"/>
      <c r="X935" s="75"/>
      <c r="Y935" s="75"/>
      <c r="Z935" s="75"/>
      <c r="AA935" s="75"/>
      <c r="AB935" s="75"/>
      <c r="AC935" s="75"/>
      <c r="AD935" s="75"/>
      <c r="AE935" s="75"/>
    </row>
    <row r="936" spans="1:31" ht="16.2" thickBot="1" x14ac:dyDescent="0.35">
      <c r="A936" s="69"/>
      <c r="B936" s="162"/>
      <c r="C936" s="152"/>
      <c r="D936" s="69"/>
      <c r="E936" s="69"/>
      <c r="F936" s="69"/>
      <c r="G936" s="69"/>
      <c r="H936" s="69"/>
      <c r="I936" s="69"/>
      <c r="J936" s="69"/>
      <c r="K936" s="69"/>
      <c r="L936" s="69"/>
      <c r="M936" s="69"/>
      <c r="N936" s="75"/>
      <c r="O936" s="75"/>
      <c r="P936" s="75"/>
      <c r="Q936" s="75"/>
      <c r="R936" s="75"/>
      <c r="S936" s="75"/>
      <c r="T936" s="75"/>
      <c r="U936" s="75"/>
      <c r="V936" s="75"/>
      <c r="W936" s="75"/>
      <c r="X936" s="75"/>
      <c r="Y936" s="75"/>
      <c r="Z936" s="75"/>
      <c r="AA936" s="75"/>
      <c r="AB936" s="75"/>
      <c r="AC936" s="75"/>
      <c r="AD936" s="75"/>
      <c r="AE936" s="75"/>
    </row>
    <row r="937" spans="1:31" ht="16.2" thickBot="1" x14ac:dyDescent="0.35">
      <c r="A937" s="69"/>
      <c r="B937" s="162"/>
      <c r="C937" s="152"/>
      <c r="D937" s="69"/>
      <c r="E937" s="69"/>
      <c r="F937" s="69"/>
      <c r="G937" s="69"/>
      <c r="H937" s="69"/>
      <c r="I937" s="69"/>
      <c r="J937" s="69"/>
      <c r="K937" s="69"/>
      <c r="L937" s="69"/>
      <c r="M937" s="69"/>
      <c r="N937" s="75"/>
      <c r="O937" s="75"/>
      <c r="P937" s="75"/>
      <c r="Q937" s="75"/>
      <c r="R937" s="75"/>
      <c r="S937" s="75"/>
      <c r="T937" s="75"/>
      <c r="U937" s="75"/>
      <c r="V937" s="75"/>
      <c r="W937" s="75"/>
      <c r="X937" s="75"/>
      <c r="Y937" s="75"/>
      <c r="Z937" s="75"/>
      <c r="AA937" s="75"/>
      <c r="AB937" s="75"/>
      <c r="AC937" s="75"/>
      <c r="AD937" s="75"/>
      <c r="AE937" s="75"/>
    </row>
    <row r="938" spans="1:31" ht="16.2" thickBot="1" x14ac:dyDescent="0.35">
      <c r="A938" s="69"/>
      <c r="B938" s="162"/>
      <c r="C938" s="152"/>
      <c r="D938" s="69"/>
      <c r="E938" s="69"/>
      <c r="F938" s="69"/>
      <c r="G938" s="69"/>
      <c r="H938" s="69"/>
      <c r="I938" s="69"/>
      <c r="J938" s="69"/>
      <c r="K938" s="69"/>
      <c r="L938" s="69"/>
      <c r="M938" s="69"/>
      <c r="N938" s="75"/>
      <c r="O938" s="75"/>
      <c r="P938" s="75"/>
      <c r="Q938" s="75"/>
      <c r="R938" s="75"/>
      <c r="S938" s="75"/>
      <c r="T938" s="75"/>
      <c r="U938" s="75"/>
      <c r="V938" s="75"/>
      <c r="W938" s="75"/>
      <c r="X938" s="75"/>
      <c r="Y938" s="75"/>
      <c r="Z938" s="75"/>
      <c r="AA938" s="75"/>
      <c r="AB938" s="75"/>
      <c r="AC938" s="75"/>
      <c r="AD938" s="75"/>
      <c r="AE938" s="75"/>
    </row>
    <row r="939" spans="1:31" ht="16.2" thickBot="1" x14ac:dyDescent="0.35">
      <c r="A939" s="69"/>
      <c r="B939" s="162"/>
      <c r="C939" s="152"/>
      <c r="D939" s="69"/>
      <c r="E939" s="69"/>
      <c r="F939" s="69"/>
      <c r="G939" s="69"/>
      <c r="H939" s="69"/>
      <c r="I939" s="69"/>
      <c r="J939" s="69"/>
      <c r="K939" s="69"/>
      <c r="L939" s="69"/>
      <c r="M939" s="69"/>
      <c r="N939" s="75"/>
      <c r="O939" s="75"/>
      <c r="P939" s="75"/>
      <c r="Q939" s="75"/>
      <c r="R939" s="75"/>
      <c r="S939" s="75"/>
      <c r="T939" s="75"/>
      <c r="U939" s="75"/>
      <c r="V939" s="75"/>
      <c r="W939" s="75"/>
      <c r="X939" s="75"/>
      <c r="Y939" s="75"/>
      <c r="Z939" s="75"/>
      <c r="AA939" s="75"/>
      <c r="AB939" s="75"/>
      <c r="AC939" s="75"/>
      <c r="AD939" s="75"/>
      <c r="AE939" s="75"/>
    </row>
    <row r="940" spans="1:31" ht="16.2" thickBot="1" x14ac:dyDescent="0.35">
      <c r="A940" s="69"/>
      <c r="B940" s="162"/>
      <c r="C940" s="152"/>
      <c r="D940" s="69"/>
      <c r="E940" s="69"/>
      <c r="F940" s="69"/>
      <c r="G940" s="69"/>
      <c r="H940" s="69"/>
      <c r="I940" s="69"/>
      <c r="J940" s="69"/>
      <c r="K940" s="69"/>
      <c r="L940" s="69"/>
      <c r="M940" s="69"/>
      <c r="N940" s="75"/>
      <c r="O940" s="75"/>
      <c r="P940" s="75"/>
      <c r="Q940" s="75"/>
      <c r="R940" s="75"/>
      <c r="S940" s="75"/>
      <c r="T940" s="75"/>
      <c r="U940" s="75"/>
      <c r="V940" s="75"/>
      <c r="W940" s="75"/>
      <c r="X940" s="75"/>
      <c r="Y940" s="75"/>
      <c r="Z940" s="75"/>
      <c r="AA940" s="75"/>
      <c r="AB940" s="75"/>
      <c r="AC940" s="75"/>
      <c r="AD940" s="75"/>
      <c r="AE940" s="75"/>
    </row>
    <row r="941" spans="1:31" ht="16.2" thickBot="1" x14ac:dyDescent="0.35">
      <c r="A941" s="69"/>
      <c r="B941" s="162"/>
      <c r="C941" s="152"/>
      <c r="D941" s="69"/>
      <c r="E941" s="69"/>
      <c r="F941" s="69"/>
      <c r="G941" s="69"/>
      <c r="H941" s="69"/>
      <c r="I941" s="69"/>
      <c r="J941" s="69"/>
      <c r="K941" s="69"/>
      <c r="L941" s="69"/>
      <c r="M941" s="69"/>
      <c r="N941" s="75"/>
      <c r="O941" s="75"/>
      <c r="P941" s="75"/>
      <c r="Q941" s="75"/>
      <c r="R941" s="75"/>
      <c r="S941" s="75"/>
      <c r="T941" s="75"/>
      <c r="U941" s="75"/>
      <c r="V941" s="75"/>
      <c r="W941" s="75"/>
      <c r="X941" s="75"/>
      <c r="Y941" s="75"/>
      <c r="Z941" s="75"/>
      <c r="AA941" s="75"/>
      <c r="AB941" s="75"/>
      <c r="AC941" s="75"/>
      <c r="AD941" s="75"/>
      <c r="AE941" s="75"/>
    </row>
    <row r="942" spans="1:31" ht="16.2" thickBot="1" x14ac:dyDescent="0.35">
      <c r="A942" s="69"/>
      <c r="B942" s="162"/>
      <c r="C942" s="152"/>
      <c r="D942" s="69"/>
      <c r="E942" s="69"/>
      <c r="F942" s="69"/>
      <c r="G942" s="69"/>
      <c r="H942" s="69"/>
      <c r="I942" s="69"/>
      <c r="J942" s="69"/>
      <c r="K942" s="69"/>
      <c r="L942" s="69"/>
      <c r="M942" s="69"/>
      <c r="N942" s="75"/>
      <c r="O942" s="75"/>
      <c r="P942" s="75"/>
      <c r="Q942" s="75"/>
      <c r="R942" s="75"/>
      <c r="S942" s="75"/>
      <c r="T942" s="75"/>
      <c r="U942" s="75"/>
      <c r="V942" s="75"/>
      <c r="W942" s="75"/>
      <c r="X942" s="75"/>
      <c r="Y942" s="75"/>
      <c r="Z942" s="75"/>
      <c r="AA942" s="75"/>
      <c r="AB942" s="75"/>
      <c r="AC942" s="75"/>
      <c r="AD942" s="75"/>
      <c r="AE942" s="75"/>
    </row>
    <row r="943" spans="1:31" ht="16.2" thickBot="1" x14ac:dyDescent="0.35">
      <c r="A943" s="69"/>
      <c r="B943" s="162"/>
      <c r="C943" s="152"/>
      <c r="D943" s="69"/>
      <c r="E943" s="69"/>
      <c r="F943" s="69"/>
      <c r="G943" s="69"/>
      <c r="H943" s="69"/>
      <c r="I943" s="69"/>
      <c r="J943" s="69"/>
      <c r="K943" s="69"/>
      <c r="L943" s="69"/>
      <c r="M943" s="69"/>
      <c r="N943" s="75"/>
      <c r="O943" s="75"/>
      <c r="P943" s="75"/>
      <c r="Q943" s="75"/>
      <c r="R943" s="75"/>
      <c r="S943" s="75"/>
      <c r="T943" s="75"/>
      <c r="U943" s="75"/>
      <c r="V943" s="75"/>
      <c r="W943" s="75"/>
      <c r="X943" s="75"/>
      <c r="Y943" s="75"/>
      <c r="Z943" s="75"/>
      <c r="AA943" s="75"/>
      <c r="AB943" s="75"/>
      <c r="AC943" s="75"/>
      <c r="AD943" s="75"/>
      <c r="AE943" s="75"/>
    </row>
    <row r="944" spans="1:31" ht="16.2" thickBot="1" x14ac:dyDescent="0.35">
      <c r="A944" s="69"/>
      <c r="B944" s="162"/>
      <c r="C944" s="152"/>
      <c r="D944" s="69"/>
      <c r="E944" s="69"/>
      <c r="F944" s="69"/>
      <c r="G944" s="69"/>
      <c r="H944" s="69"/>
      <c r="I944" s="69"/>
      <c r="J944" s="69"/>
      <c r="K944" s="69"/>
      <c r="L944" s="69"/>
      <c r="M944" s="69"/>
      <c r="N944" s="75"/>
      <c r="O944" s="75"/>
      <c r="P944" s="75"/>
      <c r="Q944" s="75"/>
      <c r="R944" s="75"/>
      <c r="S944" s="75"/>
      <c r="T944" s="75"/>
      <c r="U944" s="75"/>
      <c r="V944" s="75"/>
      <c r="W944" s="75"/>
      <c r="X944" s="75"/>
      <c r="Y944" s="75"/>
      <c r="Z944" s="75"/>
      <c r="AA944" s="75"/>
      <c r="AB944" s="75"/>
      <c r="AC944" s="75"/>
      <c r="AD944" s="75"/>
      <c r="AE944" s="75"/>
    </row>
    <row r="945" spans="1:31" ht="16.2" thickBot="1" x14ac:dyDescent="0.35">
      <c r="A945" s="69"/>
      <c r="B945" s="162"/>
      <c r="C945" s="152"/>
      <c r="D945" s="69"/>
      <c r="E945" s="69"/>
      <c r="F945" s="69"/>
      <c r="G945" s="69"/>
      <c r="H945" s="69"/>
      <c r="I945" s="69"/>
      <c r="J945" s="69"/>
      <c r="K945" s="69"/>
      <c r="L945" s="69"/>
      <c r="M945" s="69"/>
      <c r="N945" s="75"/>
      <c r="O945" s="75"/>
      <c r="P945" s="75"/>
      <c r="Q945" s="75"/>
      <c r="R945" s="75"/>
      <c r="S945" s="75"/>
      <c r="T945" s="75"/>
      <c r="U945" s="75"/>
      <c r="V945" s="75"/>
      <c r="W945" s="75"/>
      <c r="X945" s="75"/>
      <c r="Y945" s="75"/>
      <c r="Z945" s="75"/>
      <c r="AA945" s="75"/>
      <c r="AB945" s="75"/>
      <c r="AC945" s="75"/>
      <c r="AD945" s="75"/>
      <c r="AE945" s="75"/>
    </row>
    <row r="946" spans="1:31" ht="16.2" thickBot="1" x14ac:dyDescent="0.35">
      <c r="A946" s="69"/>
      <c r="B946" s="162"/>
      <c r="C946" s="152"/>
      <c r="D946" s="69"/>
      <c r="E946" s="69"/>
      <c r="F946" s="69"/>
      <c r="G946" s="69"/>
      <c r="H946" s="69"/>
      <c r="I946" s="69"/>
      <c r="J946" s="69"/>
      <c r="K946" s="69"/>
      <c r="L946" s="69"/>
      <c r="M946" s="69"/>
      <c r="N946" s="75"/>
      <c r="O946" s="75"/>
      <c r="P946" s="75"/>
      <c r="Q946" s="75"/>
      <c r="R946" s="75"/>
      <c r="S946" s="75"/>
      <c r="T946" s="75"/>
      <c r="U946" s="75"/>
      <c r="V946" s="75"/>
      <c r="W946" s="75"/>
      <c r="X946" s="75"/>
      <c r="Y946" s="75"/>
      <c r="Z946" s="75"/>
      <c r="AA946" s="75"/>
      <c r="AB946" s="75"/>
      <c r="AC946" s="75"/>
      <c r="AD946" s="75"/>
      <c r="AE946" s="75"/>
    </row>
    <row r="947" spans="1:31" ht="16.2" thickBot="1" x14ac:dyDescent="0.35">
      <c r="A947" s="69"/>
      <c r="B947" s="162"/>
      <c r="C947" s="152"/>
      <c r="D947" s="69"/>
      <c r="E947" s="69"/>
      <c r="F947" s="69"/>
      <c r="G947" s="69"/>
      <c r="H947" s="69"/>
      <c r="I947" s="69"/>
      <c r="J947" s="69"/>
      <c r="K947" s="69"/>
      <c r="L947" s="69"/>
      <c r="M947" s="69"/>
      <c r="N947" s="75"/>
      <c r="O947" s="75"/>
      <c r="P947" s="75"/>
      <c r="Q947" s="75"/>
      <c r="R947" s="75"/>
      <c r="S947" s="75"/>
      <c r="T947" s="75"/>
      <c r="U947" s="75"/>
      <c r="V947" s="75"/>
      <c r="W947" s="75"/>
      <c r="X947" s="75"/>
      <c r="Y947" s="75"/>
      <c r="Z947" s="75"/>
      <c r="AA947" s="75"/>
      <c r="AB947" s="75"/>
      <c r="AC947" s="75"/>
      <c r="AD947" s="75"/>
      <c r="AE947" s="75"/>
    </row>
    <row r="948" spans="1:31" ht="16.2" thickBot="1" x14ac:dyDescent="0.35">
      <c r="A948" s="69"/>
      <c r="B948" s="162"/>
      <c r="C948" s="152"/>
      <c r="D948" s="69"/>
      <c r="E948" s="69"/>
      <c r="F948" s="69"/>
      <c r="G948" s="69"/>
      <c r="H948" s="69"/>
      <c r="I948" s="69"/>
      <c r="J948" s="69"/>
      <c r="K948" s="69"/>
      <c r="L948" s="69"/>
      <c r="M948" s="69"/>
      <c r="N948" s="75"/>
      <c r="O948" s="75"/>
      <c r="P948" s="75"/>
      <c r="Q948" s="75"/>
      <c r="R948" s="75"/>
      <c r="S948" s="75"/>
      <c r="T948" s="75"/>
      <c r="U948" s="75"/>
      <c r="V948" s="75"/>
      <c r="W948" s="75"/>
      <c r="X948" s="75"/>
      <c r="Y948" s="75"/>
      <c r="Z948" s="75"/>
      <c r="AA948" s="75"/>
      <c r="AB948" s="75"/>
      <c r="AC948" s="75"/>
      <c r="AD948" s="75"/>
      <c r="AE948" s="75"/>
    </row>
    <row r="949" spans="1:31" ht="16.2" thickBot="1" x14ac:dyDescent="0.35">
      <c r="A949" s="69"/>
      <c r="B949" s="162"/>
      <c r="C949" s="152"/>
      <c r="D949" s="69"/>
      <c r="E949" s="69"/>
      <c r="F949" s="69"/>
      <c r="G949" s="69"/>
      <c r="H949" s="69"/>
      <c r="I949" s="69"/>
      <c r="J949" s="69"/>
      <c r="K949" s="69"/>
      <c r="L949" s="69"/>
      <c r="M949" s="69"/>
      <c r="N949" s="75"/>
      <c r="O949" s="75"/>
      <c r="P949" s="75"/>
      <c r="Q949" s="75"/>
      <c r="R949" s="75"/>
      <c r="S949" s="75"/>
      <c r="T949" s="75"/>
      <c r="U949" s="75"/>
      <c r="V949" s="75"/>
      <c r="W949" s="75"/>
      <c r="X949" s="75"/>
      <c r="Y949" s="75"/>
      <c r="Z949" s="75"/>
      <c r="AA949" s="75"/>
      <c r="AB949" s="75"/>
      <c r="AC949" s="75"/>
      <c r="AD949" s="75"/>
      <c r="AE949" s="75"/>
    </row>
    <row r="950" spans="1:31" ht="16.2" thickBot="1" x14ac:dyDescent="0.35">
      <c r="A950" s="69"/>
      <c r="B950" s="162"/>
      <c r="C950" s="152"/>
      <c r="D950" s="69"/>
      <c r="E950" s="69"/>
      <c r="F950" s="69"/>
      <c r="G950" s="69"/>
      <c r="H950" s="69"/>
      <c r="I950" s="69"/>
      <c r="J950" s="69"/>
      <c r="K950" s="69"/>
      <c r="L950" s="69"/>
      <c r="M950" s="69"/>
      <c r="N950" s="75"/>
      <c r="O950" s="75"/>
      <c r="P950" s="75"/>
      <c r="Q950" s="75"/>
      <c r="R950" s="75"/>
      <c r="S950" s="75"/>
      <c r="T950" s="75"/>
      <c r="U950" s="75"/>
      <c r="V950" s="75"/>
      <c r="W950" s="75"/>
      <c r="X950" s="75"/>
      <c r="Y950" s="75"/>
      <c r="Z950" s="75"/>
      <c r="AA950" s="75"/>
      <c r="AB950" s="75"/>
      <c r="AC950" s="75"/>
      <c r="AD950" s="75"/>
      <c r="AE950" s="75"/>
    </row>
    <row r="951" spans="1:31" ht="16.2" thickBot="1" x14ac:dyDescent="0.35">
      <c r="A951" s="69"/>
      <c r="B951" s="162"/>
      <c r="C951" s="152"/>
      <c r="D951" s="69"/>
      <c r="E951" s="69"/>
      <c r="F951" s="69"/>
      <c r="G951" s="69"/>
      <c r="H951" s="69"/>
      <c r="I951" s="69"/>
      <c r="J951" s="69"/>
      <c r="K951" s="69"/>
      <c r="L951" s="69"/>
      <c r="M951" s="69"/>
      <c r="N951" s="75"/>
      <c r="O951" s="75"/>
      <c r="P951" s="75"/>
      <c r="Q951" s="75"/>
      <c r="R951" s="75"/>
      <c r="S951" s="75"/>
      <c r="T951" s="75"/>
      <c r="U951" s="75"/>
      <c r="V951" s="75"/>
      <c r="W951" s="75"/>
      <c r="X951" s="75"/>
      <c r="Y951" s="75"/>
      <c r="Z951" s="75"/>
      <c r="AA951" s="75"/>
      <c r="AB951" s="75"/>
      <c r="AC951" s="75"/>
      <c r="AD951" s="75"/>
      <c r="AE951" s="75"/>
    </row>
    <row r="952" spans="1:31" ht="16.2" thickBot="1" x14ac:dyDescent="0.35">
      <c r="A952" s="69"/>
      <c r="B952" s="162"/>
      <c r="C952" s="152"/>
      <c r="D952" s="69"/>
      <c r="E952" s="69"/>
      <c r="F952" s="69"/>
      <c r="G952" s="69"/>
      <c r="H952" s="69"/>
      <c r="I952" s="69"/>
      <c r="J952" s="69"/>
      <c r="K952" s="69"/>
      <c r="L952" s="69"/>
      <c r="M952" s="69"/>
      <c r="N952" s="75"/>
      <c r="O952" s="75"/>
      <c r="P952" s="75"/>
      <c r="Q952" s="75"/>
      <c r="R952" s="75"/>
      <c r="S952" s="75"/>
      <c r="T952" s="75"/>
      <c r="U952" s="75"/>
      <c r="V952" s="75"/>
      <c r="W952" s="75"/>
      <c r="X952" s="75"/>
      <c r="Y952" s="75"/>
      <c r="Z952" s="75"/>
      <c r="AA952" s="75"/>
      <c r="AB952" s="75"/>
      <c r="AC952" s="75"/>
      <c r="AD952" s="75"/>
      <c r="AE952" s="75"/>
    </row>
    <row r="953" spans="1:31" ht="16.2" thickBot="1" x14ac:dyDescent="0.35">
      <c r="A953" s="69"/>
      <c r="B953" s="162"/>
      <c r="C953" s="152"/>
      <c r="D953" s="69"/>
      <c r="E953" s="69"/>
      <c r="F953" s="69"/>
      <c r="G953" s="69"/>
      <c r="H953" s="69"/>
      <c r="I953" s="69"/>
      <c r="J953" s="69"/>
      <c r="K953" s="69"/>
      <c r="L953" s="69"/>
      <c r="M953" s="69"/>
      <c r="N953" s="75"/>
      <c r="O953" s="75"/>
      <c r="P953" s="75"/>
      <c r="Q953" s="75"/>
      <c r="R953" s="75"/>
      <c r="S953" s="75"/>
      <c r="T953" s="75"/>
      <c r="U953" s="75"/>
      <c r="V953" s="75"/>
      <c r="W953" s="75"/>
      <c r="X953" s="75"/>
      <c r="Y953" s="75"/>
      <c r="Z953" s="75"/>
      <c r="AA953" s="75"/>
      <c r="AB953" s="75"/>
      <c r="AC953" s="75"/>
      <c r="AD953" s="75"/>
      <c r="AE953" s="75"/>
    </row>
    <row r="954" spans="1:31" ht="16.2" thickBot="1" x14ac:dyDescent="0.35">
      <c r="A954" s="69"/>
      <c r="B954" s="162"/>
      <c r="C954" s="152"/>
      <c r="D954" s="69"/>
      <c r="E954" s="69"/>
      <c r="F954" s="69"/>
      <c r="G954" s="69"/>
      <c r="H954" s="69"/>
      <c r="I954" s="69"/>
      <c r="J954" s="69"/>
      <c r="K954" s="69"/>
      <c r="L954" s="69"/>
      <c r="M954" s="69"/>
      <c r="N954" s="75"/>
      <c r="O954" s="75"/>
      <c r="P954" s="75"/>
      <c r="Q954" s="75"/>
      <c r="R954" s="75"/>
      <c r="S954" s="75"/>
      <c r="T954" s="75"/>
      <c r="U954" s="75"/>
      <c r="V954" s="75"/>
      <c r="W954" s="75"/>
      <c r="X954" s="75"/>
      <c r="Y954" s="75"/>
      <c r="Z954" s="75"/>
      <c r="AA954" s="75"/>
      <c r="AB954" s="75"/>
      <c r="AC954" s="75"/>
      <c r="AD954" s="75"/>
      <c r="AE954" s="75"/>
    </row>
    <row r="955" spans="1:31" ht="16.2" thickBot="1" x14ac:dyDescent="0.35">
      <c r="A955" s="69"/>
      <c r="B955" s="162"/>
      <c r="C955" s="152"/>
      <c r="D955" s="69"/>
      <c r="E955" s="69"/>
      <c r="F955" s="69"/>
      <c r="G955" s="69"/>
      <c r="H955" s="69"/>
      <c r="I955" s="69"/>
      <c r="J955" s="69"/>
      <c r="K955" s="69"/>
      <c r="L955" s="69"/>
      <c r="M955" s="69"/>
      <c r="N955" s="75"/>
      <c r="O955" s="75"/>
      <c r="P955" s="75"/>
      <c r="Q955" s="75"/>
      <c r="R955" s="75"/>
      <c r="S955" s="75"/>
      <c r="T955" s="75"/>
      <c r="U955" s="75"/>
      <c r="V955" s="75"/>
      <c r="W955" s="75"/>
      <c r="X955" s="75"/>
      <c r="Y955" s="75"/>
      <c r="Z955" s="75"/>
      <c r="AA955" s="75"/>
      <c r="AB955" s="75"/>
      <c r="AC955" s="75"/>
      <c r="AD955" s="75"/>
      <c r="AE955" s="75"/>
    </row>
    <row r="956" spans="1:31" ht="16.2" thickBot="1" x14ac:dyDescent="0.35">
      <c r="A956" s="69"/>
      <c r="B956" s="162"/>
      <c r="C956" s="152"/>
      <c r="D956" s="69"/>
      <c r="E956" s="69"/>
      <c r="F956" s="69"/>
      <c r="G956" s="69"/>
      <c r="H956" s="69"/>
      <c r="I956" s="69"/>
      <c r="J956" s="69"/>
      <c r="K956" s="69"/>
      <c r="L956" s="69"/>
      <c r="M956" s="69"/>
      <c r="N956" s="75"/>
      <c r="O956" s="75"/>
      <c r="P956" s="75"/>
      <c r="Q956" s="75"/>
      <c r="R956" s="75"/>
      <c r="S956" s="75"/>
      <c r="T956" s="75"/>
      <c r="U956" s="75"/>
      <c r="V956" s="75"/>
      <c r="W956" s="75"/>
      <c r="X956" s="75"/>
      <c r="Y956" s="75"/>
      <c r="Z956" s="75"/>
      <c r="AA956" s="75"/>
      <c r="AB956" s="75"/>
      <c r="AC956" s="75"/>
      <c r="AD956" s="75"/>
      <c r="AE956" s="75"/>
    </row>
    <row r="957" spans="1:31" ht="16.2" thickBot="1" x14ac:dyDescent="0.35">
      <c r="A957" s="69"/>
      <c r="B957" s="162"/>
      <c r="C957" s="152"/>
      <c r="D957" s="69"/>
      <c r="E957" s="69"/>
      <c r="F957" s="69"/>
      <c r="G957" s="69"/>
      <c r="H957" s="69"/>
      <c r="I957" s="69"/>
      <c r="J957" s="69"/>
      <c r="K957" s="69"/>
      <c r="L957" s="69"/>
      <c r="M957" s="69"/>
      <c r="N957" s="75"/>
      <c r="O957" s="75"/>
      <c r="P957" s="75"/>
      <c r="Q957" s="75"/>
      <c r="R957" s="75"/>
      <c r="S957" s="75"/>
      <c r="T957" s="75"/>
      <c r="U957" s="75"/>
      <c r="V957" s="75"/>
      <c r="W957" s="75"/>
      <c r="X957" s="75"/>
      <c r="Y957" s="75"/>
      <c r="Z957" s="75"/>
      <c r="AA957" s="75"/>
      <c r="AB957" s="75"/>
      <c r="AC957" s="75"/>
      <c r="AD957" s="75"/>
      <c r="AE957" s="75"/>
    </row>
    <row r="958" spans="1:31" ht="16.2" thickBot="1" x14ac:dyDescent="0.35">
      <c r="A958" s="69"/>
      <c r="B958" s="162"/>
      <c r="C958" s="152"/>
      <c r="D958" s="69"/>
      <c r="E958" s="69"/>
      <c r="F958" s="69"/>
      <c r="G958" s="69"/>
      <c r="H958" s="69"/>
      <c r="I958" s="69"/>
      <c r="J958" s="69"/>
      <c r="K958" s="69"/>
      <c r="L958" s="69"/>
      <c r="M958" s="69"/>
      <c r="N958" s="75"/>
      <c r="O958" s="75"/>
      <c r="P958" s="75"/>
      <c r="Q958" s="75"/>
      <c r="R958" s="75"/>
      <c r="S958" s="75"/>
      <c r="T958" s="75"/>
      <c r="U958" s="75"/>
      <c r="V958" s="75"/>
      <c r="W958" s="75"/>
      <c r="X958" s="75"/>
      <c r="Y958" s="75"/>
      <c r="Z958" s="75"/>
      <c r="AA958" s="75"/>
      <c r="AB958" s="75"/>
      <c r="AC958" s="75"/>
      <c r="AD958" s="75"/>
      <c r="AE958" s="75"/>
    </row>
    <row r="959" spans="1:31" ht="16.2" thickBot="1" x14ac:dyDescent="0.35">
      <c r="A959" s="69"/>
      <c r="B959" s="162"/>
      <c r="C959" s="152"/>
      <c r="D959" s="69"/>
      <c r="E959" s="69"/>
      <c r="F959" s="69"/>
      <c r="G959" s="69"/>
      <c r="H959" s="69"/>
      <c r="I959" s="69"/>
      <c r="J959" s="69"/>
      <c r="K959" s="69"/>
      <c r="L959" s="69"/>
      <c r="M959" s="69"/>
      <c r="N959" s="75"/>
      <c r="O959" s="75"/>
      <c r="P959" s="75"/>
      <c r="Q959" s="75"/>
      <c r="R959" s="75"/>
      <c r="S959" s="75"/>
      <c r="T959" s="75"/>
      <c r="U959" s="75"/>
      <c r="V959" s="75"/>
      <c r="W959" s="75"/>
      <c r="X959" s="75"/>
      <c r="Y959" s="75"/>
      <c r="Z959" s="75"/>
      <c r="AA959" s="75"/>
      <c r="AB959" s="75"/>
      <c r="AC959" s="75"/>
      <c r="AD959" s="75"/>
      <c r="AE959" s="75"/>
    </row>
    <row r="960" spans="1:31" ht="16.2" thickBot="1" x14ac:dyDescent="0.35">
      <c r="A960" s="69"/>
      <c r="B960" s="162"/>
      <c r="C960" s="152"/>
      <c r="D960" s="69"/>
      <c r="E960" s="69"/>
      <c r="F960" s="69"/>
      <c r="G960" s="69"/>
      <c r="H960" s="69"/>
      <c r="I960" s="69"/>
      <c r="J960" s="69"/>
      <c r="K960" s="69"/>
      <c r="L960" s="69"/>
      <c r="M960" s="69"/>
      <c r="N960" s="75"/>
      <c r="O960" s="75"/>
      <c r="P960" s="75"/>
      <c r="Q960" s="75"/>
      <c r="R960" s="75"/>
      <c r="S960" s="75"/>
      <c r="T960" s="75"/>
      <c r="U960" s="75"/>
      <c r="V960" s="75"/>
      <c r="W960" s="75"/>
      <c r="X960" s="75"/>
      <c r="Y960" s="75"/>
      <c r="Z960" s="75"/>
      <c r="AA960" s="75"/>
      <c r="AB960" s="75"/>
      <c r="AC960" s="75"/>
      <c r="AD960" s="75"/>
      <c r="AE960" s="75"/>
    </row>
    <row r="961" spans="1:31" ht="16.2" thickBot="1" x14ac:dyDescent="0.35">
      <c r="A961" s="69"/>
      <c r="B961" s="162"/>
      <c r="C961" s="152"/>
      <c r="D961" s="69"/>
      <c r="E961" s="69"/>
      <c r="F961" s="69"/>
      <c r="G961" s="69"/>
      <c r="H961" s="69"/>
      <c r="I961" s="69"/>
      <c r="J961" s="69"/>
      <c r="K961" s="69"/>
      <c r="L961" s="69"/>
      <c r="M961" s="69"/>
      <c r="N961" s="75"/>
      <c r="O961" s="75"/>
      <c r="P961" s="75"/>
      <c r="Q961" s="75"/>
      <c r="R961" s="75"/>
      <c r="S961" s="75"/>
      <c r="T961" s="75"/>
      <c r="U961" s="75"/>
      <c r="V961" s="75"/>
      <c r="W961" s="75"/>
      <c r="X961" s="75"/>
      <c r="Y961" s="75"/>
      <c r="Z961" s="75"/>
      <c r="AA961" s="75"/>
      <c r="AB961" s="75"/>
      <c r="AC961" s="75"/>
      <c r="AD961" s="75"/>
      <c r="AE961" s="75"/>
    </row>
    <row r="962" spans="1:31" ht="16.2" thickBot="1" x14ac:dyDescent="0.35">
      <c r="A962" s="69"/>
      <c r="B962" s="162"/>
      <c r="C962" s="152"/>
      <c r="D962" s="69"/>
      <c r="E962" s="69"/>
      <c r="F962" s="69"/>
      <c r="G962" s="69"/>
      <c r="H962" s="69"/>
      <c r="I962" s="69"/>
      <c r="J962" s="69"/>
      <c r="K962" s="69"/>
      <c r="L962" s="69"/>
      <c r="M962" s="69"/>
      <c r="N962" s="75"/>
      <c r="O962" s="75"/>
      <c r="P962" s="75"/>
      <c r="Q962" s="75"/>
      <c r="R962" s="75"/>
      <c r="S962" s="75"/>
      <c r="T962" s="75"/>
      <c r="U962" s="75"/>
      <c r="V962" s="75"/>
      <c r="W962" s="75"/>
      <c r="X962" s="75"/>
      <c r="Y962" s="75"/>
      <c r="Z962" s="75"/>
      <c r="AA962" s="75"/>
      <c r="AB962" s="75"/>
      <c r="AC962" s="75"/>
      <c r="AD962" s="75"/>
      <c r="AE962" s="75"/>
    </row>
    <row r="963" spans="1:31" ht="16.2" thickBot="1" x14ac:dyDescent="0.35">
      <c r="A963" s="69"/>
      <c r="B963" s="162"/>
      <c r="C963" s="152"/>
      <c r="D963" s="69"/>
      <c r="E963" s="69"/>
      <c r="F963" s="69"/>
      <c r="G963" s="69"/>
      <c r="H963" s="69"/>
      <c r="I963" s="69"/>
      <c r="J963" s="69"/>
      <c r="K963" s="69"/>
      <c r="L963" s="69"/>
      <c r="M963" s="69"/>
      <c r="N963" s="75"/>
      <c r="O963" s="75"/>
      <c r="P963" s="75"/>
      <c r="Q963" s="75"/>
      <c r="R963" s="75"/>
      <c r="S963" s="75"/>
      <c r="T963" s="75"/>
      <c r="U963" s="75"/>
      <c r="V963" s="75"/>
      <c r="W963" s="75"/>
      <c r="X963" s="75"/>
      <c r="Y963" s="75"/>
      <c r="Z963" s="75"/>
      <c r="AA963" s="75"/>
      <c r="AB963" s="75"/>
      <c r="AC963" s="75"/>
      <c r="AD963" s="75"/>
      <c r="AE963" s="75"/>
    </row>
    <row r="964" spans="1:31" ht="16.2" thickBot="1" x14ac:dyDescent="0.35">
      <c r="A964" s="69"/>
      <c r="B964" s="162"/>
      <c r="C964" s="152"/>
      <c r="D964" s="69"/>
      <c r="E964" s="69"/>
      <c r="F964" s="69"/>
      <c r="G964" s="69"/>
      <c r="H964" s="69"/>
      <c r="I964" s="69"/>
      <c r="J964" s="69"/>
      <c r="K964" s="69"/>
      <c r="L964" s="69"/>
      <c r="M964" s="69"/>
      <c r="N964" s="75"/>
      <c r="O964" s="75"/>
      <c r="P964" s="75"/>
      <c r="Q964" s="75"/>
      <c r="R964" s="75"/>
      <c r="S964" s="75"/>
      <c r="T964" s="75"/>
      <c r="U964" s="75"/>
      <c r="V964" s="75"/>
      <c r="W964" s="75"/>
      <c r="X964" s="75"/>
      <c r="Y964" s="75"/>
      <c r="Z964" s="75"/>
      <c r="AA964" s="75"/>
      <c r="AB964" s="75"/>
      <c r="AC964" s="75"/>
      <c r="AD964" s="75"/>
      <c r="AE964" s="75"/>
    </row>
    <row r="965" spans="1:31" ht="16.2" thickBot="1" x14ac:dyDescent="0.35">
      <c r="A965" s="69"/>
      <c r="B965" s="162"/>
      <c r="C965" s="152"/>
      <c r="D965" s="69"/>
      <c r="E965" s="69"/>
      <c r="F965" s="69"/>
      <c r="G965" s="69"/>
      <c r="H965" s="69"/>
      <c r="I965" s="69"/>
      <c r="J965" s="69"/>
      <c r="K965" s="69"/>
      <c r="L965" s="69"/>
      <c r="M965" s="69"/>
      <c r="N965" s="75"/>
      <c r="O965" s="75"/>
      <c r="P965" s="75"/>
      <c r="Q965" s="75"/>
      <c r="R965" s="75"/>
      <c r="S965" s="75"/>
      <c r="T965" s="75"/>
      <c r="U965" s="75"/>
      <c r="V965" s="75"/>
      <c r="W965" s="75"/>
      <c r="X965" s="75"/>
      <c r="Y965" s="75"/>
      <c r="Z965" s="75"/>
      <c r="AA965" s="75"/>
      <c r="AB965" s="75"/>
      <c r="AC965" s="75"/>
      <c r="AD965" s="75"/>
      <c r="AE965" s="75"/>
    </row>
    <row r="966" spans="1:31" ht="16.2" thickBot="1" x14ac:dyDescent="0.35">
      <c r="A966" s="69"/>
      <c r="B966" s="162"/>
      <c r="C966" s="152"/>
      <c r="D966" s="69"/>
      <c r="E966" s="69"/>
      <c r="F966" s="69"/>
      <c r="G966" s="69"/>
      <c r="H966" s="69"/>
      <c r="I966" s="69"/>
      <c r="J966" s="69"/>
      <c r="K966" s="69"/>
      <c r="L966" s="69"/>
      <c r="M966" s="69"/>
      <c r="N966" s="75"/>
      <c r="O966" s="75"/>
      <c r="P966" s="75"/>
      <c r="Q966" s="75"/>
      <c r="R966" s="75"/>
      <c r="S966" s="75"/>
      <c r="T966" s="75"/>
      <c r="U966" s="75"/>
      <c r="V966" s="75"/>
      <c r="W966" s="75"/>
      <c r="X966" s="75"/>
      <c r="Y966" s="75"/>
      <c r="Z966" s="75"/>
      <c r="AA966" s="75"/>
      <c r="AB966" s="75"/>
      <c r="AC966" s="75"/>
      <c r="AD966" s="75"/>
      <c r="AE966" s="75"/>
    </row>
    <row r="967" spans="1:31" ht="16.2" thickBot="1" x14ac:dyDescent="0.35">
      <c r="A967" s="69"/>
      <c r="B967" s="162"/>
      <c r="C967" s="152"/>
      <c r="D967" s="69"/>
      <c r="E967" s="69"/>
      <c r="F967" s="69"/>
      <c r="G967" s="69"/>
      <c r="H967" s="69"/>
      <c r="I967" s="69"/>
      <c r="J967" s="69"/>
      <c r="K967" s="69"/>
      <c r="L967" s="69"/>
      <c r="M967" s="69"/>
      <c r="N967" s="75"/>
      <c r="O967" s="75"/>
      <c r="P967" s="75"/>
      <c r="Q967" s="75"/>
      <c r="R967" s="75"/>
      <c r="S967" s="75"/>
      <c r="T967" s="75"/>
      <c r="U967" s="75"/>
      <c r="V967" s="75"/>
      <c r="W967" s="75"/>
      <c r="X967" s="75"/>
      <c r="Y967" s="75"/>
      <c r="Z967" s="75"/>
      <c r="AA967" s="75"/>
      <c r="AB967" s="75"/>
      <c r="AC967" s="75"/>
      <c r="AD967" s="75"/>
      <c r="AE967" s="75"/>
    </row>
    <row r="968" spans="1:31" ht="16.2" thickBot="1" x14ac:dyDescent="0.35">
      <c r="A968" s="69"/>
      <c r="B968" s="162"/>
      <c r="C968" s="152"/>
      <c r="D968" s="69"/>
      <c r="E968" s="69"/>
      <c r="F968" s="69"/>
      <c r="G968" s="69"/>
      <c r="H968" s="69"/>
      <c r="I968" s="69"/>
      <c r="J968" s="69"/>
      <c r="K968" s="69"/>
      <c r="L968" s="69"/>
      <c r="M968" s="69"/>
      <c r="N968" s="75"/>
      <c r="O968" s="75"/>
      <c r="P968" s="75"/>
      <c r="Q968" s="75"/>
      <c r="R968" s="75"/>
      <c r="S968" s="75"/>
      <c r="T968" s="75"/>
      <c r="U968" s="75"/>
      <c r="V968" s="75"/>
      <c r="W968" s="75"/>
      <c r="X968" s="75"/>
      <c r="Y968" s="75"/>
      <c r="Z968" s="75"/>
      <c r="AA968" s="75"/>
      <c r="AB968" s="75"/>
      <c r="AC968" s="75"/>
      <c r="AD968" s="75"/>
      <c r="AE968" s="75"/>
    </row>
    <row r="969" spans="1:31" ht="16.2" thickBot="1" x14ac:dyDescent="0.35">
      <c r="A969" s="69"/>
      <c r="B969" s="162"/>
      <c r="C969" s="152"/>
      <c r="D969" s="69"/>
      <c r="E969" s="69"/>
      <c r="F969" s="69"/>
      <c r="G969" s="69"/>
      <c r="H969" s="69"/>
      <c r="I969" s="69"/>
      <c r="J969" s="69"/>
      <c r="K969" s="69"/>
      <c r="L969" s="69"/>
      <c r="M969" s="69"/>
      <c r="N969" s="75"/>
      <c r="O969" s="75"/>
      <c r="P969" s="75"/>
      <c r="Q969" s="75"/>
      <c r="R969" s="75"/>
      <c r="S969" s="75"/>
      <c r="T969" s="75"/>
      <c r="U969" s="75"/>
      <c r="V969" s="75"/>
      <c r="W969" s="75"/>
      <c r="X969" s="75"/>
      <c r="Y969" s="75"/>
      <c r="Z969" s="75"/>
      <c r="AA969" s="75"/>
      <c r="AB969" s="75"/>
      <c r="AC969" s="75"/>
      <c r="AD969" s="75"/>
      <c r="AE969" s="75"/>
    </row>
    <row r="970" spans="1:31" ht="16.2" thickBot="1" x14ac:dyDescent="0.35">
      <c r="A970" s="69"/>
      <c r="B970" s="162"/>
      <c r="C970" s="152"/>
      <c r="D970" s="69"/>
      <c r="E970" s="69"/>
      <c r="F970" s="69"/>
      <c r="G970" s="69"/>
      <c r="H970" s="69"/>
      <c r="I970" s="69"/>
      <c r="J970" s="69"/>
      <c r="K970" s="69"/>
      <c r="L970" s="69"/>
      <c r="M970" s="69"/>
      <c r="N970" s="75"/>
      <c r="O970" s="75"/>
      <c r="P970" s="75"/>
      <c r="Q970" s="75"/>
      <c r="R970" s="75"/>
      <c r="S970" s="75"/>
      <c r="T970" s="75"/>
      <c r="U970" s="75"/>
      <c r="V970" s="75"/>
      <c r="W970" s="75"/>
      <c r="X970" s="75"/>
      <c r="Y970" s="75"/>
      <c r="Z970" s="75"/>
      <c r="AA970" s="75"/>
      <c r="AB970" s="75"/>
      <c r="AC970" s="75"/>
      <c r="AD970" s="75"/>
      <c r="AE970" s="75"/>
    </row>
    <row r="971" spans="1:31" ht="16.2" thickBot="1" x14ac:dyDescent="0.35">
      <c r="A971" s="69"/>
      <c r="B971" s="162"/>
      <c r="C971" s="152"/>
      <c r="D971" s="69"/>
      <c r="E971" s="69"/>
      <c r="F971" s="69"/>
      <c r="G971" s="69"/>
      <c r="H971" s="69"/>
      <c r="I971" s="69"/>
      <c r="J971" s="69"/>
      <c r="K971" s="69"/>
      <c r="L971" s="69"/>
      <c r="M971" s="69"/>
      <c r="N971" s="75"/>
      <c r="O971" s="75"/>
      <c r="P971" s="75"/>
      <c r="Q971" s="75"/>
      <c r="R971" s="75"/>
      <c r="S971" s="75"/>
      <c r="T971" s="75"/>
      <c r="U971" s="75"/>
      <c r="V971" s="75"/>
      <c r="W971" s="75"/>
      <c r="X971" s="75"/>
      <c r="Y971" s="75"/>
      <c r="Z971" s="75"/>
      <c r="AA971" s="75"/>
      <c r="AB971" s="75"/>
      <c r="AC971" s="75"/>
      <c r="AD971" s="75"/>
      <c r="AE971" s="75"/>
    </row>
    <row r="972" spans="1:31" ht="16.2" thickBot="1" x14ac:dyDescent="0.35">
      <c r="A972" s="69"/>
      <c r="B972" s="162"/>
      <c r="C972" s="152"/>
      <c r="D972" s="69"/>
      <c r="E972" s="69"/>
      <c r="F972" s="69"/>
      <c r="G972" s="69"/>
      <c r="H972" s="69"/>
      <c r="I972" s="69"/>
      <c r="J972" s="69"/>
      <c r="K972" s="69"/>
      <c r="L972" s="69"/>
      <c r="M972" s="69"/>
      <c r="N972" s="75"/>
      <c r="O972" s="75"/>
      <c r="P972" s="75"/>
      <c r="Q972" s="75"/>
      <c r="R972" s="75"/>
      <c r="S972" s="75"/>
      <c r="T972" s="75"/>
      <c r="U972" s="75"/>
      <c r="V972" s="75"/>
      <c r="W972" s="75"/>
      <c r="X972" s="75"/>
      <c r="Y972" s="75"/>
      <c r="Z972" s="75"/>
      <c r="AA972" s="75"/>
      <c r="AB972" s="75"/>
      <c r="AC972" s="75"/>
      <c r="AD972" s="75"/>
      <c r="AE972" s="75"/>
    </row>
    <row r="973" spans="1:31" ht="16.2" thickBot="1" x14ac:dyDescent="0.35">
      <c r="A973" s="69"/>
      <c r="B973" s="162"/>
      <c r="C973" s="152"/>
      <c r="D973" s="69"/>
      <c r="E973" s="69"/>
      <c r="F973" s="69"/>
      <c r="G973" s="69"/>
      <c r="H973" s="69"/>
      <c r="I973" s="69"/>
      <c r="J973" s="69"/>
      <c r="K973" s="69"/>
      <c r="L973" s="69"/>
      <c r="M973" s="69"/>
      <c r="N973" s="75"/>
      <c r="O973" s="75"/>
      <c r="P973" s="75"/>
      <c r="Q973" s="75"/>
      <c r="R973" s="75"/>
      <c r="S973" s="75"/>
      <c r="T973" s="75"/>
      <c r="U973" s="75"/>
      <c r="V973" s="75"/>
      <c r="W973" s="75"/>
      <c r="X973" s="75"/>
      <c r="Y973" s="75"/>
      <c r="Z973" s="75"/>
      <c r="AA973" s="75"/>
      <c r="AB973" s="75"/>
      <c r="AC973" s="75"/>
      <c r="AD973" s="75"/>
      <c r="AE973" s="75"/>
    </row>
    <row r="974" spans="1:31" ht="16.2" thickBot="1" x14ac:dyDescent="0.35">
      <c r="A974" s="69"/>
      <c r="B974" s="162"/>
      <c r="C974" s="152"/>
      <c r="D974" s="69"/>
      <c r="E974" s="69"/>
      <c r="F974" s="69"/>
      <c r="G974" s="69"/>
      <c r="H974" s="69"/>
      <c r="I974" s="69"/>
      <c r="J974" s="69"/>
      <c r="K974" s="69"/>
      <c r="L974" s="69"/>
      <c r="M974" s="69"/>
      <c r="N974" s="75"/>
      <c r="O974" s="75"/>
      <c r="P974" s="75"/>
      <c r="Q974" s="75"/>
      <c r="R974" s="75"/>
      <c r="S974" s="75"/>
      <c r="T974" s="75"/>
      <c r="U974" s="75"/>
      <c r="V974" s="75"/>
      <c r="W974" s="75"/>
      <c r="X974" s="75"/>
      <c r="Y974" s="75"/>
      <c r="Z974" s="75"/>
      <c r="AA974" s="75"/>
      <c r="AB974" s="75"/>
      <c r="AC974" s="75"/>
      <c r="AD974" s="75"/>
      <c r="AE974" s="75"/>
    </row>
    <row r="975" spans="1:31" ht="16.2" thickBot="1" x14ac:dyDescent="0.35">
      <c r="A975" s="69"/>
      <c r="B975" s="162"/>
      <c r="C975" s="152"/>
      <c r="D975" s="69"/>
      <c r="E975" s="69"/>
      <c r="F975" s="69"/>
      <c r="G975" s="69"/>
      <c r="H975" s="69"/>
      <c r="I975" s="69"/>
      <c r="J975" s="69"/>
      <c r="K975" s="69"/>
      <c r="L975" s="69"/>
      <c r="M975" s="69"/>
      <c r="N975" s="75"/>
      <c r="O975" s="75"/>
      <c r="P975" s="75"/>
      <c r="Q975" s="75"/>
      <c r="R975" s="75"/>
      <c r="S975" s="75"/>
      <c r="T975" s="75"/>
      <c r="U975" s="75"/>
      <c r="V975" s="75"/>
      <c r="W975" s="75"/>
      <c r="X975" s="75"/>
      <c r="Y975" s="75"/>
      <c r="Z975" s="75"/>
      <c r="AA975" s="75"/>
      <c r="AB975" s="75"/>
      <c r="AC975" s="75"/>
      <c r="AD975" s="75"/>
      <c r="AE975" s="75"/>
    </row>
    <row r="976" spans="1:31" ht="16.2" thickBot="1" x14ac:dyDescent="0.35">
      <c r="A976" s="69"/>
      <c r="B976" s="162"/>
      <c r="C976" s="152"/>
      <c r="D976" s="69"/>
      <c r="E976" s="69"/>
      <c r="F976" s="69"/>
      <c r="G976" s="69"/>
      <c r="H976" s="69"/>
      <c r="I976" s="69"/>
      <c r="J976" s="69"/>
      <c r="K976" s="69"/>
      <c r="L976" s="69"/>
      <c r="M976" s="69"/>
      <c r="N976" s="75"/>
      <c r="O976" s="75"/>
      <c r="P976" s="75"/>
      <c r="Q976" s="75"/>
      <c r="R976" s="75"/>
      <c r="S976" s="75"/>
      <c r="T976" s="75"/>
      <c r="U976" s="75"/>
      <c r="V976" s="75"/>
      <c r="W976" s="75"/>
      <c r="X976" s="75"/>
      <c r="Y976" s="75"/>
      <c r="Z976" s="75"/>
      <c r="AA976" s="75"/>
      <c r="AB976" s="75"/>
      <c r="AC976" s="75"/>
      <c r="AD976" s="75"/>
      <c r="AE976" s="75"/>
    </row>
    <row r="977" spans="1:31" ht="16.2" thickBot="1" x14ac:dyDescent="0.35">
      <c r="A977" s="69"/>
      <c r="B977" s="162"/>
      <c r="C977" s="152"/>
      <c r="D977" s="69"/>
      <c r="E977" s="69"/>
      <c r="F977" s="69"/>
      <c r="G977" s="69"/>
      <c r="H977" s="69"/>
      <c r="I977" s="69"/>
      <c r="J977" s="69"/>
      <c r="K977" s="69"/>
      <c r="L977" s="69"/>
      <c r="M977" s="69"/>
      <c r="N977" s="75"/>
      <c r="O977" s="75"/>
      <c r="P977" s="75"/>
      <c r="Q977" s="75"/>
      <c r="R977" s="75"/>
      <c r="S977" s="75"/>
      <c r="T977" s="75"/>
      <c r="U977" s="75"/>
      <c r="V977" s="75"/>
      <c r="W977" s="75"/>
      <c r="X977" s="75"/>
      <c r="Y977" s="75"/>
      <c r="Z977" s="75"/>
      <c r="AA977" s="75"/>
      <c r="AB977" s="75"/>
      <c r="AC977" s="75"/>
      <c r="AD977" s="75"/>
      <c r="AE977" s="75"/>
    </row>
    <row r="978" spans="1:31" ht="16.2" thickBot="1" x14ac:dyDescent="0.35">
      <c r="A978" s="69"/>
      <c r="B978" s="162"/>
      <c r="C978" s="152"/>
      <c r="D978" s="69"/>
      <c r="E978" s="69"/>
      <c r="F978" s="69"/>
      <c r="G978" s="69"/>
      <c r="H978" s="69"/>
      <c r="I978" s="69"/>
      <c r="J978" s="69"/>
      <c r="K978" s="69"/>
      <c r="L978" s="69"/>
      <c r="M978" s="69"/>
      <c r="N978" s="75"/>
      <c r="O978" s="75"/>
      <c r="P978" s="75"/>
      <c r="Q978" s="75"/>
      <c r="R978" s="75"/>
      <c r="S978" s="75"/>
      <c r="T978" s="75"/>
      <c r="U978" s="75"/>
      <c r="V978" s="75"/>
      <c r="W978" s="75"/>
      <c r="X978" s="75"/>
      <c r="Y978" s="75"/>
      <c r="Z978" s="75"/>
      <c r="AA978" s="75"/>
      <c r="AB978" s="75"/>
      <c r="AC978" s="75"/>
      <c r="AD978" s="75"/>
      <c r="AE978" s="75"/>
    </row>
    <row r="979" spans="1:31" ht="16.2" thickBot="1" x14ac:dyDescent="0.35">
      <c r="A979" s="69"/>
      <c r="B979" s="162"/>
      <c r="C979" s="152"/>
      <c r="D979" s="69"/>
      <c r="E979" s="69"/>
      <c r="F979" s="69"/>
      <c r="G979" s="69"/>
      <c r="H979" s="69"/>
      <c r="I979" s="69"/>
      <c r="J979" s="69"/>
      <c r="K979" s="69"/>
      <c r="L979" s="69"/>
      <c r="M979" s="69"/>
      <c r="N979" s="75"/>
      <c r="O979" s="75"/>
      <c r="P979" s="75"/>
      <c r="Q979" s="75"/>
      <c r="R979" s="75"/>
      <c r="S979" s="75"/>
      <c r="T979" s="75"/>
      <c r="U979" s="75"/>
      <c r="V979" s="75"/>
      <c r="W979" s="75"/>
      <c r="X979" s="75"/>
      <c r="Y979" s="75"/>
      <c r="Z979" s="75"/>
      <c r="AA979" s="75"/>
      <c r="AB979" s="75"/>
      <c r="AC979" s="75"/>
      <c r="AD979" s="75"/>
      <c r="AE979" s="75"/>
    </row>
    <row r="980" spans="1:31" ht="16.2" thickBot="1" x14ac:dyDescent="0.35">
      <c r="A980" s="69"/>
      <c r="B980" s="162"/>
      <c r="C980" s="152"/>
      <c r="D980" s="69"/>
      <c r="E980" s="69"/>
      <c r="F980" s="69"/>
      <c r="G980" s="69"/>
      <c r="H980" s="69"/>
      <c r="I980" s="69"/>
      <c r="J980" s="69"/>
      <c r="K980" s="69"/>
      <c r="L980" s="69"/>
      <c r="M980" s="69"/>
      <c r="N980" s="75"/>
      <c r="O980" s="75"/>
      <c r="P980" s="75"/>
      <c r="Q980" s="75"/>
      <c r="R980" s="75"/>
      <c r="S980" s="75"/>
      <c r="T980" s="75"/>
      <c r="U980" s="75"/>
      <c r="V980" s="75"/>
      <c r="W980" s="75"/>
      <c r="X980" s="75"/>
      <c r="Y980" s="75"/>
      <c r="Z980" s="75"/>
      <c r="AA980" s="75"/>
      <c r="AB980" s="75"/>
      <c r="AC980" s="75"/>
      <c r="AD980" s="75"/>
      <c r="AE980" s="75"/>
    </row>
    <row r="981" spans="1:31" ht="16.2" thickBot="1" x14ac:dyDescent="0.35">
      <c r="A981" s="69"/>
      <c r="B981" s="162"/>
      <c r="C981" s="152"/>
      <c r="D981" s="69"/>
      <c r="E981" s="69"/>
      <c r="F981" s="69"/>
      <c r="G981" s="69"/>
      <c r="H981" s="69"/>
      <c r="I981" s="69"/>
      <c r="J981" s="69"/>
      <c r="K981" s="69"/>
      <c r="L981" s="69"/>
      <c r="M981" s="69"/>
      <c r="N981" s="75"/>
      <c r="O981" s="75"/>
      <c r="P981" s="75"/>
      <c r="Q981" s="75"/>
      <c r="R981" s="75"/>
      <c r="S981" s="75"/>
      <c r="T981" s="75"/>
      <c r="U981" s="75"/>
      <c r="V981" s="75"/>
      <c r="W981" s="75"/>
      <c r="X981" s="75"/>
      <c r="Y981" s="75"/>
      <c r="Z981" s="75"/>
      <c r="AA981" s="75"/>
      <c r="AB981" s="75"/>
      <c r="AC981" s="75"/>
      <c r="AD981" s="75"/>
      <c r="AE981" s="75"/>
    </row>
    <row r="982" spans="1:31" ht="16.2" thickBot="1" x14ac:dyDescent="0.35">
      <c r="A982" s="69"/>
      <c r="B982" s="162"/>
      <c r="C982" s="152"/>
      <c r="D982" s="69"/>
      <c r="E982" s="69"/>
      <c r="F982" s="69"/>
      <c r="G982" s="69"/>
      <c r="H982" s="69"/>
      <c r="I982" s="69"/>
      <c r="J982" s="69"/>
      <c r="K982" s="69"/>
      <c r="L982" s="69"/>
      <c r="M982" s="69"/>
      <c r="N982" s="75"/>
      <c r="O982" s="75"/>
      <c r="P982" s="75"/>
      <c r="Q982" s="75"/>
      <c r="R982" s="75"/>
      <c r="S982" s="75"/>
      <c r="T982" s="75"/>
      <c r="U982" s="75"/>
      <c r="V982" s="75"/>
      <c r="W982" s="75"/>
      <c r="X982" s="75"/>
      <c r="Y982" s="75"/>
      <c r="Z982" s="75"/>
      <c r="AA982" s="75"/>
      <c r="AB982" s="75"/>
      <c r="AC982" s="75"/>
      <c r="AD982" s="75"/>
      <c r="AE982" s="75"/>
    </row>
    <row r="983" spans="1:31" ht="16.2" thickBot="1" x14ac:dyDescent="0.35">
      <c r="A983" s="69"/>
      <c r="B983" s="162"/>
      <c r="C983" s="152"/>
      <c r="D983" s="69"/>
      <c r="E983" s="69"/>
      <c r="F983" s="69"/>
      <c r="G983" s="69"/>
      <c r="H983" s="69"/>
      <c r="I983" s="69"/>
      <c r="J983" s="69"/>
      <c r="K983" s="69"/>
      <c r="L983" s="69"/>
      <c r="M983" s="69"/>
      <c r="N983" s="75"/>
      <c r="O983" s="75"/>
      <c r="P983" s="75"/>
      <c r="Q983" s="75"/>
      <c r="R983" s="75"/>
      <c r="S983" s="75"/>
      <c r="T983" s="75"/>
      <c r="U983" s="75"/>
      <c r="V983" s="75"/>
      <c r="W983" s="75"/>
      <c r="X983" s="75"/>
      <c r="Y983" s="75"/>
      <c r="Z983" s="75"/>
      <c r="AA983" s="75"/>
      <c r="AB983" s="75"/>
      <c r="AC983" s="75"/>
      <c r="AD983" s="75"/>
      <c r="AE983" s="75"/>
    </row>
    <row r="984" spans="1:31" ht="16.2" thickBot="1" x14ac:dyDescent="0.35">
      <c r="A984" s="69"/>
      <c r="B984" s="162"/>
      <c r="C984" s="152"/>
      <c r="D984" s="69"/>
      <c r="E984" s="69"/>
      <c r="F984" s="69"/>
      <c r="G984" s="69"/>
      <c r="H984" s="69"/>
      <c r="I984" s="69"/>
      <c r="J984" s="69"/>
      <c r="K984" s="69"/>
      <c r="L984" s="69"/>
      <c r="M984" s="69"/>
      <c r="N984" s="75"/>
      <c r="O984" s="75"/>
      <c r="P984" s="75"/>
      <c r="Q984" s="75"/>
      <c r="R984" s="75"/>
      <c r="S984" s="75"/>
      <c r="T984" s="75"/>
      <c r="U984" s="75"/>
      <c r="V984" s="75"/>
      <c r="W984" s="75"/>
      <c r="X984" s="75"/>
      <c r="Y984" s="75"/>
      <c r="Z984" s="75"/>
      <c r="AA984" s="75"/>
      <c r="AB984" s="75"/>
      <c r="AC984" s="75"/>
      <c r="AD984" s="75"/>
      <c r="AE984" s="75"/>
    </row>
    <row r="985" spans="1:31" ht="16.2" thickBot="1" x14ac:dyDescent="0.35">
      <c r="A985" s="69"/>
      <c r="B985" s="162"/>
      <c r="C985" s="152"/>
      <c r="D985" s="69"/>
      <c r="E985" s="69"/>
      <c r="F985" s="69"/>
      <c r="G985" s="69"/>
      <c r="H985" s="69"/>
      <c r="I985" s="69"/>
      <c r="J985" s="69"/>
      <c r="K985" s="69"/>
      <c r="L985" s="69"/>
      <c r="M985" s="69"/>
      <c r="N985" s="75"/>
      <c r="O985" s="75"/>
      <c r="P985" s="75"/>
      <c r="Q985" s="75"/>
      <c r="R985" s="75"/>
      <c r="S985" s="75"/>
      <c r="T985" s="75"/>
      <c r="U985" s="75"/>
      <c r="V985" s="75"/>
      <c r="W985" s="75"/>
      <c r="X985" s="75"/>
      <c r="Y985" s="75"/>
      <c r="Z985" s="75"/>
      <c r="AA985" s="75"/>
      <c r="AB985" s="75"/>
      <c r="AC985" s="75"/>
      <c r="AD985" s="75"/>
      <c r="AE985" s="75"/>
    </row>
    <row r="986" spans="1:31" ht="16.2" thickBot="1" x14ac:dyDescent="0.35">
      <c r="A986" s="69"/>
      <c r="B986" s="162"/>
      <c r="C986" s="152"/>
      <c r="D986" s="69"/>
      <c r="E986" s="69"/>
      <c r="F986" s="69"/>
      <c r="G986" s="69"/>
      <c r="H986" s="69"/>
      <c r="I986" s="69"/>
      <c r="J986" s="69"/>
      <c r="K986" s="69"/>
      <c r="L986" s="69"/>
      <c r="M986" s="69"/>
      <c r="N986" s="75"/>
      <c r="O986" s="75"/>
      <c r="P986" s="75"/>
      <c r="Q986" s="75"/>
      <c r="R986" s="75"/>
      <c r="S986" s="75"/>
      <c r="T986" s="75"/>
      <c r="U986" s="75"/>
      <c r="V986" s="75"/>
      <c r="W986" s="75"/>
      <c r="X986" s="75"/>
      <c r="Y986" s="75"/>
      <c r="Z986" s="75"/>
      <c r="AA986" s="75"/>
      <c r="AB986" s="75"/>
      <c r="AC986" s="75"/>
      <c r="AD986" s="75"/>
      <c r="AE986" s="75"/>
    </row>
    <row r="987" spans="1:31" ht="16.2" thickBot="1" x14ac:dyDescent="0.35">
      <c r="A987" s="69"/>
      <c r="B987" s="162"/>
      <c r="C987" s="152"/>
      <c r="D987" s="69"/>
      <c r="E987" s="69"/>
      <c r="F987" s="69"/>
      <c r="G987" s="69"/>
      <c r="H987" s="69"/>
      <c r="I987" s="69"/>
      <c r="J987" s="69"/>
      <c r="K987" s="69"/>
      <c r="L987" s="69"/>
      <c r="M987" s="69"/>
      <c r="N987" s="75"/>
      <c r="O987" s="75"/>
      <c r="P987" s="75"/>
      <c r="Q987" s="75"/>
      <c r="R987" s="75"/>
      <c r="S987" s="75"/>
      <c r="T987" s="75"/>
      <c r="U987" s="75"/>
      <c r="V987" s="75"/>
      <c r="W987" s="75"/>
      <c r="X987" s="75"/>
      <c r="Y987" s="75"/>
      <c r="Z987" s="75"/>
      <c r="AA987" s="75"/>
      <c r="AB987" s="75"/>
      <c r="AC987" s="75"/>
      <c r="AD987" s="75"/>
      <c r="AE987" s="75"/>
    </row>
    <row r="988" spans="1:31" ht="16.2" thickBot="1" x14ac:dyDescent="0.35">
      <c r="A988" s="69"/>
      <c r="B988" s="162"/>
      <c r="C988" s="152"/>
      <c r="D988" s="69"/>
      <c r="E988" s="69"/>
      <c r="F988" s="69"/>
      <c r="G988" s="69"/>
      <c r="H988" s="69"/>
      <c r="I988" s="69"/>
      <c r="J988" s="69"/>
      <c r="K988" s="69"/>
      <c r="L988" s="69"/>
      <c r="M988" s="69"/>
      <c r="N988" s="75"/>
      <c r="O988" s="75"/>
      <c r="P988" s="75"/>
      <c r="Q988" s="75"/>
      <c r="R988" s="75"/>
      <c r="S988" s="75"/>
      <c r="T988" s="75"/>
      <c r="U988" s="75"/>
      <c r="V988" s="75"/>
      <c r="W988" s="75"/>
      <c r="X988" s="75"/>
      <c r="Y988" s="75"/>
      <c r="Z988" s="75"/>
      <c r="AA988" s="75"/>
      <c r="AB988" s="75"/>
      <c r="AC988" s="75"/>
      <c r="AD988" s="75"/>
      <c r="AE988" s="75"/>
    </row>
    <row r="989" spans="1:31" ht="16.2" thickBot="1" x14ac:dyDescent="0.35">
      <c r="A989" s="69"/>
      <c r="B989" s="162"/>
      <c r="C989" s="152"/>
      <c r="D989" s="69"/>
      <c r="E989" s="69"/>
      <c r="F989" s="69"/>
      <c r="G989" s="69"/>
      <c r="H989" s="69"/>
      <c r="I989" s="69"/>
      <c r="J989" s="69"/>
      <c r="K989" s="69"/>
      <c r="L989" s="69"/>
      <c r="M989" s="69"/>
      <c r="N989" s="75"/>
      <c r="O989" s="75"/>
      <c r="P989" s="75"/>
      <c r="Q989" s="75"/>
      <c r="R989" s="75"/>
      <c r="S989" s="75"/>
      <c r="T989" s="75"/>
      <c r="U989" s="75"/>
      <c r="V989" s="75"/>
      <c r="W989" s="75"/>
      <c r="X989" s="75"/>
      <c r="Y989" s="75"/>
      <c r="Z989" s="75"/>
      <c r="AA989" s="75"/>
      <c r="AB989" s="75"/>
      <c r="AC989" s="75"/>
      <c r="AD989" s="75"/>
      <c r="AE989" s="75"/>
    </row>
    <row r="990" spans="1:31" ht="16.2" thickBot="1" x14ac:dyDescent="0.35">
      <c r="A990" s="69"/>
      <c r="B990" s="162"/>
      <c r="C990" s="152"/>
      <c r="D990" s="69"/>
      <c r="E990" s="69"/>
      <c r="F990" s="69"/>
      <c r="G990" s="69"/>
      <c r="H990" s="69"/>
      <c r="I990" s="69"/>
      <c r="J990" s="69"/>
      <c r="K990" s="69"/>
      <c r="L990" s="69"/>
      <c r="M990" s="69"/>
      <c r="N990" s="75"/>
      <c r="O990" s="75"/>
      <c r="P990" s="75"/>
      <c r="Q990" s="75"/>
      <c r="R990" s="75"/>
      <c r="S990" s="75"/>
      <c r="T990" s="75"/>
      <c r="U990" s="75"/>
      <c r="V990" s="75"/>
      <c r="W990" s="75"/>
      <c r="X990" s="75"/>
      <c r="Y990" s="75"/>
      <c r="Z990" s="75"/>
      <c r="AA990" s="75"/>
      <c r="AB990" s="75"/>
      <c r="AC990" s="75"/>
      <c r="AD990" s="75"/>
      <c r="AE990" s="75"/>
    </row>
    <row r="991" spans="1:31" ht="16.2" thickBot="1" x14ac:dyDescent="0.35">
      <c r="A991" s="69"/>
      <c r="B991" s="162"/>
      <c r="C991" s="152"/>
      <c r="D991" s="69"/>
      <c r="E991" s="69"/>
      <c r="F991" s="69"/>
      <c r="G991" s="69"/>
      <c r="H991" s="69"/>
      <c r="I991" s="69"/>
      <c r="J991" s="69"/>
      <c r="K991" s="69"/>
      <c r="L991" s="69"/>
      <c r="M991" s="69"/>
      <c r="N991" s="75"/>
      <c r="O991" s="75"/>
      <c r="P991" s="75"/>
      <c r="Q991" s="75"/>
      <c r="R991" s="75"/>
      <c r="S991" s="75"/>
      <c r="T991" s="75"/>
      <c r="U991" s="75"/>
      <c r="V991" s="75"/>
      <c r="W991" s="75"/>
      <c r="X991" s="75"/>
      <c r="Y991" s="75"/>
      <c r="Z991" s="75"/>
      <c r="AA991" s="75"/>
      <c r="AB991" s="75"/>
      <c r="AC991" s="75"/>
      <c r="AD991" s="75"/>
      <c r="AE991" s="75"/>
    </row>
    <row r="992" spans="1:31" ht="16.2" thickBot="1" x14ac:dyDescent="0.35">
      <c r="A992" s="69"/>
      <c r="B992" s="162"/>
      <c r="C992" s="152"/>
      <c r="D992" s="69"/>
      <c r="E992" s="69"/>
      <c r="F992" s="69"/>
      <c r="G992" s="69"/>
      <c r="H992" s="69"/>
      <c r="I992" s="69"/>
      <c r="J992" s="69"/>
      <c r="K992" s="69"/>
      <c r="L992" s="69"/>
      <c r="M992" s="69"/>
      <c r="N992" s="75"/>
      <c r="O992" s="75"/>
      <c r="P992" s="75"/>
      <c r="Q992" s="75"/>
      <c r="R992" s="75"/>
      <c r="S992" s="75"/>
      <c r="T992" s="75"/>
      <c r="U992" s="75"/>
      <c r="V992" s="75"/>
      <c r="W992" s="75"/>
      <c r="X992" s="75"/>
      <c r="Y992" s="75"/>
      <c r="Z992" s="75"/>
      <c r="AA992" s="75"/>
      <c r="AB992" s="75"/>
      <c r="AC992" s="75"/>
      <c r="AD992" s="75"/>
      <c r="AE992" s="75"/>
    </row>
    <row r="993" spans="1:31" ht="16.2" thickBot="1" x14ac:dyDescent="0.35">
      <c r="A993" s="69"/>
      <c r="B993" s="162"/>
      <c r="C993" s="152"/>
      <c r="D993" s="69"/>
      <c r="E993" s="69"/>
      <c r="F993" s="69"/>
      <c r="G993" s="69"/>
      <c r="H993" s="69"/>
      <c r="I993" s="69"/>
      <c r="J993" s="69"/>
      <c r="K993" s="69"/>
      <c r="L993" s="69"/>
      <c r="M993" s="69"/>
      <c r="N993" s="75"/>
      <c r="O993" s="75"/>
      <c r="P993" s="75"/>
      <c r="Q993" s="75"/>
      <c r="R993" s="75"/>
      <c r="S993" s="75"/>
      <c r="T993" s="75"/>
      <c r="U993" s="75"/>
      <c r="V993" s="75"/>
      <c r="W993" s="75"/>
      <c r="X993" s="75"/>
      <c r="Y993" s="75"/>
      <c r="Z993" s="75"/>
      <c r="AA993" s="75"/>
      <c r="AB993" s="75"/>
      <c r="AC993" s="75"/>
      <c r="AD993" s="75"/>
      <c r="AE993" s="75"/>
    </row>
    <row r="994" spans="1:31" ht="16.2" thickBot="1" x14ac:dyDescent="0.35">
      <c r="A994" s="69"/>
      <c r="B994" s="162"/>
      <c r="C994" s="152"/>
      <c r="D994" s="69"/>
      <c r="E994" s="69"/>
      <c r="F994" s="69"/>
      <c r="G994" s="69"/>
      <c r="H994" s="69"/>
      <c r="I994" s="69"/>
      <c r="J994" s="69"/>
      <c r="K994" s="69"/>
      <c r="L994" s="69"/>
      <c r="M994" s="69"/>
      <c r="N994" s="75"/>
      <c r="O994" s="75"/>
      <c r="P994" s="75"/>
      <c r="Q994" s="75"/>
      <c r="R994" s="75"/>
      <c r="S994" s="75"/>
      <c r="T994" s="75"/>
      <c r="U994" s="75"/>
      <c r="V994" s="75"/>
      <c r="W994" s="75"/>
      <c r="X994" s="75"/>
      <c r="Y994" s="75"/>
      <c r="Z994" s="75"/>
      <c r="AA994" s="75"/>
      <c r="AB994" s="75"/>
      <c r="AC994" s="75"/>
      <c r="AD994" s="75"/>
      <c r="AE994" s="75"/>
    </row>
    <row r="995" spans="1:31" ht="16.2" thickBot="1" x14ac:dyDescent="0.35">
      <c r="A995" s="69"/>
      <c r="B995" s="162"/>
      <c r="C995" s="152"/>
      <c r="D995" s="69"/>
      <c r="E995" s="69"/>
      <c r="F995" s="69"/>
      <c r="G995" s="69"/>
      <c r="H995" s="69"/>
      <c r="I995" s="69"/>
      <c r="J995" s="69"/>
      <c r="K995" s="69"/>
      <c r="L995" s="69"/>
      <c r="M995" s="69"/>
      <c r="N995" s="75"/>
      <c r="O995" s="75"/>
      <c r="P995" s="75"/>
      <c r="Q995" s="75"/>
      <c r="R995" s="75"/>
      <c r="S995" s="75"/>
      <c r="T995" s="75"/>
      <c r="U995" s="75"/>
      <c r="V995" s="75"/>
      <c r="W995" s="75"/>
      <c r="X995" s="75"/>
      <c r="Y995" s="75"/>
      <c r="Z995" s="75"/>
      <c r="AA995" s="75"/>
      <c r="AB995" s="75"/>
      <c r="AC995" s="75"/>
      <c r="AD995" s="75"/>
      <c r="AE995" s="75"/>
    </row>
    <row r="996" spans="1:31" ht="16.2" thickBot="1" x14ac:dyDescent="0.35">
      <c r="A996" s="69"/>
      <c r="B996" s="162"/>
      <c r="C996" s="152"/>
      <c r="D996" s="69"/>
      <c r="E996" s="69"/>
      <c r="F996" s="69"/>
      <c r="G996" s="69"/>
      <c r="H996" s="69"/>
      <c r="I996" s="69"/>
      <c r="J996" s="69"/>
      <c r="K996" s="69"/>
      <c r="L996" s="69"/>
      <c r="M996" s="69"/>
      <c r="N996" s="75"/>
      <c r="O996" s="75"/>
      <c r="P996" s="75"/>
      <c r="Q996" s="75"/>
      <c r="R996" s="75"/>
      <c r="S996" s="75"/>
      <c r="T996" s="75"/>
      <c r="U996" s="75"/>
      <c r="V996" s="75"/>
      <c r="W996" s="75"/>
      <c r="X996" s="75"/>
      <c r="Y996" s="75"/>
      <c r="Z996" s="75"/>
      <c r="AA996" s="75"/>
      <c r="AB996" s="75"/>
      <c r="AC996" s="75"/>
      <c r="AD996" s="75"/>
      <c r="AE996" s="75"/>
    </row>
    <row r="997" spans="1:31" ht="16.2" thickBot="1" x14ac:dyDescent="0.35">
      <c r="A997" s="69"/>
      <c r="B997" s="162"/>
      <c r="C997" s="152"/>
      <c r="D997" s="69"/>
      <c r="E997" s="69"/>
      <c r="F997" s="69"/>
      <c r="G997" s="69"/>
      <c r="H997" s="69"/>
      <c r="I997" s="69"/>
      <c r="J997" s="69"/>
      <c r="K997" s="69"/>
      <c r="L997" s="69"/>
      <c r="M997" s="69"/>
      <c r="N997" s="75"/>
      <c r="O997" s="75"/>
      <c r="P997" s="75"/>
      <c r="Q997" s="75"/>
      <c r="R997" s="75"/>
      <c r="S997" s="75"/>
      <c r="T997" s="75"/>
      <c r="U997" s="75"/>
      <c r="V997" s="75"/>
      <c r="W997" s="75"/>
      <c r="X997" s="75"/>
      <c r="Y997" s="75"/>
      <c r="Z997" s="75"/>
      <c r="AA997" s="75"/>
      <c r="AB997" s="75"/>
      <c r="AC997" s="75"/>
      <c r="AD997" s="75"/>
      <c r="AE997" s="75"/>
    </row>
    <row r="998" spans="1:31" ht="16.2" thickBot="1" x14ac:dyDescent="0.35">
      <c r="A998" s="69"/>
      <c r="B998" s="162"/>
      <c r="C998" s="152"/>
      <c r="D998" s="69"/>
      <c r="E998" s="69"/>
      <c r="F998" s="69"/>
      <c r="G998" s="69"/>
      <c r="H998" s="69"/>
      <c r="I998" s="69"/>
      <c r="J998" s="69"/>
      <c r="K998" s="69"/>
      <c r="L998" s="69"/>
      <c r="M998" s="69"/>
      <c r="N998" s="75"/>
      <c r="O998" s="75"/>
      <c r="P998" s="75"/>
      <c r="Q998" s="75"/>
      <c r="R998" s="75"/>
      <c r="S998" s="75"/>
      <c r="T998" s="75"/>
      <c r="U998" s="75"/>
      <c r="V998" s="75"/>
      <c r="W998" s="75"/>
      <c r="X998" s="75"/>
      <c r="Y998" s="75"/>
      <c r="Z998" s="75"/>
      <c r="AA998" s="75"/>
      <c r="AB998" s="75"/>
      <c r="AC998" s="75"/>
      <c r="AD998" s="75"/>
      <c r="AE998" s="75"/>
    </row>
    <row r="999" spans="1:31" ht="16.2" thickBot="1" x14ac:dyDescent="0.35">
      <c r="A999" s="69"/>
      <c r="B999" s="162"/>
      <c r="C999" s="152"/>
      <c r="D999" s="69"/>
      <c r="E999" s="69"/>
      <c r="F999" s="69"/>
      <c r="G999" s="69"/>
      <c r="H999" s="69"/>
      <c r="I999" s="69"/>
      <c r="J999" s="69"/>
      <c r="K999" s="69"/>
      <c r="L999" s="69"/>
      <c r="M999" s="69"/>
      <c r="N999" s="75"/>
      <c r="O999" s="75"/>
      <c r="P999" s="75"/>
      <c r="Q999" s="75"/>
      <c r="R999" s="75"/>
      <c r="S999" s="75"/>
      <c r="T999" s="75"/>
      <c r="U999" s="75"/>
      <c r="V999" s="75"/>
      <c r="W999" s="75"/>
      <c r="X999" s="75"/>
      <c r="Y999" s="75"/>
      <c r="Z999" s="75"/>
      <c r="AA999" s="75"/>
      <c r="AB999" s="75"/>
      <c r="AC999" s="75"/>
      <c r="AD999" s="75"/>
      <c r="AE999" s="75"/>
    </row>
    <row r="1000" spans="1:31" ht="16.2" thickBot="1" x14ac:dyDescent="0.35">
      <c r="A1000" s="69"/>
      <c r="B1000" s="162"/>
      <c r="C1000" s="152"/>
      <c r="D1000" s="69"/>
      <c r="E1000" s="69"/>
      <c r="F1000" s="69"/>
      <c r="G1000" s="69"/>
      <c r="H1000" s="69"/>
      <c r="I1000" s="69"/>
      <c r="J1000" s="69"/>
      <c r="K1000" s="69"/>
      <c r="L1000" s="69"/>
      <c r="M1000" s="69"/>
      <c r="N1000" s="75"/>
      <c r="O1000" s="75"/>
      <c r="P1000" s="75"/>
      <c r="Q1000" s="75"/>
      <c r="R1000" s="75"/>
      <c r="S1000" s="75"/>
      <c r="T1000" s="75"/>
      <c r="U1000" s="75"/>
      <c r="V1000" s="75"/>
      <c r="W1000" s="75"/>
      <c r="X1000" s="75"/>
      <c r="Y1000" s="75"/>
      <c r="Z1000" s="75"/>
      <c r="AA1000" s="75"/>
      <c r="AB1000" s="75"/>
      <c r="AC1000" s="75"/>
      <c r="AD1000" s="75"/>
      <c r="AE1000" s="75"/>
    </row>
  </sheetData>
  <mergeCells count="6">
    <mergeCell ref="D4:L4"/>
    <mergeCell ref="D5:L5"/>
    <mergeCell ref="D7:L11"/>
    <mergeCell ref="D1:E1"/>
    <mergeCell ref="F1:I1"/>
    <mergeCell ref="J1:L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0F1C-963E-47EE-A4BB-CE22026E01E5}">
  <dimension ref="A1:G1000"/>
  <sheetViews>
    <sheetView zoomScale="70" zoomScaleNormal="70" workbookViewId="0">
      <selection activeCell="J57" sqref="J57"/>
    </sheetView>
  </sheetViews>
  <sheetFormatPr defaultRowHeight="15.6" x14ac:dyDescent="0.3"/>
  <cols>
    <col min="1" max="1" width="13.19921875" bestFit="1" customWidth="1"/>
    <col min="2" max="2" width="24.5" bestFit="1" customWidth="1"/>
    <col min="3" max="3" width="7.69921875" bestFit="1" customWidth="1"/>
    <col min="4" max="4" width="7.69921875" customWidth="1"/>
    <col min="5" max="5" width="15.5" customWidth="1"/>
  </cols>
  <sheetData>
    <row r="1" spans="1:7" ht="16.2" thickBot="1" x14ac:dyDescent="0.35"/>
    <row r="2" spans="1:7" ht="16.2" thickBot="1" x14ac:dyDescent="0.35">
      <c r="A2" s="75"/>
      <c r="B2" s="75" t="s">
        <v>47</v>
      </c>
      <c r="C2" s="75"/>
      <c r="D2" s="75"/>
      <c r="E2" s="75" t="s">
        <v>208</v>
      </c>
    </row>
    <row r="3" spans="1:7" ht="67.2" thickBot="1" x14ac:dyDescent="0.35">
      <c r="A3" s="76"/>
      <c r="B3" s="76" t="s">
        <v>48</v>
      </c>
      <c r="C3" s="76" t="s">
        <v>6</v>
      </c>
      <c r="D3" s="118" t="s">
        <v>221</v>
      </c>
      <c r="E3" s="75" t="s">
        <v>222</v>
      </c>
      <c r="F3" s="125" t="s">
        <v>223</v>
      </c>
      <c r="G3" s="125" t="s">
        <v>224</v>
      </c>
    </row>
    <row r="4" spans="1:7" ht="16.2" thickBot="1" x14ac:dyDescent="0.35">
      <c r="A4" s="77" t="s">
        <v>0</v>
      </c>
      <c r="B4" s="78" t="s">
        <v>27</v>
      </c>
      <c r="C4" s="79" t="s">
        <v>5</v>
      </c>
      <c r="D4" s="119"/>
    </row>
    <row r="5" spans="1:7" ht="16.2" thickBot="1" x14ac:dyDescent="0.35">
      <c r="A5" s="81"/>
      <c r="B5" s="78" t="s">
        <v>26</v>
      </c>
      <c r="C5" s="79" t="s">
        <v>68</v>
      </c>
      <c r="D5" s="119"/>
    </row>
    <row r="6" spans="1:7" ht="16.2" thickBot="1" x14ac:dyDescent="0.35">
      <c r="A6" s="82"/>
      <c r="B6" s="70"/>
      <c r="C6" s="70"/>
      <c r="D6" s="120"/>
      <c r="E6" s="75"/>
    </row>
    <row r="7" spans="1:7" ht="16.2" thickBot="1" x14ac:dyDescent="0.35">
      <c r="A7" s="77" t="s">
        <v>40</v>
      </c>
      <c r="B7" s="78" t="s">
        <v>41</v>
      </c>
      <c r="C7" s="79" t="s">
        <v>16</v>
      </c>
      <c r="D7" s="119"/>
    </row>
    <row r="8" spans="1:7" ht="16.2" thickBot="1" x14ac:dyDescent="0.35">
      <c r="A8" s="81"/>
      <c r="B8" s="112" t="s">
        <v>37</v>
      </c>
      <c r="C8" s="79" t="s">
        <v>64</v>
      </c>
      <c r="D8" s="119"/>
    </row>
    <row r="9" spans="1:7" ht="42" thickBot="1" x14ac:dyDescent="0.35">
      <c r="A9" s="81"/>
      <c r="B9" s="78" t="s">
        <v>42</v>
      </c>
      <c r="C9" s="79" t="s">
        <v>45</v>
      </c>
      <c r="D9" s="119"/>
    </row>
    <row r="10" spans="1:7" ht="28.2" thickBot="1" x14ac:dyDescent="0.35">
      <c r="A10" s="81"/>
      <c r="B10" s="78" t="s">
        <v>43</v>
      </c>
      <c r="C10" s="79" t="s">
        <v>46</v>
      </c>
      <c r="D10" s="119"/>
    </row>
    <row r="11" spans="1:7" ht="42" thickBot="1" x14ac:dyDescent="0.35">
      <c r="A11" s="81"/>
      <c r="B11" s="83" t="s">
        <v>69</v>
      </c>
      <c r="C11" s="79" t="s">
        <v>68</v>
      </c>
      <c r="D11" s="119"/>
    </row>
    <row r="12" spans="1:7" ht="16.2" thickBot="1" x14ac:dyDescent="0.35">
      <c r="A12" s="81"/>
      <c r="B12" s="71"/>
      <c r="C12" s="72"/>
      <c r="D12" s="121"/>
      <c r="E12" s="75"/>
    </row>
    <row r="13" spans="1:7" ht="28.2" thickBot="1" x14ac:dyDescent="0.35">
      <c r="A13" s="81"/>
      <c r="B13" s="78" t="s">
        <v>44</v>
      </c>
      <c r="C13" s="79" t="s">
        <v>4</v>
      </c>
      <c r="D13" s="122"/>
      <c r="E13" s="84">
        <v>0.2</v>
      </c>
    </row>
    <row r="14" spans="1:7" ht="16.2" thickBot="1" x14ac:dyDescent="0.35">
      <c r="A14" s="81"/>
      <c r="B14" s="83" t="s">
        <v>65</v>
      </c>
      <c r="C14" s="79" t="s">
        <v>16</v>
      </c>
      <c r="D14" s="122"/>
      <c r="E14" s="75"/>
    </row>
    <row r="15" spans="1:7" ht="16.2" thickBot="1" x14ac:dyDescent="0.35">
      <c r="A15" s="81"/>
      <c r="B15" s="71"/>
      <c r="C15" s="72"/>
      <c r="D15" s="121"/>
      <c r="E15" s="75"/>
    </row>
    <row r="16" spans="1:7" ht="16.2" thickBot="1" x14ac:dyDescent="0.35">
      <c r="A16" s="82"/>
      <c r="B16" s="70"/>
      <c r="C16" s="73"/>
      <c r="D16" s="123"/>
      <c r="E16" s="75"/>
    </row>
    <row r="17" spans="1:5" ht="16.2" thickBot="1" x14ac:dyDescent="0.35">
      <c r="A17" s="77" t="s">
        <v>48</v>
      </c>
      <c r="B17" s="78" t="s">
        <v>33</v>
      </c>
      <c r="C17" s="79" t="s">
        <v>3</v>
      </c>
      <c r="D17" s="122"/>
      <c r="E17" s="85" t="s">
        <v>220</v>
      </c>
    </row>
    <row r="18" spans="1:5" ht="16.2" thickBot="1" x14ac:dyDescent="0.35">
      <c r="A18" s="81"/>
      <c r="B18" s="78" t="s">
        <v>19</v>
      </c>
      <c r="C18" s="79" t="s">
        <v>11</v>
      </c>
      <c r="D18" s="122"/>
      <c r="E18" s="86">
        <v>7</v>
      </c>
    </row>
    <row r="19" spans="1:5" ht="16.2" thickBot="1" x14ac:dyDescent="0.35">
      <c r="A19" s="81"/>
      <c r="B19" s="78" t="s">
        <v>49</v>
      </c>
      <c r="C19" s="79" t="s">
        <v>4</v>
      </c>
      <c r="D19" s="122"/>
      <c r="E19" s="84">
        <v>7.0000000000000007E-2</v>
      </c>
    </row>
    <row r="20" spans="1:5" ht="28.2" thickBot="1" x14ac:dyDescent="0.35">
      <c r="A20" s="81"/>
      <c r="B20" s="78" t="s">
        <v>51</v>
      </c>
      <c r="C20" s="79" t="s">
        <v>4</v>
      </c>
      <c r="D20" s="122"/>
      <c r="E20" s="115">
        <v>0.1</v>
      </c>
    </row>
    <row r="21" spans="1:5" ht="28.2" thickBot="1" x14ac:dyDescent="0.35">
      <c r="A21" s="81"/>
      <c r="B21" s="78" t="s">
        <v>50</v>
      </c>
      <c r="C21" s="79" t="s">
        <v>4</v>
      </c>
      <c r="D21" s="122"/>
      <c r="E21" s="84">
        <v>0.05</v>
      </c>
    </row>
    <row r="22" spans="1:5" ht="16.2" thickBot="1" x14ac:dyDescent="0.35">
      <c r="A22" s="81"/>
      <c r="B22" s="71"/>
      <c r="C22" s="72"/>
      <c r="D22" s="121"/>
      <c r="E22" s="75"/>
    </row>
    <row r="23" spans="1:5" ht="16.2" thickBot="1" x14ac:dyDescent="0.35">
      <c r="A23" s="81"/>
      <c r="B23" s="78" t="s">
        <v>66</v>
      </c>
      <c r="C23" s="79" t="s">
        <v>46</v>
      </c>
      <c r="D23" s="122"/>
      <c r="E23" s="86">
        <v>87.61</v>
      </c>
    </row>
    <row r="24" spans="1:5" ht="16.2" thickBot="1" x14ac:dyDescent="0.35">
      <c r="A24" s="81"/>
      <c r="B24" s="78" t="s">
        <v>67</v>
      </c>
      <c r="C24" s="79" t="s">
        <v>45</v>
      </c>
      <c r="D24" s="122"/>
      <c r="E24" s="86">
        <v>19.600000000000001</v>
      </c>
    </row>
    <row r="25" spans="1:5" ht="16.2" thickBot="1" x14ac:dyDescent="0.35">
      <c r="A25" s="81"/>
      <c r="B25" s="83" t="s">
        <v>52</v>
      </c>
      <c r="C25" s="79" t="s">
        <v>17</v>
      </c>
      <c r="D25" s="124"/>
      <c r="E25" s="87">
        <f t="shared" ref="E25" si="0">E23*E24/1000</f>
        <v>1.7171560000000001</v>
      </c>
    </row>
    <row r="26" spans="1:5" ht="16.2" thickBot="1" x14ac:dyDescent="0.35">
      <c r="A26" s="81"/>
      <c r="B26" s="78" t="s">
        <v>53</v>
      </c>
      <c r="C26" s="79" t="s">
        <v>54</v>
      </c>
      <c r="D26" s="122"/>
      <c r="E26" s="86">
        <v>569</v>
      </c>
    </row>
    <row r="27" spans="1:5" ht="16.2" thickBot="1" x14ac:dyDescent="0.35">
      <c r="A27" s="81"/>
      <c r="B27" s="78" t="s">
        <v>81</v>
      </c>
      <c r="C27" s="79" t="s">
        <v>4</v>
      </c>
      <c r="D27" s="122"/>
      <c r="E27" s="84">
        <v>0.8</v>
      </c>
    </row>
    <row r="28" spans="1:5" ht="16.2" thickBot="1" x14ac:dyDescent="0.35">
      <c r="A28" s="81"/>
      <c r="B28" s="71"/>
      <c r="C28" s="72"/>
      <c r="D28" s="121"/>
      <c r="E28" s="75"/>
    </row>
    <row r="29" spans="1:5" ht="16.2" thickBot="1" x14ac:dyDescent="0.35">
      <c r="A29" s="82"/>
      <c r="B29" s="70"/>
      <c r="C29" s="73"/>
      <c r="D29" s="123"/>
      <c r="E29" s="75"/>
    </row>
    <row r="30" spans="1:5" ht="28.2" thickBot="1" x14ac:dyDescent="0.35">
      <c r="A30" s="77" t="s">
        <v>47</v>
      </c>
      <c r="B30" s="78" t="s">
        <v>55</v>
      </c>
      <c r="C30" s="79" t="s">
        <v>56</v>
      </c>
      <c r="D30" s="122"/>
      <c r="E30" s="86">
        <v>2</v>
      </c>
    </row>
    <row r="31" spans="1:5" ht="28.2" thickBot="1" x14ac:dyDescent="0.35">
      <c r="A31" s="81"/>
      <c r="B31" s="78" t="s">
        <v>57</v>
      </c>
      <c r="C31" s="79" t="s">
        <v>4</v>
      </c>
      <c r="D31" s="122"/>
      <c r="E31" s="84">
        <v>0.9</v>
      </c>
    </row>
    <row r="32" spans="1:5" ht="28.2" thickBot="1" x14ac:dyDescent="0.35">
      <c r="A32" s="81"/>
      <c r="B32" s="78" t="s">
        <v>59</v>
      </c>
      <c r="C32" s="79" t="s">
        <v>4</v>
      </c>
      <c r="D32" s="122"/>
      <c r="E32" s="84">
        <v>0.9</v>
      </c>
    </row>
    <row r="33" spans="1:5" ht="16.2" thickBot="1" x14ac:dyDescent="0.35">
      <c r="A33" s="81"/>
      <c r="B33" s="71"/>
      <c r="C33" s="72"/>
      <c r="D33" s="121"/>
      <c r="E33" s="75"/>
    </row>
    <row r="34" spans="1:5" ht="28.2" thickBot="1" x14ac:dyDescent="0.35">
      <c r="A34" s="81"/>
      <c r="B34" s="78" t="s">
        <v>60</v>
      </c>
      <c r="C34" s="79" t="s">
        <v>9</v>
      </c>
      <c r="D34" s="122"/>
      <c r="E34" s="86">
        <v>0</v>
      </c>
    </row>
    <row r="35" spans="1:5" ht="28.2" thickBot="1" x14ac:dyDescent="0.35">
      <c r="A35" s="81"/>
      <c r="B35" s="78" t="s">
        <v>61</v>
      </c>
      <c r="C35" s="79" t="s">
        <v>3</v>
      </c>
      <c r="D35" s="122"/>
      <c r="E35" s="86">
        <v>1</v>
      </c>
    </row>
    <row r="36" spans="1:5" ht="16.2" thickBot="1" x14ac:dyDescent="0.35">
      <c r="A36" s="81"/>
      <c r="B36" s="71"/>
      <c r="C36" s="72"/>
      <c r="D36" s="121"/>
      <c r="E36" s="75"/>
    </row>
    <row r="37" spans="1:5" ht="28.2" thickBot="1" x14ac:dyDescent="0.35">
      <c r="A37" s="81"/>
      <c r="B37" s="78" t="s">
        <v>92</v>
      </c>
      <c r="C37" s="79" t="s">
        <v>13</v>
      </c>
      <c r="D37" s="122"/>
      <c r="E37" s="86">
        <v>1</v>
      </c>
    </row>
    <row r="38" spans="1:5" ht="28.2" thickBot="1" x14ac:dyDescent="0.35">
      <c r="A38" s="81"/>
      <c r="B38" s="78" t="s">
        <v>93</v>
      </c>
      <c r="C38" s="79" t="s">
        <v>13</v>
      </c>
      <c r="D38" s="122"/>
      <c r="E38" s="86">
        <v>0</v>
      </c>
    </row>
    <row r="39" spans="1:5" ht="16.2" thickBot="1" x14ac:dyDescent="0.35">
      <c r="A39" s="81"/>
      <c r="B39" s="71"/>
      <c r="C39" s="72"/>
      <c r="D39" s="121"/>
      <c r="E39" s="75"/>
    </row>
    <row r="40" spans="1:5" ht="28.2" thickBot="1" x14ac:dyDescent="0.35">
      <c r="A40" s="81"/>
      <c r="B40" s="78" t="s">
        <v>62</v>
      </c>
      <c r="C40" s="79" t="s">
        <v>13</v>
      </c>
      <c r="D40" s="122"/>
      <c r="E40" s="86">
        <v>0.5</v>
      </c>
    </row>
    <row r="41" spans="1:5" ht="28.2" thickBot="1" x14ac:dyDescent="0.35">
      <c r="A41" s="81"/>
      <c r="B41" s="78" t="s">
        <v>63</v>
      </c>
      <c r="C41" s="79" t="s">
        <v>13</v>
      </c>
      <c r="D41" s="122"/>
      <c r="E41" s="86">
        <v>0.25</v>
      </c>
    </row>
    <row r="42" spans="1:5" ht="16.2" thickBot="1" x14ac:dyDescent="0.35">
      <c r="A42" s="81"/>
      <c r="B42" s="71"/>
      <c r="C42" s="72"/>
      <c r="D42" s="121"/>
      <c r="E42" s="75"/>
    </row>
    <row r="43" spans="1:5" ht="28.2" thickBot="1" x14ac:dyDescent="0.35">
      <c r="A43" s="81"/>
      <c r="B43" s="78" t="s">
        <v>120</v>
      </c>
      <c r="C43" s="79" t="s">
        <v>13</v>
      </c>
      <c r="D43" s="122"/>
      <c r="E43" s="116">
        <v>0</v>
      </c>
    </row>
    <row r="44" spans="1:5" ht="28.2" thickBot="1" x14ac:dyDescent="0.35">
      <c r="A44" s="81"/>
      <c r="B44" s="78" t="s">
        <v>121</v>
      </c>
      <c r="C44" s="79" t="s">
        <v>13</v>
      </c>
      <c r="D44" s="122"/>
      <c r="E44" s="116">
        <v>0</v>
      </c>
    </row>
    <row r="45" spans="1:5" ht="16.2" thickBot="1" x14ac:dyDescent="0.35">
      <c r="A45" s="81"/>
      <c r="B45" s="71"/>
      <c r="C45" s="72"/>
      <c r="D45" s="121"/>
      <c r="E45" s="75"/>
    </row>
    <row r="46" spans="1:5" ht="16.2" thickBot="1" x14ac:dyDescent="0.35">
      <c r="A46" s="73"/>
      <c r="B46" s="70"/>
      <c r="C46" s="73"/>
      <c r="D46" s="123"/>
      <c r="E46" s="75"/>
    </row>
    <row r="47" spans="1:5" ht="28.2" thickBot="1" x14ac:dyDescent="0.35">
      <c r="A47" s="77" t="s">
        <v>104</v>
      </c>
      <c r="B47" s="78" t="s">
        <v>206</v>
      </c>
      <c r="C47" s="79" t="s">
        <v>105</v>
      </c>
      <c r="D47" s="122"/>
      <c r="E47" s="86">
        <v>0.05</v>
      </c>
    </row>
    <row r="48" spans="1:5" ht="16.2" thickBot="1" x14ac:dyDescent="0.35">
      <c r="A48" s="81"/>
      <c r="B48" s="83"/>
      <c r="C48" s="72"/>
      <c r="D48" s="121"/>
      <c r="E48" s="75"/>
    </row>
    <row r="49" spans="1:5" ht="16.2" thickBot="1" x14ac:dyDescent="0.35">
      <c r="A49" s="81"/>
      <c r="B49" s="71"/>
      <c r="C49" s="72"/>
      <c r="D49" s="121"/>
      <c r="E49" s="75"/>
    </row>
    <row r="50" spans="1:5" ht="16.2" thickBot="1" x14ac:dyDescent="0.35">
      <c r="A50" s="82"/>
      <c r="B50" s="70"/>
      <c r="C50" s="73"/>
      <c r="D50" s="123"/>
      <c r="E50" s="75"/>
    </row>
    <row r="51" spans="1:5" ht="16.2" thickBot="1" x14ac:dyDescent="0.35">
      <c r="A51" s="77" t="s">
        <v>75</v>
      </c>
      <c r="B51" s="78" t="s">
        <v>70</v>
      </c>
      <c r="C51" s="79" t="s">
        <v>10</v>
      </c>
      <c r="D51" s="122"/>
      <c r="E51" s="86">
        <v>18</v>
      </c>
    </row>
    <row r="52" spans="1:5" ht="16.2" thickBot="1" x14ac:dyDescent="0.35">
      <c r="A52" s="81"/>
      <c r="B52" s="78" t="s">
        <v>34</v>
      </c>
      <c r="C52" s="79" t="s">
        <v>35</v>
      </c>
      <c r="D52" s="122"/>
      <c r="E52" s="86">
        <v>5</v>
      </c>
    </row>
    <row r="53" spans="1:5" ht="16.2" thickBot="1" x14ac:dyDescent="0.35">
      <c r="A53" s="81"/>
      <c r="B53" s="71"/>
      <c r="C53" s="72"/>
      <c r="D53" s="121"/>
      <c r="E53" s="75"/>
    </row>
    <row r="54" spans="1:5" ht="28.2" thickBot="1" x14ac:dyDescent="0.35">
      <c r="A54" s="81"/>
      <c r="B54" s="78" t="s">
        <v>38</v>
      </c>
      <c r="C54" s="72"/>
      <c r="D54" s="121"/>
      <c r="E54" s="86">
        <v>0.1</v>
      </c>
    </row>
    <row r="55" spans="1:5" ht="16.2" thickBot="1" x14ac:dyDescent="0.35">
      <c r="A55" s="81"/>
      <c r="B55" s="78" t="s">
        <v>39</v>
      </c>
      <c r="C55" s="72"/>
      <c r="D55" s="121"/>
      <c r="E55" s="86">
        <v>1</v>
      </c>
    </row>
    <row r="56" spans="1:5" ht="16.2" thickBot="1" x14ac:dyDescent="0.35">
      <c r="A56" s="81"/>
      <c r="B56" s="78" t="s">
        <v>103</v>
      </c>
      <c r="C56" s="72"/>
      <c r="D56" s="121"/>
      <c r="E56" s="86">
        <v>1</v>
      </c>
    </row>
    <row r="57" spans="1:5" ht="16.2" thickBot="1" x14ac:dyDescent="0.35">
      <c r="A57" s="81"/>
      <c r="B57" s="71"/>
      <c r="C57" s="72"/>
      <c r="D57" s="121"/>
      <c r="E57" s="75"/>
    </row>
    <row r="58" spans="1:5" ht="16.2" thickBot="1" x14ac:dyDescent="0.35">
      <c r="A58" s="81"/>
      <c r="B58" s="78" t="s">
        <v>71</v>
      </c>
      <c r="C58" s="79" t="s">
        <v>9</v>
      </c>
      <c r="D58" s="122"/>
      <c r="E58" s="85">
        <v>70</v>
      </c>
    </row>
    <row r="59" spans="1:5" ht="16.2" thickBot="1" x14ac:dyDescent="0.35">
      <c r="A59" s="81"/>
      <c r="B59" s="78" t="s">
        <v>73</v>
      </c>
      <c r="C59" s="79" t="s">
        <v>9</v>
      </c>
      <c r="D59" s="122"/>
      <c r="E59" s="85">
        <v>50</v>
      </c>
    </row>
    <row r="60" spans="1:5" ht="16.2" thickBot="1" x14ac:dyDescent="0.35">
      <c r="A60" s="81"/>
      <c r="B60" s="78" t="s">
        <v>74</v>
      </c>
      <c r="C60" s="79" t="s">
        <v>9</v>
      </c>
      <c r="D60" s="122"/>
      <c r="E60" s="85">
        <v>30</v>
      </c>
    </row>
    <row r="61" spans="1:5" ht="16.2" thickBot="1" x14ac:dyDescent="0.35">
      <c r="A61" s="81"/>
      <c r="B61" s="72"/>
      <c r="C61" s="75"/>
      <c r="D61" s="75"/>
      <c r="E61" s="75"/>
    </row>
    <row r="62" spans="1:5" ht="16.2" thickBot="1" x14ac:dyDescent="0.35">
      <c r="A62" s="82"/>
      <c r="B62" s="73"/>
      <c r="C62" s="75"/>
      <c r="D62" s="75"/>
      <c r="E62" s="75"/>
    </row>
    <row r="63" spans="1:5" ht="16.2" thickBot="1" x14ac:dyDescent="0.35">
      <c r="A63" s="75"/>
      <c r="B63" s="75"/>
      <c r="C63" s="75"/>
      <c r="D63" s="75"/>
      <c r="E63" s="75"/>
    </row>
    <row r="64" spans="1:5" ht="16.2" thickBot="1" x14ac:dyDescent="0.35">
      <c r="A64" s="75"/>
      <c r="B64" s="75"/>
      <c r="C64" s="75"/>
      <c r="D64" s="75"/>
      <c r="E64" s="75"/>
    </row>
    <row r="65" spans="1:5" ht="16.2" thickBot="1" x14ac:dyDescent="0.35">
      <c r="A65" s="75"/>
      <c r="B65" s="75"/>
      <c r="C65" s="75"/>
      <c r="D65" s="75"/>
      <c r="E65" s="75"/>
    </row>
    <row r="66" spans="1:5" ht="16.2" thickBot="1" x14ac:dyDescent="0.35">
      <c r="A66" s="75"/>
      <c r="B66" s="75"/>
      <c r="C66" s="75"/>
      <c r="D66" s="75"/>
      <c r="E66" s="75"/>
    </row>
    <row r="67" spans="1:5" ht="16.2" thickBot="1" x14ac:dyDescent="0.35">
      <c r="A67" s="75"/>
      <c r="B67" s="75"/>
      <c r="C67" s="75"/>
      <c r="D67" s="75"/>
      <c r="E67" s="75"/>
    </row>
    <row r="68" spans="1:5" ht="16.2" thickBot="1" x14ac:dyDescent="0.35">
      <c r="A68" s="75"/>
      <c r="B68" s="75"/>
      <c r="C68" s="75"/>
      <c r="D68" s="75"/>
      <c r="E68" s="75"/>
    </row>
    <row r="69" spans="1:5" ht="16.2" thickBot="1" x14ac:dyDescent="0.35">
      <c r="A69" s="75"/>
      <c r="B69" s="75"/>
      <c r="C69" s="75"/>
      <c r="D69" s="75"/>
      <c r="E69" s="75"/>
    </row>
    <row r="70" spans="1:5" ht="16.2" thickBot="1" x14ac:dyDescent="0.35">
      <c r="A70" s="75"/>
      <c r="B70" s="75"/>
      <c r="C70" s="75"/>
      <c r="D70" s="75"/>
      <c r="E70" s="75"/>
    </row>
    <row r="71" spans="1:5" ht="16.2" thickBot="1" x14ac:dyDescent="0.35">
      <c r="A71" s="75"/>
      <c r="B71" s="75"/>
      <c r="C71" s="75"/>
      <c r="D71" s="75"/>
      <c r="E71" s="75"/>
    </row>
    <row r="72" spans="1:5" ht="16.2" thickBot="1" x14ac:dyDescent="0.35">
      <c r="A72" s="75"/>
      <c r="B72" s="75"/>
      <c r="C72" s="75"/>
      <c r="D72" s="75"/>
      <c r="E72" s="75"/>
    </row>
    <row r="73" spans="1:5" ht="16.2" thickBot="1" x14ac:dyDescent="0.35">
      <c r="A73" s="75"/>
      <c r="B73" s="75"/>
      <c r="C73" s="75"/>
      <c r="D73" s="75"/>
      <c r="E73" s="75"/>
    </row>
    <row r="74" spans="1:5" ht="16.2" thickBot="1" x14ac:dyDescent="0.35">
      <c r="A74" s="75"/>
      <c r="B74" s="75"/>
      <c r="C74" s="75"/>
      <c r="D74" s="75"/>
      <c r="E74" s="75"/>
    </row>
    <row r="75" spans="1:5" ht="16.2" thickBot="1" x14ac:dyDescent="0.35">
      <c r="A75" s="75"/>
      <c r="B75" s="75"/>
      <c r="C75" s="75"/>
      <c r="D75" s="75"/>
      <c r="E75" s="75"/>
    </row>
    <row r="76" spans="1:5" ht="16.2" thickBot="1" x14ac:dyDescent="0.35">
      <c r="A76" s="75"/>
      <c r="B76" s="75"/>
      <c r="C76" s="75"/>
      <c r="D76" s="75"/>
      <c r="E76" s="75"/>
    </row>
    <row r="77" spans="1:5" ht="16.2" thickBot="1" x14ac:dyDescent="0.35">
      <c r="A77" s="75"/>
      <c r="B77" s="75"/>
      <c r="C77" s="75"/>
      <c r="D77" s="75"/>
      <c r="E77" s="75"/>
    </row>
    <row r="78" spans="1:5" ht="16.2" thickBot="1" x14ac:dyDescent="0.35">
      <c r="A78" s="75"/>
      <c r="B78" s="75"/>
      <c r="C78" s="75"/>
      <c r="D78" s="75"/>
      <c r="E78" s="75"/>
    </row>
    <row r="79" spans="1:5" ht="16.2" thickBot="1" x14ac:dyDescent="0.35">
      <c r="A79" s="75"/>
      <c r="B79" s="75"/>
      <c r="C79" s="75"/>
      <c r="D79" s="75"/>
      <c r="E79" s="75"/>
    </row>
    <row r="80" spans="1:5" ht="16.2" thickBot="1" x14ac:dyDescent="0.35">
      <c r="A80" s="75"/>
      <c r="B80" s="75"/>
      <c r="C80" s="75"/>
      <c r="D80" s="75"/>
      <c r="E80" s="75"/>
    </row>
    <row r="81" spans="1:5" ht="16.2" thickBot="1" x14ac:dyDescent="0.35">
      <c r="A81" s="75"/>
      <c r="B81" s="75"/>
      <c r="C81" s="75"/>
      <c r="D81" s="75"/>
      <c r="E81" s="75"/>
    </row>
    <row r="82" spans="1:5" ht="16.2" thickBot="1" x14ac:dyDescent="0.35">
      <c r="A82" s="75"/>
      <c r="B82" s="75"/>
      <c r="C82" s="75"/>
      <c r="D82" s="75"/>
      <c r="E82" s="75"/>
    </row>
    <row r="83" spans="1:5" ht="16.2" thickBot="1" x14ac:dyDescent="0.35">
      <c r="A83" s="75"/>
      <c r="B83" s="75"/>
      <c r="C83" s="75"/>
      <c r="D83" s="75"/>
      <c r="E83" s="75"/>
    </row>
    <row r="84" spans="1:5" ht="16.2" thickBot="1" x14ac:dyDescent="0.35">
      <c r="A84" s="75"/>
      <c r="B84" s="75"/>
      <c r="C84" s="75"/>
      <c r="D84" s="75"/>
      <c r="E84" s="75"/>
    </row>
    <row r="85" spans="1:5" ht="16.2" thickBot="1" x14ac:dyDescent="0.35">
      <c r="A85" s="75"/>
      <c r="B85" s="75"/>
      <c r="C85" s="75"/>
      <c r="D85" s="75"/>
      <c r="E85" s="75"/>
    </row>
    <row r="86" spans="1:5" ht="16.2" thickBot="1" x14ac:dyDescent="0.35">
      <c r="A86" s="75"/>
      <c r="B86" s="75"/>
      <c r="C86" s="75"/>
      <c r="D86" s="75"/>
      <c r="E86" s="75"/>
    </row>
    <row r="87" spans="1:5" ht="16.2" thickBot="1" x14ac:dyDescent="0.35">
      <c r="A87" s="75"/>
      <c r="B87" s="75"/>
      <c r="C87" s="75"/>
      <c r="D87" s="75"/>
      <c r="E87" s="75"/>
    </row>
    <row r="88" spans="1:5" ht="16.2" thickBot="1" x14ac:dyDescent="0.35">
      <c r="A88" s="75"/>
      <c r="B88" s="75"/>
      <c r="C88" s="75"/>
      <c r="D88" s="75"/>
      <c r="E88" s="75"/>
    </row>
    <row r="89" spans="1:5" ht="16.2" thickBot="1" x14ac:dyDescent="0.35">
      <c r="A89" s="75"/>
      <c r="B89" s="75"/>
      <c r="C89" s="75"/>
      <c r="D89" s="75"/>
      <c r="E89" s="75"/>
    </row>
    <row r="90" spans="1:5" ht="16.2" thickBot="1" x14ac:dyDescent="0.35">
      <c r="A90" s="75"/>
      <c r="B90" s="75"/>
      <c r="C90" s="75"/>
      <c r="D90" s="75"/>
      <c r="E90" s="75"/>
    </row>
    <row r="91" spans="1:5" ht="16.2" thickBot="1" x14ac:dyDescent="0.35">
      <c r="A91" s="75"/>
      <c r="B91" s="75"/>
      <c r="C91" s="75"/>
      <c r="D91" s="75"/>
      <c r="E91" s="75"/>
    </row>
    <row r="92" spans="1:5" ht="16.2" thickBot="1" x14ac:dyDescent="0.35">
      <c r="A92" s="75"/>
      <c r="B92" s="75"/>
      <c r="C92" s="75"/>
      <c r="D92" s="75"/>
      <c r="E92" s="75"/>
    </row>
    <row r="93" spans="1:5" ht="16.2" thickBot="1" x14ac:dyDescent="0.35">
      <c r="A93" s="75"/>
      <c r="B93" s="75"/>
      <c r="C93" s="75"/>
      <c r="D93" s="75"/>
      <c r="E93" s="75"/>
    </row>
    <row r="94" spans="1:5" ht="16.2" thickBot="1" x14ac:dyDescent="0.35">
      <c r="A94" s="75"/>
      <c r="B94" s="75"/>
      <c r="C94" s="75"/>
      <c r="D94" s="75"/>
      <c r="E94" s="75"/>
    </row>
    <row r="95" spans="1:5" ht="16.2" thickBot="1" x14ac:dyDescent="0.35">
      <c r="A95" s="75"/>
      <c r="B95" s="75"/>
      <c r="C95" s="75"/>
      <c r="D95" s="75"/>
      <c r="E95" s="75"/>
    </row>
    <row r="96" spans="1:5" ht="16.2" thickBot="1" x14ac:dyDescent="0.35">
      <c r="A96" s="75"/>
      <c r="B96" s="75"/>
      <c r="C96" s="75"/>
      <c r="D96" s="75"/>
      <c r="E96" s="75"/>
    </row>
    <row r="97" spans="1:5" ht="16.2" thickBot="1" x14ac:dyDescent="0.35">
      <c r="A97" s="75"/>
      <c r="B97" s="75"/>
      <c r="C97" s="75"/>
      <c r="D97" s="75"/>
      <c r="E97" s="75"/>
    </row>
    <row r="98" spans="1:5" ht="16.2" thickBot="1" x14ac:dyDescent="0.35">
      <c r="A98" s="75"/>
      <c r="B98" s="75"/>
      <c r="C98" s="75"/>
      <c r="D98" s="75"/>
      <c r="E98" s="75"/>
    </row>
    <row r="99" spans="1:5" ht="16.2" thickBot="1" x14ac:dyDescent="0.35">
      <c r="A99" s="75"/>
      <c r="B99" s="75"/>
      <c r="C99" s="75"/>
      <c r="D99" s="75"/>
      <c r="E99" s="75"/>
    </row>
    <row r="100" spans="1:5" ht="16.2" thickBot="1" x14ac:dyDescent="0.35">
      <c r="A100" s="75"/>
      <c r="B100" s="75"/>
      <c r="C100" s="75"/>
      <c r="D100" s="75"/>
      <c r="E100" s="75"/>
    </row>
    <row r="101" spans="1:5" ht="16.2" thickBot="1" x14ac:dyDescent="0.35">
      <c r="A101" s="75"/>
      <c r="B101" s="75"/>
      <c r="C101" s="75"/>
      <c r="D101" s="75"/>
      <c r="E101" s="75"/>
    </row>
    <row r="102" spans="1:5" ht="16.2" thickBot="1" x14ac:dyDescent="0.35">
      <c r="A102" s="75"/>
      <c r="B102" s="75"/>
      <c r="C102" s="75"/>
      <c r="D102" s="75"/>
      <c r="E102" s="75"/>
    </row>
    <row r="103" spans="1:5" ht="16.2" thickBot="1" x14ac:dyDescent="0.35">
      <c r="A103" s="75"/>
      <c r="B103" s="75"/>
      <c r="C103" s="75"/>
      <c r="D103" s="75"/>
      <c r="E103" s="75"/>
    </row>
    <row r="104" spans="1:5" ht="16.2" thickBot="1" x14ac:dyDescent="0.35">
      <c r="A104" s="75"/>
      <c r="B104" s="75"/>
      <c r="C104" s="75"/>
      <c r="D104" s="75"/>
      <c r="E104" s="75"/>
    </row>
    <row r="105" spans="1:5" ht="16.2" thickBot="1" x14ac:dyDescent="0.35">
      <c r="A105" s="75"/>
      <c r="B105" s="75"/>
      <c r="C105" s="75"/>
      <c r="D105" s="75"/>
      <c r="E105" s="75"/>
    </row>
    <row r="106" spans="1:5" ht="16.2" thickBot="1" x14ac:dyDescent="0.35">
      <c r="A106" s="75"/>
      <c r="B106" s="75"/>
      <c r="C106" s="75"/>
      <c r="D106" s="75"/>
      <c r="E106" s="75"/>
    </row>
    <row r="107" spans="1:5" ht="16.2" thickBot="1" x14ac:dyDescent="0.35">
      <c r="A107" s="75"/>
      <c r="B107" s="75"/>
      <c r="C107" s="75"/>
      <c r="D107" s="75"/>
      <c r="E107" s="75"/>
    </row>
    <row r="108" spans="1:5" ht="16.2" thickBot="1" x14ac:dyDescent="0.35">
      <c r="A108" s="75"/>
      <c r="B108" s="75"/>
      <c r="C108" s="75"/>
      <c r="D108" s="75"/>
      <c r="E108" s="75"/>
    </row>
    <row r="109" spans="1:5" ht="16.2" thickBot="1" x14ac:dyDescent="0.35">
      <c r="A109" s="75"/>
      <c r="B109" s="75"/>
      <c r="C109" s="75"/>
      <c r="D109" s="75"/>
      <c r="E109" s="75"/>
    </row>
    <row r="110" spans="1:5" ht="16.2" thickBot="1" x14ac:dyDescent="0.35">
      <c r="A110" s="75"/>
      <c r="B110" s="75"/>
      <c r="C110" s="75"/>
      <c r="D110" s="75"/>
      <c r="E110" s="75"/>
    </row>
    <row r="111" spans="1:5" ht="16.2" thickBot="1" x14ac:dyDescent="0.35">
      <c r="A111" s="75"/>
      <c r="B111" s="75"/>
      <c r="C111" s="75"/>
      <c r="D111" s="75"/>
      <c r="E111" s="75"/>
    </row>
    <row r="112" spans="1:5" ht="16.2" thickBot="1" x14ac:dyDescent="0.35">
      <c r="A112" s="75"/>
      <c r="B112" s="75"/>
      <c r="C112" s="75"/>
      <c r="D112" s="75"/>
      <c r="E112" s="75"/>
    </row>
    <row r="113" spans="1:5" ht="16.2" thickBot="1" x14ac:dyDescent="0.35">
      <c r="A113" s="75"/>
      <c r="B113" s="75"/>
      <c r="C113" s="75"/>
      <c r="D113" s="75"/>
      <c r="E113" s="75"/>
    </row>
    <row r="114" spans="1:5" ht="16.2" thickBot="1" x14ac:dyDescent="0.35">
      <c r="A114" s="75"/>
      <c r="B114" s="75"/>
      <c r="C114" s="75"/>
      <c r="D114" s="75"/>
      <c r="E114" s="75"/>
    </row>
    <row r="115" spans="1:5" ht="16.2" thickBot="1" x14ac:dyDescent="0.35">
      <c r="A115" s="75"/>
      <c r="B115" s="75"/>
      <c r="C115" s="75"/>
      <c r="D115" s="75"/>
      <c r="E115" s="75"/>
    </row>
    <row r="116" spans="1:5" ht="16.2" thickBot="1" x14ac:dyDescent="0.35">
      <c r="A116" s="75"/>
      <c r="B116" s="75"/>
      <c r="C116" s="75"/>
      <c r="D116" s="75"/>
      <c r="E116" s="75"/>
    </row>
    <row r="117" spans="1:5" ht="16.2" thickBot="1" x14ac:dyDescent="0.35">
      <c r="A117" s="75"/>
      <c r="B117" s="75"/>
      <c r="C117" s="75"/>
      <c r="D117" s="75"/>
      <c r="E117" s="75"/>
    </row>
    <row r="118" spans="1:5" ht="16.2" thickBot="1" x14ac:dyDescent="0.35">
      <c r="A118" s="75"/>
      <c r="B118" s="75"/>
      <c r="C118" s="75"/>
      <c r="D118" s="75"/>
      <c r="E118" s="75"/>
    </row>
    <row r="119" spans="1:5" ht="16.2" thickBot="1" x14ac:dyDescent="0.35">
      <c r="A119" s="75"/>
      <c r="B119" s="75"/>
      <c r="C119" s="75"/>
      <c r="D119" s="75"/>
      <c r="E119" s="75"/>
    </row>
    <row r="120" spans="1:5" ht="16.2" thickBot="1" x14ac:dyDescent="0.35">
      <c r="A120" s="75"/>
      <c r="B120" s="75"/>
      <c r="C120" s="75"/>
      <c r="D120" s="75"/>
      <c r="E120" s="75"/>
    </row>
    <row r="121" spans="1:5" ht="16.2" thickBot="1" x14ac:dyDescent="0.35">
      <c r="A121" s="75"/>
      <c r="B121" s="75"/>
      <c r="C121" s="75"/>
      <c r="D121" s="75"/>
      <c r="E121" s="75"/>
    </row>
    <row r="122" spans="1:5" ht="16.2" thickBot="1" x14ac:dyDescent="0.35">
      <c r="A122" s="75"/>
      <c r="B122" s="75"/>
      <c r="C122" s="75"/>
      <c r="D122" s="75"/>
      <c r="E122" s="75"/>
    </row>
    <row r="123" spans="1:5" ht="16.2" thickBot="1" x14ac:dyDescent="0.35">
      <c r="A123" s="75"/>
      <c r="B123" s="75"/>
      <c r="C123" s="75"/>
      <c r="D123" s="75"/>
      <c r="E123" s="75"/>
    </row>
    <row r="124" spans="1:5" ht="16.2" thickBot="1" x14ac:dyDescent="0.35">
      <c r="A124" s="75"/>
      <c r="B124" s="75"/>
      <c r="C124" s="75"/>
      <c r="D124" s="75"/>
      <c r="E124" s="75"/>
    </row>
    <row r="125" spans="1:5" ht="16.2" thickBot="1" x14ac:dyDescent="0.35">
      <c r="A125" s="75"/>
      <c r="B125" s="75"/>
      <c r="C125" s="75"/>
      <c r="D125" s="75"/>
      <c r="E125" s="75"/>
    </row>
    <row r="126" spans="1:5" ht="16.2" thickBot="1" x14ac:dyDescent="0.35">
      <c r="A126" s="75"/>
      <c r="B126" s="75"/>
      <c r="C126" s="75"/>
      <c r="D126" s="75"/>
      <c r="E126" s="75"/>
    </row>
    <row r="127" spans="1:5" ht="16.2" thickBot="1" x14ac:dyDescent="0.35">
      <c r="A127" s="75"/>
      <c r="B127" s="75"/>
      <c r="C127" s="75"/>
      <c r="D127" s="75"/>
      <c r="E127" s="75"/>
    </row>
    <row r="128" spans="1:5" ht="16.2" thickBot="1" x14ac:dyDescent="0.35">
      <c r="A128" s="75"/>
      <c r="B128" s="75"/>
      <c r="C128" s="75"/>
      <c r="D128" s="75"/>
      <c r="E128" s="75"/>
    </row>
    <row r="129" spans="1:5" ht="16.2" thickBot="1" x14ac:dyDescent="0.35">
      <c r="A129" s="75"/>
      <c r="B129" s="75"/>
      <c r="C129" s="75"/>
      <c r="D129" s="75"/>
      <c r="E129" s="75"/>
    </row>
    <row r="130" spans="1:5" ht="16.2" thickBot="1" x14ac:dyDescent="0.35">
      <c r="A130" s="75"/>
      <c r="B130" s="75"/>
      <c r="C130" s="75"/>
      <c r="D130" s="75"/>
      <c r="E130" s="75"/>
    </row>
    <row r="131" spans="1:5" ht="16.2" thickBot="1" x14ac:dyDescent="0.35">
      <c r="A131" s="75"/>
      <c r="B131" s="75"/>
      <c r="C131" s="75"/>
      <c r="D131" s="75"/>
      <c r="E131" s="75"/>
    </row>
    <row r="132" spans="1:5" ht="16.2" thickBot="1" x14ac:dyDescent="0.35">
      <c r="A132" s="75"/>
      <c r="B132" s="75"/>
      <c r="C132" s="75"/>
      <c r="D132" s="75"/>
      <c r="E132" s="75"/>
    </row>
    <row r="133" spans="1:5" ht="16.2" thickBot="1" x14ac:dyDescent="0.35">
      <c r="A133" s="75"/>
      <c r="B133" s="75"/>
      <c r="C133" s="75"/>
      <c r="D133" s="75"/>
      <c r="E133" s="75"/>
    </row>
    <row r="134" spans="1:5" ht="16.2" thickBot="1" x14ac:dyDescent="0.35">
      <c r="A134" s="75"/>
      <c r="B134" s="75"/>
      <c r="C134" s="75"/>
      <c r="D134" s="75"/>
      <c r="E134" s="75"/>
    </row>
    <row r="135" spans="1:5" ht="16.2" thickBot="1" x14ac:dyDescent="0.35">
      <c r="A135" s="75"/>
      <c r="B135" s="75"/>
      <c r="C135" s="75"/>
      <c r="D135" s="75"/>
      <c r="E135" s="75"/>
    </row>
    <row r="136" spans="1:5" ht="16.2" thickBot="1" x14ac:dyDescent="0.35">
      <c r="A136" s="75"/>
      <c r="B136" s="75"/>
      <c r="C136" s="75"/>
      <c r="D136" s="75"/>
      <c r="E136" s="75"/>
    </row>
    <row r="137" spans="1:5" ht="16.2" thickBot="1" x14ac:dyDescent="0.35">
      <c r="A137" s="75"/>
      <c r="B137" s="75"/>
      <c r="C137" s="75"/>
      <c r="D137" s="75"/>
      <c r="E137" s="75"/>
    </row>
    <row r="138" spans="1:5" ht="16.2" thickBot="1" x14ac:dyDescent="0.35">
      <c r="A138" s="75"/>
      <c r="B138" s="75"/>
      <c r="C138" s="75"/>
      <c r="D138" s="75"/>
      <c r="E138" s="75"/>
    </row>
    <row r="139" spans="1:5" ht="16.2" thickBot="1" x14ac:dyDescent="0.35">
      <c r="A139" s="75"/>
      <c r="B139" s="75"/>
      <c r="C139" s="75"/>
      <c r="D139" s="75"/>
      <c r="E139" s="75"/>
    </row>
    <row r="140" spans="1:5" ht="16.2" thickBot="1" x14ac:dyDescent="0.35">
      <c r="A140" s="75"/>
      <c r="B140" s="75"/>
      <c r="C140" s="75"/>
      <c r="D140" s="75"/>
      <c r="E140" s="75"/>
    </row>
    <row r="141" spans="1:5" ht="16.2" thickBot="1" x14ac:dyDescent="0.35">
      <c r="A141" s="75"/>
      <c r="B141" s="75"/>
      <c r="C141" s="75"/>
      <c r="D141" s="75"/>
      <c r="E141" s="75"/>
    </row>
    <row r="142" spans="1:5" ht="16.2" thickBot="1" x14ac:dyDescent="0.35">
      <c r="A142" s="75"/>
      <c r="B142" s="75"/>
      <c r="C142" s="75"/>
      <c r="D142" s="75"/>
      <c r="E142" s="75"/>
    </row>
    <row r="143" spans="1:5" ht="16.2" thickBot="1" x14ac:dyDescent="0.35">
      <c r="A143" s="75"/>
      <c r="B143" s="75"/>
      <c r="C143" s="75"/>
      <c r="D143" s="75"/>
      <c r="E143" s="75"/>
    </row>
    <row r="144" spans="1:5" ht="16.2" thickBot="1" x14ac:dyDescent="0.35">
      <c r="A144" s="75"/>
      <c r="B144" s="75"/>
      <c r="C144" s="75"/>
      <c r="D144" s="75"/>
      <c r="E144" s="75"/>
    </row>
    <row r="145" spans="1:5" ht="16.2" thickBot="1" x14ac:dyDescent="0.35">
      <c r="A145" s="75"/>
      <c r="B145" s="75"/>
      <c r="C145" s="75"/>
      <c r="D145" s="75"/>
      <c r="E145" s="75"/>
    </row>
    <row r="146" spans="1:5" ht="16.2" thickBot="1" x14ac:dyDescent="0.35">
      <c r="A146" s="75"/>
      <c r="B146" s="75"/>
      <c r="C146" s="75"/>
      <c r="D146" s="75"/>
      <c r="E146" s="75"/>
    </row>
    <row r="147" spans="1:5" ht="16.2" thickBot="1" x14ac:dyDescent="0.35">
      <c r="A147" s="75"/>
      <c r="B147" s="75"/>
      <c r="C147" s="75"/>
      <c r="D147" s="75"/>
      <c r="E147" s="75"/>
    </row>
    <row r="148" spans="1:5" ht="16.2" thickBot="1" x14ac:dyDescent="0.35">
      <c r="A148" s="75"/>
      <c r="B148" s="75"/>
      <c r="C148" s="75"/>
      <c r="D148" s="75"/>
      <c r="E148" s="75"/>
    </row>
    <row r="149" spans="1:5" ht="16.2" thickBot="1" x14ac:dyDescent="0.35">
      <c r="A149" s="75"/>
      <c r="B149" s="75"/>
      <c r="C149" s="75"/>
      <c r="D149" s="75"/>
      <c r="E149" s="75"/>
    </row>
    <row r="150" spans="1:5" ht="16.2" thickBot="1" x14ac:dyDescent="0.35">
      <c r="A150" s="75"/>
      <c r="B150" s="75"/>
      <c r="C150" s="75"/>
      <c r="D150" s="75"/>
      <c r="E150" s="75"/>
    </row>
    <row r="151" spans="1:5" ht="16.2" thickBot="1" x14ac:dyDescent="0.35">
      <c r="A151" s="75"/>
      <c r="B151" s="75"/>
      <c r="C151" s="75"/>
      <c r="D151" s="75"/>
      <c r="E151" s="75"/>
    </row>
    <row r="152" spans="1:5" ht="16.2" thickBot="1" x14ac:dyDescent="0.35">
      <c r="A152" s="75"/>
      <c r="B152" s="75"/>
      <c r="C152" s="75"/>
      <c r="D152" s="75"/>
      <c r="E152" s="75"/>
    </row>
    <row r="153" spans="1:5" ht="16.2" thickBot="1" x14ac:dyDescent="0.35">
      <c r="A153" s="75"/>
      <c r="B153" s="75"/>
      <c r="C153" s="75"/>
      <c r="D153" s="75"/>
      <c r="E153" s="75"/>
    </row>
    <row r="154" spans="1:5" ht="16.2" thickBot="1" x14ac:dyDescent="0.35">
      <c r="A154" s="75"/>
      <c r="B154" s="75"/>
      <c r="C154" s="75"/>
      <c r="D154" s="75"/>
      <c r="E154" s="75"/>
    </row>
    <row r="155" spans="1:5" ht="16.2" thickBot="1" x14ac:dyDescent="0.35">
      <c r="A155" s="75"/>
      <c r="B155" s="75"/>
      <c r="C155" s="75"/>
      <c r="D155" s="75"/>
      <c r="E155" s="75"/>
    </row>
    <row r="156" spans="1:5" ht="16.2" thickBot="1" x14ac:dyDescent="0.35">
      <c r="A156" s="75"/>
      <c r="B156" s="75"/>
      <c r="C156" s="75"/>
      <c r="D156" s="75"/>
      <c r="E156" s="75"/>
    </row>
    <row r="157" spans="1:5" ht="16.2" thickBot="1" x14ac:dyDescent="0.35">
      <c r="A157" s="75"/>
      <c r="B157" s="75"/>
      <c r="C157" s="75"/>
      <c r="D157" s="75"/>
      <c r="E157" s="75"/>
    </row>
    <row r="158" spans="1:5" ht="16.2" thickBot="1" x14ac:dyDescent="0.35">
      <c r="A158" s="75"/>
      <c r="B158" s="75"/>
      <c r="C158" s="75"/>
      <c r="D158" s="75"/>
      <c r="E158" s="75"/>
    </row>
    <row r="159" spans="1:5" ht="16.2" thickBot="1" x14ac:dyDescent="0.35">
      <c r="A159" s="75"/>
      <c r="B159" s="75"/>
      <c r="C159" s="75"/>
      <c r="D159" s="75"/>
      <c r="E159" s="75"/>
    </row>
    <row r="160" spans="1:5" ht="16.2" thickBot="1" x14ac:dyDescent="0.35">
      <c r="A160" s="75"/>
      <c r="B160" s="75"/>
      <c r="C160" s="75"/>
      <c r="D160" s="75"/>
      <c r="E160" s="75"/>
    </row>
    <row r="161" spans="1:5" ht="16.2" thickBot="1" x14ac:dyDescent="0.35">
      <c r="A161" s="75"/>
      <c r="B161" s="75"/>
      <c r="C161" s="75"/>
      <c r="D161" s="75"/>
      <c r="E161" s="75"/>
    </row>
    <row r="162" spans="1:5" ht="16.2" thickBot="1" x14ac:dyDescent="0.35">
      <c r="A162" s="75"/>
      <c r="B162" s="75"/>
      <c r="C162" s="75"/>
      <c r="D162" s="75"/>
      <c r="E162" s="75"/>
    </row>
    <row r="163" spans="1:5" ht="16.2" thickBot="1" x14ac:dyDescent="0.35">
      <c r="A163" s="75"/>
      <c r="B163" s="75"/>
      <c r="C163" s="75"/>
      <c r="D163" s="75"/>
      <c r="E163" s="75"/>
    </row>
    <row r="164" spans="1:5" ht="16.2" thickBot="1" x14ac:dyDescent="0.35">
      <c r="A164" s="75"/>
      <c r="B164" s="75"/>
      <c r="C164" s="75"/>
      <c r="D164" s="75"/>
      <c r="E164" s="75"/>
    </row>
    <row r="165" spans="1:5" ht="16.2" thickBot="1" x14ac:dyDescent="0.35">
      <c r="A165" s="75"/>
      <c r="B165" s="75"/>
      <c r="C165" s="75"/>
      <c r="D165" s="75"/>
      <c r="E165" s="75"/>
    </row>
    <row r="166" spans="1:5" ht="16.2" thickBot="1" x14ac:dyDescent="0.35">
      <c r="A166" s="75"/>
      <c r="B166" s="75"/>
      <c r="C166" s="75"/>
      <c r="D166" s="75"/>
      <c r="E166" s="75"/>
    </row>
    <row r="167" spans="1:5" ht="16.2" thickBot="1" x14ac:dyDescent="0.35">
      <c r="A167" s="75"/>
      <c r="B167" s="75"/>
      <c r="C167" s="75"/>
      <c r="D167" s="75"/>
      <c r="E167" s="75"/>
    </row>
    <row r="168" spans="1:5" ht="16.2" thickBot="1" x14ac:dyDescent="0.35">
      <c r="A168" s="75"/>
      <c r="B168" s="75"/>
      <c r="C168" s="75"/>
      <c r="D168" s="75"/>
      <c r="E168" s="75"/>
    </row>
    <row r="169" spans="1:5" ht="16.2" thickBot="1" x14ac:dyDescent="0.35">
      <c r="A169" s="75"/>
      <c r="B169" s="75"/>
      <c r="C169" s="75"/>
      <c r="D169" s="75"/>
      <c r="E169" s="75"/>
    </row>
    <row r="170" spans="1:5" ht="16.2" thickBot="1" x14ac:dyDescent="0.35">
      <c r="A170" s="75"/>
      <c r="B170" s="75"/>
      <c r="C170" s="75"/>
      <c r="D170" s="75"/>
      <c r="E170" s="75"/>
    </row>
    <row r="171" spans="1:5" ht="16.2" thickBot="1" x14ac:dyDescent="0.35">
      <c r="A171" s="75"/>
      <c r="B171" s="75"/>
      <c r="C171" s="75"/>
      <c r="D171" s="75"/>
      <c r="E171" s="75"/>
    </row>
    <row r="172" spans="1:5" ht="16.2" thickBot="1" x14ac:dyDescent="0.35">
      <c r="A172" s="75"/>
      <c r="B172" s="75"/>
      <c r="C172" s="75"/>
      <c r="D172" s="75"/>
      <c r="E172" s="75"/>
    </row>
    <row r="173" spans="1:5" ht="16.2" thickBot="1" x14ac:dyDescent="0.35">
      <c r="A173" s="75"/>
      <c r="B173" s="75"/>
      <c r="C173" s="75"/>
      <c r="D173" s="75"/>
      <c r="E173" s="75"/>
    </row>
    <row r="174" spans="1:5" ht="16.2" thickBot="1" x14ac:dyDescent="0.35">
      <c r="A174" s="75"/>
      <c r="B174" s="75"/>
      <c r="C174" s="75"/>
      <c r="D174" s="75"/>
      <c r="E174" s="75"/>
    </row>
    <row r="175" spans="1:5" ht="16.2" thickBot="1" x14ac:dyDescent="0.35">
      <c r="A175" s="75"/>
      <c r="B175" s="75"/>
      <c r="C175" s="75"/>
      <c r="D175" s="75"/>
      <c r="E175" s="75"/>
    </row>
    <row r="176" spans="1:5" ht="16.2" thickBot="1" x14ac:dyDescent="0.35">
      <c r="A176" s="75"/>
      <c r="B176" s="75"/>
      <c r="C176" s="75"/>
      <c r="D176" s="75"/>
      <c r="E176" s="75"/>
    </row>
    <row r="177" spans="1:5" ht="16.2" thickBot="1" x14ac:dyDescent="0.35">
      <c r="A177" s="75"/>
      <c r="B177" s="75"/>
      <c r="C177" s="75"/>
      <c r="D177" s="75"/>
      <c r="E177" s="75"/>
    </row>
    <row r="178" spans="1:5" ht="16.2" thickBot="1" x14ac:dyDescent="0.35">
      <c r="A178" s="75"/>
      <c r="B178" s="75"/>
      <c r="C178" s="75"/>
      <c r="D178" s="75"/>
      <c r="E178" s="75"/>
    </row>
    <row r="179" spans="1:5" ht="16.2" thickBot="1" x14ac:dyDescent="0.35">
      <c r="A179" s="75"/>
      <c r="B179" s="75"/>
      <c r="C179" s="75"/>
      <c r="D179" s="75"/>
      <c r="E179" s="75"/>
    </row>
    <row r="180" spans="1:5" ht="16.2" thickBot="1" x14ac:dyDescent="0.35">
      <c r="A180" s="75"/>
      <c r="B180" s="75"/>
      <c r="C180" s="75"/>
      <c r="D180" s="75"/>
      <c r="E180" s="75"/>
    </row>
    <row r="181" spans="1:5" ht="16.2" thickBot="1" x14ac:dyDescent="0.35">
      <c r="A181" s="75"/>
      <c r="B181" s="75"/>
      <c r="C181" s="75"/>
      <c r="D181" s="75"/>
      <c r="E181" s="75"/>
    </row>
    <row r="182" spans="1:5" ht="16.2" thickBot="1" x14ac:dyDescent="0.35">
      <c r="A182" s="75"/>
      <c r="B182" s="75"/>
      <c r="C182" s="75"/>
      <c r="D182" s="75"/>
      <c r="E182" s="75"/>
    </row>
    <row r="183" spans="1:5" ht="16.2" thickBot="1" x14ac:dyDescent="0.35">
      <c r="A183" s="75"/>
      <c r="B183" s="75"/>
      <c r="C183" s="75"/>
      <c r="D183" s="75"/>
      <c r="E183" s="75"/>
    </row>
    <row r="184" spans="1:5" ht="16.2" thickBot="1" x14ac:dyDescent="0.35">
      <c r="A184" s="75"/>
      <c r="B184" s="75"/>
      <c r="C184" s="75"/>
      <c r="D184" s="75"/>
      <c r="E184" s="75"/>
    </row>
    <row r="185" spans="1:5" ht="16.2" thickBot="1" x14ac:dyDescent="0.35">
      <c r="A185" s="75"/>
      <c r="B185" s="75"/>
      <c r="C185" s="75"/>
      <c r="D185" s="75"/>
      <c r="E185" s="75"/>
    </row>
    <row r="186" spans="1:5" ht="16.2" thickBot="1" x14ac:dyDescent="0.35">
      <c r="A186" s="75"/>
      <c r="B186" s="75"/>
      <c r="C186" s="75"/>
      <c r="D186" s="75"/>
      <c r="E186" s="75"/>
    </row>
    <row r="187" spans="1:5" ht="16.2" thickBot="1" x14ac:dyDescent="0.35">
      <c r="A187" s="75"/>
      <c r="B187" s="75"/>
      <c r="C187" s="75"/>
      <c r="D187" s="75"/>
      <c r="E187" s="75"/>
    </row>
    <row r="188" spans="1:5" ht="16.2" thickBot="1" x14ac:dyDescent="0.35">
      <c r="A188" s="75"/>
      <c r="B188" s="75"/>
      <c r="C188" s="75"/>
      <c r="D188" s="75"/>
      <c r="E188" s="75"/>
    </row>
    <row r="189" spans="1:5" ht="16.2" thickBot="1" x14ac:dyDescent="0.35">
      <c r="A189" s="75"/>
      <c r="B189" s="75"/>
      <c r="C189" s="75"/>
      <c r="D189" s="75"/>
      <c r="E189" s="75"/>
    </row>
    <row r="190" spans="1:5" ht="16.2" thickBot="1" x14ac:dyDescent="0.35">
      <c r="A190" s="75"/>
      <c r="B190" s="75"/>
      <c r="C190" s="75"/>
      <c r="D190" s="75"/>
      <c r="E190" s="75"/>
    </row>
    <row r="191" spans="1:5" ht="16.2" thickBot="1" x14ac:dyDescent="0.35">
      <c r="A191" s="75"/>
      <c r="B191" s="75"/>
      <c r="C191" s="75"/>
      <c r="D191" s="75"/>
      <c r="E191" s="75"/>
    </row>
    <row r="192" spans="1:5" ht="16.2" thickBot="1" x14ac:dyDescent="0.35">
      <c r="A192" s="75"/>
      <c r="B192" s="75"/>
      <c r="C192" s="75"/>
      <c r="D192" s="75"/>
      <c r="E192" s="75"/>
    </row>
    <row r="193" spans="1:5" ht="16.2" thickBot="1" x14ac:dyDescent="0.35">
      <c r="A193" s="75"/>
      <c r="B193" s="75"/>
      <c r="C193" s="75"/>
      <c r="D193" s="75"/>
      <c r="E193" s="75"/>
    </row>
    <row r="194" spans="1:5" ht="16.2" thickBot="1" x14ac:dyDescent="0.35">
      <c r="A194" s="75"/>
      <c r="B194" s="75"/>
      <c r="C194" s="75"/>
      <c r="D194" s="75"/>
      <c r="E194" s="75"/>
    </row>
    <row r="195" spans="1:5" ht="16.2" thickBot="1" x14ac:dyDescent="0.35">
      <c r="A195" s="75"/>
      <c r="B195" s="75"/>
      <c r="C195" s="75"/>
      <c r="D195" s="75"/>
      <c r="E195" s="75"/>
    </row>
    <row r="196" spans="1:5" ht="16.2" thickBot="1" x14ac:dyDescent="0.35">
      <c r="A196" s="75"/>
      <c r="B196" s="75"/>
      <c r="C196" s="75"/>
      <c r="D196" s="75"/>
      <c r="E196" s="75"/>
    </row>
    <row r="197" spans="1:5" ht="16.2" thickBot="1" x14ac:dyDescent="0.35">
      <c r="A197" s="75"/>
      <c r="B197" s="75"/>
      <c r="C197" s="75"/>
      <c r="D197" s="75"/>
      <c r="E197" s="75"/>
    </row>
    <row r="198" spans="1:5" ht="16.2" thickBot="1" x14ac:dyDescent="0.35">
      <c r="A198" s="75"/>
      <c r="B198" s="75"/>
      <c r="C198" s="75"/>
      <c r="D198" s="75"/>
      <c r="E198" s="75"/>
    </row>
    <row r="199" spans="1:5" ht="16.2" thickBot="1" x14ac:dyDescent="0.35">
      <c r="A199" s="75"/>
      <c r="B199" s="75"/>
      <c r="C199" s="75"/>
      <c r="D199" s="75"/>
      <c r="E199" s="75"/>
    </row>
    <row r="200" spans="1:5" ht="16.2" thickBot="1" x14ac:dyDescent="0.35">
      <c r="A200" s="75"/>
      <c r="B200" s="75"/>
      <c r="C200" s="75"/>
      <c r="D200" s="75"/>
      <c r="E200" s="75"/>
    </row>
    <row r="201" spans="1:5" ht="16.2" thickBot="1" x14ac:dyDescent="0.35">
      <c r="A201" s="75"/>
      <c r="B201" s="75"/>
      <c r="C201" s="75"/>
      <c r="D201" s="75"/>
      <c r="E201" s="75"/>
    </row>
    <row r="202" spans="1:5" ht="16.2" thickBot="1" x14ac:dyDescent="0.35">
      <c r="A202" s="75"/>
      <c r="B202" s="75"/>
      <c r="C202" s="75"/>
      <c r="D202" s="75"/>
      <c r="E202" s="75"/>
    </row>
    <row r="203" spans="1:5" ht="16.2" thickBot="1" x14ac:dyDescent="0.35">
      <c r="A203" s="75"/>
      <c r="B203" s="75"/>
      <c r="C203" s="75"/>
      <c r="D203" s="75"/>
      <c r="E203" s="75"/>
    </row>
    <row r="204" spans="1:5" ht="16.2" thickBot="1" x14ac:dyDescent="0.35">
      <c r="A204" s="75"/>
      <c r="B204" s="75"/>
      <c r="C204" s="75"/>
      <c r="D204" s="75"/>
      <c r="E204" s="75"/>
    </row>
    <row r="205" spans="1:5" ht="16.2" thickBot="1" x14ac:dyDescent="0.35">
      <c r="A205" s="75"/>
      <c r="B205" s="75"/>
      <c r="C205" s="75"/>
      <c r="D205" s="75"/>
      <c r="E205" s="75"/>
    </row>
    <row r="206" spans="1:5" ht="16.2" thickBot="1" x14ac:dyDescent="0.35">
      <c r="A206" s="75"/>
      <c r="B206" s="75"/>
      <c r="C206" s="75"/>
      <c r="D206" s="75"/>
      <c r="E206" s="75"/>
    </row>
    <row r="207" spans="1:5" ht="16.2" thickBot="1" x14ac:dyDescent="0.35">
      <c r="A207" s="75"/>
      <c r="B207" s="75"/>
      <c r="C207" s="75"/>
      <c r="D207" s="75"/>
      <c r="E207" s="75"/>
    </row>
    <row r="208" spans="1:5" ht="16.2" thickBot="1" x14ac:dyDescent="0.35">
      <c r="A208" s="75"/>
      <c r="B208" s="75"/>
      <c r="C208" s="75"/>
      <c r="D208" s="75"/>
      <c r="E208" s="75"/>
    </row>
    <row r="209" spans="1:5" ht="16.2" thickBot="1" x14ac:dyDescent="0.35">
      <c r="A209" s="75"/>
      <c r="B209" s="75"/>
      <c r="C209" s="75"/>
      <c r="D209" s="75"/>
      <c r="E209" s="75"/>
    </row>
    <row r="210" spans="1:5" ht="16.2" thickBot="1" x14ac:dyDescent="0.35">
      <c r="A210" s="75"/>
      <c r="B210" s="75"/>
      <c r="C210" s="75"/>
      <c r="D210" s="75"/>
      <c r="E210" s="75"/>
    </row>
    <row r="211" spans="1:5" ht="16.2" thickBot="1" x14ac:dyDescent="0.35">
      <c r="A211" s="75"/>
      <c r="B211" s="75"/>
      <c r="C211" s="75"/>
      <c r="D211" s="75"/>
      <c r="E211" s="75"/>
    </row>
    <row r="212" spans="1:5" ht="16.2" thickBot="1" x14ac:dyDescent="0.35">
      <c r="A212" s="75"/>
      <c r="B212" s="75"/>
      <c r="C212" s="75"/>
      <c r="D212" s="75"/>
      <c r="E212" s="75"/>
    </row>
    <row r="213" spans="1:5" ht="16.2" thickBot="1" x14ac:dyDescent="0.35">
      <c r="A213" s="75"/>
      <c r="B213" s="75"/>
      <c r="C213" s="75"/>
      <c r="D213" s="75"/>
      <c r="E213" s="75"/>
    </row>
    <row r="214" spans="1:5" ht="16.2" thickBot="1" x14ac:dyDescent="0.35">
      <c r="A214" s="75"/>
      <c r="B214" s="75"/>
      <c r="C214" s="75"/>
      <c r="D214" s="75"/>
      <c r="E214" s="75"/>
    </row>
    <row r="215" spans="1:5" ht="16.2" thickBot="1" x14ac:dyDescent="0.35">
      <c r="A215" s="75"/>
      <c r="B215" s="75"/>
      <c r="C215" s="75"/>
      <c r="D215" s="75"/>
      <c r="E215" s="75"/>
    </row>
    <row r="216" spans="1:5" ht="16.2" thickBot="1" x14ac:dyDescent="0.35">
      <c r="A216" s="75"/>
      <c r="B216" s="75"/>
      <c r="C216" s="75"/>
      <c r="D216" s="75"/>
      <c r="E216" s="75"/>
    </row>
    <row r="217" spans="1:5" ht="16.2" thickBot="1" x14ac:dyDescent="0.35">
      <c r="A217" s="75"/>
      <c r="B217" s="75"/>
      <c r="C217" s="75"/>
      <c r="D217" s="75"/>
      <c r="E217" s="75"/>
    </row>
    <row r="218" spans="1:5" ht="16.2" thickBot="1" x14ac:dyDescent="0.35">
      <c r="A218" s="75"/>
      <c r="B218" s="75"/>
      <c r="C218" s="75"/>
      <c r="D218" s="75"/>
      <c r="E218" s="75"/>
    </row>
    <row r="219" spans="1:5" ht="16.2" thickBot="1" x14ac:dyDescent="0.35">
      <c r="A219" s="75"/>
      <c r="B219" s="75"/>
      <c r="C219" s="75"/>
      <c r="D219" s="75"/>
      <c r="E219" s="75"/>
    </row>
    <row r="220" spans="1:5" ht="16.2" thickBot="1" x14ac:dyDescent="0.35">
      <c r="A220" s="75"/>
      <c r="B220" s="75"/>
      <c r="C220" s="75"/>
      <c r="D220" s="75"/>
      <c r="E220" s="75"/>
    </row>
    <row r="221" spans="1:5" ht="16.2" thickBot="1" x14ac:dyDescent="0.35">
      <c r="A221" s="75"/>
      <c r="B221" s="75"/>
      <c r="C221" s="75"/>
      <c r="D221" s="75"/>
      <c r="E221" s="75"/>
    </row>
    <row r="222" spans="1:5" ht="16.2" thickBot="1" x14ac:dyDescent="0.35">
      <c r="A222" s="75"/>
      <c r="B222" s="75"/>
      <c r="C222" s="75"/>
      <c r="D222" s="75"/>
      <c r="E222" s="75"/>
    </row>
    <row r="223" spans="1:5" ht="16.2" thickBot="1" x14ac:dyDescent="0.35">
      <c r="A223" s="75"/>
      <c r="B223" s="75"/>
      <c r="C223" s="75"/>
      <c r="D223" s="75"/>
      <c r="E223" s="75"/>
    </row>
    <row r="224" spans="1:5" ht="16.2" thickBot="1" x14ac:dyDescent="0.35">
      <c r="A224" s="75"/>
      <c r="B224" s="75"/>
      <c r="C224" s="75"/>
      <c r="D224" s="75"/>
      <c r="E224" s="75"/>
    </row>
    <row r="225" spans="1:5" ht="16.2" thickBot="1" x14ac:dyDescent="0.35">
      <c r="A225" s="75"/>
      <c r="B225" s="75"/>
      <c r="C225" s="75"/>
      <c r="D225" s="75"/>
      <c r="E225" s="75"/>
    </row>
    <row r="226" spans="1:5" ht="16.2" thickBot="1" x14ac:dyDescent="0.35">
      <c r="A226" s="75"/>
      <c r="B226" s="75"/>
      <c r="C226" s="75"/>
      <c r="D226" s="75"/>
      <c r="E226" s="75"/>
    </row>
    <row r="227" spans="1:5" ht="16.2" thickBot="1" x14ac:dyDescent="0.35">
      <c r="A227" s="75"/>
      <c r="B227" s="75"/>
      <c r="C227" s="75"/>
      <c r="D227" s="75"/>
      <c r="E227" s="75"/>
    </row>
    <row r="228" spans="1:5" ht="16.2" thickBot="1" x14ac:dyDescent="0.35">
      <c r="A228" s="75"/>
      <c r="B228" s="75"/>
      <c r="C228" s="75"/>
      <c r="D228" s="75"/>
      <c r="E228" s="75"/>
    </row>
    <row r="229" spans="1:5" ht="16.2" thickBot="1" x14ac:dyDescent="0.35">
      <c r="A229" s="75"/>
      <c r="B229" s="75"/>
      <c r="C229" s="75"/>
      <c r="D229" s="75"/>
      <c r="E229" s="75"/>
    </row>
    <row r="230" spans="1:5" ht="16.2" thickBot="1" x14ac:dyDescent="0.35">
      <c r="A230" s="75"/>
      <c r="B230" s="75"/>
      <c r="C230" s="75"/>
      <c r="D230" s="75"/>
      <c r="E230" s="75"/>
    </row>
    <row r="231" spans="1:5" ht="16.2" thickBot="1" x14ac:dyDescent="0.35">
      <c r="A231" s="75"/>
      <c r="B231" s="75"/>
      <c r="C231" s="75"/>
      <c r="D231" s="75"/>
      <c r="E231" s="75"/>
    </row>
    <row r="232" spans="1:5" ht="16.2" thickBot="1" x14ac:dyDescent="0.35">
      <c r="A232" s="75"/>
      <c r="B232" s="75"/>
      <c r="C232" s="75"/>
      <c r="D232" s="75"/>
      <c r="E232" s="75"/>
    </row>
    <row r="233" spans="1:5" ht="16.2" thickBot="1" x14ac:dyDescent="0.35">
      <c r="A233" s="75"/>
      <c r="B233" s="75"/>
      <c r="C233" s="75"/>
      <c r="D233" s="75"/>
      <c r="E233" s="75"/>
    </row>
    <row r="234" spans="1:5" ht="16.2" thickBot="1" x14ac:dyDescent="0.35">
      <c r="A234" s="75"/>
      <c r="B234" s="75"/>
      <c r="C234" s="75"/>
      <c r="D234" s="75"/>
      <c r="E234" s="75"/>
    </row>
    <row r="235" spans="1:5" ht="16.2" thickBot="1" x14ac:dyDescent="0.35">
      <c r="A235" s="75"/>
      <c r="B235" s="75"/>
      <c r="C235" s="75"/>
      <c r="D235" s="75"/>
      <c r="E235" s="75"/>
    </row>
    <row r="236" spans="1:5" ht="16.2" thickBot="1" x14ac:dyDescent="0.35">
      <c r="A236" s="75"/>
      <c r="B236" s="75"/>
      <c r="C236" s="75"/>
      <c r="D236" s="75"/>
      <c r="E236" s="75"/>
    </row>
    <row r="237" spans="1:5" ht="16.2" thickBot="1" x14ac:dyDescent="0.35">
      <c r="A237" s="75"/>
      <c r="B237" s="75"/>
      <c r="C237" s="75"/>
      <c r="D237" s="75"/>
      <c r="E237" s="75"/>
    </row>
    <row r="238" spans="1:5" ht="16.2" thickBot="1" x14ac:dyDescent="0.35">
      <c r="A238" s="75"/>
      <c r="B238" s="75"/>
      <c r="C238" s="75"/>
      <c r="D238" s="75"/>
      <c r="E238" s="75"/>
    </row>
    <row r="239" spans="1:5" ht="16.2" thickBot="1" x14ac:dyDescent="0.35">
      <c r="A239" s="75"/>
      <c r="B239" s="75"/>
      <c r="C239" s="75"/>
      <c r="D239" s="75"/>
      <c r="E239" s="75"/>
    </row>
    <row r="240" spans="1:5" ht="16.2" thickBot="1" x14ac:dyDescent="0.35">
      <c r="A240" s="75"/>
      <c r="B240" s="75"/>
      <c r="C240" s="75"/>
      <c r="D240" s="75"/>
      <c r="E240" s="75"/>
    </row>
    <row r="241" spans="1:5" ht="16.2" thickBot="1" x14ac:dyDescent="0.35">
      <c r="A241" s="75"/>
      <c r="B241" s="75"/>
      <c r="C241" s="75"/>
      <c r="D241" s="75"/>
      <c r="E241" s="75"/>
    </row>
    <row r="242" spans="1:5" ht="16.2" thickBot="1" x14ac:dyDescent="0.35">
      <c r="A242" s="75"/>
      <c r="B242" s="75"/>
      <c r="C242" s="75"/>
      <c r="D242" s="75"/>
      <c r="E242" s="75"/>
    </row>
    <row r="243" spans="1:5" ht="16.2" thickBot="1" x14ac:dyDescent="0.35">
      <c r="A243" s="75"/>
      <c r="B243" s="75"/>
      <c r="C243" s="75"/>
      <c r="D243" s="75"/>
      <c r="E243" s="75"/>
    </row>
    <row r="244" spans="1:5" ht="16.2" thickBot="1" x14ac:dyDescent="0.35">
      <c r="A244" s="75"/>
      <c r="B244" s="75"/>
      <c r="C244" s="75"/>
      <c r="D244" s="75"/>
      <c r="E244" s="75"/>
    </row>
    <row r="245" spans="1:5" ht="16.2" thickBot="1" x14ac:dyDescent="0.35">
      <c r="A245" s="75"/>
      <c r="B245" s="75"/>
      <c r="C245" s="75"/>
      <c r="D245" s="75"/>
      <c r="E245" s="75"/>
    </row>
    <row r="246" spans="1:5" ht="16.2" thickBot="1" x14ac:dyDescent="0.35">
      <c r="A246" s="75"/>
      <c r="B246" s="75"/>
      <c r="C246" s="75"/>
      <c r="D246" s="75"/>
      <c r="E246" s="75"/>
    </row>
    <row r="247" spans="1:5" ht="16.2" thickBot="1" x14ac:dyDescent="0.35">
      <c r="A247" s="75"/>
      <c r="B247" s="75"/>
      <c r="C247" s="75"/>
      <c r="D247" s="75"/>
      <c r="E247" s="75"/>
    </row>
    <row r="248" spans="1:5" ht="16.2" thickBot="1" x14ac:dyDescent="0.35">
      <c r="A248" s="75"/>
      <c r="B248" s="75"/>
      <c r="C248" s="75"/>
      <c r="D248" s="75"/>
      <c r="E248" s="75"/>
    </row>
    <row r="249" spans="1:5" ht="16.2" thickBot="1" x14ac:dyDescent="0.35">
      <c r="A249" s="75"/>
      <c r="B249" s="75"/>
      <c r="C249" s="75"/>
      <c r="D249" s="75"/>
      <c r="E249" s="75"/>
    </row>
    <row r="250" spans="1:5" ht="16.2" thickBot="1" x14ac:dyDescent="0.35">
      <c r="A250" s="75"/>
      <c r="B250" s="75"/>
      <c r="C250" s="75"/>
      <c r="D250" s="75"/>
      <c r="E250" s="75"/>
    </row>
    <row r="251" spans="1:5" ht="16.2" thickBot="1" x14ac:dyDescent="0.35">
      <c r="A251" s="75"/>
      <c r="B251" s="75"/>
      <c r="C251" s="75"/>
      <c r="D251" s="75"/>
      <c r="E251" s="75"/>
    </row>
    <row r="252" spans="1:5" ht="16.2" thickBot="1" x14ac:dyDescent="0.35">
      <c r="A252" s="75"/>
      <c r="B252" s="75"/>
      <c r="C252" s="75"/>
      <c r="D252" s="75"/>
      <c r="E252" s="75"/>
    </row>
    <row r="253" spans="1:5" ht="16.2" thickBot="1" x14ac:dyDescent="0.35">
      <c r="A253" s="75"/>
      <c r="B253" s="75"/>
      <c r="C253" s="75"/>
      <c r="D253" s="75"/>
      <c r="E253" s="75"/>
    </row>
    <row r="254" spans="1:5" ht="16.2" thickBot="1" x14ac:dyDescent="0.35">
      <c r="A254" s="75"/>
      <c r="B254" s="75"/>
      <c r="C254" s="75"/>
      <c r="D254" s="75"/>
      <c r="E254" s="75"/>
    </row>
    <row r="255" spans="1:5" ht="16.2" thickBot="1" x14ac:dyDescent="0.35">
      <c r="A255" s="75"/>
      <c r="B255" s="75"/>
      <c r="C255" s="75"/>
      <c r="D255" s="75"/>
      <c r="E255" s="75"/>
    </row>
    <row r="256" spans="1:5" ht="16.2" thickBot="1" x14ac:dyDescent="0.35">
      <c r="A256" s="75"/>
      <c r="B256" s="75"/>
      <c r="C256" s="75"/>
      <c r="D256" s="75"/>
      <c r="E256" s="75"/>
    </row>
    <row r="257" spans="1:5" ht="16.2" thickBot="1" x14ac:dyDescent="0.35">
      <c r="A257" s="75"/>
      <c r="B257" s="75"/>
      <c r="C257" s="75"/>
      <c r="D257" s="75"/>
      <c r="E257" s="75"/>
    </row>
    <row r="258" spans="1:5" ht="16.2" thickBot="1" x14ac:dyDescent="0.35">
      <c r="A258" s="75"/>
      <c r="B258" s="75"/>
      <c r="C258" s="75"/>
      <c r="D258" s="75"/>
      <c r="E258" s="75"/>
    </row>
    <row r="259" spans="1:5" ht="16.2" thickBot="1" x14ac:dyDescent="0.35">
      <c r="A259" s="75"/>
      <c r="B259" s="75"/>
      <c r="C259" s="75"/>
      <c r="D259" s="75"/>
      <c r="E259" s="75"/>
    </row>
    <row r="260" spans="1:5" ht="16.2" thickBot="1" x14ac:dyDescent="0.35">
      <c r="A260" s="75"/>
      <c r="B260" s="75"/>
      <c r="C260" s="75"/>
      <c r="D260" s="75"/>
      <c r="E260" s="75"/>
    </row>
    <row r="261" spans="1:5" ht="16.2" thickBot="1" x14ac:dyDescent="0.35">
      <c r="A261" s="75"/>
      <c r="B261" s="75"/>
      <c r="C261" s="75"/>
      <c r="D261" s="75"/>
      <c r="E261" s="75"/>
    </row>
    <row r="262" spans="1:5" ht="16.2" thickBot="1" x14ac:dyDescent="0.35">
      <c r="A262" s="75"/>
      <c r="B262" s="75"/>
      <c r="C262" s="75"/>
      <c r="D262" s="75"/>
      <c r="E262" s="75"/>
    </row>
    <row r="263" spans="1:5" ht="16.2" thickBot="1" x14ac:dyDescent="0.35">
      <c r="A263" s="75"/>
      <c r="B263" s="75"/>
      <c r="C263" s="75"/>
      <c r="D263" s="75"/>
      <c r="E263" s="75"/>
    </row>
    <row r="264" spans="1:5" ht="16.2" thickBot="1" x14ac:dyDescent="0.35">
      <c r="A264" s="75"/>
      <c r="B264" s="75"/>
      <c r="C264" s="75"/>
      <c r="D264" s="75"/>
      <c r="E264" s="75"/>
    </row>
    <row r="265" spans="1:5" ht="16.2" thickBot="1" x14ac:dyDescent="0.35">
      <c r="A265" s="75"/>
      <c r="B265" s="75"/>
      <c r="C265" s="75"/>
      <c r="D265" s="75"/>
      <c r="E265" s="75"/>
    </row>
    <row r="266" spans="1:5" ht="16.2" thickBot="1" x14ac:dyDescent="0.35">
      <c r="A266" s="75"/>
      <c r="B266" s="75"/>
      <c r="C266" s="75"/>
      <c r="D266" s="75"/>
      <c r="E266" s="75"/>
    </row>
    <row r="267" spans="1:5" ht="16.2" thickBot="1" x14ac:dyDescent="0.35">
      <c r="A267" s="75"/>
      <c r="B267" s="75"/>
      <c r="C267" s="75"/>
      <c r="D267" s="75"/>
      <c r="E267" s="75"/>
    </row>
    <row r="268" spans="1:5" ht="16.2" thickBot="1" x14ac:dyDescent="0.35">
      <c r="A268" s="75"/>
      <c r="B268" s="75"/>
      <c r="C268" s="75"/>
      <c r="D268" s="75"/>
      <c r="E268" s="75"/>
    </row>
    <row r="269" spans="1:5" ht="16.2" thickBot="1" x14ac:dyDescent="0.35">
      <c r="A269" s="75"/>
      <c r="B269" s="75"/>
      <c r="C269" s="75"/>
      <c r="D269" s="75"/>
      <c r="E269" s="75"/>
    </row>
    <row r="270" spans="1:5" ht="16.2" thickBot="1" x14ac:dyDescent="0.35">
      <c r="A270" s="75"/>
      <c r="B270" s="75"/>
      <c r="C270" s="75"/>
      <c r="D270" s="75"/>
      <c r="E270" s="75"/>
    </row>
    <row r="271" spans="1:5" ht="16.2" thickBot="1" x14ac:dyDescent="0.35">
      <c r="A271" s="75"/>
      <c r="B271" s="75"/>
      <c r="C271" s="75"/>
      <c r="D271" s="75"/>
      <c r="E271" s="75"/>
    </row>
    <row r="272" spans="1:5" ht="16.2" thickBot="1" x14ac:dyDescent="0.35">
      <c r="A272" s="75"/>
      <c r="B272" s="75"/>
      <c r="C272" s="75"/>
      <c r="D272" s="75"/>
      <c r="E272" s="75"/>
    </row>
    <row r="273" spans="1:5" ht="16.2" thickBot="1" x14ac:dyDescent="0.35">
      <c r="A273" s="75"/>
      <c r="B273" s="75"/>
      <c r="C273" s="75"/>
      <c r="D273" s="75"/>
      <c r="E273" s="75"/>
    </row>
    <row r="274" spans="1:5" ht="16.2" thickBot="1" x14ac:dyDescent="0.35">
      <c r="A274" s="75"/>
      <c r="B274" s="75"/>
      <c r="C274" s="75"/>
      <c r="D274" s="75"/>
      <c r="E274" s="75"/>
    </row>
    <row r="275" spans="1:5" ht="16.2" thickBot="1" x14ac:dyDescent="0.35">
      <c r="A275" s="75"/>
      <c r="B275" s="75"/>
      <c r="C275" s="75"/>
      <c r="D275" s="75"/>
      <c r="E275" s="75"/>
    </row>
    <row r="276" spans="1:5" ht="16.2" thickBot="1" x14ac:dyDescent="0.35">
      <c r="A276" s="75"/>
      <c r="B276" s="75"/>
      <c r="C276" s="75"/>
      <c r="D276" s="75"/>
      <c r="E276" s="75"/>
    </row>
    <row r="277" spans="1:5" ht="16.2" thickBot="1" x14ac:dyDescent="0.35">
      <c r="A277" s="75"/>
      <c r="B277" s="75"/>
      <c r="C277" s="75"/>
      <c r="D277" s="75"/>
      <c r="E277" s="75"/>
    </row>
    <row r="278" spans="1:5" ht="16.2" thickBot="1" x14ac:dyDescent="0.35">
      <c r="A278" s="75"/>
      <c r="B278" s="75"/>
      <c r="C278" s="75"/>
      <c r="D278" s="75"/>
      <c r="E278" s="75"/>
    </row>
    <row r="279" spans="1:5" ht="16.2" thickBot="1" x14ac:dyDescent="0.35">
      <c r="A279" s="75"/>
      <c r="B279" s="75"/>
      <c r="C279" s="75"/>
      <c r="D279" s="75"/>
      <c r="E279" s="75"/>
    </row>
    <row r="280" spans="1:5" ht="16.2" thickBot="1" x14ac:dyDescent="0.35">
      <c r="A280" s="75"/>
      <c r="B280" s="75"/>
      <c r="C280" s="75"/>
      <c r="D280" s="75"/>
      <c r="E280" s="75"/>
    </row>
    <row r="281" spans="1:5" ht="16.2" thickBot="1" x14ac:dyDescent="0.35">
      <c r="A281" s="75"/>
      <c r="B281" s="75"/>
      <c r="C281" s="75"/>
      <c r="D281" s="75"/>
      <c r="E281" s="75"/>
    </row>
    <row r="282" spans="1:5" ht="16.2" thickBot="1" x14ac:dyDescent="0.35">
      <c r="A282" s="75"/>
      <c r="B282" s="75"/>
      <c r="C282" s="75"/>
      <c r="D282" s="75"/>
      <c r="E282" s="75"/>
    </row>
    <row r="283" spans="1:5" ht="16.2" thickBot="1" x14ac:dyDescent="0.35">
      <c r="A283" s="75"/>
      <c r="B283" s="75"/>
      <c r="C283" s="75"/>
      <c r="D283" s="75"/>
      <c r="E283" s="75"/>
    </row>
    <row r="284" spans="1:5" ht="16.2" thickBot="1" x14ac:dyDescent="0.35">
      <c r="A284" s="75"/>
      <c r="B284" s="75"/>
      <c r="C284" s="75"/>
      <c r="D284" s="75"/>
      <c r="E284" s="75"/>
    </row>
    <row r="285" spans="1:5" ht="16.2" thickBot="1" x14ac:dyDescent="0.35">
      <c r="A285" s="75"/>
      <c r="B285" s="75"/>
      <c r="C285" s="75"/>
      <c r="D285" s="75"/>
      <c r="E285" s="75"/>
    </row>
    <row r="286" spans="1:5" ht="16.2" thickBot="1" x14ac:dyDescent="0.35">
      <c r="A286" s="75"/>
      <c r="B286" s="75"/>
      <c r="C286" s="75"/>
      <c r="D286" s="75"/>
      <c r="E286" s="75"/>
    </row>
    <row r="287" spans="1:5" ht="16.2" thickBot="1" x14ac:dyDescent="0.35">
      <c r="A287" s="75"/>
      <c r="B287" s="75"/>
      <c r="C287" s="75"/>
      <c r="D287" s="75"/>
      <c r="E287" s="75"/>
    </row>
    <row r="288" spans="1:5" ht="16.2" thickBot="1" x14ac:dyDescent="0.35">
      <c r="A288" s="75"/>
      <c r="B288" s="75"/>
      <c r="C288" s="75"/>
      <c r="D288" s="75"/>
      <c r="E288" s="75"/>
    </row>
    <row r="289" spans="1:5" ht="16.2" thickBot="1" x14ac:dyDescent="0.35">
      <c r="A289" s="75"/>
      <c r="B289" s="75"/>
      <c r="C289" s="75"/>
      <c r="D289" s="75"/>
      <c r="E289" s="75"/>
    </row>
    <row r="290" spans="1:5" ht="16.2" thickBot="1" x14ac:dyDescent="0.35">
      <c r="A290" s="75"/>
      <c r="B290" s="75"/>
      <c r="C290" s="75"/>
      <c r="D290" s="75"/>
      <c r="E290" s="75"/>
    </row>
    <row r="291" spans="1:5" ht="16.2" thickBot="1" x14ac:dyDescent="0.35">
      <c r="A291" s="75"/>
      <c r="B291" s="75"/>
      <c r="C291" s="75"/>
      <c r="D291" s="75"/>
      <c r="E291" s="75"/>
    </row>
    <row r="292" spans="1:5" ht="16.2" thickBot="1" x14ac:dyDescent="0.35">
      <c r="A292" s="75"/>
      <c r="B292" s="75"/>
      <c r="C292" s="75"/>
      <c r="D292" s="75"/>
      <c r="E292" s="75"/>
    </row>
    <row r="293" spans="1:5" ht="16.2" thickBot="1" x14ac:dyDescent="0.35">
      <c r="A293" s="75"/>
      <c r="B293" s="75"/>
      <c r="C293" s="75"/>
      <c r="D293" s="75"/>
      <c r="E293" s="75"/>
    </row>
    <row r="294" spans="1:5" ht="16.2" thickBot="1" x14ac:dyDescent="0.35">
      <c r="A294" s="75"/>
      <c r="B294" s="75"/>
      <c r="C294" s="75"/>
      <c r="D294" s="75"/>
      <c r="E294" s="75"/>
    </row>
    <row r="295" spans="1:5" ht="16.2" thickBot="1" x14ac:dyDescent="0.35">
      <c r="A295" s="75"/>
      <c r="B295" s="75"/>
      <c r="C295" s="75"/>
      <c r="D295" s="75"/>
      <c r="E295" s="75"/>
    </row>
    <row r="296" spans="1:5" ht="16.2" thickBot="1" x14ac:dyDescent="0.35">
      <c r="A296" s="75"/>
      <c r="B296" s="75"/>
      <c r="C296" s="75"/>
      <c r="D296" s="75"/>
      <c r="E296" s="75"/>
    </row>
    <row r="297" spans="1:5" ht="16.2" thickBot="1" x14ac:dyDescent="0.35">
      <c r="A297" s="75"/>
      <c r="B297" s="75"/>
      <c r="C297" s="75"/>
      <c r="D297" s="75"/>
      <c r="E297" s="75"/>
    </row>
    <row r="298" spans="1:5" ht="16.2" thickBot="1" x14ac:dyDescent="0.35">
      <c r="A298" s="75"/>
      <c r="B298" s="75"/>
      <c r="C298" s="75"/>
      <c r="D298" s="75"/>
      <c r="E298" s="75"/>
    </row>
    <row r="299" spans="1:5" ht="16.2" thickBot="1" x14ac:dyDescent="0.35">
      <c r="A299" s="75"/>
      <c r="B299" s="75"/>
      <c r="C299" s="75"/>
      <c r="D299" s="75"/>
      <c r="E299" s="75"/>
    </row>
    <row r="300" spans="1:5" ht="16.2" thickBot="1" x14ac:dyDescent="0.35">
      <c r="A300" s="75"/>
      <c r="B300" s="75"/>
      <c r="C300" s="75"/>
      <c r="D300" s="75"/>
      <c r="E300" s="75"/>
    </row>
    <row r="301" spans="1:5" ht="16.2" thickBot="1" x14ac:dyDescent="0.35">
      <c r="A301" s="75"/>
      <c r="B301" s="75"/>
      <c r="C301" s="75"/>
      <c r="D301" s="75"/>
      <c r="E301" s="75"/>
    </row>
    <row r="302" spans="1:5" ht="16.2" thickBot="1" x14ac:dyDescent="0.35">
      <c r="A302" s="75"/>
      <c r="B302" s="75"/>
      <c r="C302" s="75"/>
      <c r="D302" s="75"/>
      <c r="E302" s="75"/>
    </row>
    <row r="303" spans="1:5" ht="16.2" thickBot="1" x14ac:dyDescent="0.35">
      <c r="A303" s="75"/>
      <c r="B303" s="75"/>
      <c r="C303" s="75"/>
      <c r="D303" s="75"/>
      <c r="E303" s="75"/>
    </row>
    <row r="304" spans="1:5" ht="16.2" thickBot="1" x14ac:dyDescent="0.35">
      <c r="A304" s="75"/>
      <c r="B304" s="75"/>
      <c r="C304" s="75"/>
      <c r="D304" s="75"/>
      <c r="E304" s="75"/>
    </row>
    <row r="305" spans="1:5" ht="16.2" thickBot="1" x14ac:dyDescent="0.35">
      <c r="A305" s="75"/>
      <c r="B305" s="75"/>
      <c r="C305" s="75"/>
      <c r="D305" s="75"/>
      <c r="E305" s="75"/>
    </row>
    <row r="306" spans="1:5" ht="16.2" thickBot="1" x14ac:dyDescent="0.35">
      <c r="A306" s="75"/>
      <c r="B306" s="75"/>
      <c r="C306" s="75"/>
      <c r="D306" s="75"/>
      <c r="E306" s="75"/>
    </row>
    <row r="307" spans="1:5" ht="16.2" thickBot="1" x14ac:dyDescent="0.35">
      <c r="A307" s="75"/>
      <c r="B307" s="75"/>
      <c r="C307" s="75"/>
      <c r="D307" s="75"/>
      <c r="E307" s="75"/>
    </row>
    <row r="308" spans="1:5" ht="16.2" thickBot="1" x14ac:dyDescent="0.35">
      <c r="A308" s="75"/>
      <c r="B308" s="75"/>
      <c r="C308" s="75"/>
      <c r="D308" s="75"/>
      <c r="E308" s="75"/>
    </row>
    <row r="309" spans="1:5" ht="16.2" thickBot="1" x14ac:dyDescent="0.35">
      <c r="A309" s="75"/>
      <c r="B309" s="75"/>
      <c r="C309" s="75"/>
      <c r="D309" s="75"/>
      <c r="E309" s="75"/>
    </row>
    <row r="310" spans="1:5" ht="16.2" thickBot="1" x14ac:dyDescent="0.35">
      <c r="A310" s="75"/>
      <c r="B310" s="75"/>
      <c r="C310" s="75"/>
      <c r="D310" s="75"/>
      <c r="E310" s="75"/>
    </row>
    <row r="311" spans="1:5" ht="16.2" thickBot="1" x14ac:dyDescent="0.35">
      <c r="A311" s="75"/>
      <c r="B311" s="75"/>
      <c r="C311" s="75"/>
      <c r="D311" s="75"/>
      <c r="E311" s="75"/>
    </row>
    <row r="312" spans="1:5" ht="16.2" thickBot="1" x14ac:dyDescent="0.35">
      <c r="A312" s="75"/>
      <c r="B312" s="75"/>
      <c r="C312" s="75"/>
      <c r="D312" s="75"/>
      <c r="E312" s="75"/>
    </row>
    <row r="313" spans="1:5" ht="16.2" thickBot="1" x14ac:dyDescent="0.35">
      <c r="A313" s="75"/>
      <c r="B313" s="75"/>
      <c r="C313" s="75"/>
      <c r="D313" s="75"/>
      <c r="E313" s="75"/>
    </row>
    <row r="314" spans="1:5" ht="16.2" thickBot="1" x14ac:dyDescent="0.35">
      <c r="A314" s="75"/>
      <c r="B314" s="75"/>
      <c r="C314" s="75"/>
      <c r="D314" s="75"/>
      <c r="E314" s="75"/>
    </row>
    <row r="315" spans="1:5" ht="16.2" thickBot="1" x14ac:dyDescent="0.35">
      <c r="A315" s="75"/>
      <c r="B315" s="75"/>
      <c r="C315" s="75"/>
      <c r="D315" s="75"/>
      <c r="E315" s="75"/>
    </row>
    <row r="316" spans="1:5" ht="16.2" thickBot="1" x14ac:dyDescent="0.35">
      <c r="A316" s="75"/>
      <c r="B316" s="75"/>
      <c r="C316" s="75"/>
      <c r="D316" s="75"/>
      <c r="E316" s="75"/>
    </row>
    <row r="317" spans="1:5" ht="16.2" thickBot="1" x14ac:dyDescent="0.35">
      <c r="A317" s="75"/>
      <c r="B317" s="75"/>
      <c r="C317" s="75"/>
      <c r="D317" s="75"/>
      <c r="E317" s="75"/>
    </row>
    <row r="318" spans="1:5" ht="16.2" thickBot="1" x14ac:dyDescent="0.35">
      <c r="A318" s="75"/>
      <c r="B318" s="75"/>
      <c r="C318" s="75"/>
      <c r="D318" s="75"/>
      <c r="E318" s="75"/>
    </row>
    <row r="319" spans="1:5" ht="16.2" thickBot="1" x14ac:dyDescent="0.35">
      <c r="A319" s="75"/>
      <c r="B319" s="75"/>
      <c r="C319" s="75"/>
      <c r="D319" s="75"/>
      <c r="E319" s="75"/>
    </row>
    <row r="320" spans="1:5" ht="16.2" thickBot="1" x14ac:dyDescent="0.35">
      <c r="A320" s="75"/>
      <c r="B320" s="75"/>
      <c r="C320" s="75"/>
      <c r="D320" s="75"/>
      <c r="E320" s="75"/>
    </row>
    <row r="321" spans="1:5" ht="16.2" thickBot="1" x14ac:dyDescent="0.35">
      <c r="A321" s="75"/>
      <c r="B321" s="75"/>
      <c r="C321" s="75"/>
      <c r="D321" s="75"/>
      <c r="E321" s="75"/>
    </row>
    <row r="322" spans="1:5" ht="16.2" thickBot="1" x14ac:dyDescent="0.35">
      <c r="A322" s="75"/>
      <c r="B322" s="75"/>
      <c r="C322" s="75"/>
      <c r="D322" s="75"/>
      <c r="E322" s="75"/>
    </row>
    <row r="323" spans="1:5" ht="16.2" thickBot="1" x14ac:dyDescent="0.35">
      <c r="A323" s="75"/>
      <c r="B323" s="75"/>
      <c r="C323" s="75"/>
      <c r="D323" s="75"/>
      <c r="E323" s="75"/>
    </row>
    <row r="324" spans="1:5" ht="16.2" thickBot="1" x14ac:dyDescent="0.35">
      <c r="A324" s="75"/>
      <c r="B324" s="75"/>
      <c r="C324" s="75"/>
      <c r="D324" s="75"/>
      <c r="E324" s="75"/>
    </row>
    <row r="325" spans="1:5" ht="16.2" thickBot="1" x14ac:dyDescent="0.35">
      <c r="A325" s="75"/>
      <c r="B325" s="75"/>
      <c r="C325" s="75"/>
      <c r="D325" s="75"/>
      <c r="E325" s="75"/>
    </row>
    <row r="326" spans="1:5" ht="16.2" thickBot="1" x14ac:dyDescent="0.35">
      <c r="A326" s="75"/>
      <c r="B326" s="75"/>
      <c r="C326" s="75"/>
      <c r="D326" s="75"/>
      <c r="E326" s="75"/>
    </row>
    <row r="327" spans="1:5" ht="16.2" thickBot="1" x14ac:dyDescent="0.35">
      <c r="A327" s="75"/>
      <c r="B327" s="75"/>
      <c r="C327" s="75"/>
      <c r="D327" s="75"/>
      <c r="E327" s="75"/>
    </row>
    <row r="328" spans="1:5" ht="16.2" thickBot="1" x14ac:dyDescent="0.35">
      <c r="A328" s="75"/>
      <c r="B328" s="75"/>
      <c r="C328" s="75"/>
      <c r="D328" s="75"/>
      <c r="E328" s="75"/>
    </row>
    <row r="329" spans="1:5" ht="16.2" thickBot="1" x14ac:dyDescent="0.35">
      <c r="A329" s="75"/>
      <c r="B329" s="75"/>
      <c r="C329" s="75"/>
      <c r="D329" s="75"/>
      <c r="E329" s="75"/>
    </row>
    <row r="330" spans="1:5" ht="16.2" thickBot="1" x14ac:dyDescent="0.35">
      <c r="A330" s="75"/>
      <c r="B330" s="75"/>
      <c r="C330" s="75"/>
      <c r="D330" s="75"/>
      <c r="E330" s="75"/>
    </row>
    <row r="331" spans="1:5" ht="16.2" thickBot="1" x14ac:dyDescent="0.35">
      <c r="A331" s="75"/>
      <c r="B331" s="75"/>
      <c r="C331" s="75"/>
      <c r="D331" s="75"/>
      <c r="E331" s="75"/>
    </row>
    <row r="332" spans="1:5" ht="16.2" thickBot="1" x14ac:dyDescent="0.35">
      <c r="A332" s="75"/>
      <c r="B332" s="75"/>
      <c r="C332" s="75"/>
      <c r="D332" s="75"/>
      <c r="E332" s="75"/>
    </row>
    <row r="333" spans="1:5" ht="16.2" thickBot="1" x14ac:dyDescent="0.35">
      <c r="A333" s="75"/>
      <c r="B333" s="75"/>
      <c r="C333" s="75"/>
      <c r="D333" s="75"/>
      <c r="E333" s="75"/>
    </row>
    <row r="334" spans="1:5" ht="16.2" thickBot="1" x14ac:dyDescent="0.35">
      <c r="A334" s="75"/>
      <c r="B334" s="75"/>
      <c r="C334" s="75"/>
      <c r="D334" s="75"/>
      <c r="E334" s="75"/>
    </row>
    <row r="335" spans="1:5" ht="16.2" thickBot="1" x14ac:dyDescent="0.35">
      <c r="A335" s="75"/>
      <c r="B335" s="75"/>
      <c r="C335" s="75"/>
      <c r="D335" s="75"/>
      <c r="E335" s="75"/>
    </row>
    <row r="336" spans="1:5" ht="16.2" thickBot="1" x14ac:dyDescent="0.35">
      <c r="A336" s="75"/>
      <c r="B336" s="75"/>
      <c r="C336" s="75"/>
      <c r="D336" s="75"/>
      <c r="E336" s="75"/>
    </row>
    <row r="337" spans="1:5" ht="16.2" thickBot="1" x14ac:dyDescent="0.35">
      <c r="A337" s="75"/>
      <c r="B337" s="75"/>
      <c r="C337" s="75"/>
      <c r="D337" s="75"/>
      <c r="E337" s="75"/>
    </row>
    <row r="338" spans="1:5" ht="16.2" thickBot="1" x14ac:dyDescent="0.35">
      <c r="A338" s="75"/>
      <c r="B338" s="75"/>
      <c r="C338" s="75"/>
      <c r="D338" s="75"/>
      <c r="E338" s="75"/>
    </row>
    <row r="339" spans="1:5" ht="16.2" thickBot="1" x14ac:dyDescent="0.35">
      <c r="A339" s="75"/>
      <c r="B339" s="75"/>
      <c r="C339" s="75"/>
      <c r="D339" s="75"/>
      <c r="E339" s="75"/>
    </row>
    <row r="340" spans="1:5" ht="16.2" thickBot="1" x14ac:dyDescent="0.35">
      <c r="A340" s="75"/>
      <c r="B340" s="75"/>
      <c r="C340" s="75"/>
      <c r="D340" s="75"/>
      <c r="E340" s="75"/>
    </row>
    <row r="341" spans="1:5" ht="16.2" thickBot="1" x14ac:dyDescent="0.35">
      <c r="A341" s="75"/>
      <c r="B341" s="75"/>
      <c r="C341" s="75"/>
      <c r="D341" s="75"/>
      <c r="E341" s="75"/>
    </row>
    <row r="342" spans="1:5" ht="16.2" thickBot="1" x14ac:dyDescent="0.35">
      <c r="A342" s="75"/>
      <c r="B342" s="75"/>
      <c r="C342" s="75"/>
      <c r="D342" s="75"/>
      <c r="E342" s="75"/>
    </row>
    <row r="343" spans="1:5" ht="16.2" thickBot="1" x14ac:dyDescent="0.35">
      <c r="A343" s="75"/>
      <c r="B343" s="75"/>
      <c r="C343" s="75"/>
      <c r="D343" s="75"/>
      <c r="E343" s="75"/>
    </row>
    <row r="344" spans="1:5" ht="16.2" thickBot="1" x14ac:dyDescent="0.35">
      <c r="A344" s="75"/>
      <c r="B344" s="75"/>
      <c r="C344" s="75"/>
      <c r="D344" s="75"/>
      <c r="E344" s="75"/>
    </row>
    <row r="345" spans="1:5" ht="16.2" thickBot="1" x14ac:dyDescent="0.35">
      <c r="A345" s="75"/>
      <c r="B345" s="75"/>
      <c r="C345" s="75"/>
      <c r="D345" s="75"/>
      <c r="E345" s="75"/>
    </row>
    <row r="346" spans="1:5" ht="16.2" thickBot="1" x14ac:dyDescent="0.35">
      <c r="A346" s="75"/>
      <c r="B346" s="75"/>
      <c r="C346" s="75"/>
      <c r="D346" s="75"/>
      <c r="E346" s="75"/>
    </row>
    <row r="347" spans="1:5" ht="16.2" thickBot="1" x14ac:dyDescent="0.35">
      <c r="A347" s="75"/>
      <c r="B347" s="75"/>
      <c r="C347" s="75"/>
      <c r="D347" s="75"/>
      <c r="E347" s="75"/>
    </row>
    <row r="348" spans="1:5" ht="16.2" thickBot="1" x14ac:dyDescent="0.35">
      <c r="A348" s="75"/>
      <c r="B348" s="75"/>
      <c r="C348" s="75"/>
      <c r="D348" s="75"/>
      <c r="E348" s="75"/>
    </row>
    <row r="349" spans="1:5" ht="16.2" thickBot="1" x14ac:dyDescent="0.35">
      <c r="A349" s="75"/>
      <c r="B349" s="75"/>
      <c r="C349" s="75"/>
      <c r="D349" s="75"/>
      <c r="E349" s="75"/>
    </row>
    <row r="350" spans="1:5" ht="16.2" thickBot="1" x14ac:dyDescent="0.35">
      <c r="A350" s="75"/>
      <c r="B350" s="75"/>
      <c r="C350" s="75"/>
      <c r="D350" s="75"/>
      <c r="E350" s="75"/>
    </row>
    <row r="351" spans="1:5" ht="16.2" thickBot="1" x14ac:dyDescent="0.35">
      <c r="A351" s="75"/>
      <c r="B351" s="75"/>
      <c r="C351" s="75"/>
      <c r="D351" s="75"/>
      <c r="E351" s="75"/>
    </row>
    <row r="352" spans="1:5" ht="16.2" thickBot="1" x14ac:dyDescent="0.35">
      <c r="A352" s="75"/>
      <c r="B352" s="75"/>
      <c r="C352" s="75"/>
      <c r="D352" s="75"/>
      <c r="E352" s="75"/>
    </row>
    <row r="353" spans="1:5" ht="16.2" thickBot="1" x14ac:dyDescent="0.35">
      <c r="A353" s="75"/>
      <c r="B353" s="75"/>
      <c r="C353" s="75"/>
      <c r="D353" s="75"/>
      <c r="E353" s="75"/>
    </row>
    <row r="354" spans="1:5" ht="16.2" thickBot="1" x14ac:dyDescent="0.35">
      <c r="A354" s="75"/>
      <c r="B354" s="75"/>
      <c r="C354" s="75"/>
      <c r="D354" s="75"/>
      <c r="E354" s="75"/>
    </row>
    <row r="355" spans="1:5" ht="16.2" thickBot="1" x14ac:dyDescent="0.35">
      <c r="A355" s="75"/>
      <c r="B355" s="75"/>
      <c r="C355" s="75"/>
      <c r="D355" s="75"/>
      <c r="E355" s="75"/>
    </row>
    <row r="356" spans="1:5" ht="16.2" thickBot="1" x14ac:dyDescent="0.35">
      <c r="A356" s="75"/>
      <c r="B356" s="75"/>
      <c r="C356" s="75"/>
      <c r="D356" s="75"/>
      <c r="E356" s="75"/>
    </row>
    <row r="357" spans="1:5" ht="16.2" thickBot="1" x14ac:dyDescent="0.35">
      <c r="A357" s="75"/>
      <c r="B357" s="75"/>
      <c r="C357" s="75"/>
      <c r="D357" s="75"/>
      <c r="E357" s="75"/>
    </row>
    <row r="358" spans="1:5" ht="16.2" thickBot="1" x14ac:dyDescent="0.35">
      <c r="A358" s="75"/>
      <c r="B358" s="75"/>
      <c r="C358" s="75"/>
      <c r="D358" s="75"/>
      <c r="E358" s="75"/>
    </row>
    <row r="359" spans="1:5" ht="16.2" thickBot="1" x14ac:dyDescent="0.35">
      <c r="A359" s="75"/>
      <c r="B359" s="75"/>
      <c r="C359" s="75"/>
      <c r="D359" s="75"/>
      <c r="E359" s="75"/>
    </row>
    <row r="360" spans="1:5" ht="16.2" thickBot="1" x14ac:dyDescent="0.35">
      <c r="A360" s="75"/>
      <c r="B360" s="75"/>
      <c r="C360" s="75"/>
      <c r="D360" s="75"/>
      <c r="E360" s="75"/>
    </row>
    <row r="361" spans="1:5" ht="16.2" thickBot="1" x14ac:dyDescent="0.35">
      <c r="A361" s="75"/>
      <c r="B361" s="75"/>
      <c r="C361" s="75"/>
      <c r="D361" s="75"/>
      <c r="E361" s="75"/>
    </row>
    <row r="362" spans="1:5" ht="16.2" thickBot="1" x14ac:dyDescent="0.35">
      <c r="A362" s="75"/>
      <c r="B362" s="75"/>
      <c r="C362" s="75"/>
      <c r="D362" s="75"/>
      <c r="E362" s="75"/>
    </row>
    <row r="363" spans="1:5" ht="16.2" thickBot="1" x14ac:dyDescent="0.35">
      <c r="A363" s="75"/>
      <c r="B363" s="75"/>
      <c r="C363" s="75"/>
      <c r="D363" s="75"/>
      <c r="E363" s="75"/>
    </row>
    <row r="364" spans="1:5" ht="16.2" thickBot="1" x14ac:dyDescent="0.35">
      <c r="A364" s="75"/>
      <c r="B364" s="75"/>
      <c r="C364" s="75"/>
      <c r="D364" s="75"/>
      <c r="E364" s="75"/>
    </row>
    <row r="365" spans="1:5" ht="16.2" thickBot="1" x14ac:dyDescent="0.35">
      <c r="A365" s="75"/>
      <c r="B365" s="75"/>
      <c r="C365" s="75"/>
      <c r="D365" s="75"/>
      <c r="E365" s="75"/>
    </row>
    <row r="366" spans="1:5" ht="16.2" thickBot="1" x14ac:dyDescent="0.35">
      <c r="A366" s="75"/>
      <c r="B366" s="75"/>
      <c r="C366" s="75"/>
      <c r="D366" s="75"/>
      <c r="E366" s="75"/>
    </row>
    <row r="367" spans="1:5" ht="16.2" thickBot="1" x14ac:dyDescent="0.35">
      <c r="A367" s="75"/>
      <c r="B367" s="75"/>
      <c r="C367" s="75"/>
      <c r="D367" s="75"/>
      <c r="E367" s="75"/>
    </row>
    <row r="368" spans="1:5" ht="16.2" thickBot="1" x14ac:dyDescent="0.35">
      <c r="A368" s="75"/>
      <c r="B368" s="75"/>
      <c r="C368" s="75"/>
      <c r="D368" s="75"/>
      <c r="E368" s="75"/>
    </row>
    <row r="369" spans="1:5" ht="16.2" thickBot="1" x14ac:dyDescent="0.35">
      <c r="A369" s="75"/>
      <c r="B369" s="75"/>
      <c r="C369" s="75"/>
      <c r="D369" s="75"/>
      <c r="E369" s="75"/>
    </row>
    <row r="370" spans="1:5" ht="16.2" thickBot="1" x14ac:dyDescent="0.35">
      <c r="A370" s="75"/>
      <c r="B370" s="75"/>
      <c r="C370" s="75"/>
      <c r="D370" s="75"/>
      <c r="E370" s="75"/>
    </row>
    <row r="371" spans="1:5" ht="16.2" thickBot="1" x14ac:dyDescent="0.35">
      <c r="A371" s="75"/>
      <c r="B371" s="75"/>
      <c r="C371" s="75"/>
      <c r="D371" s="75"/>
      <c r="E371" s="75"/>
    </row>
    <row r="372" spans="1:5" ht="16.2" thickBot="1" x14ac:dyDescent="0.35">
      <c r="A372" s="75"/>
      <c r="B372" s="75"/>
      <c r="C372" s="75"/>
      <c r="D372" s="75"/>
      <c r="E372" s="75"/>
    </row>
    <row r="373" spans="1:5" ht="16.2" thickBot="1" x14ac:dyDescent="0.35">
      <c r="A373" s="75"/>
      <c r="B373" s="75"/>
      <c r="C373" s="75"/>
      <c r="D373" s="75"/>
      <c r="E373" s="75"/>
    </row>
    <row r="374" spans="1:5" ht="16.2" thickBot="1" x14ac:dyDescent="0.35">
      <c r="A374" s="75"/>
      <c r="B374" s="75"/>
      <c r="C374" s="75"/>
      <c r="D374" s="75"/>
      <c r="E374" s="75"/>
    </row>
    <row r="375" spans="1:5" ht="16.2" thickBot="1" x14ac:dyDescent="0.35">
      <c r="A375" s="75"/>
      <c r="B375" s="75"/>
      <c r="C375" s="75"/>
      <c r="D375" s="75"/>
      <c r="E375" s="75"/>
    </row>
    <row r="376" spans="1:5" ht="16.2" thickBot="1" x14ac:dyDescent="0.35">
      <c r="A376" s="75"/>
      <c r="B376" s="75"/>
      <c r="C376" s="75"/>
      <c r="D376" s="75"/>
      <c r="E376" s="75"/>
    </row>
    <row r="377" spans="1:5" ht="16.2" thickBot="1" x14ac:dyDescent="0.35">
      <c r="A377" s="75"/>
      <c r="B377" s="75"/>
      <c r="C377" s="75"/>
      <c r="D377" s="75"/>
      <c r="E377" s="75"/>
    </row>
    <row r="378" spans="1:5" ht="16.2" thickBot="1" x14ac:dyDescent="0.35">
      <c r="A378" s="75"/>
      <c r="B378" s="75"/>
      <c r="C378" s="75"/>
      <c r="D378" s="75"/>
      <c r="E378" s="75"/>
    </row>
    <row r="379" spans="1:5" ht="16.2" thickBot="1" x14ac:dyDescent="0.35">
      <c r="A379" s="75"/>
      <c r="B379" s="75"/>
      <c r="C379" s="75"/>
      <c r="D379" s="75"/>
      <c r="E379" s="75"/>
    </row>
    <row r="380" spans="1:5" ht="16.2" thickBot="1" x14ac:dyDescent="0.35">
      <c r="A380" s="75"/>
      <c r="B380" s="75"/>
      <c r="C380" s="75"/>
      <c r="D380" s="75"/>
      <c r="E380" s="75"/>
    </row>
    <row r="381" spans="1:5" ht="16.2" thickBot="1" x14ac:dyDescent="0.35">
      <c r="A381" s="75"/>
      <c r="B381" s="75"/>
      <c r="C381" s="75"/>
      <c r="D381" s="75"/>
      <c r="E381" s="75"/>
    </row>
    <row r="382" spans="1:5" ht="16.2" thickBot="1" x14ac:dyDescent="0.35">
      <c r="A382" s="75"/>
      <c r="B382" s="75"/>
      <c r="C382" s="75"/>
      <c r="D382" s="75"/>
      <c r="E382" s="75"/>
    </row>
    <row r="383" spans="1:5" ht="16.2" thickBot="1" x14ac:dyDescent="0.35">
      <c r="A383" s="75"/>
      <c r="B383" s="75"/>
      <c r="C383" s="75"/>
      <c r="D383" s="75"/>
      <c r="E383" s="75"/>
    </row>
    <row r="384" spans="1:5" ht="16.2" thickBot="1" x14ac:dyDescent="0.35">
      <c r="A384" s="75"/>
      <c r="B384" s="75"/>
      <c r="C384" s="75"/>
      <c r="D384" s="75"/>
      <c r="E384" s="75"/>
    </row>
    <row r="385" spans="1:5" ht="16.2" thickBot="1" x14ac:dyDescent="0.35">
      <c r="A385" s="75"/>
      <c r="B385" s="75"/>
      <c r="C385" s="75"/>
      <c r="D385" s="75"/>
      <c r="E385" s="75"/>
    </row>
    <row r="386" spans="1:5" ht="16.2" thickBot="1" x14ac:dyDescent="0.35">
      <c r="A386" s="75"/>
      <c r="B386" s="75"/>
      <c r="C386" s="75"/>
      <c r="D386" s="75"/>
      <c r="E386" s="75"/>
    </row>
    <row r="387" spans="1:5" ht="16.2" thickBot="1" x14ac:dyDescent="0.35">
      <c r="A387" s="75"/>
      <c r="B387" s="75"/>
      <c r="C387" s="75"/>
      <c r="D387" s="75"/>
      <c r="E387" s="75"/>
    </row>
    <row r="388" spans="1:5" ht="16.2" thickBot="1" x14ac:dyDescent="0.35">
      <c r="A388" s="75"/>
      <c r="B388" s="75"/>
      <c r="C388" s="75"/>
      <c r="D388" s="75"/>
      <c r="E388" s="75"/>
    </row>
    <row r="389" spans="1:5" ht="16.2" thickBot="1" x14ac:dyDescent="0.35">
      <c r="A389" s="75"/>
      <c r="B389" s="75"/>
      <c r="C389" s="75"/>
      <c r="D389" s="75"/>
      <c r="E389" s="75"/>
    </row>
    <row r="390" spans="1:5" ht="16.2" thickBot="1" x14ac:dyDescent="0.35">
      <c r="A390" s="75"/>
      <c r="B390" s="75"/>
      <c r="C390" s="75"/>
      <c r="D390" s="75"/>
      <c r="E390" s="75"/>
    </row>
    <row r="391" spans="1:5" ht="16.2" thickBot="1" x14ac:dyDescent="0.35">
      <c r="A391" s="75"/>
      <c r="B391" s="75"/>
      <c r="C391" s="75"/>
      <c r="D391" s="75"/>
      <c r="E391" s="75"/>
    </row>
    <row r="392" spans="1:5" ht="16.2" thickBot="1" x14ac:dyDescent="0.35">
      <c r="A392" s="75"/>
      <c r="B392" s="75"/>
      <c r="C392" s="75"/>
      <c r="D392" s="75"/>
      <c r="E392" s="75"/>
    </row>
    <row r="393" spans="1:5" ht="16.2" thickBot="1" x14ac:dyDescent="0.35">
      <c r="A393" s="75"/>
      <c r="B393" s="75"/>
      <c r="C393" s="75"/>
      <c r="D393" s="75"/>
      <c r="E393" s="75"/>
    </row>
    <row r="394" spans="1:5" ht="16.2" thickBot="1" x14ac:dyDescent="0.35">
      <c r="A394" s="75"/>
      <c r="B394" s="75"/>
      <c r="C394" s="75"/>
      <c r="D394" s="75"/>
      <c r="E394" s="75"/>
    </row>
    <row r="395" spans="1:5" ht="16.2" thickBot="1" x14ac:dyDescent="0.35">
      <c r="A395" s="75"/>
      <c r="B395" s="75"/>
      <c r="C395" s="75"/>
      <c r="D395" s="75"/>
      <c r="E395" s="75"/>
    </row>
    <row r="396" spans="1:5" ht="16.2" thickBot="1" x14ac:dyDescent="0.35">
      <c r="A396" s="75"/>
      <c r="B396" s="75"/>
      <c r="C396" s="75"/>
      <c r="D396" s="75"/>
      <c r="E396" s="75"/>
    </row>
    <row r="397" spans="1:5" ht="16.2" thickBot="1" x14ac:dyDescent="0.35">
      <c r="A397" s="75"/>
      <c r="B397" s="75"/>
      <c r="C397" s="75"/>
      <c r="D397" s="75"/>
      <c r="E397" s="75"/>
    </row>
    <row r="398" spans="1:5" ht="16.2" thickBot="1" x14ac:dyDescent="0.35">
      <c r="A398" s="75"/>
      <c r="B398" s="75"/>
      <c r="C398" s="75"/>
      <c r="D398" s="75"/>
      <c r="E398" s="75"/>
    </row>
    <row r="399" spans="1:5" ht="16.2" thickBot="1" x14ac:dyDescent="0.35">
      <c r="A399" s="75"/>
      <c r="B399" s="75"/>
      <c r="C399" s="75"/>
      <c r="D399" s="75"/>
      <c r="E399" s="75"/>
    </row>
    <row r="400" spans="1:5" ht="16.2" thickBot="1" x14ac:dyDescent="0.35">
      <c r="A400" s="75"/>
      <c r="B400" s="75"/>
      <c r="C400" s="75"/>
      <c r="D400" s="75"/>
      <c r="E400" s="75"/>
    </row>
    <row r="401" spans="1:5" ht="16.2" thickBot="1" x14ac:dyDescent="0.35">
      <c r="A401" s="75"/>
      <c r="B401" s="75"/>
      <c r="C401" s="75"/>
      <c r="D401" s="75"/>
      <c r="E401" s="75"/>
    </row>
    <row r="402" spans="1:5" ht="16.2" thickBot="1" x14ac:dyDescent="0.35">
      <c r="A402" s="75"/>
      <c r="B402" s="75"/>
      <c r="C402" s="75"/>
      <c r="D402" s="75"/>
      <c r="E402" s="75"/>
    </row>
    <row r="403" spans="1:5" ht="16.2" thickBot="1" x14ac:dyDescent="0.35">
      <c r="A403" s="75"/>
      <c r="B403" s="75"/>
      <c r="C403" s="75"/>
      <c r="D403" s="75"/>
      <c r="E403" s="75"/>
    </row>
    <row r="404" spans="1:5" ht="16.2" thickBot="1" x14ac:dyDescent="0.35">
      <c r="A404" s="75"/>
      <c r="B404" s="75"/>
      <c r="C404" s="75"/>
      <c r="D404" s="75"/>
      <c r="E404" s="75"/>
    </row>
    <row r="405" spans="1:5" ht="16.2" thickBot="1" x14ac:dyDescent="0.35">
      <c r="A405" s="75"/>
      <c r="B405" s="75"/>
      <c r="C405" s="75"/>
      <c r="D405" s="75"/>
      <c r="E405" s="75"/>
    </row>
    <row r="406" spans="1:5" ht="16.2" thickBot="1" x14ac:dyDescent="0.35">
      <c r="A406" s="75"/>
      <c r="B406" s="75"/>
      <c r="C406" s="75"/>
      <c r="D406" s="75"/>
      <c r="E406" s="75"/>
    </row>
    <row r="407" spans="1:5" ht="16.2" thickBot="1" x14ac:dyDescent="0.35">
      <c r="A407" s="75"/>
      <c r="B407" s="75"/>
      <c r="C407" s="75"/>
      <c r="D407" s="75"/>
      <c r="E407" s="75"/>
    </row>
    <row r="408" spans="1:5" ht="16.2" thickBot="1" x14ac:dyDescent="0.35">
      <c r="A408" s="75"/>
      <c r="B408" s="75"/>
      <c r="C408" s="75"/>
      <c r="D408" s="75"/>
      <c r="E408" s="75"/>
    </row>
    <row r="409" spans="1:5" ht="16.2" thickBot="1" x14ac:dyDescent="0.35">
      <c r="A409" s="75"/>
      <c r="B409" s="75"/>
      <c r="C409" s="75"/>
      <c r="D409" s="75"/>
      <c r="E409" s="75"/>
    </row>
    <row r="410" spans="1:5" ht="16.2" thickBot="1" x14ac:dyDescent="0.35">
      <c r="A410" s="75"/>
      <c r="B410" s="75"/>
      <c r="C410" s="75"/>
      <c r="D410" s="75"/>
      <c r="E410" s="75"/>
    </row>
    <row r="411" spans="1:5" ht="16.2" thickBot="1" x14ac:dyDescent="0.35">
      <c r="A411" s="75"/>
      <c r="B411" s="75"/>
      <c r="C411" s="75"/>
      <c r="D411" s="75"/>
      <c r="E411" s="75"/>
    </row>
    <row r="412" spans="1:5" ht="16.2" thickBot="1" x14ac:dyDescent="0.35">
      <c r="A412" s="75"/>
      <c r="B412" s="75"/>
      <c r="C412" s="75"/>
      <c r="D412" s="75"/>
      <c r="E412" s="75"/>
    </row>
    <row r="413" spans="1:5" ht="16.2" thickBot="1" x14ac:dyDescent="0.35">
      <c r="A413" s="75"/>
      <c r="B413" s="75"/>
      <c r="C413" s="75"/>
      <c r="D413" s="75"/>
      <c r="E413" s="75"/>
    </row>
    <row r="414" spans="1:5" ht="16.2" thickBot="1" x14ac:dyDescent="0.35">
      <c r="A414" s="75"/>
      <c r="B414" s="75"/>
      <c r="C414" s="75"/>
      <c r="D414" s="75"/>
      <c r="E414" s="75"/>
    </row>
    <row r="415" spans="1:5" ht="16.2" thickBot="1" x14ac:dyDescent="0.35">
      <c r="A415" s="75"/>
      <c r="B415" s="75"/>
      <c r="C415" s="75"/>
      <c r="D415" s="75"/>
      <c r="E415" s="75"/>
    </row>
    <row r="416" spans="1:5" ht="16.2" thickBot="1" x14ac:dyDescent="0.35">
      <c r="A416" s="75"/>
      <c r="B416" s="75"/>
      <c r="C416" s="75"/>
      <c r="D416" s="75"/>
      <c r="E416" s="75"/>
    </row>
    <row r="417" spans="1:5" ht="16.2" thickBot="1" x14ac:dyDescent="0.35">
      <c r="A417" s="75"/>
      <c r="B417" s="75"/>
      <c r="C417" s="75"/>
      <c r="D417" s="75"/>
      <c r="E417" s="75"/>
    </row>
    <row r="418" spans="1:5" ht="16.2" thickBot="1" x14ac:dyDescent="0.35">
      <c r="A418" s="75"/>
      <c r="B418" s="75"/>
      <c r="C418" s="75"/>
      <c r="D418" s="75"/>
      <c r="E418" s="75"/>
    </row>
    <row r="419" spans="1:5" ht="16.2" thickBot="1" x14ac:dyDescent="0.35">
      <c r="A419" s="75"/>
      <c r="B419" s="75"/>
      <c r="C419" s="75"/>
      <c r="D419" s="75"/>
      <c r="E419" s="75"/>
    </row>
    <row r="420" spans="1:5" ht="16.2" thickBot="1" x14ac:dyDescent="0.35">
      <c r="A420" s="75"/>
      <c r="B420" s="75"/>
      <c r="C420" s="75"/>
      <c r="D420" s="75"/>
      <c r="E420" s="75"/>
    </row>
    <row r="421" spans="1:5" ht="16.2" thickBot="1" x14ac:dyDescent="0.35">
      <c r="A421" s="75"/>
      <c r="B421" s="75"/>
      <c r="C421" s="75"/>
      <c r="D421" s="75"/>
      <c r="E421" s="75"/>
    </row>
    <row r="422" spans="1:5" ht="16.2" thickBot="1" x14ac:dyDescent="0.35">
      <c r="A422" s="75"/>
      <c r="B422" s="75"/>
      <c r="C422" s="75"/>
      <c r="D422" s="75"/>
      <c r="E422" s="75"/>
    </row>
    <row r="423" spans="1:5" ht="16.2" thickBot="1" x14ac:dyDescent="0.35">
      <c r="A423" s="75"/>
      <c r="B423" s="75"/>
      <c r="C423" s="75"/>
      <c r="D423" s="75"/>
      <c r="E423" s="75"/>
    </row>
    <row r="424" spans="1:5" ht="16.2" thickBot="1" x14ac:dyDescent="0.35">
      <c r="A424" s="75"/>
      <c r="B424" s="75"/>
      <c r="C424" s="75"/>
      <c r="D424" s="75"/>
      <c r="E424" s="75"/>
    </row>
    <row r="425" spans="1:5" ht="16.2" thickBot="1" x14ac:dyDescent="0.35">
      <c r="A425" s="75"/>
      <c r="B425" s="75"/>
      <c r="C425" s="75"/>
      <c r="D425" s="75"/>
      <c r="E425" s="75"/>
    </row>
    <row r="426" spans="1:5" ht="16.2" thickBot="1" x14ac:dyDescent="0.35">
      <c r="A426" s="75"/>
      <c r="B426" s="75"/>
      <c r="C426" s="75"/>
      <c r="D426" s="75"/>
      <c r="E426" s="75"/>
    </row>
    <row r="427" spans="1:5" ht="16.2" thickBot="1" x14ac:dyDescent="0.35">
      <c r="A427" s="75"/>
      <c r="B427" s="75"/>
      <c r="C427" s="75"/>
      <c r="D427" s="75"/>
      <c r="E427" s="75"/>
    </row>
    <row r="428" spans="1:5" ht="16.2" thickBot="1" x14ac:dyDescent="0.35">
      <c r="A428" s="75"/>
      <c r="B428" s="75"/>
      <c r="C428" s="75"/>
      <c r="D428" s="75"/>
      <c r="E428" s="75"/>
    </row>
    <row r="429" spans="1:5" ht="16.2" thickBot="1" x14ac:dyDescent="0.35">
      <c r="A429" s="75"/>
      <c r="B429" s="75"/>
      <c r="C429" s="75"/>
      <c r="D429" s="75"/>
      <c r="E429" s="75"/>
    </row>
    <row r="430" spans="1:5" ht="16.2" thickBot="1" x14ac:dyDescent="0.35">
      <c r="A430" s="75"/>
      <c r="B430" s="75"/>
      <c r="C430" s="75"/>
      <c r="D430" s="75"/>
      <c r="E430" s="75"/>
    </row>
    <row r="431" spans="1:5" ht="16.2" thickBot="1" x14ac:dyDescent="0.35">
      <c r="A431" s="75"/>
      <c r="B431" s="75"/>
      <c r="C431" s="75"/>
      <c r="D431" s="75"/>
      <c r="E431" s="75"/>
    </row>
    <row r="432" spans="1:5" ht="16.2" thickBot="1" x14ac:dyDescent="0.35">
      <c r="A432" s="75"/>
      <c r="B432" s="75"/>
      <c r="C432" s="75"/>
      <c r="D432" s="75"/>
      <c r="E432" s="75"/>
    </row>
    <row r="433" spans="1:5" ht="16.2" thickBot="1" x14ac:dyDescent="0.35">
      <c r="A433" s="75"/>
      <c r="B433" s="75"/>
      <c r="C433" s="75"/>
      <c r="D433" s="75"/>
      <c r="E433" s="75"/>
    </row>
    <row r="434" spans="1:5" ht="16.2" thickBot="1" x14ac:dyDescent="0.35">
      <c r="A434" s="75"/>
      <c r="B434" s="75"/>
      <c r="C434" s="75"/>
      <c r="D434" s="75"/>
      <c r="E434" s="75"/>
    </row>
    <row r="435" spans="1:5" ht="16.2" thickBot="1" x14ac:dyDescent="0.35">
      <c r="A435" s="75"/>
      <c r="B435" s="75"/>
      <c r="C435" s="75"/>
      <c r="D435" s="75"/>
      <c r="E435" s="75"/>
    </row>
    <row r="436" spans="1:5" ht="16.2" thickBot="1" x14ac:dyDescent="0.35">
      <c r="A436" s="75"/>
      <c r="B436" s="75"/>
      <c r="C436" s="75"/>
      <c r="D436" s="75"/>
      <c r="E436" s="75"/>
    </row>
    <row r="437" spans="1:5" ht="16.2" thickBot="1" x14ac:dyDescent="0.35">
      <c r="A437" s="75"/>
      <c r="B437" s="75"/>
      <c r="C437" s="75"/>
      <c r="D437" s="75"/>
      <c r="E437" s="75"/>
    </row>
    <row r="438" spans="1:5" ht="16.2" thickBot="1" x14ac:dyDescent="0.35">
      <c r="A438" s="75"/>
      <c r="B438" s="75"/>
      <c r="C438" s="75"/>
      <c r="D438" s="75"/>
      <c r="E438" s="75"/>
    </row>
    <row r="439" spans="1:5" ht="16.2" thickBot="1" x14ac:dyDescent="0.35">
      <c r="A439" s="75"/>
      <c r="B439" s="75"/>
      <c r="C439" s="75"/>
      <c r="D439" s="75"/>
      <c r="E439" s="75"/>
    </row>
    <row r="440" spans="1:5" ht="16.2" thickBot="1" x14ac:dyDescent="0.35">
      <c r="A440" s="75"/>
      <c r="B440" s="75"/>
      <c r="C440" s="75"/>
      <c r="D440" s="75"/>
      <c r="E440" s="75"/>
    </row>
    <row r="441" spans="1:5" ht="16.2" thickBot="1" x14ac:dyDescent="0.35">
      <c r="A441" s="75"/>
      <c r="B441" s="75"/>
      <c r="C441" s="75"/>
      <c r="D441" s="75"/>
      <c r="E441" s="75"/>
    </row>
    <row r="442" spans="1:5" ht="16.2" thickBot="1" x14ac:dyDescent="0.35">
      <c r="A442" s="75"/>
      <c r="B442" s="75"/>
      <c r="C442" s="75"/>
      <c r="D442" s="75"/>
      <c r="E442" s="75"/>
    </row>
    <row r="443" spans="1:5" ht="16.2" thickBot="1" x14ac:dyDescent="0.35">
      <c r="A443" s="75"/>
      <c r="B443" s="75"/>
      <c r="C443" s="75"/>
      <c r="D443" s="75"/>
      <c r="E443" s="75"/>
    </row>
    <row r="444" spans="1:5" ht="16.2" thickBot="1" x14ac:dyDescent="0.35">
      <c r="A444" s="75"/>
      <c r="B444" s="75"/>
      <c r="C444" s="75"/>
      <c r="D444" s="75"/>
      <c r="E444" s="75"/>
    </row>
    <row r="445" spans="1:5" ht="16.2" thickBot="1" x14ac:dyDescent="0.35">
      <c r="A445" s="75"/>
      <c r="B445" s="75"/>
      <c r="C445" s="75"/>
      <c r="D445" s="75"/>
      <c r="E445" s="75"/>
    </row>
    <row r="446" spans="1:5" ht="16.2" thickBot="1" x14ac:dyDescent="0.35">
      <c r="A446" s="75"/>
      <c r="B446" s="75"/>
      <c r="C446" s="75"/>
      <c r="D446" s="75"/>
      <c r="E446" s="75"/>
    </row>
    <row r="447" spans="1:5" ht="16.2" thickBot="1" x14ac:dyDescent="0.35">
      <c r="A447" s="75"/>
      <c r="B447" s="75"/>
      <c r="C447" s="75"/>
      <c r="D447" s="75"/>
      <c r="E447" s="75"/>
    </row>
    <row r="448" spans="1:5" ht="16.2" thickBot="1" x14ac:dyDescent="0.35">
      <c r="A448" s="75"/>
      <c r="B448" s="75"/>
      <c r="C448" s="75"/>
      <c r="D448" s="75"/>
      <c r="E448" s="75"/>
    </row>
    <row r="449" spans="1:5" ht="16.2" thickBot="1" x14ac:dyDescent="0.35">
      <c r="A449" s="75"/>
      <c r="B449" s="75"/>
      <c r="C449" s="75"/>
      <c r="D449" s="75"/>
      <c r="E449" s="75"/>
    </row>
    <row r="450" spans="1:5" ht="16.2" thickBot="1" x14ac:dyDescent="0.35">
      <c r="A450" s="75"/>
      <c r="B450" s="75"/>
      <c r="C450" s="75"/>
      <c r="D450" s="75"/>
      <c r="E450" s="75"/>
    </row>
    <row r="451" spans="1:5" ht="16.2" thickBot="1" x14ac:dyDescent="0.35">
      <c r="A451" s="75"/>
      <c r="B451" s="75"/>
      <c r="C451" s="75"/>
      <c r="D451" s="75"/>
      <c r="E451" s="75"/>
    </row>
    <row r="452" spans="1:5" ht="16.2" thickBot="1" x14ac:dyDescent="0.35">
      <c r="A452" s="75"/>
      <c r="B452" s="75"/>
      <c r="C452" s="75"/>
      <c r="D452" s="75"/>
      <c r="E452" s="75"/>
    </row>
    <row r="453" spans="1:5" ht="16.2" thickBot="1" x14ac:dyDescent="0.35">
      <c r="A453" s="75"/>
      <c r="B453" s="75"/>
      <c r="C453" s="75"/>
      <c r="D453" s="75"/>
      <c r="E453" s="75"/>
    </row>
    <row r="454" spans="1:5" ht="16.2" thickBot="1" x14ac:dyDescent="0.35">
      <c r="A454" s="75"/>
      <c r="B454" s="75"/>
      <c r="C454" s="75"/>
      <c r="D454" s="75"/>
      <c r="E454" s="75"/>
    </row>
    <row r="455" spans="1:5" ht="16.2" thickBot="1" x14ac:dyDescent="0.35">
      <c r="A455" s="75"/>
      <c r="B455" s="75"/>
      <c r="C455" s="75"/>
      <c r="D455" s="75"/>
      <c r="E455" s="75"/>
    </row>
    <row r="456" spans="1:5" ht="16.2" thickBot="1" x14ac:dyDescent="0.35">
      <c r="A456" s="75"/>
      <c r="B456" s="75"/>
      <c r="C456" s="75"/>
      <c r="D456" s="75"/>
      <c r="E456" s="75"/>
    </row>
    <row r="457" spans="1:5" ht="16.2" thickBot="1" x14ac:dyDescent="0.35">
      <c r="A457" s="75"/>
      <c r="B457" s="75"/>
      <c r="C457" s="75"/>
      <c r="D457" s="75"/>
      <c r="E457" s="75"/>
    </row>
    <row r="458" spans="1:5" ht="16.2" thickBot="1" x14ac:dyDescent="0.35">
      <c r="A458" s="75"/>
      <c r="B458" s="75"/>
      <c r="C458" s="75"/>
      <c r="D458" s="75"/>
      <c r="E458" s="75"/>
    </row>
    <row r="459" spans="1:5" ht="16.2" thickBot="1" x14ac:dyDescent="0.35">
      <c r="A459" s="75"/>
      <c r="B459" s="75"/>
      <c r="C459" s="75"/>
      <c r="D459" s="75"/>
      <c r="E459" s="75"/>
    </row>
    <row r="460" spans="1:5" ht="16.2" thickBot="1" x14ac:dyDescent="0.35">
      <c r="A460" s="75"/>
      <c r="B460" s="75"/>
      <c r="C460" s="75"/>
      <c r="D460" s="75"/>
      <c r="E460" s="75"/>
    </row>
    <row r="461" spans="1:5" ht="16.2" thickBot="1" x14ac:dyDescent="0.35">
      <c r="A461" s="75"/>
      <c r="B461" s="75"/>
      <c r="C461" s="75"/>
      <c r="D461" s="75"/>
      <c r="E461" s="75"/>
    </row>
    <row r="462" spans="1:5" ht="16.2" thickBot="1" x14ac:dyDescent="0.35">
      <c r="A462" s="75"/>
      <c r="B462" s="75"/>
      <c r="C462" s="75"/>
      <c r="D462" s="75"/>
      <c r="E462" s="75"/>
    </row>
    <row r="463" spans="1:5" ht="16.2" thickBot="1" x14ac:dyDescent="0.35">
      <c r="A463" s="75"/>
      <c r="B463" s="75"/>
      <c r="C463" s="75"/>
      <c r="D463" s="75"/>
      <c r="E463" s="75"/>
    </row>
    <row r="464" spans="1:5" ht="16.2" thickBot="1" x14ac:dyDescent="0.35">
      <c r="A464" s="75"/>
      <c r="B464" s="75"/>
      <c r="C464" s="75"/>
      <c r="D464" s="75"/>
      <c r="E464" s="75"/>
    </row>
    <row r="465" spans="1:5" ht="16.2" thickBot="1" x14ac:dyDescent="0.35">
      <c r="A465" s="75"/>
      <c r="B465" s="75"/>
      <c r="C465" s="75"/>
      <c r="D465" s="75"/>
      <c r="E465" s="75"/>
    </row>
    <row r="466" spans="1:5" ht="16.2" thickBot="1" x14ac:dyDescent="0.35">
      <c r="A466" s="75"/>
      <c r="B466" s="75"/>
      <c r="C466" s="75"/>
      <c r="D466" s="75"/>
      <c r="E466" s="75"/>
    </row>
    <row r="467" spans="1:5" ht="16.2" thickBot="1" x14ac:dyDescent="0.35">
      <c r="A467" s="75"/>
      <c r="B467" s="75"/>
      <c r="C467" s="75"/>
      <c r="D467" s="75"/>
      <c r="E467" s="75"/>
    </row>
    <row r="468" spans="1:5" ht="16.2" thickBot="1" x14ac:dyDescent="0.35">
      <c r="A468" s="75"/>
      <c r="B468" s="75"/>
      <c r="C468" s="75"/>
      <c r="D468" s="75"/>
      <c r="E468" s="75"/>
    </row>
    <row r="469" spans="1:5" ht="16.2" thickBot="1" x14ac:dyDescent="0.35">
      <c r="A469" s="75"/>
      <c r="B469" s="75"/>
      <c r="C469" s="75"/>
      <c r="D469" s="75"/>
      <c r="E469" s="75"/>
    </row>
    <row r="470" spans="1:5" ht="16.2" thickBot="1" x14ac:dyDescent="0.35">
      <c r="A470" s="75"/>
      <c r="B470" s="75"/>
      <c r="C470" s="75"/>
      <c r="D470" s="75"/>
      <c r="E470" s="75"/>
    </row>
    <row r="471" spans="1:5" ht="16.2" thickBot="1" x14ac:dyDescent="0.35">
      <c r="A471" s="75"/>
      <c r="B471" s="75"/>
      <c r="C471" s="75"/>
      <c r="D471" s="75"/>
      <c r="E471" s="75"/>
    </row>
    <row r="472" spans="1:5" ht="16.2" thickBot="1" x14ac:dyDescent="0.35">
      <c r="A472" s="75"/>
      <c r="B472" s="75"/>
      <c r="C472" s="75"/>
      <c r="D472" s="75"/>
      <c r="E472" s="75"/>
    </row>
    <row r="473" spans="1:5" ht="16.2" thickBot="1" x14ac:dyDescent="0.35">
      <c r="A473" s="75"/>
      <c r="B473" s="75"/>
      <c r="C473" s="75"/>
      <c r="D473" s="75"/>
      <c r="E473" s="75"/>
    </row>
    <row r="474" spans="1:5" ht="16.2" thickBot="1" x14ac:dyDescent="0.35">
      <c r="A474" s="75"/>
      <c r="B474" s="75"/>
      <c r="C474" s="75"/>
      <c r="D474" s="75"/>
      <c r="E474" s="75"/>
    </row>
    <row r="475" spans="1:5" ht="16.2" thickBot="1" x14ac:dyDescent="0.35">
      <c r="A475" s="75"/>
      <c r="B475" s="75"/>
      <c r="C475" s="75"/>
      <c r="D475" s="75"/>
      <c r="E475" s="75"/>
    </row>
    <row r="476" spans="1:5" ht="16.2" thickBot="1" x14ac:dyDescent="0.35">
      <c r="A476" s="75"/>
      <c r="B476" s="75"/>
      <c r="C476" s="75"/>
      <c r="D476" s="75"/>
      <c r="E476" s="75"/>
    </row>
    <row r="477" spans="1:5" ht="16.2" thickBot="1" x14ac:dyDescent="0.35">
      <c r="A477" s="75"/>
      <c r="B477" s="75"/>
      <c r="C477" s="75"/>
      <c r="D477" s="75"/>
      <c r="E477" s="75"/>
    </row>
    <row r="478" spans="1:5" ht="16.2" thickBot="1" x14ac:dyDescent="0.35">
      <c r="A478" s="75"/>
      <c r="B478" s="75"/>
      <c r="C478" s="75"/>
      <c r="D478" s="75"/>
      <c r="E478" s="75"/>
    </row>
    <row r="479" spans="1:5" ht="16.2" thickBot="1" x14ac:dyDescent="0.35">
      <c r="A479" s="75"/>
      <c r="B479" s="75"/>
      <c r="C479" s="75"/>
      <c r="D479" s="75"/>
      <c r="E479" s="75"/>
    </row>
    <row r="480" spans="1:5" ht="16.2" thickBot="1" x14ac:dyDescent="0.35">
      <c r="A480" s="75"/>
      <c r="B480" s="75"/>
      <c r="C480" s="75"/>
      <c r="D480" s="75"/>
      <c r="E480" s="75"/>
    </row>
    <row r="481" spans="1:5" ht="16.2" thickBot="1" x14ac:dyDescent="0.35">
      <c r="A481" s="75"/>
      <c r="B481" s="75"/>
      <c r="C481" s="75"/>
      <c r="D481" s="75"/>
      <c r="E481" s="75"/>
    </row>
    <row r="482" spans="1:5" ht="16.2" thickBot="1" x14ac:dyDescent="0.35">
      <c r="A482" s="75"/>
      <c r="B482" s="75"/>
      <c r="C482" s="75"/>
      <c r="D482" s="75"/>
      <c r="E482" s="75"/>
    </row>
    <row r="483" spans="1:5" ht="16.2" thickBot="1" x14ac:dyDescent="0.35">
      <c r="A483" s="75"/>
      <c r="B483" s="75"/>
      <c r="C483" s="75"/>
      <c r="D483" s="75"/>
      <c r="E483" s="75"/>
    </row>
    <row r="484" spans="1:5" ht="16.2" thickBot="1" x14ac:dyDescent="0.35">
      <c r="A484" s="75"/>
      <c r="B484" s="75"/>
      <c r="C484" s="75"/>
      <c r="D484" s="75"/>
      <c r="E484" s="75"/>
    </row>
    <row r="485" spans="1:5" ht="16.2" thickBot="1" x14ac:dyDescent="0.35">
      <c r="A485" s="75"/>
      <c r="B485" s="75"/>
      <c r="C485" s="75"/>
      <c r="D485" s="75"/>
      <c r="E485" s="75"/>
    </row>
    <row r="486" spans="1:5" ht="16.2" thickBot="1" x14ac:dyDescent="0.35">
      <c r="A486" s="75"/>
      <c r="B486" s="75"/>
      <c r="C486" s="75"/>
      <c r="D486" s="75"/>
      <c r="E486" s="75"/>
    </row>
    <row r="487" spans="1:5" ht="16.2" thickBot="1" x14ac:dyDescent="0.35">
      <c r="A487" s="75"/>
      <c r="B487" s="75"/>
      <c r="C487" s="75"/>
      <c r="D487" s="75"/>
      <c r="E487" s="75"/>
    </row>
    <row r="488" spans="1:5" ht="16.2" thickBot="1" x14ac:dyDescent="0.35">
      <c r="A488" s="75"/>
      <c r="B488" s="75"/>
      <c r="C488" s="75"/>
      <c r="D488" s="75"/>
      <c r="E488" s="75"/>
    </row>
    <row r="489" spans="1:5" ht="16.2" thickBot="1" x14ac:dyDescent="0.35">
      <c r="A489" s="75"/>
      <c r="B489" s="75"/>
      <c r="C489" s="75"/>
      <c r="D489" s="75"/>
      <c r="E489" s="75"/>
    </row>
    <row r="490" spans="1:5" ht="16.2" thickBot="1" x14ac:dyDescent="0.35">
      <c r="A490" s="75"/>
      <c r="B490" s="75"/>
      <c r="C490" s="75"/>
      <c r="D490" s="75"/>
      <c r="E490" s="75"/>
    </row>
    <row r="491" spans="1:5" ht="16.2" thickBot="1" x14ac:dyDescent="0.35">
      <c r="A491" s="75"/>
      <c r="B491" s="75"/>
      <c r="C491" s="75"/>
      <c r="D491" s="75"/>
      <c r="E491" s="75"/>
    </row>
    <row r="492" spans="1:5" ht="16.2" thickBot="1" x14ac:dyDescent="0.35">
      <c r="A492" s="75"/>
      <c r="B492" s="75"/>
      <c r="C492" s="75"/>
      <c r="D492" s="75"/>
      <c r="E492" s="75"/>
    </row>
    <row r="493" spans="1:5" ht="16.2" thickBot="1" x14ac:dyDescent="0.35">
      <c r="A493" s="75"/>
      <c r="B493" s="75"/>
      <c r="C493" s="75"/>
      <c r="D493" s="75"/>
      <c r="E493" s="75"/>
    </row>
    <row r="494" spans="1:5" ht="16.2" thickBot="1" x14ac:dyDescent="0.35">
      <c r="A494" s="75"/>
      <c r="B494" s="75"/>
      <c r="C494" s="75"/>
      <c r="D494" s="75"/>
      <c r="E494" s="75"/>
    </row>
    <row r="495" spans="1:5" ht="16.2" thickBot="1" x14ac:dyDescent="0.35">
      <c r="A495" s="75"/>
      <c r="B495" s="75"/>
      <c r="C495" s="75"/>
      <c r="D495" s="75"/>
      <c r="E495" s="75"/>
    </row>
    <row r="496" spans="1:5" ht="16.2" thickBot="1" x14ac:dyDescent="0.35">
      <c r="A496" s="75"/>
      <c r="B496" s="75"/>
      <c r="C496" s="75"/>
      <c r="D496" s="75"/>
      <c r="E496" s="75"/>
    </row>
    <row r="497" spans="1:5" ht="16.2" thickBot="1" x14ac:dyDescent="0.35">
      <c r="A497" s="75"/>
      <c r="B497" s="75"/>
      <c r="C497" s="75"/>
      <c r="D497" s="75"/>
      <c r="E497" s="75"/>
    </row>
    <row r="498" spans="1:5" ht="16.2" thickBot="1" x14ac:dyDescent="0.35">
      <c r="A498" s="75"/>
      <c r="B498" s="75"/>
      <c r="C498" s="75"/>
      <c r="D498" s="75"/>
      <c r="E498" s="75"/>
    </row>
    <row r="499" spans="1:5" ht="16.2" thickBot="1" x14ac:dyDescent="0.35">
      <c r="A499" s="75"/>
      <c r="B499" s="75"/>
      <c r="C499" s="75"/>
      <c r="D499" s="75"/>
      <c r="E499" s="75"/>
    </row>
    <row r="500" spans="1:5" ht="16.2" thickBot="1" x14ac:dyDescent="0.35">
      <c r="A500" s="75"/>
      <c r="B500" s="75"/>
      <c r="C500" s="75"/>
      <c r="D500" s="75"/>
      <c r="E500" s="75"/>
    </row>
    <row r="501" spans="1:5" ht="16.2" thickBot="1" x14ac:dyDescent="0.35">
      <c r="A501" s="75"/>
      <c r="B501" s="75"/>
      <c r="C501" s="75"/>
      <c r="D501" s="75"/>
      <c r="E501" s="75"/>
    </row>
    <row r="502" spans="1:5" ht="16.2" thickBot="1" x14ac:dyDescent="0.35">
      <c r="A502" s="75"/>
      <c r="B502" s="75"/>
      <c r="C502" s="75"/>
      <c r="D502" s="75"/>
      <c r="E502" s="75"/>
    </row>
    <row r="503" spans="1:5" ht="16.2" thickBot="1" x14ac:dyDescent="0.35">
      <c r="A503" s="75"/>
      <c r="B503" s="75"/>
      <c r="C503" s="75"/>
      <c r="D503" s="75"/>
      <c r="E503" s="75"/>
    </row>
    <row r="504" spans="1:5" ht="16.2" thickBot="1" x14ac:dyDescent="0.35">
      <c r="A504" s="75"/>
      <c r="B504" s="75"/>
      <c r="C504" s="75"/>
      <c r="D504" s="75"/>
      <c r="E504" s="75"/>
    </row>
    <row r="505" spans="1:5" ht="16.2" thickBot="1" x14ac:dyDescent="0.35">
      <c r="A505" s="75"/>
      <c r="B505" s="75"/>
      <c r="C505" s="75"/>
      <c r="D505" s="75"/>
      <c r="E505" s="75"/>
    </row>
    <row r="506" spans="1:5" ht="16.2" thickBot="1" x14ac:dyDescent="0.35">
      <c r="A506" s="75"/>
      <c r="B506" s="75"/>
      <c r="C506" s="75"/>
      <c r="D506" s="75"/>
      <c r="E506" s="75"/>
    </row>
    <row r="507" spans="1:5" ht="16.2" thickBot="1" x14ac:dyDescent="0.35">
      <c r="A507" s="75"/>
      <c r="B507" s="75"/>
      <c r="C507" s="75"/>
      <c r="D507" s="75"/>
      <c r="E507" s="75"/>
    </row>
    <row r="508" spans="1:5" ht="16.2" thickBot="1" x14ac:dyDescent="0.35">
      <c r="A508" s="75"/>
      <c r="B508" s="75"/>
      <c r="C508" s="75"/>
      <c r="D508" s="75"/>
      <c r="E508" s="75"/>
    </row>
    <row r="509" spans="1:5" ht="16.2" thickBot="1" x14ac:dyDescent="0.35">
      <c r="A509" s="75"/>
      <c r="B509" s="75"/>
      <c r="C509" s="75"/>
      <c r="D509" s="75"/>
      <c r="E509" s="75"/>
    </row>
    <row r="510" spans="1:5" ht="16.2" thickBot="1" x14ac:dyDescent="0.35">
      <c r="A510" s="75"/>
      <c r="B510" s="75"/>
      <c r="C510" s="75"/>
      <c r="D510" s="75"/>
      <c r="E510" s="75"/>
    </row>
    <row r="511" spans="1:5" ht="16.2" thickBot="1" x14ac:dyDescent="0.35">
      <c r="A511" s="75"/>
      <c r="B511" s="75"/>
      <c r="C511" s="75"/>
      <c r="D511" s="75"/>
      <c r="E511" s="75"/>
    </row>
    <row r="512" spans="1:5" ht="16.2" thickBot="1" x14ac:dyDescent="0.35">
      <c r="A512" s="75"/>
      <c r="B512" s="75"/>
      <c r="C512" s="75"/>
      <c r="D512" s="75"/>
      <c r="E512" s="75"/>
    </row>
    <row r="513" spans="1:5" ht="16.2" thickBot="1" x14ac:dyDescent="0.35">
      <c r="A513" s="75"/>
      <c r="B513" s="75"/>
      <c r="C513" s="75"/>
      <c r="D513" s="75"/>
      <c r="E513" s="75"/>
    </row>
    <row r="514" spans="1:5" ht="16.2" thickBot="1" x14ac:dyDescent="0.35">
      <c r="A514" s="75"/>
      <c r="B514" s="75"/>
      <c r="C514" s="75"/>
      <c r="D514" s="75"/>
      <c r="E514" s="75"/>
    </row>
    <row r="515" spans="1:5" ht="16.2" thickBot="1" x14ac:dyDescent="0.35">
      <c r="A515" s="75"/>
      <c r="B515" s="75"/>
      <c r="C515" s="75"/>
      <c r="D515" s="75"/>
      <c r="E515" s="75"/>
    </row>
    <row r="516" spans="1:5" ht="16.2" thickBot="1" x14ac:dyDescent="0.35">
      <c r="A516" s="75"/>
      <c r="B516" s="75"/>
      <c r="C516" s="75"/>
      <c r="D516" s="75"/>
      <c r="E516" s="75"/>
    </row>
    <row r="517" spans="1:5" ht="16.2" thickBot="1" x14ac:dyDescent="0.35">
      <c r="A517" s="75"/>
      <c r="B517" s="75"/>
      <c r="C517" s="75"/>
      <c r="D517" s="75"/>
      <c r="E517" s="75"/>
    </row>
    <row r="518" spans="1:5" ht="16.2" thickBot="1" x14ac:dyDescent="0.35">
      <c r="A518" s="75"/>
      <c r="B518" s="75"/>
      <c r="C518" s="75"/>
      <c r="D518" s="75"/>
      <c r="E518" s="75"/>
    </row>
    <row r="519" spans="1:5" ht="16.2" thickBot="1" x14ac:dyDescent="0.35">
      <c r="A519" s="75"/>
      <c r="B519" s="75"/>
      <c r="C519" s="75"/>
      <c r="D519" s="75"/>
      <c r="E519" s="75"/>
    </row>
    <row r="520" spans="1:5" ht="16.2" thickBot="1" x14ac:dyDescent="0.35">
      <c r="A520" s="75"/>
      <c r="B520" s="75"/>
      <c r="C520" s="75"/>
      <c r="D520" s="75"/>
      <c r="E520" s="75"/>
    </row>
    <row r="521" spans="1:5" ht="16.2" thickBot="1" x14ac:dyDescent="0.35">
      <c r="A521" s="75"/>
      <c r="B521" s="75"/>
      <c r="C521" s="75"/>
      <c r="D521" s="75"/>
      <c r="E521" s="75"/>
    </row>
    <row r="522" spans="1:5" ht="16.2" thickBot="1" x14ac:dyDescent="0.35">
      <c r="A522" s="75"/>
      <c r="B522" s="75"/>
      <c r="C522" s="75"/>
      <c r="D522" s="75"/>
      <c r="E522" s="75"/>
    </row>
    <row r="523" spans="1:5" ht="16.2" thickBot="1" x14ac:dyDescent="0.35">
      <c r="A523" s="75"/>
      <c r="B523" s="75"/>
      <c r="C523" s="75"/>
      <c r="D523" s="75"/>
      <c r="E523" s="75"/>
    </row>
    <row r="524" spans="1:5" ht="16.2" thickBot="1" x14ac:dyDescent="0.35">
      <c r="A524" s="75"/>
      <c r="B524" s="75"/>
      <c r="C524" s="75"/>
      <c r="D524" s="75"/>
      <c r="E524" s="75"/>
    </row>
    <row r="525" spans="1:5" ht="16.2" thickBot="1" x14ac:dyDescent="0.35">
      <c r="A525" s="75"/>
      <c r="B525" s="75"/>
      <c r="C525" s="75"/>
      <c r="D525" s="75"/>
      <c r="E525" s="75"/>
    </row>
    <row r="526" spans="1:5" ht="16.2" thickBot="1" x14ac:dyDescent="0.35">
      <c r="A526" s="75"/>
      <c r="B526" s="75"/>
      <c r="C526" s="75"/>
      <c r="D526" s="75"/>
      <c r="E526" s="75"/>
    </row>
    <row r="527" spans="1:5" ht="16.2" thickBot="1" x14ac:dyDescent="0.35">
      <c r="A527" s="75"/>
      <c r="B527" s="75"/>
      <c r="C527" s="75"/>
      <c r="D527" s="75"/>
      <c r="E527" s="75"/>
    </row>
    <row r="528" spans="1:5" ht="16.2" thickBot="1" x14ac:dyDescent="0.35">
      <c r="A528" s="75"/>
      <c r="B528" s="75"/>
      <c r="C528" s="75"/>
      <c r="D528" s="75"/>
      <c r="E528" s="75"/>
    </row>
    <row r="529" spans="1:5" ht="16.2" thickBot="1" x14ac:dyDescent="0.35">
      <c r="A529" s="75"/>
      <c r="B529" s="75"/>
      <c r="C529" s="75"/>
      <c r="D529" s="75"/>
      <c r="E529" s="75"/>
    </row>
    <row r="530" spans="1:5" ht="16.2" thickBot="1" x14ac:dyDescent="0.35">
      <c r="A530" s="75"/>
      <c r="B530" s="75"/>
      <c r="C530" s="75"/>
      <c r="D530" s="75"/>
      <c r="E530" s="75"/>
    </row>
    <row r="531" spans="1:5" ht="16.2" thickBot="1" x14ac:dyDescent="0.35">
      <c r="A531" s="75"/>
      <c r="B531" s="75"/>
      <c r="C531" s="75"/>
      <c r="D531" s="75"/>
      <c r="E531" s="75"/>
    </row>
    <row r="532" spans="1:5" ht="16.2" thickBot="1" x14ac:dyDescent="0.35">
      <c r="A532" s="75"/>
      <c r="B532" s="75"/>
      <c r="C532" s="75"/>
      <c r="D532" s="75"/>
      <c r="E532" s="75"/>
    </row>
    <row r="533" spans="1:5" ht="16.2" thickBot="1" x14ac:dyDescent="0.35">
      <c r="A533" s="75"/>
      <c r="B533" s="75"/>
      <c r="C533" s="75"/>
      <c r="D533" s="75"/>
      <c r="E533" s="75"/>
    </row>
    <row r="534" spans="1:5" ht="16.2" thickBot="1" x14ac:dyDescent="0.35">
      <c r="A534" s="75"/>
      <c r="B534" s="75"/>
      <c r="C534" s="75"/>
      <c r="D534" s="75"/>
      <c r="E534" s="75"/>
    </row>
    <row r="535" spans="1:5" ht="16.2" thickBot="1" x14ac:dyDescent="0.35">
      <c r="A535" s="75"/>
      <c r="B535" s="75"/>
      <c r="C535" s="75"/>
      <c r="D535" s="75"/>
      <c r="E535" s="75"/>
    </row>
    <row r="536" spans="1:5" ht="16.2" thickBot="1" x14ac:dyDescent="0.35">
      <c r="A536" s="75"/>
      <c r="B536" s="75"/>
      <c r="C536" s="75"/>
      <c r="D536" s="75"/>
      <c r="E536" s="75"/>
    </row>
    <row r="537" spans="1:5" ht="16.2" thickBot="1" x14ac:dyDescent="0.35">
      <c r="A537" s="75"/>
      <c r="B537" s="75"/>
      <c r="C537" s="75"/>
      <c r="D537" s="75"/>
      <c r="E537" s="75"/>
    </row>
    <row r="538" spans="1:5" ht="16.2" thickBot="1" x14ac:dyDescent="0.35">
      <c r="A538" s="75"/>
      <c r="B538" s="75"/>
      <c r="C538" s="75"/>
      <c r="D538" s="75"/>
      <c r="E538" s="75"/>
    </row>
    <row r="539" spans="1:5" ht="16.2" thickBot="1" x14ac:dyDescent="0.35">
      <c r="A539" s="75"/>
      <c r="B539" s="75"/>
      <c r="C539" s="75"/>
      <c r="D539" s="75"/>
      <c r="E539" s="75"/>
    </row>
    <row r="540" spans="1:5" ht="16.2" thickBot="1" x14ac:dyDescent="0.35">
      <c r="A540" s="75"/>
      <c r="B540" s="75"/>
      <c r="C540" s="75"/>
      <c r="D540" s="75"/>
      <c r="E540" s="75"/>
    </row>
    <row r="541" spans="1:5" ht="16.2" thickBot="1" x14ac:dyDescent="0.35">
      <c r="A541" s="75"/>
      <c r="B541" s="75"/>
      <c r="C541" s="75"/>
      <c r="D541" s="75"/>
      <c r="E541" s="75"/>
    </row>
    <row r="542" spans="1:5" ht="16.2" thickBot="1" x14ac:dyDescent="0.35">
      <c r="A542" s="75"/>
      <c r="B542" s="75"/>
      <c r="C542" s="75"/>
      <c r="D542" s="75"/>
      <c r="E542" s="75"/>
    </row>
    <row r="543" spans="1:5" ht="16.2" thickBot="1" x14ac:dyDescent="0.35">
      <c r="A543" s="75"/>
      <c r="B543" s="75"/>
      <c r="C543" s="75"/>
      <c r="D543" s="75"/>
      <c r="E543" s="75"/>
    </row>
    <row r="544" spans="1:5" ht="16.2" thickBot="1" x14ac:dyDescent="0.35">
      <c r="A544" s="75"/>
      <c r="B544" s="75"/>
      <c r="C544" s="75"/>
      <c r="D544" s="75"/>
      <c r="E544" s="75"/>
    </row>
    <row r="545" spans="1:5" ht="16.2" thickBot="1" x14ac:dyDescent="0.35">
      <c r="A545" s="75"/>
      <c r="B545" s="75"/>
      <c r="C545" s="75"/>
      <c r="D545" s="75"/>
      <c r="E545" s="75"/>
    </row>
    <row r="546" spans="1:5" ht="16.2" thickBot="1" x14ac:dyDescent="0.35">
      <c r="A546" s="75"/>
      <c r="B546" s="75"/>
      <c r="C546" s="75"/>
      <c r="D546" s="75"/>
      <c r="E546" s="75"/>
    </row>
    <row r="547" spans="1:5" ht="16.2" thickBot="1" x14ac:dyDescent="0.35">
      <c r="A547" s="75"/>
      <c r="B547" s="75"/>
      <c r="C547" s="75"/>
      <c r="D547" s="75"/>
      <c r="E547" s="75"/>
    </row>
    <row r="548" spans="1:5" ht="16.2" thickBot="1" x14ac:dyDescent="0.35">
      <c r="A548" s="75"/>
      <c r="B548" s="75"/>
      <c r="C548" s="75"/>
      <c r="D548" s="75"/>
      <c r="E548" s="75"/>
    </row>
    <row r="549" spans="1:5" ht="16.2" thickBot="1" x14ac:dyDescent="0.35">
      <c r="A549" s="75"/>
      <c r="B549" s="75"/>
      <c r="C549" s="75"/>
      <c r="D549" s="75"/>
      <c r="E549" s="75"/>
    </row>
    <row r="550" spans="1:5" ht="16.2" thickBot="1" x14ac:dyDescent="0.35">
      <c r="A550" s="75"/>
      <c r="B550" s="75"/>
      <c r="C550" s="75"/>
      <c r="D550" s="75"/>
      <c r="E550" s="75"/>
    </row>
    <row r="551" spans="1:5" ht="16.2" thickBot="1" x14ac:dyDescent="0.35">
      <c r="A551" s="75"/>
      <c r="B551" s="75"/>
      <c r="C551" s="75"/>
      <c r="D551" s="75"/>
      <c r="E551" s="75"/>
    </row>
    <row r="552" spans="1:5" ht="16.2" thickBot="1" x14ac:dyDescent="0.35">
      <c r="A552" s="75"/>
      <c r="B552" s="75"/>
      <c r="C552" s="75"/>
      <c r="D552" s="75"/>
      <c r="E552" s="75"/>
    </row>
    <row r="553" spans="1:5" ht="16.2" thickBot="1" x14ac:dyDescent="0.35">
      <c r="A553" s="75"/>
      <c r="B553" s="75"/>
      <c r="C553" s="75"/>
      <c r="D553" s="75"/>
      <c r="E553" s="75"/>
    </row>
    <row r="554" spans="1:5" ht="16.2" thickBot="1" x14ac:dyDescent="0.35">
      <c r="A554" s="75"/>
      <c r="B554" s="75"/>
      <c r="C554" s="75"/>
      <c r="D554" s="75"/>
      <c r="E554" s="75"/>
    </row>
    <row r="555" spans="1:5" ht="16.2" thickBot="1" x14ac:dyDescent="0.35">
      <c r="A555" s="75"/>
      <c r="B555" s="75"/>
      <c r="C555" s="75"/>
      <c r="D555" s="75"/>
      <c r="E555" s="75"/>
    </row>
    <row r="556" spans="1:5" ht="16.2" thickBot="1" x14ac:dyDescent="0.35">
      <c r="A556" s="75"/>
      <c r="B556" s="75"/>
      <c r="C556" s="75"/>
      <c r="D556" s="75"/>
      <c r="E556" s="75"/>
    </row>
    <row r="557" spans="1:5" ht="16.2" thickBot="1" x14ac:dyDescent="0.35">
      <c r="A557" s="75"/>
      <c r="B557" s="75"/>
      <c r="C557" s="75"/>
      <c r="D557" s="75"/>
      <c r="E557" s="75"/>
    </row>
    <row r="558" spans="1:5" ht="16.2" thickBot="1" x14ac:dyDescent="0.35">
      <c r="A558" s="75"/>
      <c r="B558" s="75"/>
      <c r="C558" s="75"/>
      <c r="D558" s="75"/>
      <c r="E558" s="75"/>
    </row>
    <row r="559" spans="1:5" ht="16.2" thickBot="1" x14ac:dyDescent="0.35">
      <c r="A559" s="75"/>
      <c r="B559" s="75"/>
      <c r="C559" s="75"/>
      <c r="D559" s="75"/>
      <c r="E559" s="75"/>
    </row>
    <row r="560" spans="1:5" ht="16.2" thickBot="1" x14ac:dyDescent="0.35">
      <c r="A560" s="75"/>
      <c r="B560" s="75"/>
      <c r="C560" s="75"/>
      <c r="D560" s="75"/>
      <c r="E560" s="75"/>
    </row>
    <row r="561" spans="1:5" ht="16.2" thickBot="1" x14ac:dyDescent="0.35">
      <c r="A561" s="75"/>
      <c r="B561" s="75"/>
      <c r="C561" s="75"/>
      <c r="D561" s="75"/>
      <c r="E561" s="75"/>
    </row>
    <row r="562" spans="1:5" ht="16.2" thickBot="1" x14ac:dyDescent="0.35">
      <c r="A562" s="75"/>
      <c r="B562" s="75"/>
      <c r="C562" s="75"/>
      <c r="D562" s="75"/>
      <c r="E562" s="75"/>
    </row>
    <row r="563" spans="1:5" ht="16.2" thickBot="1" x14ac:dyDescent="0.35">
      <c r="A563" s="75"/>
      <c r="B563" s="75"/>
      <c r="C563" s="75"/>
      <c r="D563" s="75"/>
      <c r="E563" s="75"/>
    </row>
    <row r="564" spans="1:5" ht="16.2" thickBot="1" x14ac:dyDescent="0.35">
      <c r="A564" s="75"/>
      <c r="B564" s="75"/>
      <c r="C564" s="75"/>
      <c r="D564" s="75"/>
      <c r="E564" s="75"/>
    </row>
    <row r="565" spans="1:5" ht="16.2" thickBot="1" x14ac:dyDescent="0.35">
      <c r="A565" s="75"/>
      <c r="B565" s="75"/>
      <c r="C565" s="75"/>
      <c r="D565" s="75"/>
      <c r="E565" s="75"/>
    </row>
    <row r="566" spans="1:5" ht="16.2" thickBot="1" x14ac:dyDescent="0.35">
      <c r="A566" s="75"/>
      <c r="B566" s="75"/>
      <c r="C566" s="75"/>
      <c r="D566" s="75"/>
      <c r="E566" s="75"/>
    </row>
    <row r="567" spans="1:5" ht="16.2" thickBot="1" x14ac:dyDescent="0.35">
      <c r="A567" s="75"/>
      <c r="B567" s="75"/>
      <c r="C567" s="75"/>
      <c r="D567" s="75"/>
      <c r="E567" s="75"/>
    </row>
    <row r="568" spans="1:5" ht="16.2" thickBot="1" x14ac:dyDescent="0.35">
      <c r="A568" s="75"/>
      <c r="B568" s="75"/>
      <c r="C568" s="75"/>
      <c r="D568" s="75"/>
      <c r="E568" s="75"/>
    </row>
    <row r="569" spans="1:5" ht="16.2" thickBot="1" x14ac:dyDescent="0.35">
      <c r="A569" s="75"/>
      <c r="B569" s="75"/>
      <c r="C569" s="75"/>
      <c r="D569" s="75"/>
      <c r="E569" s="75"/>
    </row>
    <row r="570" spans="1:5" ht="16.2" thickBot="1" x14ac:dyDescent="0.35">
      <c r="A570" s="75"/>
      <c r="B570" s="75"/>
      <c r="C570" s="75"/>
      <c r="D570" s="75"/>
      <c r="E570" s="75"/>
    </row>
    <row r="571" spans="1:5" ht="16.2" thickBot="1" x14ac:dyDescent="0.35">
      <c r="A571" s="75"/>
      <c r="B571" s="75"/>
      <c r="C571" s="75"/>
      <c r="D571" s="75"/>
      <c r="E571" s="75"/>
    </row>
    <row r="572" spans="1:5" ht="16.2" thickBot="1" x14ac:dyDescent="0.35">
      <c r="A572" s="75"/>
      <c r="B572" s="75"/>
      <c r="C572" s="75"/>
      <c r="D572" s="75"/>
      <c r="E572" s="75"/>
    </row>
    <row r="573" spans="1:5" ht="16.2" thickBot="1" x14ac:dyDescent="0.35">
      <c r="A573" s="75"/>
      <c r="B573" s="75"/>
      <c r="C573" s="75"/>
      <c r="D573" s="75"/>
      <c r="E573" s="75"/>
    </row>
    <row r="574" spans="1:5" ht="16.2" thickBot="1" x14ac:dyDescent="0.35">
      <c r="A574" s="75"/>
      <c r="B574" s="75"/>
      <c r="C574" s="75"/>
      <c r="D574" s="75"/>
      <c r="E574" s="75"/>
    </row>
    <row r="575" spans="1:5" ht="16.2" thickBot="1" x14ac:dyDescent="0.35">
      <c r="A575" s="75"/>
      <c r="B575" s="75"/>
      <c r="C575" s="75"/>
      <c r="D575" s="75"/>
      <c r="E575" s="75"/>
    </row>
    <row r="576" spans="1:5" ht="16.2" thickBot="1" x14ac:dyDescent="0.35">
      <c r="A576" s="75"/>
      <c r="B576" s="75"/>
      <c r="C576" s="75"/>
      <c r="D576" s="75"/>
      <c r="E576" s="75"/>
    </row>
    <row r="577" spans="1:5" ht="16.2" thickBot="1" x14ac:dyDescent="0.35">
      <c r="A577" s="75"/>
      <c r="B577" s="75"/>
      <c r="C577" s="75"/>
      <c r="D577" s="75"/>
      <c r="E577" s="75"/>
    </row>
    <row r="578" spans="1:5" ht="16.2" thickBot="1" x14ac:dyDescent="0.35">
      <c r="A578" s="75"/>
      <c r="B578" s="75"/>
      <c r="C578" s="75"/>
      <c r="D578" s="75"/>
      <c r="E578" s="75"/>
    </row>
    <row r="579" spans="1:5" ht="16.2" thickBot="1" x14ac:dyDescent="0.35">
      <c r="A579" s="75"/>
      <c r="B579" s="75"/>
      <c r="C579" s="75"/>
      <c r="D579" s="75"/>
      <c r="E579" s="75"/>
    </row>
    <row r="580" spans="1:5" ht="16.2" thickBot="1" x14ac:dyDescent="0.35">
      <c r="A580" s="75"/>
      <c r="B580" s="75"/>
      <c r="C580" s="75"/>
      <c r="D580" s="75"/>
      <c r="E580" s="75"/>
    </row>
    <row r="581" spans="1:5" ht="16.2" thickBot="1" x14ac:dyDescent="0.35">
      <c r="A581" s="75"/>
      <c r="B581" s="75"/>
      <c r="C581" s="75"/>
      <c r="D581" s="75"/>
      <c r="E581" s="75"/>
    </row>
    <row r="582" spans="1:5" ht="16.2" thickBot="1" x14ac:dyDescent="0.35">
      <c r="A582" s="75"/>
      <c r="B582" s="75"/>
      <c r="C582" s="75"/>
      <c r="D582" s="75"/>
      <c r="E582" s="75"/>
    </row>
    <row r="583" spans="1:5" ht="16.2" thickBot="1" x14ac:dyDescent="0.35">
      <c r="A583" s="75"/>
      <c r="B583" s="75"/>
      <c r="C583" s="75"/>
      <c r="D583" s="75"/>
      <c r="E583" s="75"/>
    </row>
    <row r="584" spans="1:5" ht="16.2" thickBot="1" x14ac:dyDescent="0.35">
      <c r="A584" s="75"/>
      <c r="B584" s="75"/>
      <c r="C584" s="75"/>
      <c r="D584" s="75"/>
      <c r="E584" s="75"/>
    </row>
    <row r="585" spans="1:5" ht="16.2" thickBot="1" x14ac:dyDescent="0.35">
      <c r="A585" s="75"/>
      <c r="B585" s="75"/>
      <c r="C585" s="75"/>
      <c r="D585" s="75"/>
      <c r="E585" s="75"/>
    </row>
    <row r="586" spans="1:5" ht="16.2" thickBot="1" x14ac:dyDescent="0.35">
      <c r="A586" s="75"/>
      <c r="B586" s="75"/>
      <c r="C586" s="75"/>
      <c r="D586" s="75"/>
      <c r="E586" s="75"/>
    </row>
    <row r="587" spans="1:5" ht="16.2" thickBot="1" x14ac:dyDescent="0.35">
      <c r="A587" s="75"/>
      <c r="B587" s="75"/>
      <c r="C587" s="75"/>
      <c r="D587" s="75"/>
      <c r="E587" s="75"/>
    </row>
    <row r="588" spans="1:5" ht="16.2" thickBot="1" x14ac:dyDescent="0.35">
      <c r="A588" s="75"/>
      <c r="B588" s="75"/>
      <c r="C588" s="75"/>
      <c r="D588" s="75"/>
      <c r="E588" s="75"/>
    </row>
    <row r="589" spans="1:5" ht="16.2" thickBot="1" x14ac:dyDescent="0.35">
      <c r="A589" s="75"/>
      <c r="B589" s="75"/>
      <c r="C589" s="75"/>
      <c r="D589" s="75"/>
      <c r="E589" s="75"/>
    </row>
    <row r="590" spans="1:5" ht="16.2" thickBot="1" x14ac:dyDescent="0.35">
      <c r="A590" s="75"/>
      <c r="B590" s="75"/>
      <c r="C590" s="75"/>
      <c r="D590" s="75"/>
      <c r="E590" s="75"/>
    </row>
    <row r="591" spans="1:5" ht="16.2" thickBot="1" x14ac:dyDescent="0.35">
      <c r="A591" s="75"/>
      <c r="B591" s="75"/>
      <c r="C591" s="75"/>
      <c r="D591" s="75"/>
      <c r="E591" s="75"/>
    </row>
    <row r="592" spans="1:5" ht="16.2" thickBot="1" x14ac:dyDescent="0.35">
      <c r="A592" s="75"/>
      <c r="B592" s="75"/>
      <c r="C592" s="75"/>
      <c r="D592" s="75"/>
      <c r="E592" s="75"/>
    </row>
    <row r="593" spans="1:5" ht="16.2" thickBot="1" x14ac:dyDescent="0.35">
      <c r="A593" s="75"/>
      <c r="B593" s="75"/>
      <c r="C593" s="75"/>
      <c r="D593" s="75"/>
      <c r="E593" s="75"/>
    </row>
    <row r="594" spans="1:5" ht="16.2" thickBot="1" x14ac:dyDescent="0.35">
      <c r="A594" s="75"/>
      <c r="B594" s="75"/>
      <c r="C594" s="75"/>
      <c r="D594" s="75"/>
      <c r="E594" s="75"/>
    </row>
    <row r="595" spans="1:5" ht="16.2" thickBot="1" x14ac:dyDescent="0.35">
      <c r="A595" s="75"/>
      <c r="B595" s="75"/>
      <c r="C595" s="75"/>
      <c r="D595" s="75"/>
      <c r="E595" s="75"/>
    </row>
    <row r="596" spans="1:5" ht="16.2" thickBot="1" x14ac:dyDescent="0.35">
      <c r="A596" s="75"/>
      <c r="B596" s="75"/>
      <c r="C596" s="75"/>
      <c r="D596" s="75"/>
      <c r="E596" s="75"/>
    </row>
    <row r="597" spans="1:5" ht="16.2" thickBot="1" x14ac:dyDescent="0.35">
      <c r="A597" s="75"/>
      <c r="B597" s="75"/>
      <c r="C597" s="75"/>
      <c r="D597" s="75"/>
      <c r="E597" s="75"/>
    </row>
    <row r="598" spans="1:5" ht="16.2" thickBot="1" x14ac:dyDescent="0.35">
      <c r="A598" s="75"/>
      <c r="B598" s="75"/>
      <c r="C598" s="75"/>
      <c r="D598" s="75"/>
      <c r="E598" s="75"/>
    </row>
    <row r="599" spans="1:5" ht="16.2" thickBot="1" x14ac:dyDescent="0.35">
      <c r="A599" s="75"/>
      <c r="B599" s="75"/>
      <c r="C599" s="75"/>
      <c r="D599" s="75"/>
      <c r="E599" s="75"/>
    </row>
    <row r="600" spans="1:5" ht="16.2" thickBot="1" x14ac:dyDescent="0.35">
      <c r="A600" s="75"/>
      <c r="B600" s="75"/>
      <c r="C600" s="75"/>
      <c r="D600" s="75"/>
      <c r="E600" s="75"/>
    </row>
    <row r="601" spans="1:5" ht="16.2" thickBot="1" x14ac:dyDescent="0.35">
      <c r="A601" s="75"/>
      <c r="B601" s="75"/>
      <c r="C601" s="75"/>
      <c r="D601" s="75"/>
      <c r="E601" s="75"/>
    </row>
    <row r="602" spans="1:5" ht="16.2" thickBot="1" x14ac:dyDescent="0.35">
      <c r="A602" s="75"/>
      <c r="B602" s="75"/>
      <c r="C602" s="75"/>
      <c r="D602" s="75"/>
      <c r="E602" s="75"/>
    </row>
    <row r="603" spans="1:5" ht="16.2" thickBot="1" x14ac:dyDescent="0.35">
      <c r="A603" s="75"/>
      <c r="B603" s="75"/>
      <c r="C603" s="75"/>
      <c r="D603" s="75"/>
      <c r="E603" s="75"/>
    </row>
    <row r="604" spans="1:5" ht="16.2" thickBot="1" x14ac:dyDescent="0.35">
      <c r="A604" s="75"/>
      <c r="B604" s="75"/>
      <c r="C604" s="75"/>
      <c r="D604" s="75"/>
      <c r="E604" s="75"/>
    </row>
    <row r="605" spans="1:5" ht="16.2" thickBot="1" x14ac:dyDescent="0.35">
      <c r="A605" s="75"/>
      <c r="B605" s="75"/>
      <c r="C605" s="75"/>
      <c r="D605" s="75"/>
      <c r="E605" s="75"/>
    </row>
    <row r="606" spans="1:5" ht="16.2" thickBot="1" x14ac:dyDescent="0.35">
      <c r="A606" s="75"/>
      <c r="B606" s="75"/>
      <c r="C606" s="75"/>
      <c r="D606" s="75"/>
      <c r="E606" s="75"/>
    </row>
    <row r="607" spans="1:5" ht="16.2" thickBot="1" x14ac:dyDescent="0.35">
      <c r="A607" s="75"/>
      <c r="B607" s="75"/>
      <c r="C607" s="75"/>
      <c r="D607" s="75"/>
      <c r="E607" s="75"/>
    </row>
    <row r="608" spans="1:5" ht="16.2" thickBot="1" x14ac:dyDescent="0.35">
      <c r="A608" s="75"/>
      <c r="B608" s="75"/>
      <c r="C608" s="75"/>
      <c r="D608" s="75"/>
      <c r="E608" s="75"/>
    </row>
    <row r="609" spans="1:5" ht="16.2" thickBot="1" x14ac:dyDescent="0.35">
      <c r="A609" s="75"/>
      <c r="B609" s="75"/>
      <c r="C609" s="75"/>
      <c r="D609" s="75"/>
      <c r="E609" s="75"/>
    </row>
    <row r="610" spans="1:5" ht="16.2" thickBot="1" x14ac:dyDescent="0.35">
      <c r="A610" s="75"/>
      <c r="B610" s="75"/>
      <c r="C610" s="75"/>
      <c r="D610" s="75"/>
      <c r="E610" s="75"/>
    </row>
    <row r="611" spans="1:5" ht="16.2" thickBot="1" x14ac:dyDescent="0.35">
      <c r="A611" s="75"/>
      <c r="B611" s="75"/>
      <c r="C611" s="75"/>
      <c r="D611" s="75"/>
      <c r="E611" s="75"/>
    </row>
    <row r="612" spans="1:5" ht="16.2" thickBot="1" x14ac:dyDescent="0.35">
      <c r="A612" s="75"/>
      <c r="B612" s="75"/>
      <c r="C612" s="75"/>
      <c r="D612" s="75"/>
      <c r="E612" s="75"/>
    </row>
    <row r="613" spans="1:5" ht="16.2" thickBot="1" x14ac:dyDescent="0.35">
      <c r="A613" s="75"/>
      <c r="B613" s="75"/>
      <c r="C613" s="75"/>
      <c r="D613" s="75"/>
      <c r="E613" s="75"/>
    </row>
    <row r="614" spans="1:5" ht="16.2" thickBot="1" x14ac:dyDescent="0.35">
      <c r="A614" s="75"/>
      <c r="B614" s="75"/>
      <c r="C614" s="75"/>
      <c r="D614" s="75"/>
      <c r="E614" s="75"/>
    </row>
    <row r="615" spans="1:5" ht="16.2" thickBot="1" x14ac:dyDescent="0.35">
      <c r="A615" s="75"/>
      <c r="B615" s="75"/>
      <c r="C615" s="75"/>
      <c r="D615" s="75"/>
      <c r="E615" s="75"/>
    </row>
    <row r="616" spans="1:5" ht="16.2" thickBot="1" x14ac:dyDescent="0.35">
      <c r="A616" s="75"/>
      <c r="B616" s="75"/>
      <c r="C616" s="75"/>
      <c r="D616" s="75"/>
      <c r="E616" s="75"/>
    </row>
    <row r="617" spans="1:5" ht="16.2" thickBot="1" x14ac:dyDescent="0.35">
      <c r="A617" s="75"/>
      <c r="B617" s="75"/>
      <c r="C617" s="75"/>
      <c r="D617" s="75"/>
      <c r="E617" s="75"/>
    </row>
    <row r="618" spans="1:5" ht="16.2" thickBot="1" x14ac:dyDescent="0.35">
      <c r="A618" s="75"/>
      <c r="B618" s="75"/>
      <c r="C618" s="75"/>
      <c r="D618" s="75"/>
      <c r="E618" s="75"/>
    </row>
    <row r="619" spans="1:5" ht="16.2" thickBot="1" x14ac:dyDescent="0.35">
      <c r="A619" s="75"/>
      <c r="B619" s="75"/>
      <c r="C619" s="75"/>
      <c r="D619" s="75"/>
      <c r="E619" s="75"/>
    </row>
    <row r="620" spans="1:5" ht="16.2" thickBot="1" x14ac:dyDescent="0.35">
      <c r="A620" s="75"/>
      <c r="B620" s="75"/>
      <c r="C620" s="75"/>
      <c r="D620" s="75"/>
      <c r="E620" s="75"/>
    </row>
    <row r="621" spans="1:5" ht="16.2" thickBot="1" x14ac:dyDescent="0.35">
      <c r="A621" s="75"/>
      <c r="B621" s="75"/>
      <c r="C621" s="75"/>
      <c r="D621" s="75"/>
      <c r="E621" s="75"/>
    </row>
    <row r="622" spans="1:5" ht="16.2" thickBot="1" x14ac:dyDescent="0.35">
      <c r="A622" s="75"/>
      <c r="B622" s="75"/>
      <c r="C622" s="75"/>
      <c r="D622" s="75"/>
      <c r="E622" s="75"/>
    </row>
    <row r="623" spans="1:5" ht="16.2" thickBot="1" x14ac:dyDescent="0.35">
      <c r="A623" s="75"/>
      <c r="B623" s="75"/>
      <c r="C623" s="75"/>
      <c r="D623" s="75"/>
      <c r="E623" s="75"/>
    </row>
    <row r="624" spans="1:5" ht="16.2" thickBot="1" x14ac:dyDescent="0.35">
      <c r="A624" s="75"/>
      <c r="B624" s="75"/>
      <c r="C624" s="75"/>
      <c r="D624" s="75"/>
      <c r="E624" s="75"/>
    </row>
    <row r="625" spans="1:5" ht="16.2" thickBot="1" x14ac:dyDescent="0.35">
      <c r="A625" s="75"/>
      <c r="B625" s="75"/>
      <c r="C625" s="75"/>
      <c r="D625" s="75"/>
      <c r="E625" s="75"/>
    </row>
    <row r="626" spans="1:5" ht="16.2" thickBot="1" x14ac:dyDescent="0.35">
      <c r="A626" s="75"/>
      <c r="B626" s="75"/>
      <c r="C626" s="75"/>
      <c r="D626" s="75"/>
      <c r="E626" s="75"/>
    </row>
    <row r="627" spans="1:5" ht="16.2" thickBot="1" x14ac:dyDescent="0.35">
      <c r="A627" s="75"/>
      <c r="B627" s="75"/>
      <c r="C627" s="75"/>
      <c r="D627" s="75"/>
      <c r="E627" s="75"/>
    </row>
    <row r="628" spans="1:5" ht="16.2" thickBot="1" x14ac:dyDescent="0.35">
      <c r="A628" s="75"/>
      <c r="B628" s="75"/>
      <c r="C628" s="75"/>
      <c r="D628" s="75"/>
      <c r="E628" s="75"/>
    </row>
    <row r="629" spans="1:5" ht="16.2" thickBot="1" x14ac:dyDescent="0.35">
      <c r="A629" s="75"/>
      <c r="B629" s="75"/>
      <c r="C629" s="75"/>
      <c r="D629" s="75"/>
      <c r="E629" s="75"/>
    </row>
    <row r="630" spans="1:5" ht="16.2" thickBot="1" x14ac:dyDescent="0.35">
      <c r="A630" s="75"/>
      <c r="B630" s="75"/>
      <c r="C630" s="75"/>
      <c r="D630" s="75"/>
      <c r="E630" s="75"/>
    </row>
    <row r="631" spans="1:5" ht="16.2" thickBot="1" x14ac:dyDescent="0.35">
      <c r="A631" s="75"/>
      <c r="B631" s="75"/>
      <c r="C631" s="75"/>
      <c r="D631" s="75"/>
      <c r="E631" s="75"/>
    </row>
    <row r="632" spans="1:5" ht="16.2" thickBot="1" x14ac:dyDescent="0.35">
      <c r="A632" s="75"/>
      <c r="B632" s="75"/>
      <c r="C632" s="75"/>
      <c r="D632" s="75"/>
      <c r="E632" s="75"/>
    </row>
    <row r="633" spans="1:5" ht="16.2" thickBot="1" x14ac:dyDescent="0.35">
      <c r="A633" s="75"/>
      <c r="B633" s="75"/>
      <c r="C633" s="75"/>
      <c r="D633" s="75"/>
      <c r="E633" s="75"/>
    </row>
    <row r="634" spans="1:5" ht="16.2" thickBot="1" x14ac:dyDescent="0.35">
      <c r="A634" s="75"/>
      <c r="B634" s="75"/>
      <c r="C634" s="75"/>
      <c r="D634" s="75"/>
      <c r="E634" s="75"/>
    </row>
    <row r="635" spans="1:5" ht="16.2" thickBot="1" x14ac:dyDescent="0.35">
      <c r="A635" s="75"/>
      <c r="B635" s="75"/>
      <c r="C635" s="75"/>
      <c r="D635" s="75"/>
      <c r="E635" s="75"/>
    </row>
    <row r="636" spans="1:5" ht="16.2" thickBot="1" x14ac:dyDescent="0.35">
      <c r="A636" s="75"/>
      <c r="B636" s="75"/>
      <c r="C636" s="75"/>
      <c r="D636" s="75"/>
      <c r="E636" s="75"/>
    </row>
    <row r="637" spans="1:5" ht="16.2" thickBot="1" x14ac:dyDescent="0.35">
      <c r="A637" s="75"/>
      <c r="B637" s="75"/>
      <c r="C637" s="75"/>
      <c r="D637" s="75"/>
      <c r="E637" s="75"/>
    </row>
    <row r="638" spans="1:5" ht="16.2" thickBot="1" x14ac:dyDescent="0.35">
      <c r="A638" s="75"/>
      <c r="B638" s="75"/>
      <c r="C638" s="75"/>
      <c r="D638" s="75"/>
      <c r="E638" s="75"/>
    </row>
    <row r="639" spans="1:5" ht="16.2" thickBot="1" x14ac:dyDescent="0.35">
      <c r="A639" s="75"/>
      <c r="B639" s="75"/>
      <c r="C639" s="75"/>
      <c r="D639" s="75"/>
      <c r="E639" s="75"/>
    </row>
    <row r="640" spans="1:5" ht="16.2" thickBot="1" x14ac:dyDescent="0.35">
      <c r="A640" s="75"/>
      <c r="B640" s="75"/>
      <c r="C640" s="75"/>
      <c r="D640" s="75"/>
      <c r="E640" s="75"/>
    </row>
    <row r="641" spans="1:5" ht="16.2" thickBot="1" x14ac:dyDescent="0.35">
      <c r="A641" s="75"/>
      <c r="B641" s="75"/>
      <c r="C641" s="75"/>
      <c r="D641" s="75"/>
      <c r="E641" s="75"/>
    </row>
    <row r="642" spans="1:5" ht="16.2" thickBot="1" x14ac:dyDescent="0.35">
      <c r="A642" s="75"/>
      <c r="B642" s="75"/>
      <c r="C642" s="75"/>
      <c r="D642" s="75"/>
      <c r="E642" s="75"/>
    </row>
    <row r="643" spans="1:5" ht="16.2" thickBot="1" x14ac:dyDescent="0.35">
      <c r="A643" s="75"/>
      <c r="B643" s="75"/>
      <c r="C643" s="75"/>
      <c r="D643" s="75"/>
      <c r="E643" s="75"/>
    </row>
    <row r="644" spans="1:5" ht="16.2" thickBot="1" x14ac:dyDescent="0.35">
      <c r="A644" s="75"/>
      <c r="B644" s="75"/>
      <c r="C644" s="75"/>
      <c r="D644" s="75"/>
      <c r="E644" s="75"/>
    </row>
    <row r="645" spans="1:5" ht="16.2" thickBot="1" x14ac:dyDescent="0.35">
      <c r="A645" s="75"/>
      <c r="B645" s="75"/>
      <c r="C645" s="75"/>
      <c r="D645" s="75"/>
      <c r="E645" s="75"/>
    </row>
    <row r="646" spans="1:5" ht="16.2" thickBot="1" x14ac:dyDescent="0.35">
      <c r="A646" s="75"/>
      <c r="B646" s="75"/>
      <c r="C646" s="75"/>
      <c r="D646" s="75"/>
      <c r="E646" s="75"/>
    </row>
    <row r="647" spans="1:5" ht="16.2" thickBot="1" x14ac:dyDescent="0.35">
      <c r="A647" s="75"/>
      <c r="B647" s="75"/>
      <c r="C647" s="75"/>
      <c r="D647" s="75"/>
      <c r="E647" s="75"/>
    </row>
    <row r="648" spans="1:5" ht="16.2" thickBot="1" x14ac:dyDescent="0.35">
      <c r="A648" s="75"/>
      <c r="B648" s="75"/>
      <c r="C648" s="75"/>
      <c r="D648" s="75"/>
      <c r="E648" s="75"/>
    </row>
    <row r="649" spans="1:5" ht="16.2" thickBot="1" x14ac:dyDescent="0.35">
      <c r="A649" s="75"/>
      <c r="B649" s="75"/>
      <c r="C649" s="75"/>
      <c r="D649" s="75"/>
      <c r="E649" s="75"/>
    </row>
    <row r="650" spans="1:5" ht="16.2" thickBot="1" x14ac:dyDescent="0.35">
      <c r="A650" s="75"/>
      <c r="B650" s="75"/>
      <c r="C650" s="75"/>
      <c r="D650" s="75"/>
      <c r="E650" s="75"/>
    </row>
    <row r="651" spans="1:5" ht="16.2" thickBot="1" x14ac:dyDescent="0.35">
      <c r="A651" s="75"/>
      <c r="B651" s="75"/>
      <c r="C651" s="75"/>
      <c r="D651" s="75"/>
      <c r="E651" s="75"/>
    </row>
    <row r="652" spans="1:5" ht="16.2" thickBot="1" x14ac:dyDescent="0.35">
      <c r="A652" s="75"/>
      <c r="B652" s="75"/>
      <c r="C652" s="75"/>
      <c r="D652" s="75"/>
      <c r="E652" s="75"/>
    </row>
    <row r="653" spans="1:5" ht="16.2" thickBot="1" x14ac:dyDescent="0.35">
      <c r="A653" s="75"/>
      <c r="B653" s="75"/>
      <c r="C653" s="75"/>
      <c r="D653" s="75"/>
      <c r="E653" s="75"/>
    </row>
    <row r="654" spans="1:5" ht="16.2" thickBot="1" x14ac:dyDescent="0.35">
      <c r="A654" s="75"/>
      <c r="B654" s="75"/>
      <c r="C654" s="75"/>
      <c r="D654" s="75"/>
      <c r="E654" s="75"/>
    </row>
    <row r="655" spans="1:5" ht="16.2" thickBot="1" x14ac:dyDescent="0.35">
      <c r="A655" s="75"/>
      <c r="B655" s="75"/>
      <c r="C655" s="75"/>
      <c r="D655" s="75"/>
      <c r="E655" s="75"/>
    </row>
    <row r="656" spans="1:5" ht="16.2" thickBot="1" x14ac:dyDescent="0.35">
      <c r="A656" s="75"/>
      <c r="B656" s="75"/>
      <c r="C656" s="75"/>
      <c r="D656" s="75"/>
      <c r="E656" s="75"/>
    </row>
    <row r="657" spans="1:5" ht="16.2" thickBot="1" x14ac:dyDescent="0.35">
      <c r="A657" s="75"/>
      <c r="B657" s="75"/>
      <c r="C657" s="75"/>
      <c r="D657" s="75"/>
      <c r="E657" s="75"/>
    </row>
    <row r="658" spans="1:5" ht="16.2" thickBot="1" x14ac:dyDescent="0.35">
      <c r="A658" s="75"/>
      <c r="B658" s="75"/>
      <c r="C658" s="75"/>
      <c r="D658" s="75"/>
      <c r="E658" s="75"/>
    </row>
    <row r="659" spans="1:5" ht="16.2" thickBot="1" x14ac:dyDescent="0.35">
      <c r="A659" s="75"/>
      <c r="B659" s="75"/>
      <c r="C659" s="75"/>
      <c r="D659" s="75"/>
      <c r="E659" s="75"/>
    </row>
    <row r="660" spans="1:5" ht="16.2" thickBot="1" x14ac:dyDescent="0.35">
      <c r="A660" s="75"/>
      <c r="B660" s="75"/>
      <c r="C660" s="75"/>
      <c r="D660" s="75"/>
      <c r="E660" s="75"/>
    </row>
    <row r="661" spans="1:5" ht="16.2" thickBot="1" x14ac:dyDescent="0.35">
      <c r="A661" s="75"/>
      <c r="B661" s="75"/>
      <c r="C661" s="75"/>
      <c r="D661" s="75"/>
      <c r="E661" s="75"/>
    </row>
    <row r="662" spans="1:5" ht="16.2" thickBot="1" x14ac:dyDescent="0.35">
      <c r="A662" s="75"/>
      <c r="B662" s="75"/>
      <c r="C662" s="75"/>
      <c r="D662" s="75"/>
      <c r="E662" s="75"/>
    </row>
    <row r="663" spans="1:5" ht="16.2" thickBot="1" x14ac:dyDescent="0.35">
      <c r="A663" s="75"/>
      <c r="B663" s="75"/>
      <c r="C663" s="75"/>
      <c r="D663" s="75"/>
      <c r="E663" s="75"/>
    </row>
    <row r="664" spans="1:5" ht="16.2" thickBot="1" x14ac:dyDescent="0.35">
      <c r="A664" s="75"/>
      <c r="B664" s="75"/>
      <c r="C664" s="75"/>
      <c r="D664" s="75"/>
      <c r="E664" s="75"/>
    </row>
    <row r="665" spans="1:5" ht="16.2" thickBot="1" x14ac:dyDescent="0.35">
      <c r="A665" s="75"/>
      <c r="B665" s="75"/>
      <c r="C665" s="75"/>
      <c r="D665" s="75"/>
      <c r="E665" s="75"/>
    </row>
    <row r="666" spans="1:5" ht="16.2" thickBot="1" x14ac:dyDescent="0.35">
      <c r="A666" s="75"/>
      <c r="B666" s="75"/>
      <c r="C666" s="75"/>
      <c r="D666" s="75"/>
      <c r="E666" s="75"/>
    </row>
    <row r="667" spans="1:5" ht="16.2" thickBot="1" x14ac:dyDescent="0.35">
      <c r="A667" s="75"/>
      <c r="B667" s="75"/>
      <c r="C667" s="75"/>
      <c r="D667" s="75"/>
      <c r="E667" s="75"/>
    </row>
    <row r="668" spans="1:5" ht="16.2" thickBot="1" x14ac:dyDescent="0.35">
      <c r="A668" s="75"/>
      <c r="B668" s="75"/>
      <c r="C668" s="75"/>
      <c r="D668" s="75"/>
      <c r="E668" s="75"/>
    </row>
    <row r="669" spans="1:5" ht="16.2" thickBot="1" x14ac:dyDescent="0.35">
      <c r="A669" s="75"/>
      <c r="B669" s="75"/>
      <c r="C669" s="75"/>
      <c r="D669" s="75"/>
      <c r="E669" s="75"/>
    </row>
    <row r="670" spans="1:5" ht="16.2" thickBot="1" x14ac:dyDescent="0.35">
      <c r="A670" s="75"/>
      <c r="B670" s="75"/>
      <c r="C670" s="75"/>
      <c r="D670" s="75"/>
      <c r="E670" s="75"/>
    </row>
    <row r="671" spans="1:5" ht="16.2" thickBot="1" x14ac:dyDescent="0.35">
      <c r="A671" s="75"/>
      <c r="B671" s="75"/>
      <c r="C671" s="75"/>
      <c r="D671" s="75"/>
      <c r="E671" s="75"/>
    </row>
    <row r="672" spans="1:5" ht="16.2" thickBot="1" x14ac:dyDescent="0.35">
      <c r="A672" s="75"/>
      <c r="B672" s="75"/>
      <c r="C672" s="75"/>
      <c r="D672" s="75"/>
      <c r="E672" s="75"/>
    </row>
    <row r="673" spans="1:5" ht="16.2" thickBot="1" x14ac:dyDescent="0.35">
      <c r="A673" s="75"/>
      <c r="B673" s="75"/>
      <c r="C673" s="75"/>
      <c r="D673" s="75"/>
      <c r="E673" s="75"/>
    </row>
    <row r="674" spans="1:5" ht="16.2" thickBot="1" x14ac:dyDescent="0.35">
      <c r="A674" s="75"/>
      <c r="B674" s="75"/>
      <c r="C674" s="75"/>
      <c r="D674" s="75"/>
      <c r="E674" s="75"/>
    </row>
    <row r="675" spans="1:5" ht="16.2" thickBot="1" x14ac:dyDescent="0.35">
      <c r="A675" s="75"/>
      <c r="B675" s="75"/>
      <c r="C675" s="75"/>
      <c r="D675" s="75"/>
      <c r="E675" s="75"/>
    </row>
    <row r="676" spans="1:5" ht="16.2" thickBot="1" x14ac:dyDescent="0.35">
      <c r="A676" s="75"/>
      <c r="B676" s="75"/>
      <c r="C676" s="75"/>
      <c r="D676" s="75"/>
      <c r="E676" s="75"/>
    </row>
    <row r="677" spans="1:5" ht="16.2" thickBot="1" x14ac:dyDescent="0.35">
      <c r="A677" s="75"/>
      <c r="B677" s="75"/>
      <c r="C677" s="75"/>
      <c r="D677" s="75"/>
      <c r="E677" s="75"/>
    </row>
    <row r="678" spans="1:5" ht="16.2" thickBot="1" x14ac:dyDescent="0.35">
      <c r="A678" s="75"/>
      <c r="B678" s="75"/>
      <c r="C678" s="75"/>
      <c r="D678" s="75"/>
      <c r="E678" s="75"/>
    </row>
    <row r="679" spans="1:5" ht="16.2" thickBot="1" x14ac:dyDescent="0.35">
      <c r="A679" s="75"/>
      <c r="B679" s="75"/>
      <c r="C679" s="75"/>
      <c r="D679" s="75"/>
      <c r="E679" s="75"/>
    </row>
    <row r="680" spans="1:5" ht="16.2" thickBot="1" x14ac:dyDescent="0.35">
      <c r="A680" s="75"/>
      <c r="B680" s="75"/>
      <c r="C680" s="75"/>
      <c r="D680" s="75"/>
      <c r="E680" s="75"/>
    </row>
    <row r="681" spans="1:5" ht="16.2" thickBot="1" x14ac:dyDescent="0.35">
      <c r="A681" s="75"/>
      <c r="B681" s="75"/>
      <c r="C681" s="75"/>
      <c r="D681" s="75"/>
      <c r="E681" s="75"/>
    </row>
    <row r="682" spans="1:5" ht="16.2" thickBot="1" x14ac:dyDescent="0.35">
      <c r="A682" s="75"/>
      <c r="B682" s="75"/>
      <c r="C682" s="75"/>
      <c r="D682" s="75"/>
      <c r="E682" s="75"/>
    </row>
    <row r="683" spans="1:5" ht="16.2" thickBot="1" x14ac:dyDescent="0.35">
      <c r="A683" s="75"/>
      <c r="B683" s="75"/>
      <c r="C683" s="75"/>
      <c r="D683" s="75"/>
      <c r="E683" s="75"/>
    </row>
    <row r="684" spans="1:5" ht="16.2" thickBot="1" x14ac:dyDescent="0.35">
      <c r="A684" s="75"/>
      <c r="B684" s="75"/>
      <c r="C684" s="75"/>
      <c r="D684" s="75"/>
      <c r="E684" s="75"/>
    </row>
    <row r="685" spans="1:5" ht="16.2" thickBot="1" x14ac:dyDescent="0.35">
      <c r="A685" s="75"/>
      <c r="B685" s="75"/>
      <c r="C685" s="75"/>
      <c r="D685" s="75"/>
      <c r="E685" s="75"/>
    </row>
    <row r="686" spans="1:5" ht="16.2" thickBot="1" x14ac:dyDescent="0.35">
      <c r="A686" s="75"/>
      <c r="B686" s="75"/>
      <c r="C686" s="75"/>
      <c r="D686" s="75"/>
      <c r="E686" s="75"/>
    </row>
    <row r="687" spans="1:5" ht="16.2" thickBot="1" x14ac:dyDescent="0.35">
      <c r="A687" s="75"/>
      <c r="B687" s="75"/>
      <c r="C687" s="75"/>
      <c r="D687" s="75"/>
      <c r="E687" s="75"/>
    </row>
    <row r="688" spans="1:5" ht="16.2" thickBot="1" x14ac:dyDescent="0.35">
      <c r="A688" s="75"/>
      <c r="B688" s="75"/>
      <c r="C688" s="75"/>
      <c r="D688" s="75"/>
      <c r="E688" s="75"/>
    </row>
    <row r="689" spans="1:5" ht="16.2" thickBot="1" x14ac:dyDescent="0.35">
      <c r="A689" s="75"/>
      <c r="B689" s="75"/>
      <c r="C689" s="75"/>
      <c r="D689" s="75"/>
      <c r="E689" s="75"/>
    </row>
    <row r="690" spans="1:5" ht="16.2" thickBot="1" x14ac:dyDescent="0.35">
      <c r="A690" s="75"/>
      <c r="B690" s="75"/>
      <c r="C690" s="75"/>
      <c r="D690" s="75"/>
      <c r="E690" s="75"/>
    </row>
    <row r="691" spans="1:5" ht="16.2" thickBot="1" x14ac:dyDescent="0.35">
      <c r="A691" s="75"/>
      <c r="B691" s="75"/>
      <c r="C691" s="75"/>
      <c r="D691" s="75"/>
      <c r="E691" s="75"/>
    </row>
    <row r="692" spans="1:5" ht="16.2" thickBot="1" x14ac:dyDescent="0.35">
      <c r="A692" s="75"/>
      <c r="B692" s="75"/>
      <c r="C692" s="75"/>
      <c r="D692" s="75"/>
      <c r="E692" s="75"/>
    </row>
    <row r="693" spans="1:5" ht="16.2" thickBot="1" x14ac:dyDescent="0.35">
      <c r="A693" s="75"/>
      <c r="B693" s="75"/>
      <c r="C693" s="75"/>
      <c r="D693" s="75"/>
      <c r="E693" s="75"/>
    </row>
    <row r="694" spans="1:5" ht="16.2" thickBot="1" x14ac:dyDescent="0.35">
      <c r="A694" s="75"/>
      <c r="B694" s="75"/>
      <c r="C694" s="75"/>
      <c r="D694" s="75"/>
      <c r="E694" s="75"/>
    </row>
    <row r="695" spans="1:5" ht="16.2" thickBot="1" x14ac:dyDescent="0.35">
      <c r="A695" s="75"/>
      <c r="B695" s="75"/>
      <c r="C695" s="75"/>
      <c r="D695" s="75"/>
      <c r="E695" s="75"/>
    </row>
    <row r="696" spans="1:5" ht="16.2" thickBot="1" x14ac:dyDescent="0.35">
      <c r="A696" s="75"/>
      <c r="B696" s="75"/>
      <c r="C696" s="75"/>
      <c r="D696" s="75"/>
      <c r="E696" s="75"/>
    </row>
    <row r="697" spans="1:5" ht="16.2" thickBot="1" x14ac:dyDescent="0.35">
      <c r="A697" s="75"/>
      <c r="B697" s="75"/>
      <c r="C697" s="75"/>
      <c r="D697" s="75"/>
      <c r="E697" s="75"/>
    </row>
    <row r="698" spans="1:5" ht="16.2" thickBot="1" x14ac:dyDescent="0.35">
      <c r="A698" s="75"/>
      <c r="B698" s="75"/>
      <c r="C698" s="75"/>
      <c r="D698" s="75"/>
      <c r="E698" s="75"/>
    </row>
    <row r="699" spans="1:5" ht="16.2" thickBot="1" x14ac:dyDescent="0.35">
      <c r="A699" s="75"/>
      <c r="B699" s="75"/>
      <c r="C699" s="75"/>
      <c r="D699" s="75"/>
      <c r="E699" s="75"/>
    </row>
    <row r="700" spans="1:5" ht="16.2" thickBot="1" x14ac:dyDescent="0.35">
      <c r="A700" s="75"/>
      <c r="B700" s="75"/>
      <c r="C700" s="75"/>
      <c r="D700" s="75"/>
      <c r="E700" s="75"/>
    </row>
    <row r="701" spans="1:5" ht="16.2" thickBot="1" x14ac:dyDescent="0.35">
      <c r="A701" s="75"/>
      <c r="B701" s="75"/>
      <c r="C701" s="75"/>
      <c r="D701" s="75"/>
      <c r="E701" s="75"/>
    </row>
    <row r="702" spans="1:5" ht="16.2" thickBot="1" x14ac:dyDescent="0.35">
      <c r="A702" s="75"/>
      <c r="B702" s="75"/>
      <c r="C702" s="75"/>
      <c r="D702" s="75"/>
      <c r="E702" s="75"/>
    </row>
    <row r="703" spans="1:5" ht="16.2" thickBot="1" x14ac:dyDescent="0.35">
      <c r="A703" s="75"/>
      <c r="B703" s="75"/>
      <c r="C703" s="75"/>
      <c r="D703" s="75"/>
      <c r="E703" s="75"/>
    </row>
    <row r="704" spans="1:5" ht="16.2" thickBot="1" x14ac:dyDescent="0.35">
      <c r="A704" s="75"/>
      <c r="B704" s="75"/>
      <c r="C704" s="75"/>
      <c r="D704" s="75"/>
      <c r="E704" s="75"/>
    </row>
    <row r="705" spans="1:5" ht="16.2" thickBot="1" x14ac:dyDescent="0.35">
      <c r="A705" s="75"/>
      <c r="B705" s="75"/>
      <c r="C705" s="75"/>
      <c r="D705" s="75"/>
      <c r="E705" s="75"/>
    </row>
    <row r="706" spans="1:5" ht="16.2" thickBot="1" x14ac:dyDescent="0.35">
      <c r="A706" s="75"/>
      <c r="B706" s="75"/>
      <c r="C706" s="75"/>
      <c r="D706" s="75"/>
      <c r="E706" s="75"/>
    </row>
    <row r="707" spans="1:5" ht="16.2" thickBot="1" x14ac:dyDescent="0.35">
      <c r="A707" s="75"/>
      <c r="B707" s="75"/>
      <c r="C707" s="75"/>
      <c r="D707" s="75"/>
      <c r="E707" s="75"/>
    </row>
    <row r="708" spans="1:5" ht="16.2" thickBot="1" x14ac:dyDescent="0.35">
      <c r="A708" s="75"/>
      <c r="B708" s="75"/>
      <c r="C708" s="75"/>
      <c r="D708" s="75"/>
      <c r="E708" s="75"/>
    </row>
    <row r="709" spans="1:5" ht="16.2" thickBot="1" x14ac:dyDescent="0.35">
      <c r="A709" s="75"/>
      <c r="B709" s="75"/>
      <c r="C709" s="75"/>
      <c r="D709" s="75"/>
      <c r="E709" s="75"/>
    </row>
    <row r="710" spans="1:5" ht="16.2" thickBot="1" x14ac:dyDescent="0.35">
      <c r="A710" s="75"/>
      <c r="B710" s="75"/>
      <c r="C710" s="75"/>
      <c r="D710" s="75"/>
      <c r="E710" s="75"/>
    </row>
    <row r="711" spans="1:5" ht="16.2" thickBot="1" x14ac:dyDescent="0.35">
      <c r="A711" s="75"/>
      <c r="B711" s="75"/>
      <c r="C711" s="75"/>
      <c r="D711" s="75"/>
      <c r="E711" s="75"/>
    </row>
    <row r="712" spans="1:5" ht="16.2" thickBot="1" x14ac:dyDescent="0.35">
      <c r="A712" s="75"/>
      <c r="B712" s="75"/>
      <c r="C712" s="75"/>
      <c r="D712" s="75"/>
      <c r="E712" s="75"/>
    </row>
    <row r="713" spans="1:5" ht="16.2" thickBot="1" x14ac:dyDescent="0.35">
      <c r="A713" s="75"/>
      <c r="B713" s="75"/>
      <c r="C713" s="75"/>
      <c r="D713" s="75"/>
      <c r="E713" s="75"/>
    </row>
    <row r="714" spans="1:5" ht="16.2" thickBot="1" x14ac:dyDescent="0.35">
      <c r="A714" s="75"/>
      <c r="B714" s="75"/>
      <c r="C714" s="75"/>
      <c r="D714" s="75"/>
      <c r="E714" s="75"/>
    </row>
    <row r="715" spans="1:5" ht="16.2" thickBot="1" x14ac:dyDescent="0.35">
      <c r="A715" s="75"/>
      <c r="B715" s="75"/>
      <c r="C715" s="75"/>
      <c r="D715" s="75"/>
      <c r="E715" s="75"/>
    </row>
    <row r="716" spans="1:5" ht="16.2" thickBot="1" x14ac:dyDescent="0.35">
      <c r="A716" s="75"/>
      <c r="B716" s="75"/>
      <c r="C716" s="75"/>
      <c r="D716" s="75"/>
      <c r="E716" s="75"/>
    </row>
    <row r="717" spans="1:5" ht="16.2" thickBot="1" x14ac:dyDescent="0.35">
      <c r="A717" s="75"/>
      <c r="B717" s="75"/>
      <c r="C717" s="75"/>
      <c r="D717" s="75"/>
      <c r="E717" s="75"/>
    </row>
    <row r="718" spans="1:5" ht="16.2" thickBot="1" x14ac:dyDescent="0.35">
      <c r="A718" s="75"/>
      <c r="B718" s="75"/>
      <c r="C718" s="75"/>
      <c r="D718" s="75"/>
      <c r="E718" s="75"/>
    </row>
    <row r="719" spans="1:5" ht="16.2" thickBot="1" x14ac:dyDescent="0.35">
      <c r="A719" s="75"/>
      <c r="B719" s="75"/>
      <c r="C719" s="75"/>
      <c r="D719" s="75"/>
      <c r="E719" s="75"/>
    </row>
    <row r="720" spans="1:5" ht="16.2" thickBot="1" x14ac:dyDescent="0.35">
      <c r="A720" s="75"/>
      <c r="B720" s="75"/>
      <c r="C720" s="75"/>
      <c r="D720" s="75"/>
      <c r="E720" s="75"/>
    </row>
    <row r="721" spans="1:5" ht="16.2" thickBot="1" x14ac:dyDescent="0.35">
      <c r="A721" s="75"/>
      <c r="B721" s="75"/>
      <c r="C721" s="75"/>
      <c r="D721" s="75"/>
      <c r="E721" s="75"/>
    </row>
    <row r="722" spans="1:5" ht="16.2" thickBot="1" x14ac:dyDescent="0.35">
      <c r="A722" s="75"/>
      <c r="B722" s="75"/>
      <c r="C722" s="75"/>
      <c r="D722" s="75"/>
      <c r="E722" s="75"/>
    </row>
    <row r="723" spans="1:5" ht="16.2" thickBot="1" x14ac:dyDescent="0.35">
      <c r="A723" s="75"/>
      <c r="B723" s="75"/>
      <c r="C723" s="75"/>
      <c r="D723" s="75"/>
      <c r="E723" s="75"/>
    </row>
    <row r="724" spans="1:5" ht="16.2" thickBot="1" x14ac:dyDescent="0.35">
      <c r="A724" s="75"/>
      <c r="B724" s="75"/>
      <c r="C724" s="75"/>
      <c r="D724" s="75"/>
      <c r="E724" s="75"/>
    </row>
    <row r="725" spans="1:5" ht="16.2" thickBot="1" x14ac:dyDescent="0.35">
      <c r="A725" s="75"/>
      <c r="B725" s="75"/>
      <c r="C725" s="75"/>
      <c r="D725" s="75"/>
      <c r="E725" s="75"/>
    </row>
    <row r="726" spans="1:5" ht="16.2" thickBot="1" x14ac:dyDescent="0.35">
      <c r="A726" s="75"/>
      <c r="B726" s="75"/>
      <c r="C726" s="75"/>
      <c r="D726" s="75"/>
      <c r="E726" s="75"/>
    </row>
    <row r="727" spans="1:5" ht="16.2" thickBot="1" x14ac:dyDescent="0.35">
      <c r="A727" s="75"/>
      <c r="B727" s="75"/>
      <c r="C727" s="75"/>
      <c r="D727" s="75"/>
      <c r="E727" s="75"/>
    </row>
    <row r="728" spans="1:5" ht="16.2" thickBot="1" x14ac:dyDescent="0.35">
      <c r="A728" s="75"/>
      <c r="B728" s="75"/>
      <c r="C728" s="75"/>
      <c r="D728" s="75"/>
      <c r="E728" s="75"/>
    </row>
    <row r="729" spans="1:5" ht="16.2" thickBot="1" x14ac:dyDescent="0.35">
      <c r="A729" s="75"/>
      <c r="B729" s="75"/>
      <c r="C729" s="75"/>
      <c r="D729" s="75"/>
      <c r="E729" s="75"/>
    </row>
    <row r="730" spans="1:5" ht="16.2" thickBot="1" x14ac:dyDescent="0.35">
      <c r="A730" s="75"/>
      <c r="B730" s="75"/>
      <c r="C730" s="75"/>
      <c r="D730" s="75"/>
      <c r="E730" s="75"/>
    </row>
    <row r="731" spans="1:5" ht="16.2" thickBot="1" x14ac:dyDescent="0.35">
      <c r="A731" s="75"/>
      <c r="B731" s="75"/>
      <c r="C731" s="75"/>
      <c r="D731" s="75"/>
      <c r="E731" s="75"/>
    </row>
    <row r="732" spans="1:5" ht="16.2" thickBot="1" x14ac:dyDescent="0.35">
      <c r="A732" s="75"/>
      <c r="B732" s="75"/>
      <c r="C732" s="75"/>
      <c r="D732" s="75"/>
      <c r="E732" s="75"/>
    </row>
    <row r="733" spans="1:5" ht="16.2" thickBot="1" x14ac:dyDescent="0.35">
      <c r="A733" s="75"/>
      <c r="B733" s="75"/>
      <c r="C733" s="75"/>
      <c r="D733" s="75"/>
      <c r="E733" s="75"/>
    </row>
    <row r="734" spans="1:5" ht="16.2" thickBot="1" x14ac:dyDescent="0.35">
      <c r="A734" s="75"/>
      <c r="B734" s="75"/>
      <c r="C734" s="75"/>
      <c r="D734" s="75"/>
      <c r="E734" s="75"/>
    </row>
    <row r="735" spans="1:5" ht="16.2" thickBot="1" x14ac:dyDescent="0.35">
      <c r="A735" s="75"/>
      <c r="B735" s="75"/>
      <c r="C735" s="75"/>
      <c r="D735" s="75"/>
      <c r="E735" s="75"/>
    </row>
    <row r="736" spans="1:5" ht="16.2" thickBot="1" x14ac:dyDescent="0.35">
      <c r="A736" s="75"/>
      <c r="B736" s="75"/>
      <c r="C736" s="75"/>
      <c r="D736" s="75"/>
      <c r="E736" s="75"/>
    </row>
    <row r="737" spans="1:5" ht="16.2" thickBot="1" x14ac:dyDescent="0.35">
      <c r="A737" s="75"/>
      <c r="B737" s="75"/>
      <c r="C737" s="75"/>
      <c r="D737" s="75"/>
      <c r="E737" s="75"/>
    </row>
    <row r="738" spans="1:5" ht="16.2" thickBot="1" x14ac:dyDescent="0.35">
      <c r="A738" s="75"/>
      <c r="B738" s="75"/>
      <c r="C738" s="75"/>
      <c r="D738" s="75"/>
      <c r="E738" s="75"/>
    </row>
    <row r="739" spans="1:5" ht="16.2" thickBot="1" x14ac:dyDescent="0.35">
      <c r="A739" s="75"/>
      <c r="B739" s="75"/>
      <c r="C739" s="75"/>
      <c r="D739" s="75"/>
      <c r="E739" s="75"/>
    </row>
    <row r="740" spans="1:5" ht="16.2" thickBot="1" x14ac:dyDescent="0.35">
      <c r="A740" s="75"/>
      <c r="B740" s="75"/>
      <c r="C740" s="75"/>
      <c r="D740" s="75"/>
      <c r="E740" s="75"/>
    </row>
    <row r="741" spans="1:5" ht="16.2" thickBot="1" x14ac:dyDescent="0.35">
      <c r="A741" s="75"/>
      <c r="B741" s="75"/>
      <c r="C741" s="75"/>
      <c r="D741" s="75"/>
      <c r="E741" s="75"/>
    </row>
    <row r="742" spans="1:5" ht="16.2" thickBot="1" x14ac:dyDescent="0.35">
      <c r="A742" s="75"/>
      <c r="B742" s="75"/>
      <c r="C742" s="75"/>
      <c r="D742" s="75"/>
      <c r="E742" s="75"/>
    </row>
    <row r="743" spans="1:5" ht="16.2" thickBot="1" x14ac:dyDescent="0.35">
      <c r="A743" s="75"/>
      <c r="B743" s="75"/>
      <c r="C743" s="75"/>
      <c r="D743" s="75"/>
      <c r="E743" s="75"/>
    </row>
    <row r="744" spans="1:5" ht="16.2" thickBot="1" x14ac:dyDescent="0.35">
      <c r="A744" s="75"/>
      <c r="B744" s="75"/>
      <c r="C744" s="75"/>
      <c r="D744" s="75"/>
      <c r="E744" s="75"/>
    </row>
    <row r="745" spans="1:5" ht="16.2" thickBot="1" x14ac:dyDescent="0.35">
      <c r="A745" s="75"/>
      <c r="B745" s="75"/>
      <c r="C745" s="75"/>
      <c r="D745" s="75"/>
      <c r="E745" s="75"/>
    </row>
    <row r="746" spans="1:5" ht="16.2" thickBot="1" x14ac:dyDescent="0.35">
      <c r="A746" s="75"/>
      <c r="B746" s="75"/>
      <c r="C746" s="75"/>
      <c r="D746" s="75"/>
      <c r="E746" s="75"/>
    </row>
    <row r="747" spans="1:5" ht="16.2" thickBot="1" x14ac:dyDescent="0.35">
      <c r="A747" s="75"/>
      <c r="B747" s="75"/>
      <c r="C747" s="75"/>
      <c r="D747" s="75"/>
      <c r="E747" s="75"/>
    </row>
    <row r="748" spans="1:5" ht="16.2" thickBot="1" x14ac:dyDescent="0.35">
      <c r="A748" s="75"/>
      <c r="B748" s="75"/>
      <c r="C748" s="75"/>
      <c r="D748" s="75"/>
      <c r="E748" s="75"/>
    </row>
    <row r="749" spans="1:5" ht="16.2" thickBot="1" x14ac:dyDescent="0.35">
      <c r="A749" s="75"/>
      <c r="B749" s="75"/>
      <c r="C749" s="75"/>
      <c r="D749" s="75"/>
      <c r="E749" s="75"/>
    </row>
    <row r="750" spans="1:5" ht="16.2" thickBot="1" x14ac:dyDescent="0.35">
      <c r="A750" s="75"/>
      <c r="B750" s="75"/>
      <c r="C750" s="75"/>
      <c r="D750" s="75"/>
      <c r="E750" s="75"/>
    </row>
    <row r="751" spans="1:5" ht="16.2" thickBot="1" x14ac:dyDescent="0.35">
      <c r="A751" s="75"/>
      <c r="B751" s="75"/>
      <c r="C751" s="75"/>
      <c r="D751" s="75"/>
      <c r="E751" s="75"/>
    </row>
    <row r="752" spans="1:5" ht="16.2" thickBot="1" x14ac:dyDescent="0.35">
      <c r="A752" s="75"/>
      <c r="B752" s="75"/>
      <c r="C752" s="75"/>
      <c r="D752" s="75"/>
      <c r="E752" s="75"/>
    </row>
    <row r="753" spans="1:5" ht="16.2" thickBot="1" x14ac:dyDescent="0.35">
      <c r="A753" s="75"/>
      <c r="B753" s="75"/>
      <c r="C753" s="75"/>
      <c r="D753" s="75"/>
      <c r="E753" s="75"/>
    </row>
    <row r="754" spans="1:5" ht="16.2" thickBot="1" x14ac:dyDescent="0.35">
      <c r="A754" s="75"/>
      <c r="B754" s="75"/>
      <c r="C754" s="75"/>
      <c r="D754" s="75"/>
      <c r="E754" s="75"/>
    </row>
    <row r="755" spans="1:5" ht="16.2" thickBot="1" x14ac:dyDescent="0.35">
      <c r="A755" s="75"/>
      <c r="B755" s="75"/>
      <c r="C755" s="75"/>
      <c r="D755" s="75"/>
      <c r="E755" s="75"/>
    </row>
    <row r="756" spans="1:5" ht="16.2" thickBot="1" x14ac:dyDescent="0.35">
      <c r="A756" s="75"/>
      <c r="B756" s="75"/>
      <c r="C756" s="75"/>
      <c r="D756" s="75"/>
      <c r="E756" s="75"/>
    </row>
    <row r="757" spans="1:5" ht="16.2" thickBot="1" x14ac:dyDescent="0.35">
      <c r="A757" s="75"/>
      <c r="B757" s="75"/>
      <c r="C757" s="75"/>
      <c r="D757" s="75"/>
      <c r="E757" s="75"/>
    </row>
    <row r="758" spans="1:5" ht="16.2" thickBot="1" x14ac:dyDescent="0.35">
      <c r="A758" s="75"/>
      <c r="B758" s="75"/>
      <c r="C758" s="75"/>
      <c r="D758" s="75"/>
      <c r="E758" s="75"/>
    </row>
    <row r="759" spans="1:5" ht="16.2" thickBot="1" x14ac:dyDescent="0.35">
      <c r="A759" s="75"/>
      <c r="B759" s="75"/>
      <c r="C759" s="75"/>
      <c r="D759" s="75"/>
      <c r="E759" s="75"/>
    </row>
    <row r="760" spans="1:5" ht="16.2" thickBot="1" x14ac:dyDescent="0.35">
      <c r="A760" s="75"/>
      <c r="B760" s="75"/>
      <c r="C760" s="75"/>
      <c r="D760" s="75"/>
      <c r="E760" s="75"/>
    </row>
    <row r="761" spans="1:5" ht="16.2" thickBot="1" x14ac:dyDescent="0.35">
      <c r="A761" s="75"/>
      <c r="B761" s="75"/>
      <c r="C761" s="75"/>
      <c r="D761" s="75"/>
      <c r="E761" s="75"/>
    </row>
    <row r="762" spans="1:5" ht="16.2" thickBot="1" x14ac:dyDescent="0.35">
      <c r="A762" s="75"/>
      <c r="B762" s="75"/>
      <c r="C762" s="75"/>
      <c r="D762" s="75"/>
      <c r="E762" s="75"/>
    </row>
    <row r="763" spans="1:5" ht="16.2" thickBot="1" x14ac:dyDescent="0.35">
      <c r="A763" s="75"/>
      <c r="B763" s="75"/>
      <c r="C763" s="75"/>
      <c r="D763" s="75"/>
      <c r="E763" s="75"/>
    </row>
    <row r="764" spans="1:5" ht="16.2" thickBot="1" x14ac:dyDescent="0.35">
      <c r="A764" s="75"/>
      <c r="B764" s="75"/>
      <c r="C764" s="75"/>
      <c r="D764" s="75"/>
      <c r="E764" s="75"/>
    </row>
    <row r="765" spans="1:5" ht="16.2" thickBot="1" x14ac:dyDescent="0.35">
      <c r="A765" s="75"/>
      <c r="B765" s="75"/>
      <c r="C765" s="75"/>
      <c r="D765" s="75"/>
      <c r="E765" s="75"/>
    </row>
    <row r="766" spans="1:5" ht="16.2" thickBot="1" x14ac:dyDescent="0.35">
      <c r="A766" s="75"/>
      <c r="B766" s="75"/>
      <c r="C766" s="75"/>
      <c r="D766" s="75"/>
      <c r="E766" s="75"/>
    </row>
    <row r="767" spans="1:5" ht="16.2" thickBot="1" x14ac:dyDescent="0.35">
      <c r="A767" s="75"/>
      <c r="B767" s="75"/>
      <c r="C767" s="75"/>
      <c r="D767" s="75"/>
      <c r="E767" s="75"/>
    </row>
    <row r="768" spans="1:5" ht="16.2" thickBot="1" x14ac:dyDescent="0.35">
      <c r="A768" s="75"/>
      <c r="B768" s="75"/>
      <c r="C768" s="75"/>
      <c r="D768" s="75"/>
      <c r="E768" s="75"/>
    </row>
    <row r="769" spans="1:5" ht="16.2" thickBot="1" x14ac:dyDescent="0.35">
      <c r="A769" s="75"/>
      <c r="B769" s="75"/>
      <c r="C769" s="75"/>
      <c r="D769" s="75"/>
      <c r="E769" s="75"/>
    </row>
    <row r="770" spans="1:5" ht="16.2" thickBot="1" x14ac:dyDescent="0.35">
      <c r="A770" s="75"/>
      <c r="B770" s="75"/>
      <c r="C770" s="75"/>
      <c r="D770" s="75"/>
      <c r="E770" s="75"/>
    </row>
    <row r="771" spans="1:5" ht="16.2" thickBot="1" x14ac:dyDescent="0.35">
      <c r="A771" s="75"/>
      <c r="B771" s="75"/>
      <c r="C771" s="75"/>
      <c r="D771" s="75"/>
      <c r="E771" s="75"/>
    </row>
    <row r="772" spans="1:5" ht="16.2" thickBot="1" x14ac:dyDescent="0.35">
      <c r="A772" s="75"/>
      <c r="B772" s="75"/>
      <c r="C772" s="75"/>
      <c r="D772" s="75"/>
      <c r="E772" s="75"/>
    </row>
    <row r="773" spans="1:5" ht="16.2" thickBot="1" x14ac:dyDescent="0.35">
      <c r="A773" s="75"/>
      <c r="B773" s="75"/>
      <c r="C773" s="75"/>
      <c r="D773" s="75"/>
      <c r="E773" s="75"/>
    </row>
    <row r="774" spans="1:5" ht="16.2" thickBot="1" x14ac:dyDescent="0.35">
      <c r="A774" s="75"/>
      <c r="B774" s="75"/>
      <c r="C774" s="75"/>
      <c r="D774" s="75"/>
      <c r="E774" s="75"/>
    </row>
    <row r="775" spans="1:5" ht="16.2" thickBot="1" x14ac:dyDescent="0.35">
      <c r="A775" s="75"/>
      <c r="B775" s="75"/>
      <c r="C775" s="75"/>
      <c r="D775" s="75"/>
      <c r="E775" s="75"/>
    </row>
    <row r="776" spans="1:5" ht="16.2" thickBot="1" x14ac:dyDescent="0.35">
      <c r="A776" s="75"/>
      <c r="B776" s="75"/>
      <c r="C776" s="75"/>
      <c r="D776" s="75"/>
      <c r="E776" s="75"/>
    </row>
    <row r="777" spans="1:5" ht="16.2" thickBot="1" x14ac:dyDescent="0.35">
      <c r="A777" s="75"/>
      <c r="B777" s="75"/>
      <c r="C777" s="75"/>
      <c r="D777" s="75"/>
      <c r="E777" s="75"/>
    </row>
    <row r="778" spans="1:5" ht="16.2" thickBot="1" x14ac:dyDescent="0.35">
      <c r="A778" s="75"/>
      <c r="B778" s="75"/>
      <c r="C778" s="75"/>
      <c r="D778" s="75"/>
      <c r="E778" s="75"/>
    </row>
    <row r="779" spans="1:5" ht="16.2" thickBot="1" x14ac:dyDescent="0.35">
      <c r="A779" s="75"/>
      <c r="B779" s="75"/>
      <c r="C779" s="75"/>
      <c r="D779" s="75"/>
      <c r="E779" s="75"/>
    </row>
    <row r="780" spans="1:5" ht="16.2" thickBot="1" x14ac:dyDescent="0.35">
      <c r="A780" s="75"/>
      <c r="B780" s="75"/>
      <c r="C780" s="75"/>
      <c r="D780" s="75"/>
      <c r="E780" s="75"/>
    </row>
    <row r="781" spans="1:5" ht="16.2" thickBot="1" x14ac:dyDescent="0.35">
      <c r="A781" s="75"/>
      <c r="B781" s="75"/>
      <c r="C781" s="75"/>
      <c r="D781" s="75"/>
      <c r="E781" s="75"/>
    </row>
    <row r="782" spans="1:5" ht="16.2" thickBot="1" x14ac:dyDescent="0.35">
      <c r="A782" s="75"/>
      <c r="B782" s="75"/>
      <c r="C782" s="75"/>
      <c r="D782" s="75"/>
      <c r="E782" s="75"/>
    </row>
    <row r="783" spans="1:5" ht="16.2" thickBot="1" x14ac:dyDescent="0.35">
      <c r="A783" s="75"/>
      <c r="B783" s="75"/>
      <c r="C783" s="75"/>
      <c r="D783" s="75"/>
      <c r="E783" s="75"/>
    </row>
    <row r="784" spans="1:5" ht="16.2" thickBot="1" x14ac:dyDescent="0.35">
      <c r="A784" s="75"/>
      <c r="B784" s="75"/>
      <c r="C784" s="75"/>
      <c r="D784" s="75"/>
      <c r="E784" s="75"/>
    </row>
    <row r="785" spans="1:5" ht="16.2" thickBot="1" x14ac:dyDescent="0.35">
      <c r="A785" s="75"/>
      <c r="B785" s="75"/>
      <c r="C785" s="75"/>
      <c r="D785" s="75"/>
      <c r="E785" s="75"/>
    </row>
    <row r="786" spans="1:5" ht="16.2" thickBot="1" x14ac:dyDescent="0.35">
      <c r="A786" s="75"/>
      <c r="B786" s="75"/>
      <c r="C786" s="75"/>
      <c r="D786" s="75"/>
      <c r="E786" s="75"/>
    </row>
    <row r="787" spans="1:5" ht="16.2" thickBot="1" x14ac:dyDescent="0.35">
      <c r="A787" s="75"/>
      <c r="B787" s="75"/>
      <c r="C787" s="75"/>
      <c r="D787" s="75"/>
      <c r="E787" s="75"/>
    </row>
    <row r="788" spans="1:5" ht="16.2" thickBot="1" x14ac:dyDescent="0.35">
      <c r="A788" s="75"/>
      <c r="B788" s="75"/>
      <c r="C788" s="75"/>
      <c r="D788" s="75"/>
      <c r="E788" s="75"/>
    </row>
    <row r="789" spans="1:5" ht="16.2" thickBot="1" x14ac:dyDescent="0.35">
      <c r="A789" s="75"/>
      <c r="B789" s="75"/>
      <c r="C789" s="75"/>
      <c r="D789" s="75"/>
      <c r="E789" s="75"/>
    </row>
    <row r="790" spans="1:5" ht="16.2" thickBot="1" x14ac:dyDescent="0.35">
      <c r="A790" s="75"/>
      <c r="B790" s="75"/>
      <c r="C790" s="75"/>
      <c r="D790" s="75"/>
      <c r="E790" s="75"/>
    </row>
    <row r="791" spans="1:5" ht="16.2" thickBot="1" x14ac:dyDescent="0.35">
      <c r="A791" s="75"/>
      <c r="B791" s="75"/>
      <c r="C791" s="75"/>
      <c r="D791" s="75"/>
      <c r="E791" s="75"/>
    </row>
    <row r="792" spans="1:5" ht="16.2" thickBot="1" x14ac:dyDescent="0.35">
      <c r="A792" s="75"/>
      <c r="B792" s="75"/>
      <c r="C792" s="75"/>
      <c r="D792" s="75"/>
      <c r="E792" s="75"/>
    </row>
    <row r="793" spans="1:5" ht="16.2" thickBot="1" x14ac:dyDescent="0.35">
      <c r="A793" s="75"/>
      <c r="B793" s="75"/>
      <c r="C793" s="75"/>
      <c r="D793" s="75"/>
      <c r="E793" s="75"/>
    </row>
    <row r="794" spans="1:5" ht="16.2" thickBot="1" x14ac:dyDescent="0.35">
      <c r="A794" s="75"/>
      <c r="B794" s="75"/>
      <c r="C794" s="75"/>
      <c r="D794" s="75"/>
      <c r="E794" s="75"/>
    </row>
    <row r="795" spans="1:5" ht="16.2" thickBot="1" x14ac:dyDescent="0.35">
      <c r="A795" s="75"/>
      <c r="B795" s="75"/>
      <c r="C795" s="75"/>
      <c r="D795" s="75"/>
      <c r="E795" s="75"/>
    </row>
    <row r="796" spans="1:5" ht="16.2" thickBot="1" x14ac:dyDescent="0.35">
      <c r="A796" s="75"/>
      <c r="B796" s="75"/>
      <c r="C796" s="75"/>
      <c r="D796" s="75"/>
      <c r="E796" s="75"/>
    </row>
    <row r="797" spans="1:5" ht="16.2" thickBot="1" x14ac:dyDescent="0.35">
      <c r="A797" s="75"/>
      <c r="B797" s="75"/>
      <c r="C797" s="75"/>
      <c r="D797" s="75"/>
      <c r="E797" s="75"/>
    </row>
    <row r="798" spans="1:5" ht="16.2" thickBot="1" x14ac:dyDescent="0.35">
      <c r="A798" s="75"/>
      <c r="B798" s="75"/>
      <c r="C798" s="75"/>
      <c r="D798" s="75"/>
      <c r="E798" s="75"/>
    </row>
    <row r="799" spans="1:5" ht="16.2" thickBot="1" x14ac:dyDescent="0.35">
      <c r="A799" s="75"/>
      <c r="B799" s="75"/>
      <c r="C799" s="75"/>
      <c r="D799" s="75"/>
      <c r="E799" s="75"/>
    </row>
    <row r="800" spans="1:5" ht="16.2" thickBot="1" x14ac:dyDescent="0.35">
      <c r="A800" s="75"/>
      <c r="B800" s="75"/>
      <c r="C800" s="75"/>
      <c r="D800" s="75"/>
      <c r="E800" s="75"/>
    </row>
    <row r="801" spans="1:5" ht="16.2" thickBot="1" x14ac:dyDescent="0.35">
      <c r="A801" s="75"/>
      <c r="B801" s="75"/>
      <c r="C801" s="75"/>
      <c r="D801" s="75"/>
      <c r="E801" s="75"/>
    </row>
    <row r="802" spans="1:5" ht="16.2" thickBot="1" x14ac:dyDescent="0.35">
      <c r="A802" s="75"/>
      <c r="B802" s="75"/>
      <c r="C802" s="75"/>
      <c r="D802" s="75"/>
      <c r="E802" s="75"/>
    </row>
    <row r="803" spans="1:5" ht="16.2" thickBot="1" x14ac:dyDescent="0.35">
      <c r="A803" s="75"/>
      <c r="B803" s="75"/>
      <c r="C803" s="75"/>
      <c r="D803" s="75"/>
      <c r="E803" s="75"/>
    </row>
    <row r="804" spans="1:5" ht="16.2" thickBot="1" x14ac:dyDescent="0.35">
      <c r="A804" s="75"/>
      <c r="B804" s="75"/>
      <c r="C804" s="75"/>
      <c r="D804" s="75"/>
      <c r="E804" s="75"/>
    </row>
    <row r="805" spans="1:5" ht="16.2" thickBot="1" x14ac:dyDescent="0.35">
      <c r="A805" s="75"/>
      <c r="B805" s="75"/>
      <c r="C805" s="75"/>
      <c r="D805" s="75"/>
      <c r="E805" s="75"/>
    </row>
    <row r="806" spans="1:5" ht="16.2" thickBot="1" x14ac:dyDescent="0.35">
      <c r="A806" s="75"/>
      <c r="B806" s="75"/>
      <c r="C806" s="75"/>
      <c r="D806" s="75"/>
      <c r="E806" s="75"/>
    </row>
    <row r="807" spans="1:5" ht="16.2" thickBot="1" x14ac:dyDescent="0.35">
      <c r="A807" s="75"/>
      <c r="B807" s="75"/>
      <c r="C807" s="75"/>
      <c r="D807" s="75"/>
      <c r="E807" s="75"/>
    </row>
    <row r="808" spans="1:5" ht="16.2" thickBot="1" x14ac:dyDescent="0.35">
      <c r="A808" s="75"/>
      <c r="B808" s="75"/>
      <c r="C808" s="75"/>
      <c r="D808" s="75"/>
      <c r="E808" s="75"/>
    </row>
    <row r="809" spans="1:5" ht="16.2" thickBot="1" x14ac:dyDescent="0.35">
      <c r="A809" s="75"/>
      <c r="B809" s="75"/>
      <c r="C809" s="75"/>
      <c r="D809" s="75"/>
      <c r="E809" s="75"/>
    </row>
    <row r="810" spans="1:5" ht="16.2" thickBot="1" x14ac:dyDescent="0.35">
      <c r="A810" s="75"/>
      <c r="B810" s="75"/>
      <c r="C810" s="75"/>
      <c r="D810" s="75"/>
      <c r="E810" s="75"/>
    </row>
    <row r="811" spans="1:5" ht="16.2" thickBot="1" x14ac:dyDescent="0.35">
      <c r="A811" s="75"/>
      <c r="B811" s="75"/>
      <c r="C811" s="75"/>
      <c r="D811" s="75"/>
      <c r="E811" s="75"/>
    </row>
    <row r="812" spans="1:5" ht="16.2" thickBot="1" x14ac:dyDescent="0.35">
      <c r="A812" s="75"/>
      <c r="B812" s="75"/>
      <c r="C812" s="75"/>
      <c r="D812" s="75"/>
      <c r="E812" s="75"/>
    </row>
    <row r="813" spans="1:5" ht="16.2" thickBot="1" x14ac:dyDescent="0.35">
      <c r="A813" s="75"/>
      <c r="B813" s="75"/>
      <c r="C813" s="75"/>
      <c r="D813" s="75"/>
      <c r="E813" s="75"/>
    </row>
    <row r="814" spans="1:5" ht="16.2" thickBot="1" x14ac:dyDescent="0.35">
      <c r="A814" s="75"/>
      <c r="B814" s="75"/>
      <c r="C814" s="75"/>
      <c r="D814" s="75"/>
      <c r="E814" s="75"/>
    </row>
    <row r="815" spans="1:5" ht="16.2" thickBot="1" x14ac:dyDescent="0.35">
      <c r="A815" s="75"/>
      <c r="B815" s="75"/>
      <c r="C815" s="75"/>
      <c r="D815" s="75"/>
      <c r="E815" s="75"/>
    </row>
    <row r="816" spans="1:5" ht="16.2" thickBot="1" x14ac:dyDescent="0.35">
      <c r="A816" s="75"/>
      <c r="B816" s="75"/>
      <c r="C816" s="75"/>
      <c r="D816" s="75"/>
      <c r="E816" s="75"/>
    </row>
    <row r="817" spans="1:5" ht="16.2" thickBot="1" x14ac:dyDescent="0.35">
      <c r="A817" s="75"/>
      <c r="B817" s="75"/>
      <c r="C817" s="75"/>
      <c r="D817" s="75"/>
      <c r="E817" s="75"/>
    </row>
    <row r="818" spans="1:5" ht="16.2" thickBot="1" x14ac:dyDescent="0.35">
      <c r="A818" s="75"/>
      <c r="B818" s="75"/>
      <c r="C818" s="75"/>
      <c r="D818" s="75"/>
      <c r="E818" s="75"/>
    </row>
    <row r="819" spans="1:5" ht="16.2" thickBot="1" x14ac:dyDescent="0.35">
      <c r="A819" s="75"/>
      <c r="B819" s="75"/>
      <c r="C819" s="75"/>
      <c r="D819" s="75"/>
      <c r="E819" s="75"/>
    </row>
    <row r="820" spans="1:5" ht="16.2" thickBot="1" x14ac:dyDescent="0.35">
      <c r="A820" s="75"/>
      <c r="B820" s="75"/>
      <c r="C820" s="75"/>
      <c r="D820" s="75"/>
      <c r="E820" s="75"/>
    </row>
    <row r="821" spans="1:5" ht="16.2" thickBot="1" x14ac:dyDescent="0.35">
      <c r="A821" s="75"/>
      <c r="B821" s="75"/>
      <c r="C821" s="75"/>
      <c r="D821" s="75"/>
      <c r="E821" s="75"/>
    </row>
    <row r="822" spans="1:5" ht="16.2" thickBot="1" x14ac:dyDescent="0.35">
      <c r="A822" s="75"/>
      <c r="B822" s="75"/>
      <c r="C822" s="75"/>
      <c r="D822" s="75"/>
      <c r="E822" s="75"/>
    </row>
    <row r="823" spans="1:5" ht="16.2" thickBot="1" x14ac:dyDescent="0.35">
      <c r="A823" s="75"/>
      <c r="B823" s="75"/>
      <c r="C823" s="75"/>
      <c r="D823" s="75"/>
      <c r="E823" s="75"/>
    </row>
    <row r="824" spans="1:5" ht="16.2" thickBot="1" x14ac:dyDescent="0.35">
      <c r="A824" s="75"/>
      <c r="B824" s="75"/>
      <c r="C824" s="75"/>
      <c r="D824" s="75"/>
      <c r="E824" s="75"/>
    </row>
    <row r="825" spans="1:5" ht="16.2" thickBot="1" x14ac:dyDescent="0.35">
      <c r="A825" s="75"/>
      <c r="B825" s="75"/>
      <c r="C825" s="75"/>
      <c r="D825" s="75"/>
      <c r="E825" s="75"/>
    </row>
    <row r="826" spans="1:5" ht="16.2" thickBot="1" x14ac:dyDescent="0.35">
      <c r="A826" s="75"/>
      <c r="B826" s="75"/>
      <c r="C826" s="75"/>
      <c r="D826" s="75"/>
      <c r="E826" s="75"/>
    </row>
    <row r="827" spans="1:5" ht="16.2" thickBot="1" x14ac:dyDescent="0.35">
      <c r="A827" s="75"/>
      <c r="B827" s="75"/>
      <c r="C827" s="75"/>
      <c r="D827" s="75"/>
      <c r="E827" s="75"/>
    </row>
    <row r="828" spans="1:5" ht="16.2" thickBot="1" x14ac:dyDescent="0.35">
      <c r="A828" s="75"/>
      <c r="B828" s="75"/>
      <c r="C828" s="75"/>
      <c r="D828" s="75"/>
      <c r="E828" s="75"/>
    </row>
    <row r="829" spans="1:5" ht="16.2" thickBot="1" x14ac:dyDescent="0.35">
      <c r="A829" s="75"/>
      <c r="B829" s="75"/>
      <c r="C829" s="75"/>
      <c r="D829" s="75"/>
      <c r="E829" s="75"/>
    </row>
    <row r="830" spans="1:5" ht="16.2" thickBot="1" x14ac:dyDescent="0.35">
      <c r="A830" s="75"/>
      <c r="B830" s="75"/>
      <c r="C830" s="75"/>
      <c r="D830" s="75"/>
      <c r="E830" s="75"/>
    </row>
    <row r="831" spans="1:5" ht="16.2" thickBot="1" x14ac:dyDescent="0.35">
      <c r="A831" s="75"/>
      <c r="B831" s="75"/>
      <c r="C831" s="75"/>
      <c r="D831" s="75"/>
      <c r="E831" s="75"/>
    </row>
    <row r="832" spans="1:5" ht="16.2" thickBot="1" x14ac:dyDescent="0.35">
      <c r="A832" s="75"/>
      <c r="B832" s="75"/>
      <c r="C832" s="75"/>
      <c r="D832" s="75"/>
      <c r="E832" s="75"/>
    </row>
    <row r="833" spans="1:5" ht="16.2" thickBot="1" x14ac:dyDescent="0.35">
      <c r="A833" s="75"/>
      <c r="B833" s="75"/>
      <c r="C833" s="75"/>
      <c r="D833" s="75"/>
      <c r="E833" s="75"/>
    </row>
    <row r="834" spans="1:5" ht="16.2" thickBot="1" x14ac:dyDescent="0.35">
      <c r="A834" s="75"/>
      <c r="B834" s="75"/>
      <c r="C834" s="75"/>
      <c r="D834" s="75"/>
      <c r="E834" s="75"/>
    </row>
    <row r="835" spans="1:5" ht="16.2" thickBot="1" x14ac:dyDescent="0.35">
      <c r="A835" s="75"/>
      <c r="B835" s="75"/>
      <c r="C835" s="75"/>
      <c r="D835" s="75"/>
      <c r="E835" s="75"/>
    </row>
    <row r="836" spans="1:5" ht="16.2" thickBot="1" x14ac:dyDescent="0.35">
      <c r="A836" s="75"/>
      <c r="B836" s="75"/>
      <c r="C836" s="75"/>
      <c r="D836" s="75"/>
      <c r="E836" s="75"/>
    </row>
    <row r="837" spans="1:5" ht="16.2" thickBot="1" x14ac:dyDescent="0.35">
      <c r="A837" s="75"/>
      <c r="B837" s="75"/>
      <c r="C837" s="75"/>
      <c r="D837" s="75"/>
      <c r="E837" s="75"/>
    </row>
    <row r="838" spans="1:5" ht="16.2" thickBot="1" x14ac:dyDescent="0.35">
      <c r="A838" s="75"/>
      <c r="B838" s="75"/>
      <c r="C838" s="75"/>
      <c r="D838" s="75"/>
      <c r="E838" s="75"/>
    </row>
    <row r="839" spans="1:5" ht="16.2" thickBot="1" x14ac:dyDescent="0.35">
      <c r="A839" s="75"/>
      <c r="B839" s="75"/>
      <c r="C839" s="75"/>
      <c r="D839" s="75"/>
      <c r="E839" s="75"/>
    </row>
    <row r="840" spans="1:5" ht="16.2" thickBot="1" x14ac:dyDescent="0.35">
      <c r="A840" s="75"/>
      <c r="B840" s="75"/>
      <c r="C840" s="75"/>
      <c r="D840" s="75"/>
      <c r="E840" s="75"/>
    </row>
    <row r="841" spans="1:5" ht="16.2" thickBot="1" x14ac:dyDescent="0.35">
      <c r="A841" s="75"/>
      <c r="B841" s="75"/>
      <c r="C841" s="75"/>
      <c r="D841" s="75"/>
      <c r="E841" s="75"/>
    </row>
    <row r="842" spans="1:5" ht="16.2" thickBot="1" x14ac:dyDescent="0.35">
      <c r="A842" s="75"/>
      <c r="B842" s="75"/>
      <c r="C842" s="75"/>
      <c r="D842" s="75"/>
      <c r="E842" s="75"/>
    </row>
    <row r="843" spans="1:5" ht="16.2" thickBot="1" x14ac:dyDescent="0.35">
      <c r="A843" s="75"/>
      <c r="B843" s="75"/>
      <c r="C843" s="75"/>
      <c r="D843" s="75"/>
      <c r="E843" s="75"/>
    </row>
    <row r="844" spans="1:5" ht="16.2" thickBot="1" x14ac:dyDescent="0.35">
      <c r="A844" s="75"/>
      <c r="B844" s="75"/>
      <c r="C844" s="75"/>
      <c r="D844" s="75"/>
      <c r="E844" s="75"/>
    </row>
    <row r="845" spans="1:5" ht="16.2" thickBot="1" x14ac:dyDescent="0.35">
      <c r="A845" s="75"/>
      <c r="B845" s="75"/>
      <c r="C845" s="75"/>
      <c r="D845" s="75"/>
      <c r="E845" s="75"/>
    </row>
    <row r="846" spans="1:5" ht="16.2" thickBot="1" x14ac:dyDescent="0.35">
      <c r="A846" s="75"/>
      <c r="B846" s="75"/>
      <c r="C846" s="75"/>
      <c r="D846" s="75"/>
      <c r="E846" s="75"/>
    </row>
    <row r="847" spans="1:5" ht="16.2" thickBot="1" x14ac:dyDescent="0.35">
      <c r="A847" s="75"/>
      <c r="B847" s="75"/>
      <c r="C847" s="75"/>
      <c r="D847" s="75"/>
      <c r="E847" s="75"/>
    </row>
    <row r="848" spans="1:5" ht="16.2" thickBot="1" x14ac:dyDescent="0.35">
      <c r="A848" s="75"/>
      <c r="B848" s="75"/>
      <c r="C848" s="75"/>
      <c r="D848" s="75"/>
      <c r="E848" s="75"/>
    </row>
    <row r="849" spans="1:5" ht="16.2" thickBot="1" x14ac:dyDescent="0.35">
      <c r="A849" s="75"/>
      <c r="B849" s="75"/>
      <c r="C849" s="75"/>
      <c r="D849" s="75"/>
      <c r="E849" s="75"/>
    </row>
    <row r="850" spans="1:5" ht="16.2" thickBot="1" x14ac:dyDescent="0.35">
      <c r="A850" s="75"/>
      <c r="B850" s="75"/>
      <c r="C850" s="75"/>
      <c r="D850" s="75"/>
      <c r="E850" s="75"/>
    </row>
    <row r="851" spans="1:5" ht="16.2" thickBot="1" x14ac:dyDescent="0.35">
      <c r="A851" s="75"/>
      <c r="B851" s="75"/>
      <c r="C851" s="75"/>
      <c r="D851" s="75"/>
      <c r="E851" s="75"/>
    </row>
    <row r="852" spans="1:5" ht="16.2" thickBot="1" x14ac:dyDescent="0.35">
      <c r="A852" s="75"/>
      <c r="B852" s="75"/>
      <c r="C852" s="75"/>
      <c r="D852" s="75"/>
      <c r="E852" s="75"/>
    </row>
    <row r="853" spans="1:5" ht="16.2" thickBot="1" x14ac:dyDescent="0.35">
      <c r="A853" s="75"/>
      <c r="B853" s="75"/>
      <c r="C853" s="75"/>
      <c r="D853" s="75"/>
      <c r="E853" s="75"/>
    </row>
    <row r="854" spans="1:5" ht="16.2" thickBot="1" x14ac:dyDescent="0.35">
      <c r="A854" s="75"/>
      <c r="B854" s="75"/>
      <c r="C854" s="75"/>
      <c r="D854" s="75"/>
      <c r="E854" s="75"/>
    </row>
    <row r="855" spans="1:5" ht="16.2" thickBot="1" x14ac:dyDescent="0.35">
      <c r="A855" s="75"/>
      <c r="B855" s="75"/>
      <c r="C855" s="75"/>
      <c r="D855" s="75"/>
      <c r="E855" s="75"/>
    </row>
    <row r="856" spans="1:5" ht="16.2" thickBot="1" x14ac:dyDescent="0.35">
      <c r="A856" s="75"/>
      <c r="B856" s="75"/>
      <c r="C856" s="75"/>
      <c r="D856" s="75"/>
      <c r="E856" s="75"/>
    </row>
    <row r="857" spans="1:5" ht="16.2" thickBot="1" x14ac:dyDescent="0.35">
      <c r="A857" s="75"/>
      <c r="B857" s="75"/>
      <c r="C857" s="75"/>
      <c r="D857" s="75"/>
      <c r="E857" s="75"/>
    </row>
    <row r="858" spans="1:5" ht="16.2" thickBot="1" x14ac:dyDescent="0.35">
      <c r="A858" s="75"/>
      <c r="B858" s="75"/>
      <c r="C858" s="75"/>
      <c r="D858" s="75"/>
      <c r="E858" s="75"/>
    </row>
    <row r="859" spans="1:5" ht="16.2" thickBot="1" x14ac:dyDescent="0.35">
      <c r="A859" s="75"/>
      <c r="B859" s="75"/>
      <c r="C859" s="75"/>
      <c r="D859" s="75"/>
      <c r="E859" s="75"/>
    </row>
    <row r="860" spans="1:5" ht="16.2" thickBot="1" x14ac:dyDescent="0.35">
      <c r="A860" s="75"/>
      <c r="B860" s="75"/>
      <c r="C860" s="75"/>
      <c r="D860" s="75"/>
      <c r="E860" s="75"/>
    </row>
    <row r="861" spans="1:5" ht="16.2" thickBot="1" x14ac:dyDescent="0.35">
      <c r="A861" s="75"/>
      <c r="B861" s="75"/>
      <c r="C861" s="75"/>
      <c r="D861" s="75"/>
      <c r="E861" s="75"/>
    </row>
    <row r="862" spans="1:5" ht="16.2" thickBot="1" x14ac:dyDescent="0.35">
      <c r="A862" s="75"/>
      <c r="B862" s="75"/>
      <c r="C862" s="75"/>
      <c r="D862" s="75"/>
      <c r="E862" s="75"/>
    </row>
    <row r="863" spans="1:5" ht="16.2" thickBot="1" x14ac:dyDescent="0.35">
      <c r="A863" s="75"/>
      <c r="B863" s="75"/>
      <c r="C863" s="75"/>
      <c r="D863" s="75"/>
      <c r="E863" s="75"/>
    </row>
    <row r="864" spans="1:5" ht="16.2" thickBot="1" x14ac:dyDescent="0.35">
      <c r="A864" s="75"/>
      <c r="B864" s="75"/>
      <c r="C864" s="75"/>
      <c r="D864" s="75"/>
      <c r="E864" s="75"/>
    </row>
    <row r="865" spans="1:5" ht="16.2" thickBot="1" x14ac:dyDescent="0.35">
      <c r="A865" s="75"/>
      <c r="B865" s="75"/>
      <c r="C865" s="75"/>
      <c r="D865" s="75"/>
      <c r="E865" s="75"/>
    </row>
    <row r="866" spans="1:5" ht="16.2" thickBot="1" x14ac:dyDescent="0.35">
      <c r="A866" s="75"/>
      <c r="B866" s="75"/>
      <c r="C866" s="75"/>
      <c r="D866" s="75"/>
      <c r="E866" s="75"/>
    </row>
    <row r="867" spans="1:5" ht="16.2" thickBot="1" x14ac:dyDescent="0.35">
      <c r="A867" s="75"/>
      <c r="B867" s="75"/>
      <c r="C867" s="75"/>
      <c r="D867" s="75"/>
      <c r="E867" s="75"/>
    </row>
    <row r="868" spans="1:5" ht="16.2" thickBot="1" x14ac:dyDescent="0.35">
      <c r="A868" s="75"/>
      <c r="B868" s="75"/>
      <c r="C868" s="75"/>
      <c r="D868" s="75"/>
      <c r="E868" s="75"/>
    </row>
    <row r="869" spans="1:5" ht="16.2" thickBot="1" x14ac:dyDescent="0.35">
      <c r="A869" s="75"/>
      <c r="B869" s="75"/>
      <c r="C869" s="75"/>
      <c r="D869" s="75"/>
      <c r="E869" s="75"/>
    </row>
    <row r="870" spans="1:5" ht="16.2" thickBot="1" x14ac:dyDescent="0.35">
      <c r="A870" s="75"/>
      <c r="B870" s="75"/>
      <c r="C870" s="75"/>
      <c r="D870" s="75"/>
      <c r="E870" s="75"/>
    </row>
    <row r="871" spans="1:5" ht="16.2" thickBot="1" x14ac:dyDescent="0.35">
      <c r="A871" s="75"/>
      <c r="B871" s="75"/>
      <c r="C871" s="75"/>
      <c r="D871" s="75"/>
      <c r="E871" s="75"/>
    </row>
    <row r="872" spans="1:5" ht="16.2" thickBot="1" x14ac:dyDescent="0.35">
      <c r="A872" s="75"/>
      <c r="B872" s="75"/>
      <c r="C872" s="75"/>
      <c r="D872" s="75"/>
      <c r="E872" s="75"/>
    </row>
    <row r="873" spans="1:5" ht="16.2" thickBot="1" x14ac:dyDescent="0.35">
      <c r="A873" s="75"/>
      <c r="B873" s="75"/>
      <c r="C873" s="75"/>
      <c r="D873" s="75"/>
      <c r="E873" s="75"/>
    </row>
    <row r="874" spans="1:5" ht="16.2" thickBot="1" x14ac:dyDescent="0.35">
      <c r="A874" s="75"/>
      <c r="B874" s="75"/>
      <c r="C874" s="75"/>
      <c r="D874" s="75"/>
      <c r="E874" s="75"/>
    </row>
    <row r="875" spans="1:5" ht="16.2" thickBot="1" x14ac:dyDescent="0.35">
      <c r="A875" s="75"/>
      <c r="B875" s="75"/>
      <c r="C875" s="75"/>
      <c r="D875" s="75"/>
      <c r="E875" s="75"/>
    </row>
    <row r="876" spans="1:5" ht="16.2" thickBot="1" x14ac:dyDescent="0.35">
      <c r="A876" s="75"/>
      <c r="B876" s="75"/>
      <c r="C876" s="75"/>
      <c r="D876" s="75"/>
      <c r="E876" s="75"/>
    </row>
    <row r="877" spans="1:5" ht="16.2" thickBot="1" x14ac:dyDescent="0.35">
      <c r="A877" s="75"/>
      <c r="B877" s="75"/>
      <c r="C877" s="75"/>
      <c r="D877" s="75"/>
      <c r="E877" s="75"/>
    </row>
    <row r="878" spans="1:5" ht="16.2" thickBot="1" x14ac:dyDescent="0.35">
      <c r="A878" s="75"/>
      <c r="B878" s="75"/>
      <c r="C878" s="75"/>
      <c r="D878" s="75"/>
      <c r="E878" s="75"/>
    </row>
    <row r="879" spans="1:5" ht="16.2" thickBot="1" x14ac:dyDescent="0.35">
      <c r="A879" s="75"/>
      <c r="B879" s="75"/>
      <c r="C879" s="75"/>
      <c r="D879" s="75"/>
      <c r="E879" s="75"/>
    </row>
    <row r="880" spans="1:5" ht="16.2" thickBot="1" x14ac:dyDescent="0.35">
      <c r="A880" s="75"/>
      <c r="B880" s="75"/>
      <c r="C880" s="75"/>
      <c r="D880" s="75"/>
      <c r="E880" s="75"/>
    </row>
    <row r="881" spans="1:5" ht="16.2" thickBot="1" x14ac:dyDescent="0.35">
      <c r="A881" s="75"/>
      <c r="B881" s="75"/>
      <c r="C881" s="75"/>
      <c r="D881" s="75"/>
      <c r="E881" s="75"/>
    </row>
    <row r="882" spans="1:5" ht="16.2" thickBot="1" x14ac:dyDescent="0.35">
      <c r="A882" s="75"/>
      <c r="B882" s="75"/>
      <c r="C882" s="75"/>
      <c r="D882" s="75"/>
      <c r="E882" s="75"/>
    </row>
    <row r="883" spans="1:5" ht="16.2" thickBot="1" x14ac:dyDescent="0.35">
      <c r="A883" s="75"/>
      <c r="B883" s="75"/>
      <c r="C883" s="75"/>
      <c r="D883" s="75"/>
      <c r="E883" s="75"/>
    </row>
    <row r="884" spans="1:5" ht="16.2" thickBot="1" x14ac:dyDescent="0.35">
      <c r="A884" s="75"/>
      <c r="B884" s="75"/>
      <c r="C884" s="75"/>
      <c r="D884" s="75"/>
      <c r="E884" s="75"/>
    </row>
    <row r="885" spans="1:5" ht="16.2" thickBot="1" x14ac:dyDescent="0.35">
      <c r="A885" s="75"/>
      <c r="B885" s="75"/>
      <c r="C885" s="75"/>
      <c r="D885" s="75"/>
      <c r="E885" s="75"/>
    </row>
    <row r="886" spans="1:5" ht="16.2" thickBot="1" x14ac:dyDescent="0.35">
      <c r="A886" s="75"/>
      <c r="B886" s="75"/>
      <c r="C886" s="75"/>
      <c r="D886" s="75"/>
      <c r="E886" s="75"/>
    </row>
    <row r="887" spans="1:5" ht="16.2" thickBot="1" x14ac:dyDescent="0.35">
      <c r="A887" s="75"/>
      <c r="B887" s="75"/>
      <c r="C887" s="75"/>
      <c r="D887" s="75"/>
      <c r="E887" s="75"/>
    </row>
    <row r="888" spans="1:5" ht="16.2" thickBot="1" x14ac:dyDescent="0.35">
      <c r="A888" s="75"/>
      <c r="B888" s="75"/>
      <c r="C888" s="75"/>
      <c r="D888" s="75"/>
      <c r="E888" s="75"/>
    </row>
    <row r="889" spans="1:5" ht="16.2" thickBot="1" x14ac:dyDescent="0.35">
      <c r="A889" s="75"/>
      <c r="B889" s="75"/>
      <c r="C889" s="75"/>
      <c r="D889" s="75"/>
      <c r="E889" s="75"/>
    </row>
    <row r="890" spans="1:5" ht="16.2" thickBot="1" x14ac:dyDescent="0.35">
      <c r="A890" s="75"/>
      <c r="B890" s="75"/>
      <c r="C890" s="75"/>
      <c r="D890" s="75"/>
      <c r="E890" s="75"/>
    </row>
    <row r="891" spans="1:5" ht="16.2" thickBot="1" x14ac:dyDescent="0.35">
      <c r="A891" s="75"/>
      <c r="B891" s="75"/>
      <c r="C891" s="75"/>
      <c r="D891" s="75"/>
      <c r="E891" s="75"/>
    </row>
    <row r="892" spans="1:5" ht="16.2" thickBot="1" x14ac:dyDescent="0.35">
      <c r="A892" s="75"/>
      <c r="B892" s="75"/>
      <c r="C892" s="75"/>
      <c r="D892" s="75"/>
      <c r="E892" s="75"/>
    </row>
    <row r="893" spans="1:5" ht="16.2" thickBot="1" x14ac:dyDescent="0.35">
      <c r="A893" s="75"/>
      <c r="B893" s="75"/>
      <c r="C893" s="75"/>
      <c r="D893" s="75"/>
      <c r="E893" s="75"/>
    </row>
    <row r="894" spans="1:5" ht="16.2" thickBot="1" x14ac:dyDescent="0.35">
      <c r="A894" s="75"/>
      <c r="B894" s="75"/>
      <c r="C894" s="75"/>
      <c r="D894" s="75"/>
      <c r="E894" s="75"/>
    </row>
    <row r="895" spans="1:5" ht="16.2" thickBot="1" x14ac:dyDescent="0.35">
      <c r="A895" s="75"/>
      <c r="B895" s="75"/>
      <c r="C895" s="75"/>
      <c r="D895" s="75"/>
      <c r="E895" s="75"/>
    </row>
    <row r="896" spans="1:5" ht="16.2" thickBot="1" x14ac:dyDescent="0.35">
      <c r="A896" s="75"/>
      <c r="B896" s="75"/>
      <c r="C896" s="75"/>
      <c r="D896" s="75"/>
      <c r="E896" s="75"/>
    </row>
    <row r="897" spans="1:5" ht="16.2" thickBot="1" x14ac:dyDescent="0.35">
      <c r="A897" s="75"/>
      <c r="B897" s="75"/>
      <c r="C897" s="75"/>
      <c r="D897" s="75"/>
      <c r="E897" s="75"/>
    </row>
    <row r="898" spans="1:5" ht="16.2" thickBot="1" x14ac:dyDescent="0.35">
      <c r="A898" s="75"/>
      <c r="B898" s="75"/>
      <c r="C898" s="75"/>
      <c r="D898" s="75"/>
      <c r="E898" s="75"/>
    </row>
    <row r="899" spans="1:5" ht="16.2" thickBot="1" x14ac:dyDescent="0.35">
      <c r="A899" s="75"/>
      <c r="B899" s="75"/>
      <c r="C899" s="75"/>
      <c r="D899" s="75"/>
      <c r="E899" s="75"/>
    </row>
    <row r="900" spans="1:5" ht="16.2" thickBot="1" x14ac:dyDescent="0.35">
      <c r="A900" s="75"/>
      <c r="B900" s="75"/>
      <c r="C900" s="75"/>
      <c r="D900" s="75"/>
      <c r="E900" s="75"/>
    </row>
    <row r="901" spans="1:5" ht="16.2" thickBot="1" x14ac:dyDescent="0.35">
      <c r="A901" s="75"/>
      <c r="B901" s="75"/>
      <c r="C901" s="75"/>
      <c r="D901" s="75"/>
      <c r="E901" s="75"/>
    </row>
    <row r="902" spans="1:5" ht="16.2" thickBot="1" x14ac:dyDescent="0.35">
      <c r="A902" s="75"/>
      <c r="B902" s="75"/>
      <c r="C902" s="75"/>
      <c r="D902" s="75"/>
      <c r="E902" s="75"/>
    </row>
    <row r="903" spans="1:5" ht="16.2" thickBot="1" x14ac:dyDescent="0.35">
      <c r="A903" s="75"/>
      <c r="B903" s="75"/>
      <c r="C903" s="75"/>
      <c r="D903" s="75"/>
      <c r="E903" s="75"/>
    </row>
    <row r="904" spans="1:5" ht="16.2" thickBot="1" x14ac:dyDescent="0.35">
      <c r="A904" s="75"/>
      <c r="B904" s="75"/>
      <c r="C904" s="75"/>
      <c r="D904" s="75"/>
      <c r="E904" s="75"/>
    </row>
    <row r="905" spans="1:5" ht="16.2" thickBot="1" x14ac:dyDescent="0.35">
      <c r="A905" s="75"/>
      <c r="B905" s="75"/>
      <c r="C905" s="75"/>
      <c r="D905" s="75"/>
      <c r="E905" s="75"/>
    </row>
    <row r="906" spans="1:5" ht="16.2" thickBot="1" x14ac:dyDescent="0.35">
      <c r="A906" s="75"/>
      <c r="B906" s="75"/>
      <c r="C906" s="75"/>
      <c r="D906" s="75"/>
      <c r="E906" s="75"/>
    </row>
    <row r="907" spans="1:5" ht="16.2" thickBot="1" x14ac:dyDescent="0.35">
      <c r="A907" s="75"/>
      <c r="B907" s="75"/>
      <c r="C907" s="75"/>
      <c r="D907" s="75"/>
      <c r="E907" s="75"/>
    </row>
    <row r="908" spans="1:5" ht="16.2" thickBot="1" x14ac:dyDescent="0.35">
      <c r="A908" s="75"/>
      <c r="B908" s="75"/>
      <c r="C908" s="75"/>
      <c r="D908" s="75"/>
      <c r="E908" s="75"/>
    </row>
    <row r="909" spans="1:5" ht="16.2" thickBot="1" x14ac:dyDescent="0.35">
      <c r="A909" s="75"/>
      <c r="B909" s="75"/>
      <c r="C909" s="75"/>
      <c r="D909" s="75"/>
      <c r="E909" s="75"/>
    </row>
    <row r="910" spans="1:5" ht="16.2" thickBot="1" x14ac:dyDescent="0.35">
      <c r="A910" s="75"/>
      <c r="B910" s="75"/>
      <c r="C910" s="75"/>
      <c r="D910" s="75"/>
      <c r="E910" s="75"/>
    </row>
    <row r="911" spans="1:5" ht="16.2" thickBot="1" x14ac:dyDescent="0.35">
      <c r="A911" s="75"/>
      <c r="B911" s="75"/>
      <c r="C911" s="75"/>
      <c r="D911" s="75"/>
      <c r="E911" s="75"/>
    </row>
    <row r="912" spans="1:5" ht="16.2" thickBot="1" x14ac:dyDescent="0.35">
      <c r="A912" s="75"/>
      <c r="B912" s="75"/>
      <c r="C912" s="75"/>
      <c r="D912" s="75"/>
      <c r="E912" s="75"/>
    </row>
    <row r="913" spans="1:5" ht="16.2" thickBot="1" x14ac:dyDescent="0.35">
      <c r="A913" s="75"/>
      <c r="B913" s="75"/>
      <c r="C913" s="75"/>
      <c r="D913" s="75"/>
      <c r="E913" s="75"/>
    </row>
    <row r="914" spans="1:5" ht="16.2" thickBot="1" x14ac:dyDescent="0.35">
      <c r="A914" s="75"/>
      <c r="B914" s="75"/>
      <c r="C914" s="75"/>
      <c r="D914" s="75"/>
      <c r="E914" s="75"/>
    </row>
    <row r="915" spans="1:5" ht="16.2" thickBot="1" x14ac:dyDescent="0.35">
      <c r="A915" s="75"/>
      <c r="B915" s="75"/>
      <c r="C915" s="75"/>
      <c r="D915" s="75"/>
      <c r="E915" s="75"/>
    </row>
    <row r="916" spans="1:5" ht="16.2" thickBot="1" x14ac:dyDescent="0.35">
      <c r="A916" s="75"/>
      <c r="B916" s="75"/>
      <c r="C916" s="75"/>
      <c r="D916" s="75"/>
      <c r="E916" s="75"/>
    </row>
    <row r="917" spans="1:5" ht="16.2" thickBot="1" x14ac:dyDescent="0.35">
      <c r="A917" s="75"/>
      <c r="B917" s="75"/>
      <c r="C917" s="75"/>
      <c r="D917" s="75"/>
      <c r="E917" s="75"/>
    </row>
    <row r="918" spans="1:5" ht="16.2" thickBot="1" x14ac:dyDescent="0.35">
      <c r="A918" s="75"/>
      <c r="B918" s="75"/>
      <c r="C918" s="75"/>
      <c r="D918" s="75"/>
      <c r="E918" s="75"/>
    </row>
    <row r="919" spans="1:5" ht="16.2" thickBot="1" x14ac:dyDescent="0.35">
      <c r="A919" s="75"/>
      <c r="B919" s="75"/>
      <c r="C919" s="75"/>
      <c r="D919" s="75"/>
      <c r="E919" s="75"/>
    </row>
    <row r="920" spans="1:5" ht="16.2" thickBot="1" x14ac:dyDescent="0.35">
      <c r="A920" s="75"/>
      <c r="B920" s="75"/>
      <c r="C920" s="75"/>
      <c r="D920" s="75"/>
      <c r="E920" s="75"/>
    </row>
    <row r="921" spans="1:5" ht="16.2" thickBot="1" x14ac:dyDescent="0.35">
      <c r="A921" s="75"/>
      <c r="B921" s="75"/>
      <c r="C921" s="75"/>
      <c r="D921" s="75"/>
      <c r="E921" s="75"/>
    </row>
    <row r="922" spans="1:5" ht="16.2" thickBot="1" x14ac:dyDescent="0.35">
      <c r="A922" s="75"/>
      <c r="B922" s="75"/>
      <c r="C922" s="75"/>
      <c r="D922" s="75"/>
      <c r="E922" s="75"/>
    </row>
    <row r="923" spans="1:5" ht="16.2" thickBot="1" x14ac:dyDescent="0.35">
      <c r="A923" s="75"/>
      <c r="B923" s="75"/>
      <c r="C923" s="75"/>
      <c r="D923" s="75"/>
      <c r="E923" s="75"/>
    </row>
    <row r="924" spans="1:5" ht="16.2" thickBot="1" x14ac:dyDescent="0.35">
      <c r="A924" s="75"/>
      <c r="B924" s="75"/>
      <c r="C924" s="75"/>
      <c r="D924" s="75"/>
      <c r="E924" s="75"/>
    </row>
    <row r="925" spans="1:5" ht="16.2" thickBot="1" x14ac:dyDescent="0.35">
      <c r="A925" s="75"/>
      <c r="B925" s="75"/>
      <c r="C925" s="75"/>
      <c r="D925" s="75"/>
      <c r="E925" s="75"/>
    </row>
    <row r="926" spans="1:5" ht="16.2" thickBot="1" x14ac:dyDescent="0.35">
      <c r="A926" s="75"/>
      <c r="B926" s="75"/>
      <c r="C926" s="75"/>
      <c r="D926" s="75"/>
      <c r="E926" s="75"/>
    </row>
    <row r="927" spans="1:5" ht="16.2" thickBot="1" x14ac:dyDescent="0.35">
      <c r="A927" s="75"/>
      <c r="B927" s="75"/>
      <c r="C927" s="75"/>
      <c r="D927" s="75"/>
      <c r="E927" s="75"/>
    </row>
    <row r="928" spans="1:5" ht="16.2" thickBot="1" x14ac:dyDescent="0.35">
      <c r="A928" s="75"/>
      <c r="B928" s="75"/>
      <c r="C928" s="75"/>
      <c r="D928" s="75"/>
      <c r="E928" s="75"/>
    </row>
    <row r="929" spans="1:5" ht="16.2" thickBot="1" x14ac:dyDescent="0.35">
      <c r="A929" s="75"/>
      <c r="B929" s="75"/>
      <c r="C929" s="75"/>
      <c r="D929" s="75"/>
      <c r="E929" s="75"/>
    </row>
    <row r="930" spans="1:5" ht="16.2" thickBot="1" x14ac:dyDescent="0.35">
      <c r="A930" s="75"/>
      <c r="B930" s="75"/>
      <c r="C930" s="75"/>
      <c r="D930" s="75"/>
      <c r="E930" s="75"/>
    </row>
    <row r="931" spans="1:5" ht="16.2" thickBot="1" x14ac:dyDescent="0.35">
      <c r="A931" s="75"/>
      <c r="B931" s="75"/>
      <c r="C931" s="75"/>
      <c r="D931" s="75"/>
      <c r="E931" s="75"/>
    </row>
    <row r="932" spans="1:5" ht="16.2" thickBot="1" x14ac:dyDescent="0.35">
      <c r="A932" s="75"/>
      <c r="B932" s="75"/>
      <c r="C932" s="75"/>
      <c r="D932" s="75"/>
      <c r="E932" s="75"/>
    </row>
    <row r="933" spans="1:5" ht="16.2" thickBot="1" x14ac:dyDescent="0.35">
      <c r="A933" s="75"/>
      <c r="B933" s="75"/>
      <c r="C933" s="75"/>
      <c r="D933" s="75"/>
      <c r="E933" s="75"/>
    </row>
    <row r="934" spans="1:5" ht="16.2" thickBot="1" x14ac:dyDescent="0.35">
      <c r="A934" s="75"/>
      <c r="B934" s="75"/>
      <c r="C934" s="75"/>
      <c r="D934" s="75"/>
      <c r="E934" s="75"/>
    </row>
    <row r="935" spans="1:5" ht="16.2" thickBot="1" x14ac:dyDescent="0.35">
      <c r="A935" s="75"/>
      <c r="B935" s="75"/>
      <c r="C935" s="75"/>
      <c r="D935" s="75"/>
      <c r="E935" s="75"/>
    </row>
    <row r="936" spans="1:5" ht="16.2" thickBot="1" x14ac:dyDescent="0.35">
      <c r="A936" s="75"/>
      <c r="B936" s="75"/>
      <c r="C936" s="75"/>
      <c r="D936" s="75"/>
      <c r="E936" s="75"/>
    </row>
    <row r="937" spans="1:5" ht="16.2" thickBot="1" x14ac:dyDescent="0.35">
      <c r="A937" s="75"/>
      <c r="B937" s="75"/>
      <c r="C937" s="75"/>
      <c r="D937" s="75"/>
      <c r="E937" s="75"/>
    </row>
    <row r="938" spans="1:5" ht="16.2" thickBot="1" x14ac:dyDescent="0.35">
      <c r="A938" s="75"/>
      <c r="B938" s="75"/>
      <c r="C938" s="75"/>
      <c r="D938" s="75"/>
      <c r="E938" s="75"/>
    </row>
    <row r="939" spans="1:5" ht="16.2" thickBot="1" x14ac:dyDescent="0.35">
      <c r="A939" s="75"/>
      <c r="B939" s="75"/>
      <c r="C939" s="75"/>
      <c r="D939" s="75"/>
      <c r="E939" s="75"/>
    </row>
    <row r="940" spans="1:5" ht="16.2" thickBot="1" x14ac:dyDescent="0.35">
      <c r="A940" s="75"/>
      <c r="B940" s="75"/>
      <c r="C940" s="75"/>
      <c r="D940" s="75"/>
      <c r="E940" s="75"/>
    </row>
    <row r="941" spans="1:5" ht="16.2" thickBot="1" x14ac:dyDescent="0.35">
      <c r="A941" s="75"/>
      <c r="B941" s="75"/>
      <c r="C941" s="75"/>
      <c r="D941" s="75"/>
      <c r="E941" s="75"/>
    </row>
    <row r="942" spans="1:5" ht="16.2" thickBot="1" x14ac:dyDescent="0.35">
      <c r="A942" s="75"/>
      <c r="B942" s="75"/>
      <c r="C942" s="75"/>
      <c r="D942" s="75"/>
      <c r="E942" s="75"/>
    </row>
    <row r="943" spans="1:5" ht="16.2" thickBot="1" x14ac:dyDescent="0.35">
      <c r="A943" s="75"/>
      <c r="B943" s="75"/>
      <c r="C943" s="75"/>
      <c r="D943" s="75"/>
      <c r="E943" s="75"/>
    </row>
    <row r="944" spans="1:5" ht="16.2" thickBot="1" x14ac:dyDescent="0.35">
      <c r="A944" s="75"/>
      <c r="B944" s="75"/>
      <c r="C944" s="75"/>
      <c r="D944" s="75"/>
      <c r="E944" s="75"/>
    </row>
    <row r="945" spans="1:5" ht="16.2" thickBot="1" x14ac:dyDescent="0.35">
      <c r="A945" s="75"/>
      <c r="B945" s="75"/>
      <c r="C945" s="75"/>
      <c r="D945" s="75"/>
      <c r="E945" s="75"/>
    </row>
    <row r="946" spans="1:5" ht="16.2" thickBot="1" x14ac:dyDescent="0.35">
      <c r="A946" s="75"/>
      <c r="B946" s="75"/>
      <c r="C946" s="75"/>
      <c r="D946" s="75"/>
      <c r="E946" s="75"/>
    </row>
    <row r="947" spans="1:5" ht="16.2" thickBot="1" x14ac:dyDescent="0.35">
      <c r="A947" s="75"/>
      <c r="B947" s="75"/>
      <c r="C947" s="75"/>
      <c r="D947" s="75"/>
      <c r="E947" s="75"/>
    </row>
    <row r="948" spans="1:5" ht="16.2" thickBot="1" x14ac:dyDescent="0.35">
      <c r="A948" s="75"/>
      <c r="B948" s="75"/>
      <c r="C948" s="75"/>
      <c r="D948" s="75"/>
      <c r="E948" s="75"/>
    </row>
    <row r="949" spans="1:5" ht="16.2" thickBot="1" x14ac:dyDescent="0.35">
      <c r="A949" s="75"/>
      <c r="B949" s="75"/>
      <c r="C949" s="75"/>
      <c r="D949" s="75"/>
      <c r="E949" s="75"/>
    </row>
    <row r="950" spans="1:5" ht="16.2" thickBot="1" x14ac:dyDescent="0.35">
      <c r="A950" s="75"/>
      <c r="B950" s="75"/>
      <c r="C950" s="75"/>
      <c r="D950" s="75"/>
      <c r="E950" s="75"/>
    </row>
    <row r="951" spans="1:5" ht="16.2" thickBot="1" x14ac:dyDescent="0.35">
      <c r="A951" s="75"/>
      <c r="B951" s="75"/>
      <c r="C951" s="75"/>
      <c r="D951" s="75"/>
      <c r="E951" s="75"/>
    </row>
    <row r="952" spans="1:5" ht="16.2" thickBot="1" x14ac:dyDescent="0.35">
      <c r="A952" s="75"/>
      <c r="B952" s="75"/>
      <c r="C952" s="75"/>
      <c r="D952" s="75"/>
      <c r="E952" s="75"/>
    </row>
    <row r="953" spans="1:5" ht="16.2" thickBot="1" x14ac:dyDescent="0.35">
      <c r="A953" s="75"/>
      <c r="B953" s="75"/>
      <c r="C953" s="75"/>
      <c r="D953" s="75"/>
      <c r="E953" s="75"/>
    </row>
    <row r="954" spans="1:5" ht="16.2" thickBot="1" x14ac:dyDescent="0.35">
      <c r="A954" s="75"/>
      <c r="B954" s="75"/>
      <c r="C954" s="75"/>
      <c r="D954" s="75"/>
      <c r="E954" s="75"/>
    </row>
    <row r="955" spans="1:5" ht="16.2" thickBot="1" x14ac:dyDescent="0.35">
      <c r="A955" s="75"/>
      <c r="B955" s="75"/>
      <c r="C955" s="75"/>
      <c r="D955" s="75"/>
      <c r="E955" s="75"/>
    </row>
    <row r="956" spans="1:5" ht="16.2" thickBot="1" x14ac:dyDescent="0.35">
      <c r="A956" s="75"/>
      <c r="B956" s="75"/>
      <c r="C956" s="75"/>
      <c r="D956" s="75"/>
      <c r="E956" s="75"/>
    </row>
    <row r="957" spans="1:5" ht="16.2" thickBot="1" x14ac:dyDescent="0.35">
      <c r="A957" s="75"/>
      <c r="B957" s="75"/>
      <c r="C957" s="75"/>
      <c r="D957" s="75"/>
      <c r="E957" s="75"/>
    </row>
    <row r="958" spans="1:5" ht="16.2" thickBot="1" x14ac:dyDescent="0.35">
      <c r="A958" s="75"/>
      <c r="B958" s="75"/>
      <c r="C958" s="75"/>
      <c r="D958" s="75"/>
      <c r="E958" s="75"/>
    </row>
    <row r="959" spans="1:5" ht="16.2" thickBot="1" x14ac:dyDescent="0.35">
      <c r="A959" s="75"/>
      <c r="B959" s="75"/>
      <c r="C959" s="75"/>
      <c r="D959" s="75"/>
      <c r="E959" s="75"/>
    </row>
    <row r="960" spans="1:5" ht="16.2" thickBot="1" x14ac:dyDescent="0.35">
      <c r="A960" s="75"/>
      <c r="B960" s="75"/>
      <c r="C960" s="75"/>
      <c r="D960" s="75"/>
      <c r="E960" s="75"/>
    </row>
    <row r="961" spans="1:5" ht="16.2" thickBot="1" x14ac:dyDescent="0.35">
      <c r="A961" s="75"/>
      <c r="B961" s="75"/>
      <c r="C961" s="75"/>
      <c r="D961" s="75"/>
      <c r="E961" s="75"/>
    </row>
    <row r="962" spans="1:5" ht="16.2" thickBot="1" x14ac:dyDescent="0.35">
      <c r="A962" s="75"/>
      <c r="B962" s="75"/>
      <c r="C962" s="75"/>
      <c r="D962" s="75"/>
      <c r="E962" s="75"/>
    </row>
    <row r="963" spans="1:5" ht="16.2" thickBot="1" x14ac:dyDescent="0.35">
      <c r="A963" s="75"/>
      <c r="B963" s="75"/>
      <c r="C963" s="75"/>
      <c r="D963" s="75"/>
      <c r="E963" s="75"/>
    </row>
    <row r="964" spans="1:5" ht="16.2" thickBot="1" x14ac:dyDescent="0.35">
      <c r="A964" s="75"/>
      <c r="B964" s="75"/>
      <c r="C964" s="75"/>
      <c r="D964" s="75"/>
      <c r="E964" s="75"/>
    </row>
    <row r="965" spans="1:5" ht="16.2" thickBot="1" x14ac:dyDescent="0.35">
      <c r="A965" s="75"/>
      <c r="B965" s="75"/>
      <c r="C965" s="75"/>
      <c r="D965" s="75"/>
      <c r="E965" s="75"/>
    </row>
    <row r="966" spans="1:5" ht="16.2" thickBot="1" x14ac:dyDescent="0.35">
      <c r="A966" s="75"/>
      <c r="B966" s="75"/>
      <c r="C966" s="75"/>
      <c r="D966" s="75"/>
      <c r="E966" s="75"/>
    </row>
    <row r="967" spans="1:5" ht="16.2" thickBot="1" x14ac:dyDescent="0.35">
      <c r="A967" s="75"/>
      <c r="B967" s="75"/>
      <c r="C967" s="75"/>
      <c r="D967" s="75"/>
      <c r="E967" s="75"/>
    </row>
    <row r="968" spans="1:5" ht="16.2" thickBot="1" x14ac:dyDescent="0.35">
      <c r="A968" s="75"/>
      <c r="B968" s="75"/>
      <c r="C968" s="75"/>
      <c r="D968" s="75"/>
      <c r="E968" s="75"/>
    </row>
    <row r="969" spans="1:5" ht="16.2" thickBot="1" x14ac:dyDescent="0.35">
      <c r="A969" s="75"/>
      <c r="B969" s="75"/>
      <c r="C969" s="75"/>
      <c r="D969" s="75"/>
      <c r="E969" s="75"/>
    </row>
    <row r="970" spans="1:5" ht="16.2" thickBot="1" x14ac:dyDescent="0.35">
      <c r="A970" s="75"/>
      <c r="B970" s="75"/>
      <c r="C970" s="75"/>
      <c r="D970" s="75"/>
      <c r="E970" s="75"/>
    </row>
    <row r="971" spans="1:5" ht="16.2" thickBot="1" x14ac:dyDescent="0.35">
      <c r="A971" s="75"/>
      <c r="B971" s="75"/>
      <c r="C971" s="75"/>
      <c r="D971" s="75"/>
      <c r="E971" s="75"/>
    </row>
    <row r="972" spans="1:5" ht="16.2" thickBot="1" x14ac:dyDescent="0.35">
      <c r="A972" s="75"/>
      <c r="B972" s="75"/>
      <c r="C972" s="75"/>
      <c r="D972" s="75"/>
      <c r="E972" s="75"/>
    </row>
    <row r="973" spans="1:5" ht="16.2" thickBot="1" x14ac:dyDescent="0.35">
      <c r="A973" s="75"/>
      <c r="B973" s="75"/>
      <c r="C973" s="75"/>
      <c r="D973" s="75"/>
      <c r="E973" s="75"/>
    </row>
    <row r="974" spans="1:5" ht="16.2" thickBot="1" x14ac:dyDescent="0.35">
      <c r="A974" s="75"/>
      <c r="B974" s="75"/>
      <c r="C974" s="75"/>
      <c r="D974" s="75"/>
      <c r="E974" s="75"/>
    </row>
    <row r="975" spans="1:5" ht="16.2" thickBot="1" x14ac:dyDescent="0.35">
      <c r="A975" s="75"/>
      <c r="B975" s="75"/>
      <c r="C975" s="75"/>
      <c r="D975" s="75"/>
      <c r="E975" s="75"/>
    </row>
    <row r="976" spans="1:5" ht="16.2" thickBot="1" x14ac:dyDescent="0.35">
      <c r="A976" s="75"/>
      <c r="B976" s="75"/>
      <c r="C976" s="75"/>
      <c r="D976" s="75"/>
      <c r="E976" s="75"/>
    </row>
    <row r="977" spans="1:5" ht="16.2" thickBot="1" x14ac:dyDescent="0.35">
      <c r="A977" s="75"/>
      <c r="B977" s="75"/>
      <c r="C977" s="75"/>
      <c r="D977" s="75"/>
      <c r="E977" s="75"/>
    </row>
    <row r="978" spans="1:5" ht="16.2" thickBot="1" x14ac:dyDescent="0.35">
      <c r="A978" s="75"/>
      <c r="B978" s="75"/>
      <c r="C978" s="75"/>
      <c r="D978" s="75"/>
      <c r="E978" s="75"/>
    </row>
    <row r="979" spans="1:5" ht="16.2" thickBot="1" x14ac:dyDescent="0.35">
      <c r="A979" s="75"/>
      <c r="B979" s="75"/>
      <c r="C979" s="75"/>
      <c r="D979" s="75"/>
      <c r="E979" s="75"/>
    </row>
    <row r="980" spans="1:5" ht="16.2" thickBot="1" x14ac:dyDescent="0.35">
      <c r="A980" s="75"/>
      <c r="B980" s="75"/>
      <c r="C980" s="75"/>
      <c r="D980" s="75"/>
      <c r="E980" s="75"/>
    </row>
    <row r="981" spans="1:5" ht="16.2" thickBot="1" x14ac:dyDescent="0.35">
      <c r="A981" s="75"/>
      <c r="B981" s="75"/>
      <c r="C981" s="75"/>
      <c r="D981" s="75"/>
      <c r="E981" s="75"/>
    </row>
    <row r="982" spans="1:5" ht="16.2" thickBot="1" x14ac:dyDescent="0.35">
      <c r="A982" s="75"/>
      <c r="B982" s="75"/>
      <c r="C982" s="75"/>
      <c r="D982" s="75"/>
      <c r="E982" s="75"/>
    </row>
    <row r="983" spans="1:5" ht="16.2" thickBot="1" x14ac:dyDescent="0.35">
      <c r="A983" s="75"/>
      <c r="B983" s="75"/>
      <c r="C983" s="75"/>
      <c r="D983" s="75"/>
      <c r="E983" s="75"/>
    </row>
    <row r="984" spans="1:5" ht="16.2" thickBot="1" x14ac:dyDescent="0.35">
      <c r="A984" s="75"/>
      <c r="B984" s="75"/>
      <c r="C984" s="75"/>
      <c r="D984" s="75"/>
      <c r="E984" s="75"/>
    </row>
    <row r="985" spans="1:5" ht="16.2" thickBot="1" x14ac:dyDescent="0.35">
      <c r="A985" s="75"/>
      <c r="B985" s="75"/>
      <c r="C985" s="75"/>
      <c r="D985" s="75"/>
      <c r="E985" s="75"/>
    </row>
    <row r="986" spans="1:5" ht="16.2" thickBot="1" x14ac:dyDescent="0.35">
      <c r="A986" s="75"/>
      <c r="B986" s="75"/>
      <c r="C986" s="75"/>
      <c r="D986" s="75"/>
      <c r="E986" s="75"/>
    </row>
    <row r="987" spans="1:5" ht="16.2" thickBot="1" x14ac:dyDescent="0.35">
      <c r="A987" s="75"/>
      <c r="B987" s="75"/>
      <c r="C987" s="75"/>
      <c r="D987" s="75"/>
      <c r="E987" s="75"/>
    </row>
    <row r="988" spans="1:5" ht="16.2" thickBot="1" x14ac:dyDescent="0.35">
      <c r="A988" s="75"/>
      <c r="B988" s="75"/>
      <c r="C988" s="75"/>
      <c r="D988" s="75"/>
      <c r="E988" s="75"/>
    </row>
    <row r="989" spans="1:5" ht="16.2" thickBot="1" x14ac:dyDescent="0.35">
      <c r="A989" s="75"/>
      <c r="B989" s="75"/>
      <c r="C989" s="75"/>
      <c r="D989" s="75"/>
      <c r="E989" s="75"/>
    </row>
    <row r="990" spans="1:5" ht="16.2" thickBot="1" x14ac:dyDescent="0.35">
      <c r="A990" s="75"/>
      <c r="B990" s="75"/>
      <c r="C990" s="75"/>
      <c r="D990" s="75"/>
      <c r="E990" s="75"/>
    </row>
    <row r="991" spans="1:5" ht="16.2" thickBot="1" x14ac:dyDescent="0.35">
      <c r="A991" s="75"/>
      <c r="B991" s="75"/>
      <c r="C991" s="75"/>
      <c r="D991" s="75"/>
      <c r="E991" s="75"/>
    </row>
    <row r="992" spans="1:5" ht="16.2" thickBot="1" x14ac:dyDescent="0.35">
      <c r="A992" s="75"/>
      <c r="B992" s="75"/>
      <c r="C992" s="75"/>
      <c r="D992" s="75"/>
      <c r="E992" s="75"/>
    </row>
    <row r="993" spans="1:5" ht="16.2" thickBot="1" x14ac:dyDescent="0.35">
      <c r="A993" s="75"/>
      <c r="B993" s="75"/>
      <c r="C993" s="75"/>
      <c r="D993" s="75"/>
      <c r="E993" s="75"/>
    </row>
    <row r="994" spans="1:5" ht="16.2" thickBot="1" x14ac:dyDescent="0.35">
      <c r="A994" s="75"/>
      <c r="B994" s="75"/>
      <c r="C994" s="75"/>
      <c r="D994" s="75"/>
      <c r="E994" s="75"/>
    </row>
    <row r="995" spans="1:5" ht="16.2" thickBot="1" x14ac:dyDescent="0.35">
      <c r="A995" s="75"/>
      <c r="B995" s="75"/>
      <c r="C995" s="75"/>
      <c r="D995" s="75"/>
      <c r="E995" s="75"/>
    </row>
    <row r="996" spans="1:5" ht="16.2" thickBot="1" x14ac:dyDescent="0.35">
      <c r="A996" s="75"/>
      <c r="B996" s="75"/>
      <c r="C996" s="75"/>
      <c r="D996" s="75"/>
      <c r="E996" s="75"/>
    </row>
    <row r="997" spans="1:5" ht="16.2" thickBot="1" x14ac:dyDescent="0.35">
      <c r="A997" s="75"/>
      <c r="B997" s="75"/>
      <c r="C997" s="75"/>
      <c r="D997" s="75"/>
      <c r="E997" s="75"/>
    </row>
    <row r="998" spans="1:5" ht="16.2" thickBot="1" x14ac:dyDescent="0.35">
      <c r="A998" s="75"/>
      <c r="B998" s="75"/>
      <c r="C998" s="75"/>
      <c r="D998" s="75"/>
      <c r="E998" s="75"/>
    </row>
    <row r="999" spans="1:5" ht="16.2" thickBot="1" x14ac:dyDescent="0.35">
      <c r="A999" s="75"/>
      <c r="B999" s="75"/>
      <c r="C999" s="75"/>
      <c r="D999" s="75"/>
      <c r="E999" s="75"/>
    </row>
    <row r="1000" spans="1:5" ht="16.2" thickBot="1" x14ac:dyDescent="0.35">
      <c r="A1000" s="75"/>
      <c r="B1000" s="75"/>
      <c r="C1000" s="75"/>
      <c r="D1000" s="75"/>
      <c r="E1000" s="7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41</vt:i4>
      </vt:variant>
    </vt:vector>
  </HeadingPairs>
  <TitlesOfParts>
    <vt:vector size="50" baseType="lpstr">
      <vt:lpstr>Inputs and Calculations</vt:lpstr>
      <vt:lpstr>Sheet5</vt:lpstr>
      <vt:lpstr>Machines overview</vt:lpstr>
      <vt:lpstr>Main</vt:lpstr>
      <vt:lpstr>Material Specifications</vt:lpstr>
      <vt:lpstr>Graph</vt:lpstr>
      <vt:lpstr>Glossary</vt:lpstr>
      <vt:lpstr>Input Parameters</vt:lpstr>
      <vt:lpstr>Figure 4 Modular Configuration</vt:lpstr>
      <vt:lpstr>ABS</vt:lpstr>
      <vt:lpstr>Accura_Xtreme</vt:lpstr>
      <vt:lpstr>Alumide</vt:lpstr>
      <vt:lpstr>Casting_Resin</vt:lpstr>
      <vt:lpstr>Clear_Resin</vt:lpstr>
      <vt:lpstr>Dental_Model_Resin</vt:lpstr>
      <vt:lpstr>DLP</vt:lpstr>
      <vt:lpstr>FDM</vt:lpstr>
      <vt:lpstr>Metal</vt:lpstr>
      <vt:lpstr>mt_1</vt:lpstr>
      <vt:lpstr>mt_10</vt:lpstr>
      <vt:lpstr>mt_11</vt:lpstr>
      <vt:lpstr>mt_12</vt:lpstr>
      <vt:lpstr>mt_2</vt:lpstr>
      <vt:lpstr>mt_3</vt:lpstr>
      <vt:lpstr>mt_4</vt:lpstr>
      <vt:lpstr>mt_5</vt:lpstr>
      <vt:lpstr>mt_6</vt:lpstr>
      <vt:lpstr>mt_7</vt:lpstr>
      <vt:lpstr>mt_8</vt:lpstr>
      <vt:lpstr>mt_9</vt:lpstr>
      <vt:lpstr>PA_12</vt:lpstr>
      <vt:lpstr>PA_2200</vt:lpstr>
      <vt:lpstr>Plastic</vt:lpstr>
      <vt:lpstr>Problack_10</vt:lpstr>
      <vt:lpstr>Resin</vt:lpstr>
      <vt:lpstr>SLA</vt:lpstr>
      <vt:lpstr>SLM</vt:lpstr>
      <vt:lpstr>SLS</vt:lpstr>
      <vt:lpstr>SSL_316</vt:lpstr>
      <vt:lpstr>tbl_1</vt:lpstr>
      <vt:lpstr>tbl_2</vt:lpstr>
      <vt:lpstr>tbl_3</vt:lpstr>
      <vt:lpstr>tbl_4</vt:lpstr>
      <vt:lpstr>tbl_5</vt:lpstr>
      <vt:lpstr>tbl_6</vt:lpstr>
      <vt:lpstr>tbl_7</vt:lpstr>
      <vt:lpstr>tbl_8</vt:lpstr>
      <vt:lpstr>tbl_9</vt:lpstr>
      <vt:lpstr>Ti6Al4V</vt:lpstr>
      <vt:lpstr>Ultem</vt:lpstr>
    </vt:vector>
  </TitlesOfParts>
  <Company>MIT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Pattinson</dc:creator>
  <cp:lastModifiedBy>Sinan Beysimov Mustafov</cp:lastModifiedBy>
  <dcterms:created xsi:type="dcterms:W3CDTF">2017-07-27T23:01:28Z</dcterms:created>
  <dcterms:modified xsi:type="dcterms:W3CDTF">2024-10-28T18:14:16Z</dcterms:modified>
</cp:coreProperties>
</file>