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caceres/Downloads/"/>
    </mc:Choice>
  </mc:AlternateContent>
  <xr:revisionPtr revIDLastSave="0" documentId="8_{3304C9FB-9751-D344-A0B7-30A705893246}" xr6:coauthVersionLast="37" xr6:coauthVersionMax="37" xr10:uidLastSave="{00000000-0000-0000-0000-000000000000}"/>
  <bookViews>
    <workbookView xWindow="1360" yWindow="2400" windowWidth="19420" windowHeight="10420" xr2:uid="{698E1ACD-9EB9-4149-B86B-5726BBFF6A88}"/>
  </bookViews>
  <sheets>
    <sheet name="Simulador" sheetId="1" r:id="rId1"/>
    <sheet name="Hoja 1" sheetId="3" state="hidden" r:id="rId2"/>
    <sheet name="Hoja 2" sheetId="4" state="hidden" r:id="rId3"/>
  </sheets>
  <definedNames>
    <definedName name="_xlnm._FilterDatabase" localSheetId="1" hidden="1">'Hoja 1'!#REF!</definedName>
    <definedName name="_xlnm._FilterDatabase" localSheetId="2" hidden="1">'Hoja 2'!$P$1:$P$21</definedName>
    <definedName name="_xlnm.Print_Area" localSheetId="0">Simulador!$A$1:$K$100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H7" i="1"/>
  <c r="L17" i="1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7" i="1" s="1"/>
  <c r="N9" i="1" s="1"/>
  <c r="N2" i="4"/>
  <c r="N3" i="4" s="1"/>
  <c r="N4" i="4" s="1"/>
  <c r="J38" i="4"/>
  <c r="J37" i="4"/>
  <c r="J36" i="4"/>
  <c r="J35" i="4"/>
  <c r="J34" i="4"/>
  <c r="J33" i="4"/>
  <c r="J32" i="4"/>
  <c r="J31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33" i="4"/>
  <c r="J129" i="4"/>
  <c r="J125" i="4"/>
  <c r="J117" i="4"/>
  <c r="J93" i="4"/>
  <c r="J91" i="4"/>
  <c r="J86" i="4"/>
  <c r="J83" i="4"/>
  <c r="J75" i="4"/>
  <c r="J69" i="4"/>
  <c r="J52" i="4"/>
  <c r="J50" i="4"/>
  <c r="I30" i="4"/>
  <c r="H20" i="4"/>
  <c r="H18" i="4"/>
  <c r="H6" i="4"/>
  <c r="H2" i="4"/>
  <c r="H11" i="4" l="1"/>
  <c r="H51" i="4"/>
  <c r="I3" i="4"/>
  <c r="I7" i="4"/>
  <c r="I11" i="4"/>
  <c r="I15" i="4"/>
  <c r="I19" i="4"/>
  <c r="I23" i="4"/>
  <c r="I27" i="4"/>
  <c r="I31" i="4"/>
  <c r="I35" i="4"/>
  <c r="I43" i="4"/>
  <c r="I47" i="4"/>
  <c r="I51" i="4"/>
  <c r="I55" i="4"/>
  <c r="I59" i="4"/>
  <c r="I103" i="4"/>
  <c r="I115" i="4"/>
  <c r="J39" i="4"/>
  <c r="J43" i="4"/>
  <c r="J47" i="4"/>
  <c r="J51" i="4"/>
  <c r="J55" i="4"/>
  <c r="J59" i="4"/>
  <c r="J63" i="4"/>
  <c r="J67" i="4"/>
  <c r="J71" i="4"/>
  <c r="J87" i="4"/>
  <c r="J95" i="4"/>
  <c r="J99" i="4"/>
  <c r="J103" i="4"/>
  <c r="J107" i="4"/>
  <c r="J111" i="4"/>
  <c r="J115" i="4"/>
  <c r="J119" i="4"/>
  <c r="J123" i="4"/>
  <c r="J127" i="4"/>
  <c r="J131" i="4"/>
  <c r="I4" i="4"/>
  <c r="I8" i="4"/>
  <c r="I12" i="4"/>
  <c r="I16" i="4"/>
  <c r="I20" i="4"/>
  <c r="I24" i="4"/>
  <c r="I28" i="4"/>
  <c r="I32" i="4"/>
  <c r="I36" i="4"/>
  <c r="I44" i="4"/>
  <c r="I64" i="4"/>
  <c r="I88" i="4"/>
  <c r="I108" i="4"/>
  <c r="I112" i="4"/>
  <c r="J40" i="4"/>
  <c r="J44" i="4"/>
  <c r="J48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4" i="4"/>
  <c r="J128" i="4"/>
  <c r="J132" i="4"/>
  <c r="I5" i="4"/>
  <c r="I9" i="4"/>
  <c r="I13" i="4"/>
  <c r="I17" i="4"/>
  <c r="I21" i="4"/>
  <c r="I25" i="4"/>
  <c r="I29" i="4"/>
  <c r="I33" i="4"/>
  <c r="I37" i="4"/>
  <c r="I45" i="4"/>
  <c r="I49" i="4"/>
  <c r="I53" i="4"/>
  <c r="I57" i="4"/>
  <c r="I61" i="4"/>
  <c r="I69" i="4"/>
  <c r="I77" i="4"/>
  <c r="I113" i="4"/>
  <c r="J41" i="4"/>
  <c r="J45" i="4"/>
  <c r="J49" i="4"/>
  <c r="J53" i="4"/>
  <c r="J57" i="4"/>
  <c r="J61" i="4"/>
  <c r="J65" i="4"/>
  <c r="J73" i="4"/>
  <c r="J77" i="4"/>
  <c r="J85" i="4"/>
  <c r="J89" i="4"/>
  <c r="J97" i="4"/>
  <c r="J101" i="4"/>
  <c r="J105" i="4"/>
  <c r="J109" i="4"/>
  <c r="J113" i="4"/>
  <c r="J121" i="4"/>
  <c r="H26" i="4"/>
  <c r="H66" i="4"/>
  <c r="I2" i="4"/>
  <c r="I6" i="4"/>
  <c r="I10" i="4"/>
  <c r="I14" i="4"/>
  <c r="I18" i="4"/>
  <c r="I22" i="4"/>
  <c r="I26" i="4"/>
  <c r="I34" i="4"/>
  <c r="I38" i="4"/>
  <c r="I78" i="4"/>
  <c r="I106" i="4"/>
  <c r="J30" i="4"/>
  <c r="J42" i="4"/>
  <c r="J46" i="4"/>
  <c r="J54" i="4"/>
  <c r="J58" i="4"/>
  <c r="J62" i="4"/>
  <c r="J66" i="4"/>
  <c r="J74" i="4"/>
  <c r="J78" i="4"/>
  <c r="J82" i="4"/>
  <c r="J90" i="4"/>
  <c r="J94" i="4"/>
  <c r="J98" i="4"/>
  <c r="J102" i="4"/>
  <c r="J106" i="4"/>
  <c r="J114" i="4"/>
  <c r="J118" i="4"/>
  <c r="J122" i="4"/>
  <c r="J126" i="4"/>
  <c r="J130" i="4"/>
  <c r="J134" i="4"/>
  <c r="H7" i="4"/>
  <c r="H24" i="4"/>
  <c r="H33" i="4"/>
  <c r="H3" i="4"/>
  <c r="H19" i="4"/>
  <c r="I82" i="4"/>
  <c r="H30" i="4"/>
  <c r="H82" i="4"/>
  <c r="G2" i="4"/>
  <c r="G18" i="4"/>
  <c r="G20" i="4"/>
  <c r="G6" i="4"/>
  <c r="H8" i="4"/>
  <c r="G17" i="4"/>
  <c r="G26" i="4"/>
  <c r="G35" i="4"/>
  <c r="H10" i="4"/>
  <c r="G19" i="4"/>
  <c r="G24" i="4"/>
  <c r="G33" i="4"/>
  <c r="H12" i="4"/>
  <c r="H5" i="4"/>
  <c r="H21" i="4"/>
  <c r="H22" i="4"/>
  <c r="G29" i="4"/>
  <c r="H31" i="4"/>
  <c r="H14" i="4"/>
  <c r="H38" i="4"/>
  <c r="I40" i="4"/>
  <c r="I102" i="4"/>
  <c r="H16" i="4"/>
  <c r="H27" i="4"/>
  <c r="H36" i="4"/>
  <c r="H9" i="4"/>
  <c r="G11" i="4"/>
  <c r="H25" i="4"/>
  <c r="H34" i="4"/>
  <c r="H23" i="4"/>
  <c r="H32" i="4"/>
  <c r="H13" i="4"/>
  <c r="I39" i="4"/>
  <c r="I41" i="4"/>
  <c r="I75" i="4" l="1"/>
  <c r="H77" i="4"/>
  <c r="I67" i="4"/>
  <c r="I42" i="4"/>
  <c r="I89" i="4"/>
  <c r="H73" i="4"/>
  <c r="I90" i="4"/>
  <c r="I97" i="4"/>
  <c r="I73" i="4"/>
  <c r="I116" i="4"/>
  <c r="I114" i="4"/>
  <c r="H100" i="4"/>
  <c r="H37" i="4"/>
  <c r="I65" i="4"/>
  <c r="H109" i="4"/>
  <c r="H95" i="4"/>
  <c r="H60" i="4"/>
  <c r="H84" i="4"/>
  <c r="I133" i="4"/>
  <c r="I131" i="4"/>
  <c r="H99" i="4"/>
  <c r="I96" i="4"/>
  <c r="J120" i="4"/>
  <c r="J79" i="4"/>
  <c r="I70" i="4"/>
  <c r="I74" i="4"/>
  <c r="I129" i="4"/>
  <c r="I127" i="4"/>
  <c r="I125" i="4"/>
  <c r="I72" i="4"/>
  <c r="H75" i="4"/>
  <c r="I104" i="4"/>
  <c r="H68" i="4"/>
  <c r="I110" i="4"/>
  <c r="H29" i="4"/>
  <c r="I117" i="4"/>
  <c r="H91" i="4"/>
  <c r="I123" i="4"/>
  <c r="H117" i="4"/>
  <c r="J70" i="4"/>
  <c r="G7" i="4"/>
  <c r="I109" i="4"/>
  <c r="I98" i="4"/>
  <c r="H123" i="4"/>
  <c r="J110" i="4"/>
  <c r="J81" i="4"/>
  <c r="I134" i="4"/>
  <c r="I100" i="4"/>
  <c r="H58" i="4"/>
  <c r="I63" i="4"/>
  <c r="I101" i="4"/>
  <c r="I60" i="4"/>
  <c r="I132" i="4"/>
  <c r="I92" i="4"/>
  <c r="H17" i="4"/>
  <c r="I46" i="4"/>
  <c r="H126" i="4"/>
  <c r="H4" i="4"/>
  <c r="I62" i="4"/>
  <c r="I105" i="4"/>
  <c r="I56" i="4"/>
  <c r="H46" i="4"/>
  <c r="H98" i="4"/>
  <c r="H35" i="4"/>
  <c r="I87" i="4"/>
  <c r="H108" i="4"/>
  <c r="I54" i="4"/>
  <c r="I126" i="4"/>
  <c r="I68" i="4"/>
  <c r="H86" i="4"/>
  <c r="H122" i="4"/>
  <c r="I71" i="4"/>
  <c r="I66" i="4"/>
  <c r="H28" i="4"/>
  <c r="I130" i="4"/>
  <c r="I85" i="4"/>
  <c r="I99" i="4"/>
  <c r="H106" i="4"/>
  <c r="I52" i="4"/>
  <c r="I124" i="4"/>
  <c r="H124" i="4"/>
  <c r="H42" i="4"/>
  <c r="I84" i="4"/>
  <c r="I128" i="4"/>
  <c r="H131" i="4"/>
  <c r="I91" i="4"/>
  <c r="I94" i="4"/>
  <c r="I50" i="4"/>
  <c r="I122" i="4"/>
  <c r="I118" i="4"/>
  <c r="I107" i="4"/>
  <c r="H15" i="4"/>
  <c r="I93" i="4"/>
  <c r="I58" i="4"/>
  <c r="I76" i="4"/>
  <c r="H55" i="4"/>
  <c r="I83" i="4"/>
  <c r="I86" i="4"/>
  <c r="I48" i="4"/>
  <c r="I111" i="4"/>
  <c r="H97" i="4"/>
  <c r="I95" i="4"/>
  <c r="G3" i="4"/>
  <c r="G32" i="4"/>
  <c r="G10" i="4"/>
  <c r="G23" i="4"/>
  <c r="H39" i="4"/>
  <c r="G5" i="4"/>
  <c r="G9" i="4"/>
  <c r="H40" i="4"/>
  <c r="G38" i="4"/>
  <c r="G82" i="4"/>
  <c r="G34" i="4"/>
  <c r="G14" i="4"/>
  <c r="G31" i="4"/>
  <c r="G12" i="4"/>
  <c r="G25" i="4"/>
  <c r="G36" i="4"/>
  <c r="G27" i="4"/>
  <c r="H102" i="4"/>
  <c r="G22" i="4"/>
  <c r="G13" i="4"/>
  <c r="G16" i="4"/>
  <c r="G21" i="4"/>
  <c r="G8" i="4"/>
  <c r="H41" i="4"/>
  <c r="G30" i="4"/>
  <c r="I121" i="4" l="1"/>
  <c r="H64" i="4"/>
  <c r="H132" i="4"/>
  <c r="H90" i="4"/>
  <c r="H128" i="4"/>
  <c r="H96" i="4"/>
  <c r="G131" i="4"/>
  <c r="G69" i="4"/>
  <c r="H52" i="4"/>
  <c r="I120" i="4"/>
  <c r="I119" i="4"/>
  <c r="H72" i="4"/>
  <c r="H57" i="4"/>
  <c r="G87" i="4"/>
  <c r="G58" i="4"/>
  <c r="I80" i="4"/>
  <c r="G126" i="4"/>
  <c r="G109" i="4"/>
  <c r="H89" i="4"/>
  <c r="G46" i="4"/>
  <c r="H112" i="4"/>
  <c r="G127" i="4"/>
  <c r="G98" i="4"/>
  <c r="G97" i="4"/>
  <c r="H93" i="4"/>
  <c r="G47" i="4"/>
  <c r="H111" i="4"/>
  <c r="G86" i="4"/>
  <c r="G91" i="4"/>
  <c r="H74" i="4"/>
  <c r="G51" i="4"/>
  <c r="H71" i="4"/>
  <c r="H133" i="4"/>
  <c r="G75" i="4"/>
  <c r="H116" i="4"/>
  <c r="G99" i="4"/>
  <c r="H129" i="4"/>
  <c r="G123" i="4"/>
  <c r="H83" i="4"/>
  <c r="G15" i="4"/>
  <c r="G37" i="4"/>
  <c r="H48" i="4"/>
  <c r="H88" i="4"/>
  <c r="G115" i="4"/>
  <c r="G59" i="4"/>
  <c r="H70" i="4"/>
  <c r="H110" i="4"/>
  <c r="G57" i="4"/>
  <c r="H53" i="4"/>
  <c r="H76" i="4"/>
  <c r="H134" i="4"/>
  <c r="G43" i="4"/>
  <c r="G73" i="4"/>
  <c r="H107" i="4"/>
  <c r="G122" i="4"/>
  <c r="H49" i="4"/>
  <c r="H63" i="4"/>
  <c r="H104" i="4"/>
  <c r="G104" i="4"/>
  <c r="G106" i="4"/>
  <c r="H54" i="4"/>
  <c r="G42" i="4"/>
  <c r="H113" i="4"/>
  <c r="H69" i="4"/>
  <c r="G66" i="4"/>
  <c r="H67" i="4"/>
  <c r="H65" i="4"/>
  <c r="H94" i="4"/>
  <c r="G28" i="4"/>
  <c r="G4" i="4"/>
  <c r="H87" i="4"/>
  <c r="H85" i="4"/>
  <c r="H103" i="4"/>
  <c r="H43" i="4"/>
  <c r="H44" i="4"/>
  <c r="H56" i="4"/>
  <c r="H127" i="4"/>
  <c r="G64" i="4"/>
  <c r="G100" i="4"/>
  <c r="H125" i="4"/>
  <c r="I81" i="4"/>
  <c r="G60" i="4"/>
  <c r="H105" i="4"/>
  <c r="H45" i="4"/>
  <c r="H130" i="4"/>
  <c r="H59" i="4"/>
  <c r="G113" i="4"/>
  <c r="H118" i="4"/>
  <c r="H101" i="4"/>
  <c r="H61" i="4"/>
  <c r="H62" i="4"/>
  <c r="H92" i="4"/>
  <c r="H114" i="4"/>
  <c r="H78" i="4"/>
  <c r="I79" i="4"/>
  <c r="H50" i="4"/>
  <c r="H47" i="4"/>
  <c r="H115" i="4"/>
  <c r="G102" i="4"/>
  <c r="G41" i="4"/>
  <c r="G40" i="4"/>
  <c r="G39" i="4"/>
  <c r="G105" i="4" l="1"/>
  <c r="G68" i="4"/>
  <c r="G55" i="4"/>
  <c r="G70" i="4"/>
  <c r="G108" i="4"/>
  <c r="G50" i="4"/>
  <c r="G74" i="4"/>
  <c r="G118" i="4"/>
  <c r="G129" i="4"/>
  <c r="G88" i="4"/>
  <c r="G101" i="4"/>
  <c r="G78" i="4"/>
  <c r="G114" i="4"/>
  <c r="G89" i="4"/>
  <c r="G61" i="4"/>
  <c r="G130" i="4"/>
  <c r="G49" i="4"/>
  <c r="G93" i="4"/>
  <c r="H79" i="4"/>
  <c r="G56" i="4"/>
  <c r="H81" i="4"/>
  <c r="G112" i="4"/>
  <c r="G128" i="4"/>
  <c r="G133" i="4"/>
  <c r="G96" i="4"/>
  <c r="G48" i="4"/>
  <c r="G134" i="4"/>
  <c r="G54" i="4"/>
  <c r="G53" i="4"/>
  <c r="H121" i="4"/>
  <c r="G84" i="4"/>
  <c r="G117" i="4"/>
  <c r="G52" i="4"/>
  <c r="G110" i="4"/>
  <c r="G103" i="4"/>
  <c r="G62" i="4"/>
  <c r="G124" i="4"/>
  <c r="G77" i="4"/>
  <c r="G72" i="4"/>
  <c r="G71" i="4"/>
  <c r="H120" i="4"/>
  <c r="G111" i="4"/>
  <c r="G90" i="4"/>
  <c r="G94" i="4"/>
  <c r="G63" i="4"/>
  <c r="G116" i="4"/>
  <c r="G76" i="4"/>
  <c r="G45" i="4"/>
  <c r="G92" i="4"/>
  <c r="G67" i="4"/>
  <c r="H119" i="4"/>
  <c r="G85" i="4"/>
  <c r="G125" i="4"/>
  <c r="G107" i="4"/>
  <c r="G65" i="4"/>
  <c r="H80" i="4"/>
  <c r="G132" i="4"/>
  <c r="G83" i="4"/>
  <c r="G44" i="4"/>
  <c r="G95" i="4"/>
  <c r="G79" i="4" l="1"/>
  <c r="G80" i="4"/>
  <c r="G119" i="4"/>
  <c r="G121" i="4"/>
  <c r="G81" i="4"/>
  <c r="G120" i="4"/>
  <c r="B28" i="1"/>
  <c r="B29" i="1" s="1"/>
  <c r="C27" i="1"/>
  <c r="I27" i="1"/>
  <c r="A27" i="1" l="1"/>
  <c r="F27" i="1" s="1"/>
  <c r="B30" i="1"/>
  <c r="I29" i="1"/>
  <c r="I28" i="1"/>
  <c r="B31" i="1" l="1"/>
  <c r="I30" i="1"/>
  <c r="I31" i="1" l="1"/>
  <c r="B32" i="1"/>
  <c r="I32" i="1" l="1"/>
  <c r="B33" i="1"/>
  <c r="I33" i="1" l="1"/>
  <c r="B34" i="1"/>
  <c r="I34" i="1" l="1"/>
  <c r="B35" i="1"/>
  <c r="B36" i="1" l="1"/>
  <c r="I35" i="1"/>
  <c r="B37" i="1" l="1"/>
  <c r="I36" i="1"/>
  <c r="B38" i="1" l="1"/>
  <c r="I37" i="1"/>
  <c r="B39" i="1" l="1"/>
  <c r="I38" i="1"/>
  <c r="I39" i="1" l="1"/>
  <c r="B40" i="1"/>
  <c r="I40" i="1" l="1"/>
  <c r="B41" i="1"/>
  <c r="I41" i="1" l="1"/>
  <c r="B42" i="1"/>
  <c r="I42" i="1" l="1"/>
  <c r="B43" i="1"/>
  <c r="B44" i="1" l="1"/>
  <c r="I43" i="1"/>
  <c r="B45" i="1" l="1"/>
  <c r="I44" i="1"/>
  <c r="B46" i="1" l="1"/>
  <c r="I45" i="1"/>
  <c r="B47" i="1" l="1"/>
  <c r="I46" i="1"/>
  <c r="I47" i="1" l="1"/>
  <c r="B48" i="1"/>
  <c r="I48" i="1" l="1"/>
  <c r="B49" i="1"/>
  <c r="I49" i="1" l="1"/>
  <c r="B50" i="1"/>
  <c r="I50" i="1" l="1"/>
  <c r="B51" i="1"/>
  <c r="B52" i="1" l="1"/>
  <c r="I51" i="1"/>
  <c r="B53" i="1" l="1"/>
  <c r="I52" i="1"/>
  <c r="B54" i="1" l="1"/>
  <c r="I53" i="1"/>
  <c r="B55" i="1" l="1"/>
  <c r="I54" i="1"/>
  <c r="I55" i="1" l="1"/>
  <c r="B56" i="1"/>
  <c r="I56" i="1" l="1"/>
  <c r="B57" i="1"/>
  <c r="I57" i="1" l="1"/>
  <c r="B58" i="1"/>
  <c r="I58" i="1" l="1"/>
  <c r="B59" i="1"/>
  <c r="B60" i="1" l="1"/>
  <c r="I59" i="1"/>
  <c r="B61" i="1" l="1"/>
  <c r="I60" i="1"/>
  <c r="B62" i="1" l="1"/>
  <c r="I61" i="1"/>
  <c r="B63" i="1" l="1"/>
  <c r="I62" i="1"/>
  <c r="I63" i="1" l="1"/>
  <c r="B64" i="1"/>
  <c r="I64" i="1" l="1"/>
  <c r="B65" i="1"/>
  <c r="I65" i="1" l="1"/>
  <c r="B66" i="1"/>
  <c r="I66" i="1" l="1"/>
  <c r="B67" i="1"/>
  <c r="B68" i="1" l="1"/>
  <c r="I67" i="1"/>
  <c r="B69" i="1" l="1"/>
  <c r="I68" i="1"/>
  <c r="B70" i="1" l="1"/>
  <c r="I69" i="1"/>
  <c r="B71" i="1" l="1"/>
  <c r="I70" i="1"/>
  <c r="I71" i="1" l="1"/>
  <c r="B72" i="1"/>
  <c r="I72" i="1" l="1"/>
  <c r="B73" i="1"/>
  <c r="I73" i="1" l="1"/>
  <c r="B74" i="1"/>
  <c r="I74" i="1" l="1"/>
  <c r="B75" i="1"/>
  <c r="B76" i="1" l="1"/>
  <c r="I75" i="1"/>
  <c r="B77" i="1" l="1"/>
  <c r="I76" i="1"/>
  <c r="B78" i="1" l="1"/>
  <c r="I77" i="1"/>
  <c r="B79" i="1" l="1"/>
  <c r="I78" i="1"/>
  <c r="I79" i="1" l="1"/>
  <c r="B80" i="1"/>
  <c r="I80" i="1" l="1"/>
  <c r="B81" i="1"/>
  <c r="I81" i="1" l="1"/>
  <c r="B82" i="1"/>
  <c r="I82" i="1" l="1"/>
  <c r="B83" i="1"/>
  <c r="B84" i="1" l="1"/>
  <c r="I83" i="1"/>
  <c r="B85" i="1" l="1"/>
  <c r="I84" i="1"/>
  <c r="B86" i="1" l="1"/>
  <c r="I85" i="1"/>
  <c r="B87" i="1" l="1"/>
  <c r="I86" i="1"/>
  <c r="I87" i="1" l="1"/>
  <c r="E87" i="1"/>
  <c r="D87" i="1"/>
  <c r="B88" i="1"/>
  <c r="H87" i="1" l="1"/>
  <c r="I88" i="1"/>
  <c r="E88" i="1"/>
  <c r="D88" i="1"/>
  <c r="B89" i="1"/>
  <c r="H88" i="1" l="1"/>
  <c r="I89" i="1"/>
  <c r="E89" i="1"/>
  <c r="D89" i="1"/>
  <c r="B90" i="1"/>
  <c r="H89" i="1" l="1"/>
  <c r="I90" i="1"/>
  <c r="E90" i="1"/>
  <c r="D90" i="1"/>
  <c r="B91" i="1"/>
  <c r="H90" i="1" l="1"/>
  <c r="B92" i="1"/>
  <c r="I91" i="1"/>
  <c r="E91" i="1"/>
  <c r="D91" i="1"/>
  <c r="H91" i="1" l="1"/>
  <c r="B93" i="1"/>
  <c r="I92" i="1"/>
  <c r="E92" i="1"/>
  <c r="D92" i="1"/>
  <c r="H92" i="1" l="1"/>
  <c r="D93" i="1"/>
  <c r="B94" i="1"/>
  <c r="I93" i="1"/>
  <c r="E93" i="1"/>
  <c r="H93" i="1" l="1"/>
  <c r="E94" i="1"/>
  <c r="D94" i="1"/>
  <c r="B95" i="1"/>
  <c r="I94" i="1"/>
  <c r="H94" i="1" l="1"/>
  <c r="I95" i="1"/>
  <c r="E95" i="1"/>
  <c r="D95" i="1"/>
  <c r="B96" i="1"/>
  <c r="H95" i="1" l="1"/>
  <c r="I96" i="1"/>
  <c r="E96" i="1"/>
  <c r="D96" i="1"/>
  <c r="H96" i="1" s="1"/>
  <c r="B97" i="1"/>
  <c r="I97" i="1" l="1"/>
  <c r="E97" i="1"/>
  <c r="D97" i="1"/>
  <c r="H97" i="1" s="1"/>
  <c r="B98" i="1"/>
  <c r="I98" i="1" l="1"/>
  <c r="I99" i="1" s="1"/>
  <c r="E98" i="1"/>
  <c r="D98" i="1"/>
  <c r="H98" i="1" s="1"/>
  <c r="E29" i="1" l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D28" i="1"/>
  <c r="D29" i="1"/>
  <c r="H29" i="1" s="1"/>
  <c r="D30" i="1"/>
  <c r="H30" i="1" s="1"/>
  <c r="D31" i="1"/>
  <c r="H31" i="1" s="1"/>
  <c r="D32" i="1"/>
  <c r="D33" i="1"/>
  <c r="D34" i="1"/>
  <c r="D35" i="1"/>
  <c r="H35" i="1" s="1"/>
  <c r="D36" i="1"/>
  <c r="D37" i="1"/>
  <c r="D38" i="1"/>
  <c r="D39" i="1"/>
  <c r="D40" i="1"/>
  <c r="D41" i="1"/>
  <c r="D42" i="1"/>
  <c r="D43" i="1"/>
  <c r="H43" i="1" s="1"/>
  <c r="D44" i="1"/>
  <c r="H44" i="1" s="1"/>
  <c r="D45" i="1"/>
  <c r="H45" i="1" s="1"/>
  <c r="D46" i="1"/>
  <c r="H46" i="1" s="1"/>
  <c r="D47" i="1"/>
  <c r="H47" i="1" s="1"/>
  <c r="D48" i="1"/>
  <c r="D49" i="1"/>
  <c r="D50" i="1"/>
  <c r="D51" i="1"/>
  <c r="H51" i="1" s="1"/>
  <c r="D52" i="1"/>
  <c r="D53" i="1"/>
  <c r="D54" i="1"/>
  <c r="D55" i="1"/>
  <c r="D56" i="1"/>
  <c r="D57" i="1"/>
  <c r="D58" i="1"/>
  <c r="D59" i="1"/>
  <c r="D60" i="1"/>
  <c r="H60" i="1" s="1"/>
  <c r="D61" i="1"/>
  <c r="H61" i="1" s="1"/>
  <c r="D62" i="1"/>
  <c r="H62" i="1" s="1"/>
  <c r="D63" i="1"/>
  <c r="H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H76" i="1" s="1"/>
  <c r="D77" i="1"/>
  <c r="H77" i="1" s="1"/>
  <c r="D78" i="1"/>
  <c r="H78" i="1" s="1"/>
  <c r="D79" i="1"/>
  <c r="H79" i="1" s="1"/>
  <c r="D80" i="1"/>
  <c r="D81" i="1"/>
  <c r="D82" i="1"/>
  <c r="D83" i="1"/>
  <c r="D84" i="1"/>
  <c r="D85" i="1"/>
  <c r="D86" i="1"/>
  <c r="H9" i="1"/>
  <c r="D27" i="1"/>
  <c r="E99" i="1" l="1"/>
  <c r="H59" i="1"/>
  <c r="H75" i="1"/>
  <c r="H28" i="1"/>
  <c r="H82" i="1"/>
  <c r="H50" i="1"/>
  <c r="H34" i="1"/>
  <c r="H66" i="1"/>
  <c r="H38" i="1"/>
  <c r="H80" i="1"/>
  <c r="H64" i="1"/>
  <c r="H48" i="1"/>
  <c r="H32" i="1"/>
  <c r="H72" i="1"/>
  <c r="H56" i="1"/>
  <c r="H71" i="1"/>
  <c r="H55" i="1"/>
  <c r="H39" i="1"/>
  <c r="H36" i="1"/>
  <c r="H84" i="1"/>
  <c r="H68" i="1"/>
  <c r="H65" i="1"/>
  <c r="H49" i="1"/>
  <c r="H33" i="1"/>
  <c r="H52" i="1"/>
  <c r="H81" i="1"/>
  <c r="H40" i="1"/>
  <c r="H73" i="1"/>
  <c r="H57" i="1"/>
  <c r="H41" i="1"/>
  <c r="H74" i="1"/>
  <c r="H42" i="1"/>
  <c r="H58" i="1"/>
  <c r="H54" i="1"/>
  <c r="H53" i="1"/>
  <c r="H37" i="1"/>
  <c r="H85" i="1"/>
  <c r="H83" i="1"/>
  <c r="H67" i="1"/>
  <c r="H86" i="1"/>
  <c r="H69" i="1"/>
  <c r="C28" i="1"/>
  <c r="H27" i="1"/>
  <c r="H70" i="1"/>
  <c r="J27" i="1" l="1"/>
  <c r="H99" i="1"/>
  <c r="A28" i="1"/>
  <c r="F28" i="1" s="1"/>
  <c r="C29" i="1"/>
  <c r="A29" i="1" s="1"/>
  <c r="J28" i="1" l="1"/>
  <c r="C30" i="1"/>
  <c r="A30" i="1" s="1"/>
  <c r="F29" i="1"/>
  <c r="J29" i="1" s="1"/>
  <c r="F30" i="1" l="1"/>
  <c r="J30" i="1" s="1"/>
  <c r="C31" i="1"/>
  <c r="A31" i="1" s="1"/>
  <c r="F31" i="1" l="1"/>
  <c r="J31" i="1" s="1"/>
  <c r="C32" i="1"/>
  <c r="A32" i="1" s="1"/>
  <c r="C33" i="1" l="1"/>
  <c r="A33" i="1" s="1"/>
  <c r="F32" i="1"/>
  <c r="J32" i="1" s="1"/>
  <c r="F33" i="1" l="1"/>
  <c r="J33" i="1" s="1"/>
  <c r="C34" i="1"/>
  <c r="A34" i="1" s="1"/>
  <c r="F34" i="1" l="1"/>
  <c r="J34" i="1" s="1"/>
  <c r="C35" i="1"/>
  <c r="A35" i="1" s="1"/>
  <c r="F35" i="1" l="1"/>
  <c r="J35" i="1" s="1"/>
  <c r="C36" i="1"/>
  <c r="A36" i="1" s="1"/>
  <c r="F36" i="1" l="1"/>
  <c r="J36" i="1" s="1"/>
  <c r="C37" i="1"/>
  <c r="A37" i="1" s="1"/>
  <c r="F37" i="1" l="1"/>
  <c r="J37" i="1" s="1"/>
  <c r="C38" i="1"/>
  <c r="A38" i="1" s="1"/>
  <c r="F38" i="1" l="1"/>
  <c r="J38" i="1" s="1"/>
  <c r="C39" i="1"/>
  <c r="A39" i="1" s="1"/>
  <c r="F39" i="1" l="1"/>
  <c r="J39" i="1" s="1"/>
  <c r="C40" i="1"/>
  <c r="A40" i="1" s="1"/>
  <c r="F40" i="1" l="1"/>
  <c r="J40" i="1" s="1"/>
  <c r="C41" i="1"/>
  <c r="A41" i="1" s="1"/>
  <c r="F41" i="1" l="1"/>
  <c r="J41" i="1" s="1"/>
  <c r="C42" i="1"/>
  <c r="A42" i="1" s="1"/>
  <c r="F42" i="1" l="1"/>
  <c r="J42" i="1" s="1"/>
  <c r="C43" i="1"/>
  <c r="A43" i="1" s="1"/>
  <c r="F43" i="1" l="1"/>
  <c r="J43" i="1" s="1"/>
  <c r="C44" i="1"/>
  <c r="A44" i="1" s="1"/>
  <c r="F44" i="1" l="1"/>
  <c r="J44" i="1" s="1"/>
  <c r="C45" i="1"/>
  <c r="A45" i="1" s="1"/>
  <c r="F45" i="1" l="1"/>
  <c r="J45" i="1" s="1"/>
  <c r="C46" i="1"/>
  <c r="A46" i="1" s="1"/>
  <c r="F46" i="1" l="1"/>
  <c r="J46" i="1" s="1"/>
  <c r="C47" i="1"/>
  <c r="A47" i="1" s="1"/>
  <c r="F47" i="1" l="1"/>
  <c r="J47" i="1" s="1"/>
  <c r="C48" i="1"/>
  <c r="A48" i="1" s="1"/>
  <c r="F48" i="1" l="1"/>
  <c r="J48" i="1" s="1"/>
  <c r="C49" i="1"/>
  <c r="A49" i="1" s="1"/>
  <c r="F49" i="1" l="1"/>
  <c r="J49" i="1" s="1"/>
  <c r="C50" i="1"/>
  <c r="A50" i="1" s="1"/>
  <c r="F50" i="1" l="1"/>
  <c r="J50" i="1" s="1"/>
  <c r="C51" i="1"/>
  <c r="A51" i="1" s="1"/>
  <c r="F51" i="1" l="1"/>
  <c r="J51" i="1" s="1"/>
  <c r="C52" i="1"/>
  <c r="A52" i="1" s="1"/>
  <c r="F52" i="1" l="1"/>
  <c r="J52" i="1" s="1"/>
  <c r="C53" i="1"/>
  <c r="A53" i="1" s="1"/>
  <c r="F53" i="1" l="1"/>
  <c r="J53" i="1" s="1"/>
  <c r="C54" i="1"/>
  <c r="A54" i="1" s="1"/>
  <c r="F54" i="1" l="1"/>
  <c r="J54" i="1" s="1"/>
  <c r="C55" i="1"/>
  <c r="A55" i="1" s="1"/>
  <c r="F55" i="1" l="1"/>
  <c r="J55" i="1" s="1"/>
  <c r="C56" i="1"/>
  <c r="A56" i="1" s="1"/>
  <c r="F56" i="1" l="1"/>
  <c r="J56" i="1" s="1"/>
  <c r="C57" i="1"/>
  <c r="A57" i="1" s="1"/>
  <c r="F57" i="1" l="1"/>
  <c r="J57" i="1" s="1"/>
  <c r="C58" i="1"/>
  <c r="A58" i="1" s="1"/>
  <c r="F58" i="1" l="1"/>
  <c r="J58" i="1" s="1"/>
  <c r="C59" i="1"/>
  <c r="A59" i="1" s="1"/>
  <c r="F59" i="1" l="1"/>
  <c r="J59" i="1" s="1"/>
  <c r="C60" i="1"/>
  <c r="A60" i="1" s="1"/>
  <c r="F60" i="1" l="1"/>
  <c r="J60" i="1" s="1"/>
  <c r="C61" i="1"/>
  <c r="A61" i="1" s="1"/>
  <c r="F61" i="1" l="1"/>
  <c r="J61" i="1" s="1"/>
  <c r="C62" i="1"/>
  <c r="A62" i="1" s="1"/>
  <c r="F62" i="1" l="1"/>
  <c r="J62" i="1" s="1"/>
  <c r="C63" i="1"/>
  <c r="A63" i="1" s="1"/>
  <c r="F63" i="1" l="1"/>
  <c r="J63" i="1" s="1"/>
  <c r="C64" i="1"/>
  <c r="A64" i="1" s="1"/>
  <c r="F64" i="1" l="1"/>
  <c r="J64" i="1" s="1"/>
  <c r="C65" i="1"/>
  <c r="A65" i="1" s="1"/>
  <c r="F65" i="1" l="1"/>
  <c r="J65" i="1" s="1"/>
  <c r="C66" i="1"/>
  <c r="A66" i="1" s="1"/>
  <c r="F66" i="1" l="1"/>
  <c r="J66" i="1" s="1"/>
  <c r="C67" i="1"/>
  <c r="A67" i="1" s="1"/>
  <c r="F67" i="1" l="1"/>
  <c r="J67" i="1" s="1"/>
  <c r="C68" i="1"/>
  <c r="A68" i="1" s="1"/>
  <c r="F68" i="1" l="1"/>
  <c r="J68" i="1" s="1"/>
  <c r="C69" i="1"/>
  <c r="A69" i="1" s="1"/>
  <c r="F69" i="1" l="1"/>
  <c r="J69" i="1" s="1"/>
  <c r="C70" i="1"/>
  <c r="A70" i="1" s="1"/>
  <c r="F70" i="1" l="1"/>
  <c r="J70" i="1" s="1"/>
  <c r="C71" i="1"/>
  <c r="A71" i="1" s="1"/>
  <c r="F71" i="1" l="1"/>
  <c r="J71" i="1" s="1"/>
  <c r="C72" i="1"/>
  <c r="A72" i="1" s="1"/>
  <c r="F72" i="1" l="1"/>
  <c r="J72" i="1" s="1"/>
  <c r="C73" i="1"/>
  <c r="A73" i="1" s="1"/>
  <c r="F73" i="1" l="1"/>
  <c r="J73" i="1" s="1"/>
  <c r="C74" i="1"/>
  <c r="A74" i="1" s="1"/>
  <c r="F74" i="1" l="1"/>
  <c r="J74" i="1" s="1"/>
  <c r="C75" i="1"/>
  <c r="A75" i="1" s="1"/>
  <c r="F75" i="1" l="1"/>
  <c r="J75" i="1" s="1"/>
  <c r="C76" i="1"/>
  <c r="A76" i="1" s="1"/>
  <c r="F76" i="1" l="1"/>
  <c r="J76" i="1" s="1"/>
  <c r="C77" i="1"/>
  <c r="A77" i="1" s="1"/>
  <c r="F77" i="1" l="1"/>
  <c r="J77" i="1" s="1"/>
  <c r="C78" i="1"/>
  <c r="A78" i="1" s="1"/>
  <c r="F78" i="1" l="1"/>
  <c r="J78" i="1" s="1"/>
  <c r="C79" i="1"/>
  <c r="A79" i="1" s="1"/>
  <c r="F79" i="1" l="1"/>
  <c r="J79" i="1" s="1"/>
  <c r="C80" i="1"/>
  <c r="A80" i="1" s="1"/>
  <c r="F80" i="1" l="1"/>
  <c r="J80" i="1" s="1"/>
  <c r="C81" i="1"/>
  <c r="A81" i="1" s="1"/>
  <c r="F81" i="1" l="1"/>
  <c r="J81" i="1" s="1"/>
  <c r="C82" i="1"/>
  <c r="A82" i="1" s="1"/>
  <c r="F82" i="1" l="1"/>
  <c r="J82" i="1" s="1"/>
  <c r="C83" i="1"/>
  <c r="A83" i="1" s="1"/>
  <c r="F83" i="1" l="1"/>
  <c r="J83" i="1" s="1"/>
  <c r="C84" i="1"/>
  <c r="A84" i="1" s="1"/>
  <c r="F84" i="1" l="1"/>
  <c r="J84" i="1" s="1"/>
  <c r="C85" i="1"/>
  <c r="A85" i="1" s="1"/>
  <c r="F85" i="1" l="1"/>
  <c r="J85" i="1" s="1"/>
  <c r="C86" i="1"/>
  <c r="A86" i="1" s="1"/>
  <c r="F86" i="1" l="1"/>
  <c r="J86" i="1" s="1"/>
  <c r="C87" i="1"/>
  <c r="A87" i="1" s="1"/>
  <c r="F87" i="1" l="1"/>
  <c r="J87" i="1" s="1"/>
  <c r="C88" i="1"/>
  <c r="A88" i="1" s="1"/>
  <c r="F88" i="1" l="1"/>
  <c r="J88" i="1" s="1"/>
  <c r="C89" i="1"/>
  <c r="A89" i="1" s="1"/>
  <c r="F89" i="1" l="1"/>
  <c r="J89" i="1" s="1"/>
  <c r="C90" i="1"/>
  <c r="A90" i="1" s="1"/>
  <c r="F90" i="1" l="1"/>
  <c r="J90" i="1" s="1"/>
  <c r="C91" i="1"/>
  <c r="A91" i="1" s="1"/>
  <c r="F91" i="1" l="1"/>
  <c r="J91" i="1" s="1"/>
  <c r="C92" i="1"/>
  <c r="A92" i="1" s="1"/>
  <c r="F92" i="1" l="1"/>
  <c r="J92" i="1" s="1"/>
  <c r="C93" i="1"/>
  <c r="A93" i="1" s="1"/>
  <c r="F93" i="1" l="1"/>
  <c r="J93" i="1" s="1"/>
  <c r="C94" i="1"/>
  <c r="A94" i="1" s="1"/>
  <c r="F94" i="1" l="1"/>
  <c r="J94" i="1" s="1"/>
  <c r="C95" i="1"/>
  <c r="A95" i="1" s="1"/>
  <c r="F95" i="1" l="1"/>
  <c r="J95" i="1" s="1"/>
  <c r="C96" i="1"/>
  <c r="A96" i="1" s="1"/>
  <c r="F96" i="1" l="1"/>
  <c r="J96" i="1" s="1"/>
  <c r="C97" i="1"/>
  <c r="A97" i="1" s="1"/>
  <c r="F97" i="1" l="1"/>
  <c r="J97" i="1" s="1"/>
  <c r="C98" i="1"/>
  <c r="A98" i="1" l="1"/>
  <c r="F98" i="1" s="1"/>
  <c r="J98" i="1" l="1"/>
  <c r="J99" i="1" s="1"/>
  <c r="F99" i="1"/>
</calcChain>
</file>

<file path=xl/sharedStrings.xml><?xml version="1.0" encoding="utf-8"?>
<sst xmlns="http://schemas.openxmlformats.org/spreadsheetml/2006/main" count="834" uniqueCount="75">
  <si>
    <t>Mercado natural</t>
  </si>
  <si>
    <t>(12 - 24)</t>
  </si>
  <si>
    <t>(25-36)</t>
  </si>
  <si>
    <t>(37-60)</t>
  </si>
  <si>
    <t>Monto Solicitado</t>
  </si>
  <si>
    <t>Independiente</t>
  </si>
  <si>
    <t>Plazo solicitado (meses)</t>
  </si>
  <si>
    <t>867-950</t>
  </si>
  <si>
    <t>Seguro de Vida</t>
  </si>
  <si>
    <t>PLAN DE PAGOS</t>
  </si>
  <si>
    <t>Cuota</t>
  </si>
  <si>
    <t>Saldo de Capital</t>
  </si>
  <si>
    <t>Abono a Capital</t>
  </si>
  <si>
    <t>Intereses</t>
  </si>
  <si>
    <t>Seguro Todo Riesgo</t>
  </si>
  <si>
    <t>Bancaseguros</t>
  </si>
  <si>
    <t>Valor Cuota</t>
  </si>
  <si>
    <t>Tasas Libre Inversión</t>
  </si>
  <si>
    <t>Asalariados EA</t>
  </si>
  <si>
    <t>Asalariados MV</t>
  </si>
  <si>
    <t>Lim. Inf</t>
  </si>
  <si>
    <t>Lim. Sup.</t>
  </si>
  <si>
    <t>Rango</t>
  </si>
  <si>
    <t>(61-72)</t>
  </si>
  <si>
    <t>852-866</t>
  </si>
  <si>
    <t>835-851</t>
  </si>
  <si>
    <t>823-834</t>
  </si>
  <si>
    <t>814-822</t>
  </si>
  <si>
    <t>806-813</t>
  </si>
  <si>
    <t>798-805</t>
  </si>
  <si>
    <t>790-797</t>
  </si>
  <si>
    <t>784-789</t>
  </si>
  <si>
    <t>779-783</t>
  </si>
  <si>
    <t>769-778</t>
  </si>
  <si>
    <t>761-768</t>
  </si>
  <si>
    <t>751-760</t>
  </si>
  <si>
    <t>745-750</t>
  </si>
  <si>
    <t>739-744</t>
  </si>
  <si>
    <t>735-738</t>
  </si>
  <si>
    <t>722-734</t>
  </si>
  <si>
    <t>705-721</t>
  </si>
  <si>
    <t>691-704</t>
  </si>
  <si>
    <t>604-690</t>
  </si>
  <si>
    <t>Independientes EA</t>
  </si>
  <si>
    <t>Independientes MV</t>
  </si>
  <si>
    <t>Compra de cartera</t>
  </si>
  <si>
    <t>Retención</t>
  </si>
  <si>
    <t>Campaña Misión Colombia 3.0</t>
  </si>
  <si>
    <t>Tipo</t>
  </si>
  <si>
    <t>Cliente</t>
  </si>
  <si>
    <t>Asalariado/Pensionado</t>
  </si>
  <si>
    <t>Concatena</t>
  </si>
  <si>
    <t>Score</t>
  </si>
  <si>
    <t>Rango score</t>
  </si>
  <si>
    <t>Plan 2</t>
  </si>
  <si>
    <t>Plan 1</t>
  </si>
  <si>
    <t>Plan 3</t>
  </si>
  <si>
    <t>Plan 4</t>
  </si>
  <si>
    <t>Plan</t>
  </si>
  <si>
    <t>Tarifa</t>
  </si>
  <si>
    <t>Asalariados con ingreso &gt; 3 SMMLV y score &gt; 750</t>
  </si>
  <si>
    <t>Seguro Todo Riesgo (opcional)</t>
  </si>
  <si>
    <t>Seguro voluntario desempleo (opcional)</t>
  </si>
  <si>
    <t>Bancaseguros Mapfre (opcional)</t>
  </si>
  <si>
    <t>NO</t>
  </si>
  <si>
    <t>Seguro de Vida ( obligatorio)</t>
  </si>
  <si>
    <t>Seguro Desempleo</t>
  </si>
  <si>
    <t>Solicitalo Ahora</t>
  </si>
  <si>
    <t>Total</t>
  </si>
  <si>
    <t>Libre Inversión Simula tu crédito</t>
  </si>
  <si>
    <t>http://bcopi.co/7FzSZa</t>
  </si>
  <si>
    <t>Planes Mapfre 👉</t>
  </si>
  <si>
    <t>*Tasa de Interés N.M.V.</t>
  </si>
  <si>
    <t>*Tasa de Interés E.A.</t>
  </si>
  <si>
    <t>* Los datos presentados es un cálculo aproximado. Algunas condiciones de la solicitud pueden variar de acuerdo al tipo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</si>
</sst>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\ #,##0;[Red]\-&quot;$&quot;\ #,##0"/>
    <numFmt numFmtId="165" formatCode="_(* #,##0.00_);_(* \(#,##0.00\);_(* &quot;-&quot;??_);_(@_)"/>
    <numFmt numFmtId="166" formatCode="_(* #,##0_);_(* \(#,##0\);_(* &quot;-&quot;??_);_(@_)"/>
    <numFmt numFmtId="167" formatCode="[$$-240A]\ #,##0;\-[$$-240A]\ #,##0"/>
    <numFmt numFmtId="168" formatCode="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6"/>
      <color rgb="FF002060"/>
      <name val="Arial"/>
      <family val="2"/>
    </font>
    <font>
      <sz val="16"/>
      <color rgb="FF0F265C"/>
      <name val="Arial"/>
      <family val="2"/>
    </font>
    <font>
      <u/>
      <sz val="24"/>
      <color rgb="FF0F265C"/>
      <name val="Arial"/>
      <family val="2"/>
    </font>
    <font>
      <b/>
      <sz val="26"/>
      <color theme="0"/>
      <name val="Arial"/>
      <family val="2"/>
    </font>
    <font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265C"/>
        <bgColor indexed="64"/>
      </patternFill>
    </fill>
    <fill>
      <patternFill patternType="solid">
        <fgColor rgb="FFFFDD00"/>
        <bgColor indexed="64"/>
      </patternFill>
    </fill>
  </fills>
  <borders count="19">
    <border>
      <left/>
      <right/>
      <top/>
      <bottom/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rgb="FF0F265C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center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0" fontId="2" fillId="0" borderId="0" xfId="2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6" fontId="3" fillId="0" borderId="0" xfId="1" applyNumberFormat="1" applyFont="1"/>
    <xf numFmtId="0" fontId="5" fillId="7" borderId="0" xfId="0" applyFont="1" applyFill="1" applyAlignment="1" applyProtection="1">
      <alignment horizontal="left" vertical="center" indent="2"/>
      <protection hidden="1"/>
    </xf>
    <xf numFmtId="164" fontId="5" fillId="7" borderId="0" xfId="0" applyNumberFormat="1" applyFont="1" applyFill="1" applyAlignment="1" applyProtection="1">
      <alignment horizontal="left" vertical="center" indent="2"/>
      <protection hidden="1"/>
    </xf>
    <xf numFmtId="0" fontId="5" fillId="7" borderId="0" xfId="0" applyFont="1" applyFill="1" applyProtection="1">
      <protection hidden="1"/>
    </xf>
    <xf numFmtId="0" fontId="7" fillId="0" borderId="0" xfId="0" applyFont="1" applyProtection="1">
      <protection hidden="1"/>
    </xf>
    <xf numFmtId="0" fontId="5" fillId="5" borderId="11" xfId="0" applyFont="1" applyFill="1" applyBorder="1" applyAlignment="1" applyProtection="1">
      <alignment horizontal="center" vertical="center"/>
      <protection hidden="1"/>
    </xf>
    <xf numFmtId="0" fontId="5" fillId="5" borderId="12" xfId="0" applyFont="1" applyFill="1" applyBorder="1" applyAlignment="1" applyProtection="1">
      <alignment horizontal="center" vertical="center"/>
      <protection hidden="1"/>
    </xf>
    <xf numFmtId="0" fontId="5" fillId="5" borderId="13" xfId="0" applyFont="1" applyFill="1" applyBorder="1" applyAlignment="1" applyProtection="1">
      <alignment horizontal="center" vertical="center"/>
      <protection hidden="1"/>
    </xf>
    <xf numFmtId="168" fontId="8" fillId="4" borderId="4" xfId="0" applyNumberFormat="1" applyFont="1" applyFill="1" applyBorder="1" applyAlignment="1" applyProtection="1">
      <alignment horizontal="center" vertical="center"/>
      <protection hidden="1"/>
    </xf>
    <xf numFmtId="166" fontId="8" fillId="4" borderId="5" xfId="1" applyNumberFormat="1" applyFont="1" applyFill="1" applyBorder="1" applyAlignment="1" applyProtection="1">
      <alignment horizontal="right" vertical="center" indent="3"/>
      <protection hidden="1"/>
    </xf>
    <xf numFmtId="166" fontId="8" fillId="6" borderId="6" xfId="1" applyNumberFormat="1" applyFont="1" applyFill="1" applyBorder="1" applyAlignment="1" applyProtection="1">
      <alignment horizontal="right" vertical="center" indent="3"/>
      <protection hidden="1"/>
    </xf>
    <xf numFmtId="168" fontId="8" fillId="4" borderId="7" xfId="0" applyNumberFormat="1" applyFont="1" applyFill="1" applyBorder="1" applyAlignment="1" applyProtection="1">
      <alignment horizontal="center" vertical="center"/>
      <protection hidden="1"/>
    </xf>
    <xf numFmtId="166" fontId="8" fillId="4" borderId="8" xfId="1" applyNumberFormat="1" applyFont="1" applyFill="1" applyBorder="1" applyAlignment="1" applyProtection="1">
      <alignment horizontal="right" vertical="center" indent="3"/>
      <protection hidden="1"/>
    </xf>
    <xf numFmtId="166" fontId="8" fillId="6" borderId="9" xfId="1" applyNumberFormat="1" applyFont="1" applyFill="1" applyBorder="1" applyAlignment="1" applyProtection="1">
      <alignment horizontal="right" vertical="center" indent="3"/>
      <protection hidden="1"/>
    </xf>
    <xf numFmtId="166" fontId="5" fillId="5" borderId="12" xfId="0" applyNumberFormat="1" applyFont="1" applyFill="1" applyBorder="1" applyAlignment="1" applyProtection="1">
      <alignment horizontal="center" vertical="center"/>
      <protection hidden="1"/>
    </xf>
    <xf numFmtId="14" fontId="5" fillId="0" borderId="0" xfId="0" applyNumberFormat="1" applyFont="1" applyProtection="1">
      <protection hidden="1"/>
    </xf>
    <xf numFmtId="166" fontId="7" fillId="0" borderId="0" xfId="1" applyNumberFormat="1" applyFont="1" applyProtection="1"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7" borderId="0" xfId="0" applyFont="1" applyFill="1" applyAlignment="1" applyProtection="1">
      <alignment vertical="center"/>
      <protection hidden="1"/>
    </xf>
    <xf numFmtId="10" fontId="9" fillId="4" borderId="0" xfId="0" applyNumberFormat="1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left" vertical="center" indent="1"/>
      <protection hidden="1"/>
    </xf>
    <xf numFmtId="0" fontId="5" fillId="2" borderId="2" xfId="0" applyFont="1" applyFill="1" applyBorder="1" applyAlignment="1" applyProtection="1">
      <alignment horizontal="left" vertical="center" indent="1"/>
      <protection hidden="1"/>
    </xf>
    <xf numFmtId="0" fontId="5" fillId="7" borderId="0" xfId="0" applyFont="1" applyFill="1" applyAlignment="1" applyProtection="1">
      <alignment horizontal="left" vertical="center" indent="1"/>
      <protection hidden="1"/>
    </xf>
    <xf numFmtId="10" fontId="9" fillId="7" borderId="0" xfId="0" applyNumberFormat="1" applyFont="1" applyFill="1" applyAlignment="1" applyProtection="1">
      <alignment horizontal="center" vertical="center"/>
      <protection hidden="1"/>
    </xf>
    <xf numFmtId="10" fontId="9" fillId="6" borderId="0" xfId="0" applyNumberFormat="1" applyFont="1" applyFill="1" applyAlignment="1" applyProtection="1">
      <alignment horizontal="center" vertical="center"/>
      <protection hidden="1"/>
    </xf>
    <xf numFmtId="0" fontId="5" fillId="7" borderId="0" xfId="0" applyFont="1" applyFill="1" applyAlignment="1" applyProtection="1">
      <alignment vertical="center" wrapText="1"/>
      <protection hidden="1"/>
    </xf>
    <xf numFmtId="0" fontId="5" fillId="7" borderId="0" xfId="0" applyFont="1" applyFill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left" vertical="center" indent="1"/>
      <protection hidden="1"/>
    </xf>
    <xf numFmtId="0" fontId="7" fillId="7" borderId="0" xfId="0" applyFont="1" applyFill="1" applyProtection="1">
      <protection hidden="1"/>
    </xf>
    <xf numFmtId="164" fontId="5" fillId="7" borderId="0" xfId="0" applyNumberFormat="1" applyFont="1" applyFill="1" applyAlignment="1" applyProtection="1">
      <alignment vertical="center"/>
      <protection hidden="1"/>
    </xf>
    <xf numFmtId="0" fontId="9" fillId="7" borderId="0" xfId="0" applyFont="1" applyFill="1" applyAlignment="1" applyProtection="1">
      <alignment horizontal="left" indent="1"/>
      <protection hidden="1"/>
    </xf>
    <xf numFmtId="0" fontId="9" fillId="7" borderId="0" xfId="0" applyFont="1" applyFill="1" applyProtection="1">
      <protection hidden="1"/>
    </xf>
    <xf numFmtId="0" fontId="8" fillId="0" borderId="0" xfId="0" applyFont="1" applyAlignment="1" applyProtection="1">
      <alignment horizontal="left" vertical="center" indent="1"/>
      <protection hidden="1"/>
    </xf>
    <xf numFmtId="0" fontId="8" fillId="0" borderId="0" xfId="0" applyFont="1" applyAlignment="1" applyProtection="1">
      <alignment vertical="center"/>
      <protection hidden="1"/>
    </xf>
    <xf numFmtId="164" fontId="8" fillId="0" borderId="0" xfId="0" applyNumberFormat="1" applyFont="1" applyAlignment="1" applyProtection="1">
      <alignment vertical="center"/>
      <protection hidden="1"/>
    </xf>
    <xf numFmtId="166" fontId="7" fillId="0" borderId="0" xfId="1" applyNumberFormat="1" applyFont="1" applyFill="1" applyProtection="1">
      <protection hidden="1"/>
    </xf>
    <xf numFmtId="0" fontId="5" fillId="0" borderId="16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horizontal="right" vertical="center" indent="1"/>
      <protection hidden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" fontId="2" fillId="0" borderId="0" xfId="3" applyNumberFormat="1" applyFont="1" applyFill="1" applyBorder="1" applyAlignment="1">
      <alignment horizontal="center" vertical="center"/>
    </xf>
    <xf numFmtId="10" fontId="2" fillId="0" borderId="0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7" borderId="0" xfId="0" applyFont="1" applyFill="1" applyAlignment="1" applyProtection="1">
      <alignment horizontal="left" vertical="center" indent="1"/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horizontal="center" vertical="center"/>
      <protection hidden="1"/>
    </xf>
    <xf numFmtId="3" fontId="9" fillId="7" borderId="0" xfId="1" applyNumberFormat="1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3" fontId="9" fillId="0" borderId="0" xfId="1" applyNumberFormat="1" applyFont="1" applyFill="1" applyBorder="1" applyAlignment="1" applyProtection="1">
      <alignment horizontal="center" vertical="center"/>
      <protection locked="0" hidden="1"/>
    </xf>
    <xf numFmtId="167" fontId="9" fillId="0" borderId="14" xfId="0" applyNumberFormat="1" applyFont="1" applyBorder="1" applyAlignment="1" applyProtection="1">
      <alignment horizontal="center" vertical="center"/>
      <protection locked="0" hidden="1"/>
    </xf>
    <xf numFmtId="0" fontId="12" fillId="7" borderId="0" xfId="4" applyFont="1" applyFill="1" applyProtection="1">
      <protection locked="0" hidden="1"/>
    </xf>
    <xf numFmtId="0" fontId="10" fillId="7" borderId="0" xfId="4" applyFont="1" applyFill="1" applyAlignment="1" applyProtection="1">
      <alignment horizontal="center" vertical="center"/>
      <protection locked="0" hidden="1"/>
    </xf>
    <xf numFmtId="0" fontId="16" fillId="7" borderId="0" xfId="0" applyFont="1" applyFill="1" applyAlignment="1" applyProtection="1">
      <alignment vertical="center"/>
      <protection hidden="1"/>
    </xf>
    <xf numFmtId="0" fontId="6" fillId="5" borderId="17" xfId="0" applyFont="1" applyFill="1" applyBorder="1" applyAlignment="1" applyProtection="1">
      <alignment horizontal="center" vertical="center"/>
      <protection hidden="1"/>
    </xf>
    <xf numFmtId="0" fontId="6" fillId="5" borderId="18" xfId="0" applyFont="1" applyFill="1" applyBorder="1" applyAlignment="1" applyProtection="1">
      <alignment horizontal="center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10" fillId="8" borderId="0" xfId="4" applyFont="1" applyFill="1" applyAlignment="1" applyProtection="1">
      <alignment horizontal="center" vertical="center"/>
      <protection locked="0" hidden="1"/>
    </xf>
    <xf numFmtId="0" fontId="5" fillId="2" borderId="1" xfId="0" applyFont="1" applyFill="1" applyBorder="1" applyAlignment="1" applyProtection="1">
      <alignment horizontal="left" vertical="center" indent="1"/>
      <protection hidden="1"/>
    </xf>
    <xf numFmtId="0" fontId="5" fillId="2" borderId="2" xfId="0" applyFont="1" applyFill="1" applyBorder="1" applyAlignment="1" applyProtection="1">
      <alignment horizontal="left" vertical="center" indent="1"/>
      <protection hidden="1"/>
    </xf>
    <xf numFmtId="0" fontId="5" fillId="7" borderId="0" xfId="0" applyFont="1" applyFill="1" applyAlignment="1" applyProtection="1">
      <alignment horizontal="left" vertical="center" indent="2"/>
      <protection hidden="1"/>
    </xf>
  </cellXfs>
  <cellStyles count="5">
    <cellStyle name="Comma" xfId="1" builtinId="3"/>
    <cellStyle name="Hyperlink" xfId="4" builtinId="8"/>
    <cellStyle name="Millares 2" xfId="3" xr:uid="{99EF1451-BED2-4668-82BB-2240BE970247}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F265C"/>
      <color rgb="FFFFD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74083</xdr:colOff>
      <xdr:row>0</xdr:row>
      <xdr:rowOff>10584</xdr:rowOff>
    </xdr:from>
    <xdr:to>
      <xdr:col>2</xdr:col>
      <xdr:colOff>264582</xdr:colOff>
      <xdr:row>3</xdr:row>
      <xdr:rowOff>8209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810C58-F759-45F0-9DF9-292F56EE8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3" y="10584"/>
          <a:ext cx="2328332" cy="759625"/>
        </a:xfrm>
        <a:prstGeom prst="rect">
          <a:avLst/>
        </a:prstGeom>
      </xdr:spPr>
    </xdr:pic>
    <xdr:clientData/>
  </xdr:twoCellAnchor>
  <xdr:twoCellAnchor editAs="oneCell">
    <xdr:from>
      <xdr:col>8</xdr:col>
      <xdr:colOff>246328</xdr:colOff>
      <xdr:row>3</xdr:row>
      <xdr:rowOff>142876</xdr:rowOff>
    </xdr:from>
    <xdr:to>
      <xdr:col>8</xdr:col>
      <xdr:colOff>1833561</xdr:colOff>
      <xdr:row>21</xdr:row>
      <xdr:rowOff>113772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752C275-B40B-9E82-BA8C-38B3A923D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6578" y="690564"/>
          <a:ext cx="1587233" cy="3421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copi.co/7FzSZa" TargetMode="External"/><Relationship Id="rId1" Type="http://schemas.openxmlformats.org/officeDocument/2006/relationships/hyperlink" Target="https://www.bancopichincha.com.co/web/corporativo/banco-pichincha-hazte-cliente?p_p_id=com_liferay_dynamic_data_lists_form_web_portlet_DDLFormPortlet_INSTANCE_RSZb6z69WimG&amp;p_p_state=normal&amp;p_p_mode=view&amp;_com_liferay_dynamic_data_lists_form_web_portlet_DDLFormPortlet_INSTANCE_RSZb6z69WimG_javax.portlet.action=addRecord&amp;p_auth=nwvvVl9v&amp;p_p_lifecycle=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56A-F20E-4D99-9949-41D72F202F71}">
  <sheetPr>
    <pageSetUpPr fitToPage="1"/>
  </sheetPr>
  <dimension ref="A1:O137"/>
  <sheetViews>
    <sheetView showGridLines="0" tabSelected="1" topLeftCell="B1" zoomScale="60" zoomScaleNormal="60" workbookViewId="0">
      <selection activeCell="D8" sqref="D8"/>
    </sheetView>
  </sheetViews>
  <sheetFormatPr baseColWidth="10" defaultColWidth="11.5" defaultRowHeight="20"/>
  <cols>
    <col min="1" max="1" width="5.83203125" style="25" hidden="1" customWidth="1"/>
    <col min="2" max="10" width="30.6640625" style="12" customWidth="1"/>
    <col min="11" max="11" width="14.5" style="24" customWidth="1"/>
    <col min="12" max="13" width="11.5" style="12" hidden="1" customWidth="1"/>
    <col min="14" max="14" width="26.1640625" style="12" hidden="1" customWidth="1"/>
    <col min="15" max="15" width="11.5" style="12" hidden="1" customWidth="1"/>
    <col min="16" max="16384" width="11.5" style="12"/>
  </cols>
  <sheetData>
    <row r="1" spans="1:14">
      <c r="A1" s="23"/>
      <c r="B1" s="11"/>
      <c r="C1" s="11"/>
      <c r="D1" s="11"/>
      <c r="E1" s="11"/>
      <c r="F1" s="11"/>
      <c r="G1" s="11"/>
      <c r="H1" s="11"/>
      <c r="I1" s="11"/>
      <c r="J1" s="11"/>
    </row>
    <row r="2" spans="1:14">
      <c r="A2" s="23"/>
      <c r="B2" s="11"/>
      <c r="C2" s="11"/>
      <c r="D2" s="11"/>
      <c r="E2" s="11"/>
      <c r="F2" s="11"/>
      <c r="G2" s="11"/>
      <c r="H2" s="11"/>
      <c r="I2" s="11"/>
      <c r="J2" s="11"/>
    </row>
    <row r="3" spans="1:14">
      <c r="A3" s="23"/>
      <c r="B3" s="11"/>
      <c r="C3" s="11"/>
      <c r="D3" s="11"/>
      <c r="E3" s="11"/>
      <c r="F3" s="11"/>
      <c r="G3" s="11"/>
      <c r="H3" s="11"/>
      <c r="I3" s="11"/>
      <c r="J3" s="11"/>
    </row>
    <row r="4" spans="1:14" ht="30.5" customHeight="1">
      <c r="B4" s="57" t="s">
        <v>69</v>
      </c>
      <c r="C4" s="58"/>
      <c r="D4" s="58"/>
      <c r="E4" s="58"/>
      <c r="F4" s="58"/>
      <c r="G4" s="11"/>
      <c r="H4" s="11"/>
      <c r="I4" s="11"/>
      <c r="J4" s="11"/>
    </row>
    <row r="5" spans="1:14" ht="20" customHeight="1">
      <c r="B5" s="58"/>
      <c r="C5" s="58"/>
      <c r="D5" s="58"/>
      <c r="E5" s="58"/>
      <c r="F5" s="58"/>
      <c r="G5" s="11"/>
      <c r="H5" s="11"/>
      <c r="I5" s="11"/>
      <c r="J5" s="11"/>
    </row>
    <row r="6" spans="1:14" ht="19.5" customHeight="1">
      <c r="A6" s="26"/>
      <c r="B6" s="58"/>
      <c r="C6" s="58"/>
      <c r="D6" s="58"/>
      <c r="E6" s="58"/>
      <c r="F6" s="58"/>
      <c r="G6" s="11"/>
      <c r="H6" s="11"/>
      <c r="I6" s="11"/>
      <c r="J6" s="11"/>
    </row>
    <row r="7" spans="1:14" ht="20" customHeight="1">
      <c r="A7" s="26"/>
      <c r="B7" s="73" t="s">
        <v>4</v>
      </c>
      <c r="C7" s="73"/>
      <c r="D7" s="62">
        <v>122930698</v>
      </c>
      <c r="E7" s="27"/>
      <c r="F7" s="27"/>
      <c r="G7" s="27" t="s">
        <v>72</v>
      </c>
      <c r="H7" s="28">
        <f>'Hoja 1'!P53</f>
        <v>3.0853320886444546E-2</v>
      </c>
      <c r="I7" s="11"/>
      <c r="J7" s="11"/>
      <c r="K7" s="12"/>
      <c r="L7" s="71" t="s">
        <v>53</v>
      </c>
      <c r="M7" s="72"/>
      <c r="N7" s="59" t="e">
        <f>VLOOKUP(#REF!,'Hoja 2'!P2:Q21,2,1)</f>
        <v>#REF!</v>
      </c>
    </row>
    <row r="8" spans="1:14" ht="3.5" customHeight="1">
      <c r="A8" s="26"/>
      <c r="B8" s="9"/>
      <c r="C8" s="9"/>
      <c r="D8" s="60"/>
      <c r="E8" s="27"/>
      <c r="F8" s="31"/>
      <c r="G8" s="31"/>
      <c r="H8" s="32"/>
      <c r="I8" s="11"/>
      <c r="J8" s="11"/>
      <c r="K8" s="12"/>
      <c r="L8" s="29"/>
      <c r="M8" s="30"/>
      <c r="N8" s="59"/>
    </row>
    <row r="9" spans="1:14" ht="20" customHeight="1">
      <c r="A9" s="26"/>
      <c r="B9" s="73" t="s">
        <v>6</v>
      </c>
      <c r="C9" s="73"/>
      <c r="D9" s="62">
        <v>7</v>
      </c>
      <c r="E9" s="11"/>
      <c r="F9" s="27"/>
      <c r="G9" s="27" t="s">
        <v>73</v>
      </c>
      <c r="H9" s="33">
        <f>EFFECT(H7*12,12)</f>
        <v>0.43999999999999884</v>
      </c>
      <c r="I9" s="34"/>
      <c r="J9" s="34"/>
      <c r="K9" s="12"/>
      <c r="L9" s="71" t="s">
        <v>51</v>
      </c>
      <c r="M9" s="72"/>
      <c r="N9" s="59" t="e">
        <f>#REF!&amp;#REF!&amp;N7</f>
        <v>#REF!</v>
      </c>
    </row>
    <row r="10" spans="1:14" ht="4" customHeight="1">
      <c r="A10" s="26"/>
      <c r="B10" s="9"/>
      <c r="C10" s="9"/>
      <c r="D10" s="60"/>
      <c r="E10" s="11"/>
      <c r="F10" s="11"/>
      <c r="G10" s="35"/>
      <c r="H10" s="35"/>
      <c r="I10" s="35"/>
      <c r="J10" s="35"/>
      <c r="K10" s="12"/>
      <c r="L10" s="36"/>
      <c r="M10" s="36"/>
      <c r="N10" s="61"/>
    </row>
    <row r="11" spans="1:14" ht="20" customHeight="1">
      <c r="B11" s="73" t="s">
        <v>65</v>
      </c>
      <c r="C11" s="73"/>
      <c r="D11" s="62" t="s">
        <v>64</v>
      </c>
      <c r="E11" s="11"/>
      <c r="F11" s="11"/>
      <c r="G11" s="11"/>
      <c r="H11" s="11"/>
      <c r="I11" s="11"/>
      <c r="J11" s="11"/>
      <c r="K11" s="12"/>
    </row>
    <row r="12" spans="1:14" ht="3.5" customHeight="1">
      <c r="B12" s="9"/>
      <c r="C12" s="9"/>
      <c r="D12" s="60"/>
      <c r="E12" s="11"/>
      <c r="F12" s="11"/>
      <c r="G12" s="11"/>
      <c r="H12" s="11"/>
      <c r="I12" s="11"/>
      <c r="J12" s="11"/>
      <c r="K12" s="12"/>
    </row>
    <row r="13" spans="1:14" ht="20" customHeight="1">
      <c r="A13" s="26"/>
      <c r="B13" s="73" t="s">
        <v>61</v>
      </c>
      <c r="C13" s="73"/>
      <c r="D13" s="62" t="s">
        <v>64</v>
      </c>
      <c r="E13" s="11"/>
      <c r="F13" s="11"/>
      <c r="G13" s="11"/>
      <c r="H13" s="27"/>
      <c r="I13" s="37"/>
      <c r="J13" s="11"/>
      <c r="K13" s="12"/>
    </row>
    <row r="14" spans="1:14" ht="3.5" customHeight="1">
      <c r="A14" s="26"/>
      <c r="B14" s="9"/>
      <c r="C14" s="9"/>
      <c r="D14" s="60"/>
      <c r="E14" s="11"/>
      <c r="F14" s="11"/>
      <c r="G14" s="11"/>
      <c r="H14" s="31"/>
      <c r="I14" s="37"/>
      <c r="J14" s="11"/>
      <c r="K14" s="12"/>
    </row>
    <row r="15" spans="1:14" ht="20" customHeight="1">
      <c r="A15" s="26"/>
      <c r="B15" s="73" t="s">
        <v>62</v>
      </c>
      <c r="C15" s="73"/>
      <c r="D15" s="62" t="s">
        <v>64</v>
      </c>
      <c r="E15" s="11"/>
      <c r="F15" s="11"/>
      <c r="G15" s="11"/>
      <c r="H15" s="27"/>
      <c r="I15" s="37"/>
      <c r="J15" s="11"/>
      <c r="K15" s="12"/>
    </row>
    <row r="16" spans="1:14" ht="3.5" customHeight="1">
      <c r="A16" s="26"/>
      <c r="B16" s="9"/>
      <c r="C16" s="9"/>
      <c r="D16" s="60"/>
      <c r="E16" s="11"/>
      <c r="F16" s="11"/>
      <c r="G16" s="11"/>
      <c r="H16" s="11"/>
      <c r="I16" s="11"/>
      <c r="J16" s="11"/>
      <c r="K16" s="12"/>
    </row>
    <row r="17" spans="1:12" ht="20" customHeight="1">
      <c r="A17" s="26"/>
      <c r="B17" s="73" t="s">
        <v>63</v>
      </c>
      <c r="C17" s="73"/>
      <c r="D17" s="62" t="s">
        <v>64</v>
      </c>
      <c r="E17" s="63" t="s">
        <v>55</v>
      </c>
      <c r="F17" s="11"/>
      <c r="G17" s="11"/>
      <c r="H17" s="11"/>
      <c r="I17" s="11"/>
      <c r="J17" s="11"/>
      <c r="K17" s="12"/>
      <c r="L17" s="12">
        <f>VLOOKUP(E17,'Hoja 2'!S2:T5,2,0)</f>
        <v>5500</v>
      </c>
    </row>
    <row r="18" spans="1:12" ht="20" customHeight="1">
      <c r="A18" s="26"/>
      <c r="B18" s="10" t="s">
        <v>71</v>
      </c>
      <c r="C18" s="64" t="s">
        <v>70</v>
      </c>
      <c r="D18" s="11"/>
      <c r="E18" s="38"/>
      <c r="F18" s="11"/>
      <c r="G18" s="11"/>
      <c r="H18" s="11"/>
      <c r="I18" s="11"/>
      <c r="J18" s="11"/>
    </row>
    <row r="19" spans="1:12" ht="20" customHeight="1">
      <c r="A19" s="26"/>
      <c r="B19" s="73"/>
      <c r="C19" s="73"/>
      <c r="D19" s="60"/>
      <c r="E19" s="37"/>
      <c r="F19" s="37"/>
      <c r="G19" s="70" t="s">
        <v>67</v>
      </c>
      <c r="H19" s="70"/>
      <c r="I19" s="37"/>
      <c r="J19" s="11"/>
    </row>
    <row r="20" spans="1:12" ht="3.5" customHeight="1">
      <c r="A20" s="26"/>
      <c r="B20" s="39"/>
      <c r="C20" s="39"/>
      <c r="D20" s="40"/>
      <c r="E20" s="37"/>
      <c r="F20" s="37"/>
      <c r="G20" s="70"/>
      <c r="H20" s="70"/>
      <c r="I20" s="37"/>
      <c r="J20" s="11"/>
    </row>
    <row r="21" spans="1:12" ht="20" customHeight="1">
      <c r="A21" s="26"/>
      <c r="B21" s="73"/>
      <c r="C21" s="73"/>
      <c r="D21" s="40"/>
      <c r="E21" s="37"/>
      <c r="F21" s="37"/>
      <c r="G21" s="70"/>
      <c r="H21" s="70"/>
      <c r="I21" s="37"/>
      <c r="J21" s="11"/>
    </row>
    <row r="22" spans="1:12" ht="20" customHeight="1">
      <c r="A22" s="26"/>
      <c r="B22" s="9"/>
      <c r="C22" s="9"/>
      <c r="D22" s="40"/>
      <c r="E22" s="37"/>
      <c r="F22" s="37"/>
      <c r="G22" s="65"/>
      <c r="H22" s="65"/>
      <c r="I22" s="37"/>
      <c r="J22" s="11"/>
    </row>
    <row r="23" spans="1:12">
      <c r="A23" s="26"/>
      <c r="B23" s="66"/>
      <c r="C23" s="66"/>
      <c r="D23" s="66"/>
      <c r="E23" s="66"/>
      <c r="F23" s="66"/>
      <c r="G23" s="66" t="s">
        <v>74</v>
      </c>
      <c r="H23" s="66"/>
      <c r="I23" s="66"/>
      <c r="J23" s="66"/>
    </row>
    <row r="24" spans="1:12" ht="9" customHeight="1">
      <c r="A24" s="26"/>
      <c r="B24" s="41"/>
      <c r="C24" s="42"/>
      <c r="E24" s="43"/>
      <c r="F24" s="42"/>
      <c r="K24" s="44"/>
    </row>
    <row r="25" spans="1:12" ht="29" customHeight="1">
      <c r="A25" s="45"/>
      <c r="B25" s="67" t="s">
        <v>9</v>
      </c>
      <c r="C25" s="68"/>
      <c r="D25" s="68"/>
      <c r="E25" s="68"/>
      <c r="F25" s="68"/>
      <c r="G25" s="68"/>
      <c r="H25" s="68"/>
      <c r="I25" s="68"/>
      <c r="J25" s="69"/>
      <c r="K25" s="12"/>
    </row>
    <row r="26" spans="1:12" ht="21" thickBot="1">
      <c r="A26" s="26"/>
      <c r="B26" s="13" t="s">
        <v>10</v>
      </c>
      <c r="C26" s="14" t="s">
        <v>11</v>
      </c>
      <c r="D26" s="14" t="s">
        <v>12</v>
      </c>
      <c r="E26" s="14" t="s">
        <v>13</v>
      </c>
      <c r="F26" s="14" t="s">
        <v>8</v>
      </c>
      <c r="G26" s="14" t="s">
        <v>14</v>
      </c>
      <c r="H26" s="14" t="s">
        <v>66</v>
      </c>
      <c r="I26" s="14" t="s">
        <v>15</v>
      </c>
      <c r="J26" s="15" t="s">
        <v>16</v>
      </c>
      <c r="K26" s="12"/>
    </row>
    <row r="27" spans="1:12" ht="21" thickBot="1">
      <c r="A27" s="46">
        <f>IF(C27&lt;1,0,1)</f>
        <v>1</v>
      </c>
      <c r="B27" s="16">
        <v>1</v>
      </c>
      <c r="C27" s="17">
        <f>D7</f>
        <v>122930698</v>
      </c>
      <c r="D27" s="17">
        <f t="shared" ref="D27:D58" si="0">IFERROR((IF(B27&gt;$D$9,0,(-PPMT($H$7,B27,$D$9,$D$7)))),0)</f>
        <v>16001841.632899549</v>
      </c>
      <c r="E27" s="17">
        <f t="shared" ref="E27:E58" si="1">IFERROR((IF(B27&gt;$D$9,0,(-IPMT($H$7,B27,$D$9,$D$7)))),0)</f>
        <v>3792820.2721886067</v>
      </c>
      <c r="F27" s="17">
        <f t="shared" ref="F27:F58" si="2">IF(AND(A27=1,$D$11="si"),1112*($D$7/1000000),0)</f>
        <v>0</v>
      </c>
      <c r="G27" s="17">
        <v>0</v>
      </c>
      <c r="H27" s="17">
        <f>IF($D$15="si",2.416%*(D27+E27),0)</f>
        <v>0</v>
      </c>
      <c r="I27" s="17">
        <f t="shared" ref="I27:I58" si="3">IF($D$17="si",IF(B27&gt;$D$9,0,$L$17),0)</f>
        <v>0</v>
      </c>
      <c r="J27" s="18">
        <f>SUM(D27:I27)</f>
        <v>19794661.905088156</v>
      </c>
      <c r="K27" s="12"/>
    </row>
    <row r="28" spans="1:12" ht="21" thickBot="1">
      <c r="A28" s="46">
        <f t="shared" ref="A28:A91" si="4">IF(C28&lt;1,0,1)</f>
        <v>1</v>
      </c>
      <c r="B28" s="16">
        <f>+B27+1</f>
        <v>2</v>
      </c>
      <c r="C28" s="17">
        <f t="shared" ref="C28:C91" si="5">C27-D27</f>
        <v>106928856.36710045</v>
      </c>
      <c r="D28" s="17">
        <f t="shared" si="0"/>
        <v>16495551.587573465</v>
      </c>
      <c r="E28" s="17">
        <f t="shared" si="1"/>
        <v>3299110.3175146896</v>
      </c>
      <c r="F28" s="17">
        <f t="shared" si="2"/>
        <v>0</v>
      </c>
      <c r="G28" s="17">
        <v>0</v>
      </c>
      <c r="H28" s="17">
        <f t="shared" ref="H28:H58" si="6">IF($D$15="si",2.416%*(D28+E28),0)</f>
        <v>0</v>
      </c>
      <c r="I28" s="17">
        <f t="shared" si="3"/>
        <v>0</v>
      </c>
      <c r="J28" s="18">
        <f t="shared" ref="J28:J91" si="7">SUM(D28:I28)</f>
        <v>19794661.905088156</v>
      </c>
      <c r="K28" s="12"/>
    </row>
    <row r="29" spans="1:12" ht="21" thickBot="1">
      <c r="A29" s="46">
        <f t="shared" si="4"/>
        <v>1</v>
      </c>
      <c r="B29" s="16">
        <f t="shared" ref="B29:B92" si="8">+B28+1</f>
        <v>3</v>
      </c>
      <c r="C29" s="17">
        <f t="shared" si="5"/>
        <v>90433304.779526979</v>
      </c>
      <c r="D29" s="17">
        <f t="shared" si="0"/>
        <v>17004494.133903768</v>
      </c>
      <c r="E29" s="17">
        <f t="shared" si="1"/>
        <v>2790167.7711843858</v>
      </c>
      <c r="F29" s="17">
        <f t="shared" si="2"/>
        <v>0</v>
      </c>
      <c r="G29" s="17">
        <v>0</v>
      </c>
      <c r="H29" s="17">
        <f t="shared" si="6"/>
        <v>0</v>
      </c>
      <c r="I29" s="17">
        <f t="shared" si="3"/>
        <v>0</v>
      </c>
      <c r="J29" s="18">
        <f t="shared" si="7"/>
        <v>19794661.905088153</v>
      </c>
      <c r="K29" s="12"/>
    </row>
    <row r="30" spans="1:12" ht="21" thickBot="1">
      <c r="A30" s="46">
        <f t="shared" si="4"/>
        <v>1</v>
      </c>
      <c r="B30" s="16">
        <f t="shared" si="8"/>
        <v>4</v>
      </c>
      <c r="C30" s="17">
        <f t="shared" si="5"/>
        <v>73428810.645623207</v>
      </c>
      <c r="D30" s="17">
        <f t="shared" si="0"/>
        <v>17529139.247928768</v>
      </c>
      <c r="E30" s="17">
        <f t="shared" si="1"/>
        <v>2265522.657159389</v>
      </c>
      <c r="F30" s="17">
        <f t="shared" si="2"/>
        <v>0</v>
      </c>
      <c r="G30" s="17">
        <v>0</v>
      </c>
      <c r="H30" s="17">
        <f t="shared" si="6"/>
        <v>0</v>
      </c>
      <c r="I30" s="17">
        <f t="shared" si="3"/>
        <v>0</v>
      </c>
      <c r="J30" s="18">
        <f t="shared" si="7"/>
        <v>19794661.905088156</v>
      </c>
      <c r="K30" s="12"/>
    </row>
    <row r="31" spans="1:12" ht="21" thickBot="1">
      <c r="A31" s="46">
        <f t="shared" si="4"/>
        <v>1</v>
      </c>
      <c r="B31" s="16">
        <f t="shared" si="8"/>
        <v>5</v>
      </c>
      <c r="C31" s="17">
        <f t="shared" si="5"/>
        <v>55899671.397694439</v>
      </c>
      <c r="D31" s="17">
        <f t="shared" si="0"/>
        <v>18069971.406008281</v>
      </c>
      <c r="E31" s="17">
        <f t="shared" si="1"/>
        <v>1724690.4990798733</v>
      </c>
      <c r="F31" s="17">
        <f t="shared" si="2"/>
        <v>0</v>
      </c>
      <c r="G31" s="17">
        <v>0</v>
      </c>
      <c r="H31" s="17">
        <f t="shared" si="6"/>
        <v>0</v>
      </c>
      <c r="I31" s="17">
        <f t="shared" si="3"/>
        <v>0</v>
      </c>
      <c r="J31" s="18">
        <f t="shared" si="7"/>
        <v>19794661.905088153</v>
      </c>
      <c r="K31" s="12"/>
    </row>
    <row r="32" spans="1:12" ht="21" thickBot="1">
      <c r="A32" s="46">
        <f t="shared" si="4"/>
        <v>1</v>
      </c>
      <c r="B32" s="16">
        <f t="shared" si="8"/>
        <v>6</v>
      </c>
      <c r="C32" s="17">
        <f t="shared" si="5"/>
        <v>37829699.991686158</v>
      </c>
      <c r="D32" s="17">
        <f t="shared" si="0"/>
        <v>18627490.032206733</v>
      </c>
      <c r="E32" s="17">
        <f t="shared" si="1"/>
        <v>1167171.8728814225</v>
      </c>
      <c r="F32" s="17">
        <f t="shared" si="2"/>
        <v>0</v>
      </c>
      <c r="G32" s="17">
        <v>0</v>
      </c>
      <c r="H32" s="17">
        <f t="shared" si="6"/>
        <v>0</v>
      </c>
      <c r="I32" s="17">
        <f t="shared" si="3"/>
        <v>0</v>
      </c>
      <c r="J32" s="18">
        <f t="shared" si="7"/>
        <v>19794661.905088156</v>
      </c>
      <c r="K32" s="12"/>
    </row>
    <row r="33" spans="1:11" ht="21" thickBot="1">
      <c r="A33" s="46">
        <f t="shared" si="4"/>
        <v>1</v>
      </c>
      <c r="B33" s="16">
        <f t="shared" si="8"/>
        <v>7</v>
      </c>
      <c r="C33" s="17">
        <f t="shared" si="5"/>
        <v>19202209.959479425</v>
      </c>
      <c r="D33" s="17">
        <f t="shared" si="0"/>
        <v>19202209.959479455</v>
      </c>
      <c r="E33" s="17">
        <f t="shared" si="1"/>
        <v>592451.94560870097</v>
      </c>
      <c r="F33" s="17">
        <f t="shared" si="2"/>
        <v>0</v>
      </c>
      <c r="G33" s="17">
        <v>0</v>
      </c>
      <c r="H33" s="17">
        <f t="shared" si="6"/>
        <v>0</v>
      </c>
      <c r="I33" s="17">
        <f t="shared" si="3"/>
        <v>0</v>
      </c>
      <c r="J33" s="18">
        <f t="shared" si="7"/>
        <v>19794661.905088156</v>
      </c>
      <c r="K33" s="12"/>
    </row>
    <row r="34" spans="1:11" ht="21" thickBot="1">
      <c r="A34" s="46">
        <f t="shared" si="4"/>
        <v>0</v>
      </c>
      <c r="B34" s="16">
        <f t="shared" si="8"/>
        <v>8</v>
      </c>
      <c r="C34" s="17">
        <f t="shared" si="5"/>
        <v>-2.9802322387695312E-8</v>
      </c>
      <c r="D34" s="17">
        <f t="shared" si="0"/>
        <v>0</v>
      </c>
      <c r="E34" s="17">
        <f t="shared" si="1"/>
        <v>0</v>
      </c>
      <c r="F34" s="17">
        <f t="shared" si="2"/>
        <v>0</v>
      </c>
      <c r="G34" s="17">
        <v>0</v>
      </c>
      <c r="H34" s="17">
        <f t="shared" si="6"/>
        <v>0</v>
      </c>
      <c r="I34" s="17">
        <f t="shared" si="3"/>
        <v>0</v>
      </c>
      <c r="J34" s="18">
        <f t="shared" si="7"/>
        <v>0</v>
      </c>
      <c r="K34" s="12"/>
    </row>
    <row r="35" spans="1:11" ht="21" thickBot="1">
      <c r="A35" s="46">
        <f t="shared" si="4"/>
        <v>0</v>
      </c>
      <c r="B35" s="16">
        <f t="shared" si="8"/>
        <v>9</v>
      </c>
      <c r="C35" s="17">
        <f t="shared" si="5"/>
        <v>-2.9802322387695312E-8</v>
      </c>
      <c r="D35" s="17">
        <f t="shared" si="0"/>
        <v>0</v>
      </c>
      <c r="E35" s="17">
        <f t="shared" si="1"/>
        <v>0</v>
      </c>
      <c r="F35" s="17">
        <f t="shared" si="2"/>
        <v>0</v>
      </c>
      <c r="G35" s="17">
        <v>0</v>
      </c>
      <c r="H35" s="17">
        <f t="shared" si="6"/>
        <v>0</v>
      </c>
      <c r="I35" s="17">
        <f t="shared" si="3"/>
        <v>0</v>
      </c>
      <c r="J35" s="18">
        <f t="shared" si="7"/>
        <v>0</v>
      </c>
      <c r="K35" s="12"/>
    </row>
    <row r="36" spans="1:11" ht="21" thickBot="1">
      <c r="A36" s="46">
        <f t="shared" si="4"/>
        <v>0</v>
      </c>
      <c r="B36" s="16">
        <f t="shared" si="8"/>
        <v>10</v>
      </c>
      <c r="C36" s="17">
        <f t="shared" si="5"/>
        <v>-2.9802322387695312E-8</v>
      </c>
      <c r="D36" s="17">
        <f t="shared" si="0"/>
        <v>0</v>
      </c>
      <c r="E36" s="17">
        <f t="shared" si="1"/>
        <v>0</v>
      </c>
      <c r="F36" s="17">
        <f t="shared" si="2"/>
        <v>0</v>
      </c>
      <c r="G36" s="17">
        <v>0</v>
      </c>
      <c r="H36" s="17">
        <f t="shared" si="6"/>
        <v>0</v>
      </c>
      <c r="I36" s="17">
        <f t="shared" si="3"/>
        <v>0</v>
      </c>
      <c r="J36" s="18">
        <f t="shared" si="7"/>
        <v>0</v>
      </c>
      <c r="K36" s="12"/>
    </row>
    <row r="37" spans="1:11" ht="21" thickBot="1">
      <c r="A37" s="46">
        <f t="shared" si="4"/>
        <v>0</v>
      </c>
      <c r="B37" s="16">
        <f t="shared" si="8"/>
        <v>11</v>
      </c>
      <c r="C37" s="17">
        <f t="shared" si="5"/>
        <v>-2.9802322387695312E-8</v>
      </c>
      <c r="D37" s="17">
        <f t="shared" si="0"/>
        <v>0</v>
      </c>
      <c r="E37" s="17">
        <f t="shared" si="1"/>
        <v>0</v>
      </c>
      <c r="F37" s="17">
        <f t="shared" si="2"/>
        <v>0</v>
      </c>
      <c r="G37" s="17">
        <v>0</v>
      </c>
      <c r="H37" s="17">
        <f t="shared" si="6"/>
        <v>0</v>
      </c>
      <c r="I37" s="17">
        <f t="shared" si="3"/>
        <v>0</v>
      </c>
      <c r="J37" s="18">
        <f t="shared" si="7"/>
        <v>0</v>
      </c>
      <c r="K37" s="12"/>
    </row>
    <row r="38" spans="1:11" ht="21" thickBot="1">
      <c r="A38" s="46">
        <f t="shared" si="4"/>
        <v>0</v>
      </c>
      <c r="B38" s="16">
        <f t="shared" si="8"/>
        <v>12</v>
      </c>
      <c r="C38" s="17">
        <f t="shared" si="5"/>
        <v>-2.9802322387695312E-8</v>
      </c>
      <c r="D38" s="17">
        <f t="shared" si="0"/>
        <v>0</v>
      </c>
      <c r="E38" s="17">
        <f t="shared" si="1"/>
        <v>0</v>
      </c>
      <c r="F38" s="17">
        <f t="shared" si="2"/>
        <v>0</v>
      </c>
      <c r="G38" s="17">
        <v>0</v>
      </c>
      <c r="H38" s="17">
        <f t="shared" si="6"/>
        <v>0</v>
      </c>
      <c r="I38" s="17">
        <f t="shared" si="3"/>
        <v>0</v>
      </c>
      <c r="J38" s="18">
        <f t="shared" si="7"/>
        <v>0</v>
      </c>
      <c r="K38" s="12"/>
    </row>
    <row r="39" spans="1:11" ht="21" thickBot="1">
      <c r="A39" s="46">
        <f t="shared" si="4"/>
        <v>0</v>
      </c>
      <c r="B39" s="16">
        <f t="shared" si="8"/>
        <v>13</v>
      </c>
      <c r="C39" s="17">
        <f t="shared" si="5"/>
        <v>-2.9802322387695312E-8</v>
      </c>
      <c r="D39" s="17">
        <f t="shared" si="0"/>
        <v>0</v>
      </c>
      <c r="E39" s="17">
        <f t="shared" si="1"/>
        <v>0</v>
      </c>
      <c r="F39" s="17">
        <f t="shared" si="2"/>
        <v>0</v>
      </c>
      <c r="G39" s="17">
        <v>0</v>
      </c>
      <c r="H39" s="17">
        <f t="shared" si="6"/>
        <v>0</v>
      </c>
      <c r="I39" s="17">
        <f t="shared" si="3"/>
        <v>0</v>
      </c>
      <c r="J39" s="18">
        <f t="shared" si="7"/>
        <v>0</v>
      </c>
      <c r="K39" s="12"/>
    </row>
    <row r="40" spans="1:11" ht="21" thickBot="1">
      <c r="A40" s="46">
        <f t="shared" si="4"/>
        <v>0</v>
      </c>
      <c r="B40" s="16">
        <f t="shared" si="8"/>
        <v>14</v>
      </c>
      <c r="C40" s="17">
        <f t="shared" si="5"/>
        <v>-2.9802322387695312E-8</v>
      </c>
      <c r="D40" s="17">
        <f t="shared" si="0"/>
        <v>0</v>
      </c>
      <c r="E40" s="17">
        <f t="shared" si="1"/>
        <v>0</v>
      </c>
      <c r="F40" s="17">
        <f t="shared" si="2"/>
        <v>0</v>
      </c>
      <c r="G40" s="17">
        <v>0</v>
      </c>
      <c r="H40" s="17">
        <f t="shared" si="6"/>
        <v>0</v>
      </c>
      <c r="I40" s="17">
        <f t="shared" si="3"/>
        <v>0</v>
      </c>
      <c r="J40" s="18">
        <f t="shared" si="7"/>
        <v>0</v>
      </c>
      <c r="K40" s="12"/>
    </row>
    <row r="41" spans="1:11" ht="21" thickBot="1">
      <c r="A41" s="46">
        <f t="shared" si="4"/>
        <v>0</v>
      </c>
      <c r="B41" s="16">
        <f t="shared" si="8"/>
        <v>15</v>
      </c>
      <c r="C41" s="17">
        <f t="shared" si="5"/>
        <v>-2.9802322387695312E-8</v>
      </c>
      <c r="D41" s="17">
        <f t="shared" si="0"/>
        <v>0</v>
      </c>
      <c r="E41" s="17">
        <f t="shared" si="1"/>
        <v>0</v>
      </c>
      <c r="F41" s="17">
        <f t="shared" si="2"/>
        <v>0</v>
      </c>
      <c r="G41" s="17">
        <v>0</v>
      </c>
      <c r="H41" s="17">
        <f t="shared" si="6"/>
        <v>0</v>
      </c>
      <c r="I41" s="17">
        <f t="shared" si="3"/>
        <v>0</v>
      </c>
      <c r="J41" s="18">
        <f t="shared" si="7"/>
        <v>0</v>
      </c>
      <c r="K41" s="12"/>
    </row>
    <row r="42" spans="1:11" ht="21" thickBot="1">
      <c r="A42" s="46">
        <f t="shared" si="4"/>
        <v>0</v>
      </c>
      <c r="B42" s="16">
        <f t="shared" si="8"/>
        <v>16</v>
      </c>
      <c r="C42" s="17">
        <f t="shared" si="5"/>
        <v>-2.9802322387695312E-8</v>
      </c>
      <c r="D42" s="17">
        <f t="shared" si="0"/>
        <v>0</v>
      </c>
      <c r="E42" s="17">
        <f t="shared" si="1"/>
        <v>0</v>
      </c>
      <c r="F42" s="17">
        <f t="shared" si="2"/>
        <v>0</v>
      </c>
      <c r="G42" s="17">
        <v>0</v>
      </c>
      <c r="H42" s="17">
        <f t="shared" si="6"/>
        <v>0</v>
      </c>
      <c r="I42" s="17">
        <f t="shared" si="3"/>
        <v>0</v>
      </c>
      <c r="J42" s="18">
        <f t="shared" si="7"/>
        <v>0</v>
      </c>
      <c r="K42" s="12"/>
    </row>
    <row r="43" spans="1:11" ht="21" thickBot="1">
      <c r="A43" s="46">
        <f t="shared" si="4"/>
        <v>0</v>
      </c>
      <c r="B43" s="16">
        <f t="shared" si="8"/>
        <v>17</v>
      </c>
      <c r="C43" s="17">
        <f t="shared" si="5"/>
        <v>-2.9802322387695312E-8</v>
      </c>
      <c r="D43" s="17">
        <f t="shared" si="0"/>
        <v>0</v>
      </c>
      <c r="E43" s="17">
        <f t="shared" si="1"/>
        <v>0</v>
      </c>
      <c r="F43" s="17">
        <f t="shared" si="2"/>
        <v>0</v>
      </c>
      <c r="G43" s="17">
        <v>0</v>
      </c>
      <c r="H43" s="17">
        <f t="shared" si="6"/>
        <v>0</v>
      </c>
      <c r="I43" s="17">
        <f t="shared" si="3"/>
        <v>0</v>
      </c>
      <c r="J43" s="18">
        <f t="shared" si="7"/>
        <v>0</v>
      </c>
      <c r="K43" s="12"/>
    </row>
    <row r="44" spans="1:11" ht="21" thickBot="1">
      <c r="A44" s="46">
        <f t="shared" si="4"/>
        <v>0</v>
      </c>
      <c r="B44" s="16">
        <f t="shared" si="8"/>
        <v>18</v>
      </c>
      <c r="C44" s="17">
        <f t="shared" si="5"/>
        <v>-2.9802322387695312E-8</v>
      </c>
      <c r="D44" s="17">
        <f t="shared" si="0"/>
        <v>0</v>
      </c>
      <c r="E44" s="17">
        <f t="shared" si="1"/>
        <v>0</v>
      </c>
      <c r="F44" s="17">
        <f t="shared" si="2"/>
        <v>0</v>
      </c>
      <c r="G44" s="17">
        <v>0</v>
      </c>
      <c r="H44" s="17">
        <f t="shared" si="6"/>
        <v>0</v>
      </c>
      <c r="I44" s="17">
        <f t="shared" si="3"/>
        <v>0</v>
      </c>
      <c r="J44" s="18">
        <f t="shared" si="7"/>
        <v>0</v>
      </c>
      <c r="K44" s="12"/>
    </row>
    <row r="45" spans="1:11" ht="21" thickBot="1">
      <c r="A45" s="46">
        <f t="shared" si="4"/>
        <v>0</v>
      </c>
      <c r="B45" s="16">
        <f t="shared" si="8"/>
        <v>19</v>
      </c>
      <c r="C45" s="17">
        <f t="shared" si="5"/>
        <v>-2.9802322387695312E-8</v>
      </c>
      <c r="D45" s="17">
        <f t="shared" si="0"/>
        <v>0</v>
      </c>
      <c r="E45" s="17">
        <f t="shared" si="1"/>
        <v>0</v>
      </c>
      <c r="F45" s="17">
        <f t="shared" si="2"/>
        <v>0</v>
      </c>
      <c r="G45" s="17">
        <v>0</v>
      </c>
      <c r="H45" s="17">
        <f t="shared" si="6"/>
        <v>0</v>
      </c>
      <c r="I45" s="17">
        <f t="shared" si="3"/>
        <v>0</v>
      </c>
      <c r="J45" s="18">
        <f t="shared" si="7"/>
        <v>0</v>
      </c>
      <c r="K45" s="12"/>
    </row>
    <row r="46" spans="1:11" ht="21" thickBot="1">
      <c r="A46" s="46">
        <f t="shared" si="4"/>
        <v>0</v>
      </c>
      <c r="B46" s="16">
        <f t="shared" si="8"/>
        <v>20</v>
      </c>
      <c r="C46" s="17">
        <f t="shared" si="5"/>
        <v>-2.9802322387695312E-8</v>
      </c>
      <c r="D46" s="17">
        <f t="shared" si="0"/>
        <v>0</v>
      </c>
      <c r="E46" s="17">
        <f t="shared" si="1"/>
        <v>0</v>
      </c>
      <c r="F46" s="17">
        <f t="shared" si="2"/>
        <v>0</v>
      </c>
      <c r="G46" s="17">
        <v>0</v>
      </c>
      <c r="H46" s="17">
        <f t="shared" si="6"/>
        <v>0</v>
      </c>
      <c r="I46" s="17">
        <f t="shared" si="3"/>
        <v>0</v>
      </c>
      <c r="J46" s="18">
        <f t="shared" si="7"/>
        <v>0</v>
      </c>
      <c r="K46" s="12"/>
    </row>
    <row r="47" spans="1:11" ht="21" thickBot="1">
      <c r="A47" s="46">
        <f t="shared" si="4"/>
        <v>0</v>
      </c>
      <c r="B47" s="16">
        <f t="shared" si="8"/>
        <v>21</v>
      </c>
      <c r="C47" s="17">
        <f t="shared" si="5"/>
        <v>-2.9802322387695312E-8</v>
      </c>
      <c r="D47" s="17">
        <f t="shared" si="0"/>
        <v>0</v>
      </c>
      <c r="E47" s="17">
        <f t="shared" si="1"/>
        <v>0</v>
      </c>
      <c r="F47" s="17">
        <f t="shared" si="2"/>
        <v>0</v>
      </c>
      <c r="G47" s="17">
        <v>0</v>
      </c>
      <c r="H47" s="17">
        <f t="shared" si="6"/>
        <v>0</v>
      </c>
      <c r="I47" s="17">
        <f t="shared" si="3"/>
        <v>0</v>
      </c>
      <c r="J47" s="18">
        <f t="shared" si="7"/>
        <v>0</v>
      </c>
      <c r="K47" s="12"/>
    </row>
    <row r="48" spans="1:11" ht="21" thickBot="1">
      <c r="A48" s="46">
        <f t="shared" si="4"/>
        <v>0</v>
      </c>
      <c r="B48" s="16">
        <f t="shared" si="8"/>
        <v>22</v>
      </c>
      <c r="C48" s="17">
        <f t="shared" si="5"/>
        <v>-2.9802322387695312E-8</v>
      </c>
      <c r="D48" s="17">
        <f t="shared" si="0"/>
        <v>0</v>
      </c>
      <c r="E48" s="17">
        <f t="shared" si="1"/>
        <v>0</v>
      </c>
      <c r="F48" s="17">
        <f t="shared" si="2"/>
        <v>0</v>
      </c>
      <c r="G48" s="17">
        <v>0</v>
      </c>
      <c r="H48" s="17">
        <f t="shared" si="6"/>
        <v>0</v>
      </c>
      <c r="I48" s="17">
        <f t="shared" si="3"/>
        <v>0</v>
      </c>
      <c r="J48" s="18">
        <f t="shared" si="7"/>
        <v>0</v>
      </c>
      <c r="K48" s="12"/>
    </row>
    <row r="49" spans="1:11" ht="21" thickBot="1">
      <c r="A49" s="46">
        <f t="shared" si="4"/>
        <v>0</v>
      </c>
      <c r="B49" s="16">
        <f t="shared" si="8"/>
        <v>23</v>
      </c>
      <c r="C49" s="17">
        <f t="shared" si="5"/>
        <v>-2.9802322387695312E-8</v>
      </c>
      <c r="D49" s="17">
        <f t="shared" si="0"/>
        <v>0</v>
      </c>
      <c r="E49" s="17">
        <f t="shared" si="1"/>
        <v>0</v>
      </c>
      <c r="F49" s="17">
        <f t="shared" si="2"/>
        <v>0</v>
      </c>
      <c r="G49" s="17">
        <v>0</v>
      </c>
      <c r="H49" s="17">
        <f t="shared" si="6"/>
        <v>0</v>
      </c>
      <c r="I49" s="17">
        <f t="shared" si="3"/>
        <v>0</v>
      </c>
      <c r="J49" s="18">
        <f t="shared" si="7"/>
        <v>0</v>
      </c>
      <c r="K49" s="12"/>
    </row>
    <row r="50" spans="1:11" ht="21" thickBot="1">
      <c r="A50" s="46">
        <f t="shared" si="4"/>
        <v>0</v>
      </c>
      <c r="B50" s="16">
        <f t="shared" si="8"/>
        <v>24</v>
      </c>
      <c r="C50" s="17">
        <f t="shared" si="5"/>
        <v>-2.9802322387695312E-8</v>
      </c>
      <c r="D50" s="17">
        <f t="shared" si="0"/>
        <v>0</v>
      </c>
      <c r="E50" s="17">
        <f t="shared" si="1"/>
        <v>0</v>
      </c>
      <c r="F50" s="17">
        <f t="shared" si="2"/>
        <v>0</v>
      </c>
      <c r="G50" s="17">
        <v>0</v>
      </c>
      <c r="H50" s="17">
        <f t="shared" si="6"/>
        <v>0</v>
      </c>
      <c r="I50" s="17">
        <f t="shared" si="3"/>
        <v>0</v>
      </c>
      <c r="J50" s="18">
        <f t="shared" si="7"/>
        <v>0</v>
      </c>
      <c r="K50" s="12"/>
    </row>
    <row r="51" spans="1:11" ht="21" thickBot="1">
      <c r="A51" s="46">
        <f t="shared" si="4"/>
        <v>0</v>
      </c>
      <c r="B51" s="16">
        <f t="shared" si="8"/>
        <v>25</v>
      </c>
      <c r="C51" s="17">
        <f t="shared" si="5"/>
        <v>-2.9802322387695312E-8</v>
      </c>
      <c r="D51" s="17">
        <f t="shared" si="0"/>
        <v>0</v>
      </c>
      <c r="E51" s="17">
        <f t="shared" si="1"/>
        <v>0</v>
      </c>
      <c r="F51" s="17">
        <f t="shared" si="2"/>
        <v>0</v>
      </c>
      <c r="G51" s="17">
        <v>0</v>
      </c>
      <c r="H51" s="17">
        <f t="shared" si="6"/>
        <v>0</v>
      </c>
      <c r="I51" s="17">
        <f t="shared" si="3"/>
        <v>0</v>
      </c>
      <c r="J51" s="18">
        <f t="shared" si="7"/>
        <v>0</v>
      </c>
      <c r="K51" s="12"/>
    </row>
    <row r="52" spans="1:11" ht="21" thickBot="1">
      <c r="A52" s="46">
        <f t="shared" si="4"/>
        <v>0</v>
      </c>
      <c r="B52" s="16">
        <f t="shared" si="8"/>
        <v>26</v>
      </c>
      <c r="C52" s="17">
        <f t="shared" si="5"/>
        <v>-2.9802322387695312E-8</v>
      </c>
      <c r="D52" s="17">
        <f t="shared" si="0"/>
        <v>0</v>
      </c>
      <c r="E52" s="17">
        <f t="shared" si="1"/>
        <v>0</v>
      </c>
      <c r="F52" s="17">
        <f t="shared" si="2"/>
        <v>0</v>
      </c>
      <c r="G52" s="17">
        <v>0</v>
      </c>
      <c r="H52" s="17">
        <f t="shared" si="6"/>
        <v>0</v>
      </c>
      <c r="I52" s="17">
        <f t="shared" si="3"/>
        <v>0</v>
      </c>
      <c r="J52" s="18">
        <f t="shared" si="7"/>
        <v>0</v>
      </c>
      <c r="K52" s="12"/>
    </row>
    <row r="53" spans="1:11" ht="21" thickBot="1">
      <c r="A53" s="46">
        <f t="shared" si="4"/>
        <v>0</v>
      </c>
      <c r="B53" s="16">
        <f t="shared" si="8"/>
        <v>27</v>
      </c>
      <c r="C53" s="17">
        <f t="shared" si="5"/>
        <v>-2.9802322387695312E-8</v>
      </c>
      <c r="D53" s="17">
        <f t="shared" si="0"/>
        <v>0</v>
      </c>
      <c r="E53" s="17">
        <f t="shared" si="1"/>
        <v>0</v>
      </c>
      <c r="F53" s="17">
        <f t="shared" si="2"/>
        <v>0</v>
      </c>
      <c r="G53" s="17">
        <v>0</v>
      </c>
      <c r="H53" s="17">
        <f t="shared" si="6"/>
        <v>0</v>
      </c>
      <c r="I53" s="17">
        <f t="shared" si="3"/>
        <v>0</v>
      </c>
      <c r="J53" s="18">
        <f t="shared" si="7"/>
        <v>0</v>
      </c>
      <c r="K53" s="12"/>
    </row>
    <row r="54" spans="1:11" ht="21" thickBot="1">
      <c r="A54" s="46">
        <f t="shared" si="4"/>
        <v>0</v>
      </c>
      <c r="B54" s="16">
        <f t="shared" si="8"/>
        <v>28</v>
      </c>
      <c r="C54" s="17">
        <f t="shared" si="5"/>
        <v>-2.9802322387695312E-8</v>
      </c>
      <c r="D54" s="17">
        <f t="shared" si="0"/>
        <v>0</v>
      </c>
      <c r="E54" s="17">
        <f t="shared" si="1"/>
        <v>0</v>
      </c>
      <c r="F54" s="17">
        <f t="shared" si="2"/>
        <v>0</v>
      </c>
      <c r="G54" s="17">
        <v>0</v>
      </c>
      <c r="H54" s="17">
        <f t="shared" si="6"/>
        <v>0</v>
      </c>
      <c r="I54" s="17">
        <f t="shared" si="3"/>
        <v>0</v>
      </c>
      <c r="J54" s="18">
        <f t="shared" si="7"/>
        <v>0</v>
      </c>
      <c r="K54" s="12"/>
    </row>
    <row r="55" spans="1:11" ht="21" thickBot="1">
      <c r="A55" s="46">
        <f t="shared" si="4"/>
        <v>0</v>
      </c>
      <c r="B55" s="16">
        <f t="shared" si="8"/>
        <v>29</v>
      </c>
      <c r="C55" s="17">
        <f t="shared" si="5"/>
        <v>-2.9802322387695312E-8</v>
      </c>
      <c r="D55" s="17">
        <f t="shared" si="0"/>
        <v>0</v>
      </c>
      <c r="E55" s="17">
        <f t="shared" si="1"/>
        <v>0</v>
      </c>
      <c r="F55" s="17">
        <f t="shared" si="2"/>
        <v>0</v>
      </c>
      <c r="G55" s="17">
        <v>0</v>
      </c>
      <c r="H55" s="17">
        <f t="shared" si="6"/>
        <v>0</v>
      </c>
      <c r="I55" s="17">
        <f t="shared" si="3"/>
        <v>0</v>
      </c>
      <c r="J55" s="18">
        <f t="shared" si="7"/>
        <v>0</v>
      </c>
      <c r="K55" s="12"/>
    </row>
    <row r="56" spans="1:11" ht="21" thickBot="1">
      <c r="A56" s="46">
        <f t="shared" si="4"/>
        <v>0</v>
      </c>
      <c r="B56" s="16">
        <f t="shared" si="8"/>
        <v>30</v>
      </c>
      <c r="C56" s="17">
        <f t="shared" si="5"/>
        <v>-2.9802322387695312E-8</v>
      </c>
      <c r="D56" s="17">
        <f t="shared" si="0"/>
        <v>0</v>
      </c>
      <c r="E56" s="17">
        <f t="shared" si="1"/>
        <v>0</v>
      </c>
      <c r="F56" s="17">
        <f t="shared" si="2"/>
        <v>0</v>
      </c>
      <c r="G56" s="17">
        <v>0</v>
      </c>
      <c r="H56" s="17">
        <f t="shared" si="6"/>
        <v>0</v>
      </c>
      <c r="I56" s="17">
        <f t="shared" si="3"/>
        <v>0</v>
      </c>
      <c r="J56" s="18">
        <f t="shared" si="7"/>
        <v>0</v>
      </c>
      <c r="K56" s="12"/>
    </row>
    <row r="57" spans="1:11" ht="21" thickBot="1">
      <c r="A57" s="46">
        <f t="shared" si="4"/>
        <v>0</v>
      </c>
      <c r="B57" s="16">
        <f t="shared" si="8"/>
        <v>31</v>
      </c>
      <c r="C57" s="17">
        <f t="shared" si="5"/>
        <v>-2.9802322387695312E-8</v>
      </c>
      <c r="D57" s="17">
        <f t="shared" si="0"/>
        <v>0</v>
      </c>
      <c r="E57" s="17">
        <f t="shared" si="1"/>
        <v>0</v>
      </c>
      <c r="F57" s="17">
        <f t="shared" si="2"/>
        <v>0</v>
      </c>
      <c r="G57" s="17">
        <v>0</v>
      </c>
      <c r="H57" s="17">
        <f t="shared" si="6"/>
        <v>0</v>
      </c>
      <c r="I57" s="17">
        <f t="shared" si="3"/>
        <v>0</v>
      </c>
      <c r="J57" s="18">
        <f t="shared" si="7"/>
        <v>0</v>
      </c>
      <c r="K57" s="12"/>
    </row>
    <row r="58" spans="1:11" ht="21" thickBot="1">
      <c r="A58" s="46">
        <f t="shared" si="4"/>
        <v>0</v>
      </c>
      <c r="B58" s="16">
        <f t="shared" si="8"/>
        <v>32</v>
      </c>
      <c r="C58" s="17">
        <f t="shared" si="5"/>
        <v>-2.9802322387695312E-8</v>
      </c>
      <c r="D58" s="17">
        <f t="shared" si="0"/>
        <v>0</v>
      </c>
      <c r="E58" s="17">
        <f t="shared" si="1"/>
        <v>0</v>
      </c>
      <c r="F58" s="17">
        <f t="shared" si="2"/>
        <v>0</v>
      </c>
      <c r="G58" s="17">
        <v>0</v>
      </c>
      <c r="H58" s="17">
        <f t="shared" si="6"/>
        <v>0</v>
      </c>
      <c r="I58" s="17">
        <f t="shared" si="3"/>
        <v>0</v>
      </c>
      <c r="J58" s="18">
        <f t="shared" si="7"/>
        <v>0</v>
      </c>
      <c r="K58" s="12"/>
    </row>
    <row r="59" spans="1:11" ht="21" thickBot="1">
      <c r="A59" s="46">
        <f t="shared" si="4"/>
        <v>0</v>
      </c>
      <c r="B59" s="16">
        <f t="shared" si="8"/>
        <v>33</v>
      </c>
      <c r="C59" s="17">
        <f t="shared" si="5"/>
        <v>-2.9802322387695312E-8</v>
      </c>
      <c r="D59" s="17">
        <f t="shared" ref="D59:D90" si="9">IFERROR((IF(B59&gt;$D$9,0,(-PPMT($H$7,B59,$D$9,$D$7)))),0)</f>
        <v>0</v>
      </c>
      <c r="E59" s="17">
        <f t="shared" ref="E59:E90" si="10">IFERROR((IF(B59&gt;$D$9,0,(-IPMT($H$7,B59,$D$9,$D$7)))),0)</f>
        <v>0</v>
      </c>
      <c r="F59" s="17">
        <f t="shared" ref="F59:F90" si="11">IF(AND(A59=1,$D$11="si"),1112*($D$7/1000000),0)</f>
        <v>0</v>
      </c>
      <c r="G59" s="17">
        <v>0</v>
      </c>
      <c r="H59" s="17">
        <f t="shared" ref="H59:H90" si="12">IF($D$15="si",2.416%*(D59+E59),0)</f>
        <v>0</v>
      </c>
      <c r="I59" s="17">
        <f t="shared" ref="I59:I90" si="13">IF($D$17="si",IF(B59&gt;$D$9,0,$L$17),0)</f>
        <v>0</v>
      </c>
      <c r="J59" s="18">
        <f t="shared" si="7"/>
        <v>0</v>
      </c>
      <c r="K59" s="12"/>
    </row>
    <row r="60" spans="1:11" ht="21" thickBot="1">
      <c r="A60" s="46">
        <f t="shared" si="4"/>
        <v>0</v>
      </c>
      <c r="B60" s="16">
        <f t="shared" si="8"/>
        <v>34</v>
      </c>
      <c r="C60" s="17">
        <f t="shared" si="5"/>
        <v>-2.9802322387695312E-8</v>
      </c>
      <c r="D60" s="17">
        <f t="shared" si="9"/>
        <v>0</v>
      </c>
      <c r="E60" s="17">
        <f t="shared" si="10"/>
        <v>0</v>
      </c>
      <c r="F60" s="17">
        <f t="shared" si="11"/>
        <v>0</v>
      </c>
      <c r="G60" s="17">
        <v>0</v>
      </c>
      <c r="H60" s="17">
        <f t="shared" si="12"/>
        <v>0</v>
      </c>
      <c r="I60" s="17">
        <f t="shared" si="13"/>
        <v>0</v>
      </c>
      <c r="J60" s="18">
        <f t="shared" si="7"/>
        <v>0</v>
      </c>
      <c r="K60" s="12"/>
    </row>
    <row r="61" spans="1:11" ht="21" thickBot="1">
      <c r="A61" s="46">
        <f t="shared" si="4"/>
        <v>0</v>
      </c>
      <c r="B61" s="16">
        <f t="shared" si="8"/>
        <v>35</v>
      </c>
      <c r="C61" s="17">
        <f t="shared" si="5"/>
        <v>-2.9802322387695312E-8</v>
      </c>
      <c r="D61" s="17">
        <f t="shared" si="9"/>
        <v>0</v>
      </c>
      <c r="E61" s="17">
        <f t="shared" si="10"/>
        <v>0</v>
      </c>
      <c r="F61" s="17">
        <f t="shared" si="11"/>
        <v>0</v>
      </c>
      <c r="G61" s="17">
        <v>0</v>
      </c>
      <c r="H61" s="17">
        <f t="shared" si="12"/>
        <v>0</v>
      </c>
      <c r="I61" s="17">
        <f t="shared" si="13"/>
        <v>0</v>
      </c>
      <c r="J61" s="18">
        <f t="shared" si="7"/>
        <v>0</v>
      </c>
      <c r="K61" s="12"/>
    </row>
    <row r="62" spans="1:11" ht="21" thickBot="1">
      <c r="A62" s="46">
        <f t="shared" si="4"/>
        <v>0</v>
      </c>
      <c r="B62" s="16">
        <f t="shared" si="8"/>
        <v>36</v>
      </c>
      <c r="C62" s="17">
        <f t="shared" si="5"/>
        <v>-2.9802322387695312E-8</v>
      </c>
      <c r="D62" s="17">
        <f t="shared" si="9"/>
        <v>0</v>
      </c>
      <c r="E62" s="17">
        <f t="shared" si="10"/>
        <v>0</v>
      </c>
      <c r="F62" s="17">
        <f t="shared" si="11"/>
        <v>0</v>
      </c>
      <c r="G62" s="17">
        <v>0</v>
      </c>
      <c r="H62" s="17">
        <f t="shared" si="12"/>
        <v>0</v>
      </c>
      <c r="I62" s="17">
        <f t="shared" si="13"/>
        <v>0</v>
      </c>
      <c r="J62" s="18">
        <f t="shared" si="7"/>
        <v>0</v>
      </c>
      <c r="K62" s="12"/>
    </row>
    <row r="63" spans="1:11" ht="21" thickBot="1">
      <c r="A63" s="46">
        <f t="shared" si="4"/>
        <v>0</v>
      </c>
      <c r="B63" s="16">
        <f t="shared" si="8"/>
        <v>37</v>
      </c>
      <c r="C63" s="17">
        <f t="shared" si="5"/>
        <v>-2.9802322387695312E-8</v>
      </c>
      <c r="D63" s="17">
        <f t="shared" si="9"/>
        <v>0</v>
      </c>
      <c r="E63" s="17">
        <f t="shared" si="10"/>
        <v>0</v>
      </c>
      <c r="F63" s="17">
        <f t="shared" si="11"/>
        <v>0</v>
      </c>
      <c r="G63" s="17">
        <v>0</v>
      </c>
      <c r="H63" s="17">
        <f t="shared" si="12"/>
        <v>0</v>
      </c>
      <c r="I63" s="17">
        <f t="shared" si="13"/>
        <v>0</v>
      </c>
      <c r="J63" s="18">
        <f t="shared" si="7"/>
        <v>0</v>
      </c>
      <c r="K63" s="12"/>
    </row>
    <row r="64" spans="1:11" ht="21" thickBot="1">
      <c r="A64" s="46">
        <f t="shared" si="4"/>
        <v>0</v>
      </c>
      <c r="B64" s="16">
        <f t="shared" si="8"/>
        <v>38</v>
      </c>
      <c r="C64" s="17">
        <f t="shared" si="5"/>
        <v>-2.9802322387695312E-8</v>
      </c>
      <c r="D64" s="17">
        <f t="shared" si="9"/>
        <v>0</v>
      </c>
      <c r="E64" s="17">
        <f t="shared" si="10"/>
        <v>0</v>
      </c>
      <c r="F64" s="17">
        <f t="shared" si="11"/>
        <v>0</v>
      </c>
      <c r="G64" s="17">
        <v>0</v>
      </c>
      <c r="H64" s="17">
        <f t="shared" si="12"/>
        <v>0</v>
      </c>
      <c r="I64" s="17">
        <f t="shared" si="13"/>
        <v>0</v>
      </c>
      <c r="J64" s="18">
        <f t="shared" si="7"/>
        <v>0</v>
      </c>
      <c r="K64" s="12"/>
    </row>
    <row r="65" spans="1:11" ht="21" thickBot="1">
      <c r="A65" s="46">
        <f t="shared" si="4"/>
        <v>0</v>
      </c>
      <c r="B65" s="16">
        <f t="shared" si="8"/>
        <v>39</v>
      </c>
      <c r="C65" s="17">
        <f t="shared" si="5"/>
        <v>-2.9802322387695312E-8</v>
      </c>
      <c r="D65" s="17">
        <f t="shared" si="9"/>
        <v>0</v>
      </c>
      <c r="E65" s="17">
        <f t="shared" si="10"/>
        <v>0</v>
      </c>
      <c r="F65" s="17">
        <f t="shared" si="11"/>
        <v>0</v>
      </c>
      <c r="G65" s="17">
        <v>0</v>
      </c>
      <c r="H65" s="17">
        <f t="shared" si="12"/>
        <v>0</v>
      </c>
      <c r="I65" s="17">
        <f t="shared" si="13"/>
        <v>0</v>
      </c>
      <c r="J65" s="18">
        <f t="shared" si="7"/>
        <v>0</v>
      </c>
      <c r="K65" s="12"/>
    </row>
    <row r="66" spans="1:11" ht="21" thickBot="1">
      <c r="A66" s="46">
        <f t="shared" si="4"/>
        <v>0</v>
      </c>
      <c r="B66" s="16">
        <f t="shared" si="8"/>
        <v>40</v>
      </c>
      <c r="C66" s="17">
        <f t="shared" si="5"/>
        <v>-2.9802322387695312E-8</v>
      </c>
      <c r="D66" s="17">
        <f t="shared" si="9"/>
        <v>0</v>
      </c>
      <c r="E66" s="17">
        <f t="shared" si="10"/>
        <v>0</v>
      </c>
      <c r="F66" s="17">
        <f t="shared" si="11"/>
        <v>0</v>
      </c>
      <c r="G66" s="17">
        <v>0</v>
      </c>
      <c r="H66" s="17">
        <f t="shared" si="12"/>
        <v>0</v>
      </c>
      <c r="I66" s="17">
        <f t="shared" si="13"/>
        <v>0</v>
      </c>
      <c r="J66" s="18">
        <f t="shared" si="7"/>
        <v>0</v>
      </c>
      <c r="K66" s="12"/>
    </row>
    <row r="67" spans="1:11" ht="21" thickBot="1">
      <c r="A67" s="46">
        <f t="shared" si="4"/>
        <v>0</v>
      </c>
      <c r="B67" s="16">
        <f t="shared" si="8"/>
        <v>41</v>
      </c>
      <c r="C67" s="17">
        <f t="shared" si="5"/>
        <v>-2.9802322387695312E-8</v>
      </c>
      <c r="D67" s="17">
        <f t="shared" si="9"/>
        <v>0</v>
      </c>
      <c r="E67" s="17">
        <f t="shared" si="10"/>
        <v>0</v>
      </c>
      <c r="F67" s="17">
        <f t="shared" si="11"/>
        <v>0</v>
      </c>
      <c r="G67" s="17">
        <v>0</v>
      </c>
      <c r="H67" s="17">
        <f t="shared" si="12"/>
        <v>0</v>
      </c>
      <c r="I67" s="17">
        <f t="shared" si="13"/>
        <v>0</v>
      </c>
      <c r="J67" s="18">
        <f t="shared" si="7"/>
        <v>0</v>
      </c>
      <c r="K67" s="12"/>
    </row>
    <row r="68" spans="1:11" ht="21" thickBot="1">
      <c r="A68" s="46">
        <f t="shared" si="4"/>
        <v>0</v>
      </c>
      <c r="B68" s="16">
        <f t="shared" si="8"/>
        <v>42</v>
      </c>
      <c r="C68" s="17">
        <f t="shared" si="5"/>
        <v>-2.9802322387695312E-8</v>
      </c>
      <c r="D68" s="17">
        <f t="shared" si="9"/>
        <v>0</v>
      </c>
      <c r="E68" s="17">
        <f t="shared" si="10"/>
        <v>0</v>
      </c>
      <c r="F68" s="17">
        <f t="shared" si="11"/>
        <v>0</v>
      </c>
      <c r="G68" s="17">
        <v>0</v>
      </c>
      <c r="H68" s="17">
        <f t="shared" si="12"/>
        <v>0</v>
      </c>
      <c r="I68" s="17">
        <f t="shared" si="13"/>
        <v>0</v>
      </c>
      <c r="J68" s="18">
        <f t="shared" si="7"/>
        <v>0</v>
      </c>
      <c r="K68" s="12"/>
    </row>
    <row r="69" spans="1:11" ht="21" thickBot="1">
      <c r="A69" s="46">
        <f t="shared" si="4"/>
        <v>0</v>
      </c>
      <c r="B69" s="16">
        <f t="shared" si="8"/>
        <v>43</v>
      </c>
      <c r="C69" s="17">
        <f t="shared" si="5"/>
        <v>-2.9802322387695312E-8</v>
      </c>
      <c r="D69" s="17">
        <f t="shared" si="9"/>
        <v>0</v>
      </c>
      <c r="E69" s="17">
        <f t="shared" si="10"/>
        <v>0</v>
      </c>
      <c r="F69" s="17">
        <f t="shared" si="11"/>
        <v>0</v>
      </c>
      <c r="G69" s="17">
        <v>0</v>
      </c>
      <c r="H69" s="17">
        <f t="shared" si="12"/>
        <v>0</v>
      </c>
      <c r="I69" s="17">
        <f t="shared" si="13"/>
        <v>0</v>
      </c>
      <c r="J69" s="18">
        <f t="shared" si="7"/>
        <v>0</v>
      </c>
      <c r="K69" s="12"/>
    </row>
    <row r="70" spans="1:11" ht="21" thickBot="1">
      <c r="A70" s="46">
        <f t="shared" si="4"/>
        <v>0</v>
      </c>
      <c r="B70" s="16">
        <f t="shared" si="8"/>
        <v>44</v>
      </c>
      <c r="C70" s="17">
        <f t="shared" si="5"/>
        <v>-2.9802322387695312E-8</v>
      </c>
      <c r="D70" s="17">
        <f t="shared" si="9"/>
        <v>0</v>
      </c>
      <c r="E70" s="17">
        <f t="shared" si="10"/>
        <v>0</v>
      </c>
      <c r="F70" s="17">
        <f t="shared" si="11"/>
        <v>0</v>
      </c>
      <c r="G70" s="17">
        <v>0</v>
      </c>
      <c r="H70" s="17">
        <f t="shared" si="12"/>
        <v>0</v>
      </c>
      <c r="I70" s="17">
        <f t="shared" si="13"/>
        <v>0</v>
      </c>
      <c r="J70" s="18">
        <f t="shared" si="7"/>
        <v>0</v>
      </c>
      <c r="K70" s="12"/>
    </row>
    <row r="71" spans="1:11" ht="21" thickBot="1">
      <c r="A71" s="46">
        <f t="shared" si="4"/>
        <v>0</v>
      </c>
      <c r="B71" s="16">
        <f t="shared" si="8"/>
        <v>45</v>
      </c>
      <c r="C71" s="17">
        <f t="shared" si="5"/>
        <v>-2.9802322387695312E-8</v>
      </c>
      <c r="D71" s="17">
        <f t="shared" si="9"/>
        <v>0</v>
      </c>
      <c r="E71" s="17">
        <f t="shared" si="10"/>
        <v>0</v>
      </c>
      <c r="F71" s="17">
        <f t="shared" si="11"/>
        <v>0</v>
      </c>
      <c r="G71" s="17">
        <v>0</v>
      </c>
      <c r="H71" s="17">
        <f t="shared" si="12"/>
        <v>0</v>
      </c>
      <c r="I71" s="17">
        <f t="shared" si="13"/>
        <v>0</v>
      </c>
      <c r="J71" s="18">
        <f t="shared" si="7"/>
        <v>0</v>
      </c>
      <c r="K71" s="12"/>
    </row>
    <row r="72" spans="1:11" ht="21" thickBot="1">
      <c r="A72" s="46">
        <f t="shared" si="4"/>
        <v>0</v>
      </c>
      <c r="B72" s="16">
        <f t="shared" si="8"/>
        <v>46</v>
      </c>
      <c r="C72" s="17">
        <f t="shared" si="5"/>
        <v>-2.9802322387695312E-8</v>
      </c>
      <c r="D72" s="17">
        <f t="shared" si="9"/>
        <v>0</v>
      </c>
      <c r="E72" s="17">
        <f t="shared" si="10"/>
        <v>0</v>
      </c>
      <c r="F72" s="17">
        <f t="shared" si="11"/>
        <v>0</v>
      </c>
      <c r="G72" s="17">
        <v>0</v>
      </c>
      <c r="H72" s="17">
        <f t="shared" si="12"/>
        <v>0</v>
      </c>
      <c r="I72" s="17">
        <f t="shared" si="13"/>
        <v>0</v>
      </c>
      <c r="J72" s="18">
        <f t="shared" si="7"/>
        <v>0</v>
      </c>
      <c r="K72" s="12"/>
    </row>
    <row r="73" spans="1:11" ht="21" thickBot="1">
      <c r="A73" s="46">
        <f t="shared" si="4"/>
        <v>0</v>
      </c>
      <c r="B73" s="16">
        <f t="shared" si="8"/>
        <v>47</v>
      </c>
      <c r="C73" s="17">
        <f t="shared" si="5"/>
        <v>-2.9802322387695312E-8</v>
      </c>
      <c r="D73" s="17">
        <f t="shared" si="9"/>
        <v>0</v>
      </c>
      <c r="E73" s="17">
        <f t="shared" si="10"/>
        <v>0</v>
      </c>
      <c r="F73" s="17">
        <f t="shared" si="11"/>
        <v>0</v>
      </c>
      <c r="G73" s="17">
        <v>0</v>
      </c>
      <c r="H73" s="17">
        <f t="shared" si="12"/>
        <v>0</v>
      </c>
      <c r="I73" s="17">
        <f t="shared" si="13"/>
        <v>0</v>
      </c>
      <c r="J73" s="18">
        <f t="shared" si="7"/>
        <v>0</v>
      </c>
      <c r="K73" s="12"/>
    </row>
    <row r="74" spans="1:11" ht="21" thickBot="1">
      <c r="A74" s="46">
        <f t="shared" si="4"/>
        <v>0</v>
      </c>
      <c r="B74" s="16">
        <f t="shared" si="8"/>
        <v>48</v>
      </c>
      <c r="C74" s="17">
        <f t="shared" si="5"/>
        <v>-2.9802322387695312E-8</v>
      </c>
      <c r="D74" s="17">
        <f t="shared" si="9"/>
        <v>0</v>
      </c>
      <c r="E74" s="17">
        <f t="shared" si="10"/>
        <v>0</v>
      </c>
      <c r="F74" s="17">
        <f t="shared" si="11"/>
        <v>0</v>
      </c>
      <c r="G74" s="17">
        <v>0</v>
      </c>
      <c r="H74" s="17">
        <f t="shared" si="12"/>
        <v>0</v>
      </c>
      <c r="I74" s="17">
        <f t="shared" si="13"/>
        <v>0</v>
      </c>
      <c r="J74" s="18">
        <f t="shared" si="7"/>
        <v>0</v>
      </c>
      <c r="K74" s="12"/>
    </row>
    <row r="75" spans="1:11" ht="21" thickBot="1">
      <c r="A75" s="46">
        <f t="shared" si="4"/>
        <v>0</v>
      </c>
      <c r="B75" s="16">
        <f t="shared" si="8"/>
        <v>49</v>
      </c>
      <c r="C75" s="17">
        <f t="shared" si="5"/>
        <v>-2.9802322387695312E-8</v>
      </c>
      <c r="D75" s="17">
        <f t="shared" si="9"/>
        <v>0</v>
      </c>
      <c r="E75" s="17">
        <f t="shared" si="10"/>
        <v>0</v>
      </c>
      <c r="F75" s="17">
        <f t="shared" si="11"/>
        <v>0</v>
      </c>
      <c r="G75" s="17">
        <v>0</v>
      </c>
      <c r="H75" s="17">
        <f t="shared" si="12"/>
        <v>0</v>
      </c>
      <c r="I75" s="17">
        <f t="shared" si="13"/>
        <v>0</v>
      </c>
      <c r="J75" s="18">
        <f t="shared" si="7"/>
        <v>0</v>
      </c>
      <c r="K75" s="12"/>
    </row>
    <row r="76" spans="1:11" ht="21" thickBot="1">
      <c r="A76" s="46">
        <f t="shared" si="4"/>
        <v>0</v>
      </c>
      <c r="B76" s="16">
        <f t="shared" si="8"/>
        <v>50</v>
      </c>
      <c r="C76" s="17">
        <f t="shared" si="5"/>
        <v>-2.9802322387695312E-8</v>
      </c>
      <c r="D76" s="17">
        <f t="shared" si="9"/>
        <v>0</v>
      </c>
      <c r="E76" s="17">
        <f t="shared" si="10"/>
        <v>0</v>
      </c>
      <c r="F76" s="17">
        <f t="shared" si="11"/>
        <v>0</v>
      </c>
      <c r="G76" s="17">
        <v>0</v>
      </c>
      <c r="H76" s="17">
        <f t="shared" si="12"/>
        <v>0</v>
      </c>
      <c r="I76" s="17">
        <f t="shared" si="13"/>
        <v>0</v>
      </c>
      <c r="J76" s="18">
        <f t="shared" si="7"/>
        <v>0</v>
      </c>
      <c r="K76" s="12"/>
    </row>
    <row r="77" spans="1:11" ht="21" thickBot="1">
      <c r="A77" s="46">
        <f t="shared" si="4"/>
        <v>0</v>
      </c>
      <c r="B77" s="16">
        <f t="shared" si="8"/>
        <v>51</v>
      </c>
      <c r="C77" s="17">
        <f t="shared" si="5"/>
        <v>-2.9802322387695312E-8</v>
      </c>
      <c r="D77" s="17">
        <f t="shared" si="9"/>
        <v>0</v>
      </c>
      <c r="E77" s="17">
        <f t="shared" si="10"/>
        <v>0</v>
      </c>
      <c r="F77" s="17">
        <f t="shared" si="11"/>
        <v>0</v>
      </c>
      <c r="G77" s="17">
        <v>0</v>
      </c>
      <c r="H77" s="17">
        <f t="shared" si="12"/>
        <v>0</v>
      </c>
      <c r="I77" s="17">
        <f t="shared" si="13"/>
        <v>0</v>
      </c>
      <c r="J77" s="18">
        <f t="shared" si="7"/>
        <v>0</v>
      </c>
      <c r="K77" s="12"/>
    </row>
    <row r="78" spans="1:11" ht="21" thickBot="1">
      <c r="A78" s="46">
        <f t="shared" si="4"/>
        <v>0</v>
      </c>
      <c r="B78" s="16">
        <f t="shared" si="8"/>
        <v>52</v>
      </c>
      <c r="C78" s="17">
        <f t="shared" si="5"/>
        <v>-2.9802322387695312E-8</v>
      </c>
      <c r="D78" s="17">
        <f t="shared" si="9"/>
        <v>0</v>
      </c>
      <c r="E78" s="17">
        <f t="shared" si="10"/>
        <v>0</v>
      </c>
      <c r="F78" s="17">
        <f t="shared" si="11"/>
        <v>0</v>
      </c>
      <c r="G78" s="17">
        <v>0</v>
      </c>
      <c r="H78" s="17">
        <f t="shared" si="12"/>
        <v>0</v>
      </c>
      <c r="I78" s="17">
        <f t="shared" si="13"/>
        <v>0</v>
      </c>
      <c r="J78" s="18">
        <f t="shared" si="7"/>
        <v>0</v>
      </c>
      <c r="K78" s="12"/>
    </row>
    <row r="79" spans="1:11" ht="21" thickBot="1">
      <c r="A79" s="46">
        <f t="shared" si="4"/>
        <v>0</v>
      </c>
      <c r="B79" s="16">
        <f t="shared" si="8"/>
        <v>53</v>
      </c>
      <c r="C79" s="17">
        <f t="shared" si="5"/>
        <v>-2.9802322387695312E-8</v>
      </c>
      <c r="D79" s="17">
        <f t="shared" si="9"/>
        <v>0</v>
      </c>
      <c r="E79" s="17">
        <f t="shared" si="10"/>
        <v>0</v>
      </c>
      <c r="F79" s="17">
        <f t="shared" si="11"/>
        <v>0</v>
      </c>
      <c r="G79" s="17">
        <v>0</v>
      </c>
      <c r="H79" s="17">
        <f t="shared" si="12"/>
        <v>0</v>
      </c>
      <c r="I79" s="17">
        <f t="shared" si="13"/>
        <v>0</v>
      </c>
      <c r="J79" s="18">
        <f t="shared" si="7"/>
        <v>0</v>
      </c>
      <c r="K79" s="12"/>
    </row>
    <row r="80" spans="1:11" ht="21" thickBot="1">
      <c r="A80" s="46">
        <f t="shared" si="4"/>
        <v>0</v>
      </c>
      <c r="B80" s="16">
        <f t="shared" si="8"/>
        <v>54</v>
      </c>
      <c r="C80" s="17">
        <f t="shared" si="5"/>
        <v>-2.9802322387695312E-8</v>
      </c>
      <c r="D80" s="17">
        <f t="shared" si="9"/>
        <v>0</v>
      </c>
      <c r="E80" s="17">
        <f t="shared" si="10"/>
        <v>0</v>
      </c>
      <c r="F80" s="17">
        <f t="shared" si="11"/>
        <v>0</v>
      </c>
      <c r="G80" s="17">
        <v>0</v>
      </c>
      <c r="H80" s="17">
        <f t="shared" si="12"/>
        <v>0</v>
      </c>
      <c r="I80" s="17">
        <f t="shared" si="13"/>
        <v>0</v>
      </c>
      <c r="J80" s="18">
        <f t="shared" si="7"/>
        <v>0</v>
      </c>
      <c r="K80" s="12"/>
    </row>
    <row r="81" spans="1:11" ht="21" thickBot="1">
      <c r="A81" s="46">
        <f t="shared" si="4"/>
        <v>0</v>
      </c>
      <c r="B81" s="16">
        <f t="shared" si="8"/>
        <v>55</v>
      </c>
      <c r="C81" s="17">
        <f t="shared" si="5"/>
        <v>-2.9802322387695312E-8</v>
      </c>
      <c r="D81" s="17">
        <f t="shared" si="9"/>
        <v>0</v>
      </c>
      <c r="E81" s="17">
        <f t="shared" si="10"/>
        <v>0</v>
      </c>
      <c r="F81" s="17">
        <f t="shared" si="11"/>
        <v>0</v>
      </c>
      <c r="G81" s="17">
        <v>0</v>
      </c>
      <c r="H81" s="17">
        <f t="shared" si="12"/>
        <v>0</v>
      </c>
      <c r="I81" s="17">
        <f t="shared" si="13"/>
        <v>0</v>
      </c>
      <c r="J81" s="18">
        <f t="shared" si="7"/>
        <v>0</v>
      </c>
      <c r="K81" s="12"/>
    </row>
    <row r="82" spans="1:11" ht="21" thickBot="1">
      <c r="A82" s="46">
        <f t="shared" si="4"/>
        <v>0</v>
      </c>
      <c r="B82" s="16">
        <f t="shared" si="8"/>
        <v>56</v>
      </c>
      <c r="C82" s="17">
        <f t="shared" si="5"/>
        <v>-2.9802322387695312E-8</v>
      </c>
      <c r="D82" s="17">
        <f t="shared" si="9"/>
        <v>0</v>
      </c>
      <c r="E82" s="17">
        <f t="shared" si="10"/>
        <v>0</v>
      </c>
      <c r="F82" s="17">
        <f t="shared" si="11"/>
        <v>0</v>
      </c>
      <c r="G82" s="17">
        <v>0</v>
      </c>
      <c r="H82" s="17">
        <f t="shared" si="12"/>
        <v>0</v>
      </c>
      <c r="I82" s="17">
        <f t="shared" si="13"/>
        <v>0</v>
      </c>
      <c r="J82" s="18">
        <f t="shared" si="7"/>
        <v>0</v>
      </c>
      <c r="K82" s="12"/>
    </row>
    <row r="83" spans="1:11" ht="21" thickBot="1">
      <c r="A83" s="46">
        <f t="shared" si="4"/>
        <v>0</v>
      </c>
      <c r="B83" s="16">
        <f t="shared" si="8"/>
        <v>57</v>
      </c>
      <c r="C83" s="17">
        <f t="shared" si="5"/>
        <v>-2.9802322387695312E-8</v>
      </c>
      <c r="D83" s="17">
        <f t="shared" si="9"/>
        <v>0</v>
      </c>
      <c r="E83" s="17">
        <f t="shared" si="10"/>
        <v>0</v>
      </c>
      <c r="F83" s="17">
        <f t="shared" si="11"/>
        <v>0</v>
      </c>
      <c r="G83" s="17">
        <v>0</v>
      </c>
      <c r="H83" s="17">
        <f t="shared" si="12"/>
        <v>0</v>
      </c>
      <c r="I83" s="17">
        <f t="shared" si="13"/>
        <v>0</v>
      </c>
      <c r="J83" s="18">
        <f t="shared" si="7"/>
        <v>0</v>
      </c>
      <c r="K83" s="12"/>
    </row>
    <row r="84" spans="1:11" ht="21" thickBot="1">
      <c r="A84" s="46">
        <f t="shared" si="4"/>
        <v>0</v>
      </c>
      <c r="B84" s="16">
        <f t="shared" si="8"/>
        <v>58</v>
      </c>
      <c r="C84" s="17">
        <f t="shared" si="5"/>
        <v>-2.9802322387695312E-8</v>
      </c>
      <c r="D84" s="17">
        <f t="shared" si="9"/>
        <v>0</v>
      </c>
      <c r="E84" s="17">
        <f t="shared" si="10"/>
        <v>0</v>
      </c>
      <c r="F84" s="17">
        <f t="shared" si="11"/>
        <v>0</v>
      </c>
      <c r="G84" s="17">
        <v>0</v>
      </c>
      <c r="H84" s="17">
        <f t="shared" si="12"/>
        <v>0</v>
      </c>
      <c r="I84" s="17">
        <f t="shared" si="13"/>
        <v>0</v>
      </c>
      <c r="J84" s="18">
        <f t="shared" si="7"/>
        <v>0</v>
      </c>
      <c r="K84" s="12"/>
    </row>
    <row r="85" spans="1:11" ht="21" thickBot="1">
      <c r="A85" s="46">
        <f t="shared" si="4"/>
        <v>0</v>
      </c>
      <c r="B85" s="16">
        <f t="shared" si="8"/>
        <v>59</v>
      </c>
      <c r="C85" s="17">
        <f t="shared" si="5"/>
        <v>-2.9802322387695312E-8</v>
      </c>
      <c r="D85" s="17">
        <f t="shared" si="9"/>
        <v>0</v>
      </c>
      <c r="E85" s="17">
        <f t="shared" si="10"/>
        <v>0</v>
      </c>
      <c r="F85" s="17">
        <f t="shared" si="11"/>
        <v>0</v>
      </c>
      <c r="G85" s="17">
        <v>0</v>
      </c>
      <c r="H85" s="17">
        <f t="shared" si="12"/>
        <v>0</v>
      </c>
      <c r="I85" s="17">
        <f t="shared" si="13"/>
        <v>0</v>
      </c>
      <c r="J85" s="18">
        <f t="shared" si="7"/>
        <v>0</v>
      </c>
      <c r="K85" s="12"/>
    </row>
    <row r="86" spans="1:11" ht="21" thickBot="1">
      <c r="A86" s="46">
        <f t="shared" si="4"/>
        <v>0</v>
      </c>
      <c r="B86" s="16">
        <f t="shared" si="8"/>
        <v>60</v>
      </c>
      <c r="C86" s="17">
        <f t="shared" si="5"/>
        <v>-2.9802322387695312E-8</v>
      </c>
      <c r="D86" s="17">
        <f t="shared" si="9"/>
        <v>0</v>
      </c>
      <c r="E86" s="17">
        <f t="shared" si="10"/>
        <v>0</v>
      </c>
      <c r="F86" s="17">
        <f t="shared" si="11"/>
        <v>0</v>
      </c>
      <c r="G86" s="17">
        <v>0</v>
      </c>
      <c r="H86" s="17">
        <f t="shared" si="12"/>
        <v>0</v>
      </c>
      <c r="I86" s="17">
        <f t="shared" si="13"/>
        <v>0</v>
      </c>
      <c r="J86" s="18">
        <f t="shared" si="7"/>
        <v>0</v>
      </c>
      <c r="K86" s="12"/>
    </row>
    <row r="87" spans="1:11" ht="21" thickBot="1">
      <c r="A87" s="46">
        <f t="shared" si="4"/>
        <v>0</v>
      </c>
      <c r="B87" s="16">
        <f t="shared" si="8"/>
        <v>61</v>
      </c>
      <c r="C87" s="17">
        <f t="shared" si="5"/>
        <v>-2.9802322387695312E-8</v>
      </c>
      <c r="D87" s="17">
        <f t="shared" si="9"/>
        <v>0</v>
      </c>
      <c r="E87" s="17">
        <f t="shared" si="10"/>
        <v>0</v>
      </c>
      <c r="F87" s="17">
        <f t="shared" si="11"/>
        <v>0</v>
      </c>
      <c r="G87" s="17">
        <v>0</v>
      </c>
      <c r="H87" s="17">
        <f t="shared" si="12"/>
        <v>0</v>
      </c>
      <c r="I87" s="17">
        <f t="shared" si="13"/>
        <v>0</v>
      </c>
      <c r="J87" s="18">
        <f t="shared" si="7"/>
        <v>0</v>
      </c>
      <c r="K87" s="12"/>
    </row>
    <row r="88" spans="1:11" ht="21" thickBot="1">
      <c r="A88" s="46">
        <f t="shared" si="4"/>
        <v>0</v>
      </c>
      <c r="B88" s="16">
        <f t="shared" si="8"/>
        <v>62</v>
      </c>
      <c r="C88" s="17">
        <f t="shared" si="5"/>
        <v>-2.9802322387695312E-8</v>
      </c>
      <c r="D88" s="17">
        <f t="shared" si="9"/>
        <v>0</v>
      </c>
      <c r="E88" s="17">
        <f t="shared" si="10"/>
        <v>0</v>
      </c>
      <c r="F88" s="17">
        <f t="shared" si="11"/>
        <v>0</v>
      </c>
      <c r="G88" s="17">
        <v>0</v>
      </c>
      <c r="H88" s="17">
        <f t="shared" si="12"/>
        <v>0</v>
      </c>
      <c r="I88" s="17">
        <f t="shared" si="13"/>
        <v>0</v>
      </c>
      <c r="J88" s="18">
        <f t="shared" si="7"/>
        <v>0</v>
      </c>
      <c r="K88" s="12"/>
    </row>
    <row r="89" spans="1:11" ht="21" thickBot="1">
      <c r="A89" s="46">
        <f t="shared" si="4"/>
        <v>0</v>
      </c>
      <c r="B89" s="16">
        <f t="shared" si="8"/>
        <v>63</v>
      </c>
      <c r="C89" s="17">
        <f t="shared" si="5"/>
        <v>-2.9802322387695312E-8</v>
      </c>
      <c r="D89" s="17">
        <f t="shared" si="9"/>
        <v>0</v>
      </c>
      <c r="E89" s="17">
        <f t="shared" si="10"/>
        <v>0</v>
      </c>
      <c r="F89" s="17">
        <f t="shared" si="11"/>
        <v>0</v>
      </c>
      <c r="G89" s="17">
        <v>0</v>
      </c>
      <c r="H89" s="17">
        <f t="shared" si="12"/>
        <v>0</v>
      </c>
      <c r="I89" s="17">
        <f t="shared" si="13"/>
        <v>0</v>
      </c>
      <c r="J89" s="18">
        <f t="shared" si="7"/>
        <v>0</v>
      </c>
      <c r="K89" s="12"/>
    </row>
    <row r="90" spans="1:11" ht="21" thickBot="1">
      <c r="A90" s="46">
        <f t="shared" si="4"/>
        <v>0</v>
      </c>
      <c r="B90" s="16">
        <f t="shared" si="8"/>
        <v>64</v>
      </c>
      <c r="C90" s="17">
        <f t="shared" si="5"/>
        <v>-2.9802322387695312E-8</v>
      </c>
      <c r="D90" s="17">
        <f t="shared" si="9"/>
        <v>0</v>
      </c>
      <c r="E90" s="17">
        <f t="shared" si="10"/>
        <v>0</v>
      </c>
      <c r="F90" s="17">
        <f t="shared" si="11"/>
        <v>0</v>
      </c>
      <c r="G90" s="17">
        <v>0</v>
      </c>
      <c r="H90" s="17">
        <f t="shared" si="12"/>
        <v>0</v>
      </c>
      <c r="I90" s="17">
        <f t="shared" si="13"/>
        <v>0</v>
      </c>
      <c r="J90" s="18">
        <f t="shared" si="7"/>
        <v>0</v>
      </c>
      <c r="K90" s="12"/>
    </row>
    <row r="91" spans="1:11" ht="21" thickBot="1">
      <c r="A91" s="46">
        <f t="shared" si="4"/>
        <v>0</v>
      </c>
      <c r="B91" s="16">
        <f t="shared" si="8"/>
        <v>65</v>
      </c>
      <c r="C91" s="17">
        <f t="shared" si="5"/>
        <v>-2.9802322387695312E-8</v>
      </c>
      <c r="D91" s="17">
        <f t="shared" ref="D91:D98" si="14">IFERROR((IF(B91&gt;$D$9,0,(-PPMT($H$7,B91,$D$9,$D$7)))),0)</f>
        <v>0</v>
      </c>
      <c r="E91" s="17">
        <f t="shared" ref="E91:E98" si="15">IFERROR((IF(B91&gt;$D$9,0,(-IPMT($H$7,B91,$D$9,$D$7)))),0)</f>
        <v>0</v>
      </c>
      <c r="F91" s="17">
        <f t="shared" ref="F91:F98" si="16">IF(AND(A91=1,$D$11="si"),1112*($D$7/1000000),0)</f>
        <v>0</v>
      </c>
      <c r="G91" s="17">
        <v>0</v>
      </c>
      <c r="H91" s="17">
        <f t="shared" ref="H91:H98" si="17">IF($D$15="si",2.416%*(D91+E91),0)</f>
        <v>0</v>
      </c>
      <c r="I91" s="17">
        <f t="shared" ref="I91:I98" si="18">IF($D$17="si",IF(B91&gt;$D$9,0,$L$17),0)</f>
        <v>0</v>
      </c>
      <c r="J91" s="18">
        <f t="shared" si="7"/>
        <v>0</v>
      </c>
      <c r="K91" s="12"/>
    </row>
    <row r="92" spans="1:11" ht="21" thickBot="1">
      <c r="A92" s="46">
        <f t="shared" ref="A92:A98" si="19">IF(C92&lt;1,0,1)</f>
        <v>0</v>
      </c>
      <c r="B92" s="16">
        <f t="shared" si="8"/>
        <v>66</v>
      </c>
      <c r="C92" s="17">
        <f t="shared" ref="C92:C98" si="20">C91-D91</f>
        <v>-2.9802322387695312E-8</v>
      </c>
      <c r="D92" s="17">
        <f t="shared" si="14"/>
        <v>0</v>
      </c>
      <c r="E92" s="17">
        <f t="shared" si="15"/>
        <v>0</v>
      </c>
      <c r="F92" s="17">
        <f t="shared" si="16"/>
        <v>0</v>
      </c>
      <c r="G92" s="17">
        <v>0</v>
      </c>
      <c r="H92" s="17">
        <f t="shared" si="17"/>
        <v>0</v>
      </c>
      <c r="I92" s="17">
        <f t="shared" si="18"/>
        <v>0</v>
      </c>
      <c r="J92" s="18">
        <f t="shared" ref="J92:J98" si="21">SUM(D92:I92)</f>
        <v>0</v>
      </c>
      <c r="K92" s="12"/>
    </row>
    <row r="93" spans="1:11" ht="21" thickBot="1">
      <c r="A93" s="46">
        <f t="shared" si="19"/>
        <v>0</v>
      </c>
      <c r="B93" s="16">
        <f t="shared" ref="B93:B98" si="22">+B92+1</f>
        <v>67</v>
      </c>
      <c r="C93" s="17">
        <f t="shared" si="20"/>
        <v>-2.9802322387695312E-8</v>
      </c>
      <c r="D93" s="17">
        <f t="shared" si="14"/>
        <v>0</v>
      </c>
      <c r="E93" s="17">
        <f t="shared" si="15"/>
        <v>0</v>
      </c>
      <c r="F93" s="17">
        <f t="shared" si="16"/>
        <v>0</v>
      </c>
      <c r="G93" s="17">
        <v>0</v>
      </c>
      <c r="H93" s="17">
        <f t="shared" si="17"/>
        <v>0</v>
      </c>
      <c r="I93" s="17">
        <f t="shared" si="18"/>
        <v>0</v>
      </c>
      <c r="J93" s="18">
        <f t="shared" si="21"/>
        <v>0</v>
      </c>
      <c r="K93" s="12"/>
    </row>
    <row r="94" spans="1:11" ht="21" thickBot="1">
      <c r="A94" s="46">
        <f t="shared" si="19"/>
        <v>0</v>
      </c>
      <c r="B94" s="16">
        <f t="shared" si="22"/>
        <v>68</v>
      </c>
      <c r="C94" s="17">
        <f t="shared" si="20"/>
        <v>-2.9802322387695312E-8</v>
      </c>
      <c r="D94" s="17">
        <f t="shared" si="14"/>
        <v>0</v>
      </c>
      <c r="E94" s="17">
        <f t="shared" si="15"/>
        <v>0</v>
      </c>
      <c r="F94" s="17">
        <f t="shared" si="16"/>
        <v>0</v>
      </c>
      <c r="G94" s="17">
        <v>0</v>
      </c>
      <c r="H94" s="17">
        <f t="shared" si="17"/>
        <v>0</v>
      </c>
      <c r="I94" s="17">
        <f t="shared" si="18"/>
        <v>0</v>
      </c>
      <c r="J94" s="18">
        <f t="shared" si="21"/>
        <v>0</v>
      </c>
      <c r="K94" s="12"/>
    </row>
    <row r="95" spans="1:11" ht="21" thickBot="1">
      <c r="A95" s="46">
        <f t="shared" si="19"/>
        <v>0</v>
      </c>
      <c r="B95" s="16">
        <f t="shared" si="22"/>
        <v>69</v>
      </c>
      <c r="C95" s="17">
        <f t="shared" si="20"/>
        <v>-2.9802322387695312E-8</v>
      </c>
      <c r="D95" s="17">
        <f t="shared" si="14"/>
        <v>0</v>
      </c>
      <c r="E95" s="17">
        <f t="shared" si="15"/>
        <v>0</v>
      </c>
      <c r="F95" s="17">
        <f t="shared" si="16"/>
        <v>0</v>
      </c>
      <c r="G95" s="17">
        <v>0</v>
      </c>
      <c r="H95" s="17">
        <f t="shared" si="17"/>
        <v>0</v>
      </c>
      <c r="I95" s="17">
        <f t="shared" si="18"/>
        <v>0</v>
      </c>
      <c r="J95" s="18">
        <f t="shared" si="21"/>
        <v>0</v>
      </c>
      <c r="K95" s="12"/>
    </row>
    <row r="96" spans="1:11" ht="21" thickBot="1">
      <c r="A96" s="46">
        <f t="shared" si="19"/>
        <v>0</v>
      </c>
      <c r="B96" s="16">
        <f t="shared" si="22"/>
        <v>70</v>
      </c>
      <c r="C96" s="17">
        <f t="shared" si="20"/>
        <v>-2.9802322387695312E-8</v>
      </c>
      <c r="D96" s="17">
        <f t="shared" si="14"/>
        <v>0</v>
      </c>
      <c r="E96" s="17">
        <f t="shared" si="15"/>
        <v>0</v>
      </c>
      <c r="F96" s="17">
        <f t="shared" si="16"/>
        <v>0</v>
      </c>
      <c r="G96" s="17">
        <v>0</v>
      </c>
      <c r="H96" s="17">
        <f t="shared" si="17"/>
        <v>0</v>
      </c>
      <c r="I96" s="17">
        <f t="shared" si="18"/>
        <v>0</v>
      </c>
      <c r="J96" s="18">
        <f t="shared" si="21"/>
        <v>0</v>
      </c>
      <c r="K96" s="12"/>
    </row>
    <row r="97" spans="1:11" ht="21" thickBot="1">
      <c r="A97" s="46">
        <f t="shared" si="19"/>
        <v>0</v>
      </c>
      <c r="B97" s="16">
        <f t="shared" si="22"/>
        <v>71</v>
      </c>
      <c r="C97" s="17">
        <f t="shared" si="20"/>
        <v>-2.9802322387695312E-8</v>
      </c>
      <c r="D97" s="17">
        <f t="shared" si="14"/>
        <v>0</v>
      </c>
      <c r="E97" s="17">
        <f t="shared" si="15"/>
        <v>0</v>
      </c>
      <c r="F97" s="17">
        <f t="shared" si="16"/>
        <v>0</v>
      </c>
      <c r="G97" s="17">
        <v>0</v>
      </c>
      <c r="H97" s="17">
        <f t="shared" si="17"/>
        <v>0</v>
      </c>
      <c r="I97" s="17">
        <f t="shared" si="18"/>
        <v>0</v>
      </c>
      <c r="J97" s="18">
        <f t="shared" si="21"/>
        <v>0</v>
      </c>
      <c r="K97" s="12"/>
    </row>
    <row r="98" spans="1:11" ht="21" thickBot="1">
      <c r="A98" s="46">
        <f t="shared" si="19"/>
        <v>0</v>
      </c>
      <c r="B98" s="19">
        <f t="shared" si="22"/>
        <v>72</v>
      </c>
      <c r="C98" s="20">
        <f t="shared" si="20"/>
        <v>-2.9802322387695312E-8</v>
      </c>
      <c r="D98" s="20">
        <f t="shared" si="14"/>
        <v>0</v>
      </c>
      <c r="E98" s="20">
        <f t="shared" si="15"/>
        <v>0</v>
      </c>
      <c r="F98" s="20">
        <f t="shared" si="16"/>
        <v>0</v>
      </c>
      <c r="G98" s="20">
        <v>0</v>
      </c>
      <c r="H98" s="20">
        <f t="shared" si="17"/>
        <v>0</v>
      </c>
      <c r="I98" s="20">
        <f t="shared" si="18"/>
        <v>0</v>
      </c>
      <c r="J98" s="21">
        <f t="shared" si="21"/>
        <v>0</v>
      </c>
      <c r="K98" s="12"/>
    </row>
    <row r="99" spans="1:11" ht="21" thickBot="1">
      <c r="B99" s="13" t="s">
        <v>68</v>
      </c>
      <c r="C99" s="22"/>
      <c r="D99" s="22"/>
      <c r="E99" s="22">
        <f t="shared" ref="E99:J99" si="23">SUM(E27:E98)</f>
        <v>15631935.335617069</v>
      </c>
      <c r="F99" s="22">
        <f t="shared" si="23"/>
        <v>0</v>
      </c>
      <c r="G99" s="22">
        <f t="shared" si="23"/>
        <v>0</v>
      </c>
      <c r="H99" s="22">
        <f t="shared" si="23"/>
        <v>0</v>
      </c>
      <c r="I99" s="22">
        <f t="shared" si="23"/>
        <v>0</v>
      </c>
      <c r="J99" s="22">
        <f t="shared" si="23"/>
        <v>138562633.3356171</v>
      </c>
      <c r="K99" s="12"/>
    </row>
    <row r="100" spans="1:11">
      <c r="K100" s="12"/>
    </row>
    <row r="101" spans="1:11">
      <c r="K101" s="12"/>
    </row>
    <row r="102" spans="1:11">
      <c r="K102" s="12"/>
    </row>
    <row r="103" spans="1:11">
      <c r="K103" s="12"/>
    </row>
    <row r="104" spans="1:11">
      <c r="K104" s="12"/>
    </row>
    <row r="105" spans="1:11">
      <c r="K105" s="12"/>
    </row>
    <row r="106" spans="1:11">
      <c r="K106" s="12"/>
    </row>
    <row r="107" spans="1:11">
      <c r="K107" s="12"/>
    </row>
    <row r="108" spans="1:11">
      <c r="K108" s="12"/>
    </row>
    <row r="109" spans="1:11">
      <c r="K109" s="12"/>
    </row>
    <row r="110" spans="1:11">
      <c r="K110" s="12"/>
    </row>
    <row r="111" spans="1:11">
      <c r="K111" s="12"/>
    </row>
    <row r="112" spans="1:11">
      <c r="K112" s="12"/>
    </row>
    <row r="113" spans="11:11">
      <c r="K113" s="12"/>
    </row>
    <row r="114" spans="11:11">
      <c r="K114" s="12"/>
    </row>
    <row r="115" spans="11:11">
      <c r="K115" s="12"/>
    </row>
    <row r="116" spans="11:11">
      <c r="K116" s="12"/>
    </row>
    <row r="117" spans="11:11">
      <c r="K117" s="12"/>
    </row>
    <row r="118" spans="11:11">
      <c r="K118" s="12"/>
    </row>
    <row r="119" spans="11:11">
      <c r="K119" s="12"/>
    </row>
    <row r="120" spans="11:11">
      <c r="K120" s="12"/>
    </row>
    <row r="121" spans="11:11">
      <c r="K121" s="12"/>
    </row>
    <row r="122" spans="11:11">
      <c r="K122" s="12"/>
    </row>
    <row r="123" spans="11:11">
      <c r="K123" s="12"/>
    </row>
    <row r="124" spans="11:11">
      <c r="K124" s="12"/>
    </row>
    <row r="125" spans="11:11">
      <c r="K125" s="12"/>
    </row>
    <row r="126" spans="11:11">
      <c r="K126" s="12"/>
    </row>
    <row r="127" spans="11:11">
      <c r="K127" s="12"/>
    </row>
    <row r="128" spans="11:11">
      <c r="K128" s="12"/>
    </row>
    <row r="129" spans="11:11">
      <c r="K129" s="12"/>
    </row>
    <row r="130" spans="11:11">
      <c r="K130" s="12"/>
    </row>
    <row r="131" spans="11:11">
      <c r="K131" s="12"/>
    </row>
    <row r="132" spans="11:11">
      <c r="K132" s="12"/>
    </row>
    <row r="133" spans="11:11">
      <c r="K133" s="12"/>
    </row>
    <row r="134" spans="11:11">
      <c r="K134" s="12"/>
    </row>
    <row r="135" spans="11:11">
      <c r="K135" s="12"/>
    </row>
    <row r="136" spans="11:11">
      <c r="K136" s="12"/>
    </row>
    <row r="137" spans="11:11">
      <c r="K137" s="12"/>
    </row>
  </sheetData>
  <sheetProtection algorithmName="SHA-512" hashValue="jrGw5+3WQR2OCTfyn9sazbrIRfJD4k6h9kC2n9mW5wwVEtNUJDr6uL6sXS6OC20SgtJrBBCSGcld5IObHkiciw==" saltValue="gZ0Fq/GHgSL01Xsog/KcHA==" spinCount="100000" sheet="1" objects="1" scenarios="1"/>
  <mergeCells count="12">
    <mergeCell ref="B25:J25"/>
    <mergeCell ref="G19:H21"/>
    <mergeCell ref="L7:M7"/>
    <mergeCell ref="L9:M9"/>
    <mergeCell ref="B13:C13"/>
    <mergeCell ref="B15:C15"/>
    <mergeCell ref="B19:C19"/>
    <mergeCell ref="B21:C21"/>
    <mergeCell ref="B7:C7"/>
    <mergeCell ref="B9:C9"/>
    <mergeCell ref="B11:C11"/>
    <mergeCell ref="B17:C17"/>
  </mergeCells>
  <conditionalFormatting sqref="H7:H8">
    <cfRule type="cellIs" dxfId="3" priority="2" operator="equal">
      <formula>"Validar plazo/score"</formula>
    </cfRule>
    <cfRule type="cellIs" dxfId="2" priority="3" operator="equal">
      <formula>"validar score"</formula>
    </cfRule>
  </conditionalFormatting>
  <conditionalFormatting sqref="H7:H9">
    <cfRule type="cellIs" dxfId="1" priority="1" operator="equal">
      <formula>"Validar"</formula>
    </cfRule>
    <cfRule type="cellIs" dxfId="0" priority="4" operator="equal">
      <formula>"validar plazo"</formula>
    </cfRule>
  </conditionalFormatting>
  <dataValidations count="2">
    <dataValidation type="list" allowBlank="1" showInputMessage="1" showErrorMessage="1" sqref="D10:D17 D8" xr:uid="{E5C84E09-33E1-46C3-BCD1-E135F4614D98}">
      <formula1>"SI,NO"</formula1>
    </dataValidation>
    <dataValidation type="list" allowBlank="1" showInputMessage="1" showErrorMessage="1" sqref="E17" xr:uid="{60283915-1A74-4C23-80CA-99B99138AB46}">
      <formula1>"Plan 1,Plan 2,Plan 3,Plan 4"</formula1>
    </dataValidation>
  </dataValidations>
  <hyperlinks>
    <hyperlink ref="G19:H21" r:id="rId1" display="Solicitalo Ahora" xr:uid="{B4177EE9-A075-46D3-B03A-2DB77934C0B7}"/>
    <hyperlink ref="C18" r:id="rId2" xr:uid="{916D8E7C-D840-47C0-BD8E-5EBF4B11CBD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65EA-1F4D-44FC-9437-BDA967C8809D}">
  <dimension ref="A1:AG192"/>
  <sheetViews>
    <sheetView showGridLines="0" zoomScale="90" zoomScaleNormal="90" workbookViewId="0">
      <selection sqref="A1:XFD1048576"/>
    </sheetView>
  </sheetViews>
  <sheetFormatPr baseColWidth="10" defaultRowHeight="15"/>
  <cols>
    <col min="1" max="1" width="9.6640625" style="47" customWidth="1"/>
    <col min="2" max="2" width="9.33203125" style="48" customWidth="1"/>
    <col min="3" max="8" width="9.33203125" style="49" customWidth="1"/>
    <col min="9" max="9" width="6" style="49" customWidth="1"/>
    <col min="10" max="17" width="9.6640625" style="49" customWidth="1"/>
    <col min="18" max="25" width="10.83203125" style="50" customWidth="1"/>
    <col min="26" max="26" width="10.83203125" style="50"/>
    <col min="27" max="33" width="9.33203125" style="49" customWidth="1"/>
    <col min="34" max="49" width="9.33203125" style="47" customWidth="1"/>
    <col min="50" max="16384" width="10.83203125" style="47"/>
  </cols>
  <sheetData>
    <row r="1" spans="1:33" ht="15.5" customHeight="1"/>
    <row r="2" spans="1:33" ht="21">
      <c r="B2" s="51" t="s">
        <v>17</v>
      </c>
    </row>
    <row r="3" spans="1:33" ht="15.5" customHeight="1"/>
    <row r="4" spans="1:33" ht="19">
      <c r="B4" s="52" t="s">
        <v>0</v>
      </c>
    </row>
    <row r="5" spans="1:33" ht="15.5" customHeight="1"/>
    <row r="6" spans="1:33" ht="15.5" customHeight="1">
      <c r="B6" s="53" t="s">
        <v>18</v>
      </c>
      <c r="C6" s="54"/>
      <c r="D6" s="54"/>
      <c r="E6" s="54"/>
      <c r="F6" s="54"/>
      <c r="G6" s="54"/>
      <c r="H6" s="54"/>
      <c r="I6" s="54"/>
      <c r="J6" s="53" t="s">
        <v>19</v>
      </c>
      <c r="P6" s="47"/>
      <c r="AA6" s="47"/>
      <c r="AB6" s="47"/>
      <c r="AC6" s="47"/>
      <c r="AD6" s="47"/>
      <c r="AE6" s="47"/>
      <c r="AF6" s="47"/>
      <c r="AG6" s="47"/>
    </row>
    <row r="7" spans="1:33" ht="15.5" customHeight="1">
      <c r="C7" s="55"/>
      <c r="D7" s="55"/>
      <c r="E7" s="55">
        <v>0.14699999999999999</v>
      </c>
      <c r="F7" s="55">
        <v>0.15</v>
      </c>
      <c r="G7" s="55">
        <v>0.152</v>
      </c>
      <c r="H7" s="55">
        <v>0.156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 spans="1:33" ht="15.5" customHeight="1">
      <c r="B8" s="56" t="s">
        <v>20</v>
      </c>
      <c r="C8" s="56" t="s">
        <v>21</v>
      </c>
      <c r="D8" s="56" t="s">
        <v>22</v>
      </c>
      <c r="E8" s="56" t="s">
        <v>1</v>
      </c>
      <c r="F8" s="56" t="s">
        <v>2</v>
      </c>
      <c r="G8" s="56" t="s">
        <v>3</v>
      </c>
      <c r="H8" s="56" t="s">
        <v>23</v>
      </c>
      <c r="J8" s="56" t="s">
        <v>20</v>
      </c>
      <c r="K8" s="56" t="s">
        <v>21</v>
      </c>
      <c r="L8" s="56" t="s">
        <v>22</v>
      </c>
      <c r="M8" s="56" t="s">
        <v>1</v>
      </c>
      <c r="N8" s="56" t="s">
        <v>2</v>
      </c>
      <c r="O8" s="56" t="s">
        <v>3</v>
      </c>
      <c r="P8" s="56" t="s">
        <v>23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 spans="1:33" ht="15.5" customHeight="1">
      <c r="A9" s="49">
        <v>2.7363033957317626E-2</v>
      </c>
      <c r="B9" s="56">
        <v>867</v>
      </c>
      <c r="C9" s="56">
        <v>950</v>
      </c>
      <c r="D9" s="56" t="s">
        <v>7</v>
      </c>
      <c r="E9" s="49">
        <v>0.23899999999999999</v>
      </c>
      <c r="F9" s="49">
        <v>0.24199999999999999</v>
      </c>
      <c r="G9" s="49">
        <v>0.245</v>
      </c>
      <c r="H9" s="49">
        <v>0.247</v>
      </c>
      <c r="I9" s="49">
        <v>3.6893782463518342E-2</v>
      </c>
      <c r="J9" s="56">
        <v>867</v>
      </c>
      <c r="K9" s="56">
        <v>950</v>
      </c>
      <c r="L9" s="56" t="s">
        <v>7</v>
      </c>
      <c r="M9" s="49">
        <v>1.8019137316458433E-2</v>
      </c>
      <c r="N9" s="49">
        <v>1.8224321158055279E-2</v>
      </c>
      <c r="O9" s="49">
        <v>1.8429051189551959E-2</v>
      </c>
      <c r="P9" s="49">
        <v>1.8565286794975933E-2</v>
      </c>
      <c r="AA9" s="47"/>
      <c r="AB9" s="47"/>
      <c r="AC9" s="47"/>
      <c r="AD9" s="47"/>
      <c r="AE9" s="47"/>
      <c r="AF9" s="47"/>
      <c r="AG9" s="47"/>
    </row>
    <row r="10" spans="1:33" ht="15.5" customHeight="1">
      <c r="A10" s="49">
        <v>4.1564102213647036E-2</v>
      </c>
      <c r="B10" s="56">
        <v>852</v>
      </c>
      <c r="C10" s="56">
        <v>866</v>
      </c>
      <c r="D10" s="56" t="s">
        <v>24</v>
      </c>
      <c r="E10" s="49">
        <v>0.245</v>
      </c>
      <c r="F10" s="49">
        <v>0.248</v>
      </c>
      <c r="G10" s="49">
        <v>0.251</v>
      </c>
      <c r="H10" s="49">
        <v>0.253</v>
      </c>
      <c r="I10" s="49">
        <v>5.6041188552179773E-2</v>
      </c>
      <c r="J10" s="56">
        <v>852</v>
      </c>
      <c r="K10" s="56">
        <v>866</v>
      </c>
      <c r="L10" s="56" t="s">
        <v>24</v>
      </c>
      <c r="M10" s="49">
        <v>1.8429051189551959E-2</v>
      </c>
      <c r="N10" s="49">
        <v>1.8633329504549545E-2</v>
      </c>
      <c r="O10" s="49">
        <v>1.8837158181986391E-2</v>
      </c>
      <c r="P10" s="49">
        <v>1.8972795188356484E-2</v>
      </c>
      <c r="AA10" s="47"/>
      <c r="AB10" s="47"/>
      <c r="AC10" s="47"/>
      <c r="AD10" s="47"/>
      <c r="AE10" s="47"/>
      <c r="AF10" s="47"/>
      <c r="AG10" s="47"/>
    </row>
    <row r="11" spans="1:33" ht="15.5" customHeight="1">
      <c r="A11" s="49">
        <v>4.6154515108728526E-2</v>
      </c>
      <c r="B11" s="56">
        <v>835</v>
      </c>
      <c r="C11" s="56">
        <v>851</v>
      </c>
      <c r="D11" s="56" t="s">
        <v>25</v>
      </c>
      <c r="E11" s="49">
        <v>0.249</v>
      </c>
      <c r="F11" s="49">
        <v>0.252</v>
      </c>
      <c r="G11" s="49">
        <v>0.255</v>
      </c>
      <c r="H11" s="49">
        <v>0.25700000000000001</v>
      </c>
      <c r="I11" s="49">
        <v>6.2230476444488765E-2</v>
      </c>
      <c r="J11" s="56">
        <v>835</v>
      </c>
      <c r="K11" s="56">
        <v>851</v>
      </c>
      <c r="L11" s="56" t="s">
        <v>25</v>
      </c>
      <c r="M11" s="49">
        <v>1.8701322254513375E-2</v>
      </c>
      <c r="N11" s="49">
        <v>1.8905001512235398E-2</v>
      </c>
      <c r="O11" s="49">
        <v>1.9108233881743875E-2</v>
      </c>
      <c r="P11" s="49">
        <v>1.9243474867443267E-2</v>
      </c>
      <c r="AA11" s="47"/>
      <c r="AB11" s="47"/>
      <c r="AC11" s="47"/>
      <c r="AD11" s="47"/>
      <c r="AE11" s="47"/>
      <c r="AF11" s="47"/>
      <c r="AG11" s="47"/>
    </row>
    <row r="12" spans="1:33" ht="15.5" customHeight="1">
      <c r="A12" s="49">
        <v>5.2748017267118322E-2</v>
      </c>
      <c r="B12" s="56">
        <v>823</v>
      </c>
      <c r="C12" s="56">
        <v>834</v>
      </c>
      <c r="D12" s="56" t="s">
        <v>26</v>
      </c>
      <c r="E12" s="49">
        <v>0.254</v>
      </c>
      <c r="F12" s="49">
        <v>0.25700000000000001</v>
      </c>
      <c r="G12" s="49">
        <v>0.26</v>
      </c>
      <c r="H12" s="49">
        <v>0.26200000000000001</v>
      </c>
      <c r="I12" s="49">
        <v>7.1120544507987174E-2</v>
      </c>
      <c r="J12" s="56">
        <v>823</v>
      </c>
      <c r="K12" s="56">
        <v>834</v>
      </c>
      <c r="L12" s="56" t="s">
        <v>26</v>
      </c>
      <c r="M12" s="49">
        <v>1.9040539286276026E-2</v>
      </c>
      <c r="N12" s="49">
        <v>1.9243474867443267E-2</v>
      </c>
      <c r="O12" s="49">
        <v>1.9445966961257444E-2</v>
      </c>
      <c r="P12" s="49">
        <v>1.9580716307526114E-2</v>
      </c>
      <c r="AA12" s="47"/>
      <c r="AB12" s="47"/>
      <c r="AC12" s="47"/>
      <c r="AD12" s="47"/>
      <c r="AE12" s="47"/>
      <c r="AF12" s="47"/>
      <c r="AG12" s="47"/>
    </row>
    <row r="13" spans="1:33" ht="15.5" customHeight="1">
      <c r="A13" s="49">
        <v>5.739798770105542E-2</v>
      </c>
      <c r="B13" s="56">
        <v>814</v>
      </c>
      <c r="C13" s="56">
        <v>822</v>
      </c>
      <c r="D13" s="56" t="s">
        <v>27</v>
      </c>
      <c r="E13" s="49">
        <v>0.25600000000000001</v>
      </c>
      <c r="F13" s="49">
        <v>0.25900000000000001</v>
      </c>
      <c r="G13" s="49">
        <v>0.26200000000000001</v>
      </c>
      <c r="H13" s="49">
        <v>0.26400000000000001</v>
      </c>
      <c r="I13" s="49">
        <v>7.7390134273474007E-2</v>
      </c>
      <c r="J13" s="56">
        <v>814</v>
      </c>
      <c r="K13" s="56">
        <v>822</v>
      </c>
      <c r="L13" s="56" t="s">
        <v>27</v>
      </c>
      <c r="M13" s="49">
        <v>1.9175879050333355E-2</v>
      </c>
      <c r="N13" s="49">
        <v>1.9378518747943163E-2</v>
      </c>
      <c r="O13" s="49">
        <v>1.9580716307526114E-2</v>
      </c>
      <c r="P13" s="49">
        <v>1.9715270042649724E-2</v>
      </c>
      <c r="AA13" s="47"/>
      <c r="AB13" s="47"/>
      <c r="AC13" s="47"/>
      <c r="AD13" s="47"/>
      <c r="AE13" s="47"/>
      <c r="AF13" s="47"/>
      <c r="AG13" s="47"/>
    </row>
    <row r="14" spans="1:33" ht="15.5" customHeight="1">
      <c r="A14" s="49">
        <v>5.8492509059348122E-2</v>
      </c>
      <c r="B14" s="56">
        <v>806</v>
      </c>
      <c r="C14" s="56">
        <v>813</v>
      </c>
      <c r="D14" s="56" t="s">
        <v>28</v>
      </c>
      <c r="E14" s="49">
        <v>0.25900000000000001</v>
      </c>
      <c r="F14" s="49">
        <v>0.26200000000000001</v>
      </c>
      <c r="G14" s="49">
        <v>0.26500000000000001</v>
      </c>
      <c r="H14" s="49">
        <v>0.26700000000000002</v>
      </c>
      <c r="I14" s="49">
        <v>7.8865885572014738E-2</v>
      </c>
      <c r="J14" s="56">
        <v>806</v>
      </c>
      <c r="K14" s="56">
        <v>813</v>
      </c>
      <c r="L14" s="56" t="s">
        <v>28</v>
      </c>
      <c r="M14" s="49">
        <v>1.9378518747943163E-2</v>
      </c>
      <c r="N14" s="49">
        <v>1.9580716307526114E-2</v>
      </c>
      <c r="O14" s="49">
        <v>1.9782473741388973E-2</v>
      </c>
      <c r="P14" s="49">
        <v>1.9916735170441902E-2</v>
      </c>
      <c r="AA14" s="47"/>
      <c r="AB14" s="47"/>
      <c r="AC14" s="47"/>
      <c r="AD14" s="47"/>
      <c r="AE14" s="47"/>
      <c r="AF14" s="47"/>
      <c r="AG14" s="47"/>
    </row>
    <row r="15" spans="1:33" ht="15.5" customHeight="1">
      <c r="A15" s="49">
        <v>6.1019565724818314E-2</v>
      </c>
      <c r="B15" s="56">
        <v>798</v>
      </c>
      <c r="C15" s="56">
        <v>805</v>
      </c>
      <c r="D15" s="56" t="s">
        <v>29</v>
      </c>
      <c r="E15" s="49">
        <v>0.26100000000000001</v>
      </c>
      <c r="F15" s="49">
        <v>0.26400000000000001</v>
      </c>
      <c r="G15" s="49">
        <v>0.26700000000000002</v>
      </c>
      <c r="H15" s="49">
        <v>0.26900000000000002</v>
      </c>
      <c r="I15" s="49">
        <v>8.2273134893645905E-2</v>
      </c>
      <c r="J15" s="56">
        <v>798</v>
      </c>
      <c r="K15" s="56">
        <v>805</v>
      </c>
      <c r="L15" s="56" t="s">
        <v>29</v>
      </c>
      <c r="M15" s="49">
        <v>1.9513366122942077E-2</v>
      </c>
      <c r="N15" s="49">
        <v>1.9715270042649724E-2</v>
      </c>
      <c r="O15" s="49">
        <v>1.9916735170441902E-2</v>
      </c>
      <c r="P15" s="49">
        <v>2.0050802465238382E-2</v>
      </c>
      <c r="AA15" s="47"/>
      <c r="AB15" s="47"/>
      <c r="AC15" s="47"/>
      <c r="AD15" s="47"/>
      <c r="AE15" s="47"/>
      <c r="AF15" s="47"/>
      <c r="AG15" s="47"/>
    </row>
    <row r="16" spans="1:33" ht="15.5" customHeight="1">
      <c r="A16" s="49">
        <v>6.2114087083111016E-2</v>
      </c>
      <c r="B16" s="56">
        <v>790</v>
      </c>
      <c r="C16" s="56">
        <v>797</v>
      </c>
      <c r="D16" s="56" t="s">
        <v>30</v>
      </c>
      <c r="E16" s="49">
        <v>0.26600000000000001</v>
      </c>
      <c r="F16" s="49">
        <v>0.26900000000000002</v>
      </c>
      <c r="G16" s="49">
        <v>0.27200000000000002</v>
      </c>
      <c r="H16" s="49">
        <v>0.27400000000000002</v>
      </c>
      <c r="I16" s="49">
        <v>8.3748886192186636E-2</v>
      </c>
      <c r="J16" s="56">
        <v>790</v>
      </c>
      <c r="K16" s="56">
        <v>797</v>
      </c>
      <c r="L16" s="56" t="s">
        <v>30</v>
      </c>
      <c r="M16" s="49">
        <v>1.9849628759428306E-2</v>
      </c>
      <c r="N16" s="49">
        <v>2.0050802465238382E-2</v>
      </c>
      <c r="O16" s="49">
        <v>2.0251540686860414E-2</v>
      </c>
      <c r="P16" s="49">
        <v>2.0385125203927768E-2</v>
      </c>
      <c r="AA16" s="47"/>
      <c r="AB16" s="47"/>
      <c r="AC16" s="47"/>
      <c r="AD16" s="47"/>
      <c r="AE16" s="47"/>
      <c r="AF16" s="47"/>
      <c r="AG16" s="47"/>
    </row>
    <row r="17" spans="1:33" ht="15.5" customHeight="1">
      <c r="A17" s="49">
        <v>6.9273503689411722E-2</v>
      </c>
      <c r="B17" s="56">
        <v>784</v>
      </c>
      <c r="C17" s="56">
        <v>789</v>
      </c>
      <c r="D17" s="56" t="s">
        <v>31</v>
      </c>
      <c r="E17" s="49">
        <v>0.27300000000000002</v>
      </c>
      <c r="F17" s="49">
        <v>0.27600000000000002</v>
      </c>
      <c r="G17" s="49">
        <v>0.27900000000000003</v>
      </c>
      <c r="H17" s="49">
        <v>0.28100000000000003</v>
      </c>
      <c r="I17" s="49">
        <v>9.340198092029961E-2</v>
      </c>
      <c r="J17" s="56">
        <v>784</v>
      </c>
      <c r="K17" s="56">
        <v>789</v>
      </c>
      <c r="L17" s="56" t="s">
        <v>31</v>
      </c>
      <c r="M17" s="49">
        <v>2.0318356993408004E-2</v>
      </c>
      <c r="N17" s="49">
        <v>2.0518517626046062E-2</v>
      </c>
      <c r="O17" s="49">
        <v>2.071824734194827E-2</v>
      </c>
      <c r="P17" s="49">
        <v>2.0851162043892257E-2</v>
      </c>
      <c r="AA17" s="47"/>
      <c r="AB17" s="47"/>
      <c r="AC17" s="47"/>
      <c r="AD17" s="47"/>
      <c r="AE17" s="47"/>
      <c r="AF17" s="47"/>
      <c r="AG17" s="47"/>
    </row>
    <row r="18" spans="1:33" ht="15.5" customHeight="1">
      <c r="A18" s="49">
        <v>7.0161625531583657E-2</v>
      </c>
      <c r="B18" s="56">
        <v>779</v>
      </c>
      <c r="C18" s="56">
        <v>783</v>
      </c>
      <c r="D18" s="56" t="s">
        <v>32</v>
      </c>
      <c r="E18" s="49">
        <v>0.27600000000000002</v>
      </c>
      <c r="F18" s="49">
        <v>0.27900000000000003</v>
      </c>
      <c r="G18" s="49">
        <v>0.28200000000000003</v>
      </c>
      <c r="H18" s="49">
        <v>0.28400000000000003</v>
      </c>
      <c r="I18" s="49">
        <v>9.4599442214149593E-2</v>
      </c>
      <c r="J18" s="56">
        <v>779</v>
      </c>
      <c r="K18" s="56">
        <v>783</v>
      </c>
      <c r="L18" s="56" t="s">
        <v>32</v>
      </c>
      <c r="M18" s="49">
        <v>2.0518517626046062E-2</v>
      </c>
      <c r="N18" s="49">
        <v>2.071824734194827E-2</v>
      </c>
      <c r="O18" s="49">
        <v>2.0917548076308856E-2</v>
      </c>
      <c r="P18" s="49">
        <v>2.1050177859146091E-2</v>
      </c>
      <c r="AA18" s="47"/>
      <c r="AB18" s="47"/>
      <c r="AC18" s="47"/>
      <c r="AD18" s="47"/>
      <c r="AE18" s="47"/>
      <c r="AF18" s="47"/>
      <c r="AG18" s="47"/>
    </row>
    <row r="19" spans="1:33" ht="15.5" customHeight="1">
      <c r="A19" s="49">
        <v>7.1981263063141482E-2</v>
      </c>
      <c r="B19" s="56">
        <v>769</v>
      </c>
      <c r="C19" s="56">
        <v>778</v>
      </c>
      <c r="D19" s="56" t="s">
        <v>33</v>
      </c>
      <c r="E19" s="49">
        <v>0.28100000000000003</v>
      </c>
      <c r="F19" s="49">
        <v>0.28400000000000003</v>
      </c>
      <c r="G19" s="49">
        <v>0.28700000000000003</v>
      </c>
      <c r="H19" s="49">
        <v>0.28900000000000003</v>
      </c>
      <c r="I19" s="49">
        <v>9.7052873049212188E-2</v>
      </c>
      <c r="J19" s="56">
        <v>769</v>
      </c>
      <c r="K19" s="56">
        <v>778</v>
      </c>
      <c r="L19" s="56" t="s">
        <v>33</v>
      </c>
      <c r="M19" s="49">
        <v>2.0851162043892257E-2</v>
      </c>
      <c r="N19" s="49">
        <v>2.1050177859146091E-2</v>
      </c>
      <c r="O19" s="49">
        <v>2.1248767888922382E-2</v>
      </c>
      <c r="P19" s="49">
        <v>2.1380925633558867E-2</v>
      </c>
      <c r="AA19" s="47"/>
      <c r="AB19" s="47"/>
      <c r="AC19" s="47"/>
      <c r="AD19" s="47"/>
      <c r="AE19" s="47"/>
      <c r="AF19" s="47"/>
      <c r="AG19" s="47"/>
    </row>
    <row r="20" spans="1:33" ht="15.5" customHeight="1">
      <c r="A20" s="49">
        <v>7.3075784421434198E-2</v>
      </c>
      <c r="B20" s="56">
        <v>761</v>
      </c>
      <c r="C20" s="56">
        <v>768</v>
      </c>
      <c r="D20" s="56" t="s">
        <v>34</v>
      </c>
      <c r="E20" s="49">
        <v>0.29600000000000004</v>
      </c>
      <c r="F20" s="49">
        <v>0.29900000000000004</v>
      </c>
      <c r="G20" s="49">
        <v>0.30200000000000005</v>
      </c>
      <c r="H20" s="49">
        <v>0.30400000000000005</v>
      </c>
      <c r="I20" s="49">
        <v>9.8528624347752933E-2</v>
      </c>
      <c r="J20" s="56">
        <v>761</v>
      </c>
      <c r="K20" s="56">
        <v>768</v>
      </c>
      <c r="L20" s="56" t="s">
        <v>34</v>
      </c>
      <c r="M20" s="49">
        <v>2.1842002203898092E-2</v>
      </c>
      <c r="N20" s="49">
        <v>2.2038907966363874E-2</v>
      </c>
      <c r="O20" s="49">
        <v>2.2235397317143857E-2</v>
      </c>
      <c r="P20" s="49">
        <v>2.2366159785533135E-2</v>
      </c>
      <c r="AA20" s="47"/>
      <c r="AB20" s="47"/>
      <c r="AC20" s="47"/>
      <c r="AD20" s="47"/>
      <c r="AE20" s="47"/>
      <c r="AF20" s="47"/>
      <c r="AG20" s="47"/>
    </row>
    <row r="21" spans="1:33" ht="15.5" customHeight="1">
      <c r="A21" s="49">
        <v>8.2089101871952883E-2</v>
      </c>
      <c r="B21" s="56">
        <v>751</v>
      </c>
      <c r="C21" s="56">
        <v>760</v>
      </c>
      <c r="D21" s="56" t="s">
        <v>35</v>
      </c>
      <c r="E21" s="49">
        <v>0.30099999999999999</v>
      </c>
      <c r="F21" s="49">
        <v>0.30399999999999999</v>
      </c>
      <c r="G21" s="49">
        <v>0.307</v>
      </c>
      <c r="H21" s="49">
        <v>0.309</v>
      </c>
      <c r="I21" s="49">
        <v>0.11068134739055503</v>
      </c>
      <c r="J21" s="56">
        <v>751</v>
      </c>
      <c r="K21" s="56">
        <v>760</v>
      </c>
      <c r="L21" s="56" t="s">
        <v>35</v>
      </c>
      <c r="M21" s="49">
        <v>2.2169947021196235E-2</v>
      </c>
      <c r="N21" s="49">
        <v>2.2366159785533135E-2</v>
      </c>
      <c r="O21" s="49">
        <v>2.2561959193098335E-2</v>
      </c>
      <c r="P21" s="49">
        <v>2.2692263386414835E-2</v>
      </c>
      <c r="AA21" s="47"/>
      <c r="AB21" s="47"/>
      <c r="AC21" s="47"/>
      <c r="AD21" s="47"/>
      <c r="AE21" s="47"/>
      <c r="AF21" s="47"/>
      <c r="AG21" s="47"/>
    </row>
    <row r="22" spans="1:33" ht="15.5" customHeight="1">
      <c r="A22" s="49">
        <v>8.3128204427294072E-2</v>
      </c>
      <c r="B22" s="56">
        <v>745</v>
      </c>
      <c r="C22" s="56">
        <v>750</v>
      </c>
      <c r="D22" s="56" t="s">
        <v>36</v>
      </c>
      <c r="E22" s="49">
        <v>0.30599999999999999</v>
      </c>
      <c r="F22" s="49">
        <v>0.309</v>
      </c>
      <c r="G22" s="49">
        <v>0.312</v>
      </c>
      <c r="H22" s="49">
        <v>0.314</v>
      </c>
      <c r="I22" s="49">
        <v>0.11208237710435955</v>
      </c>
      <c r="J22" s="56">
        <v>745</v>
      </c>
      <c r="K22" s="56">
        <v>750</v>
      </c>
      <c r="L22" s="56" t="s">
        <v>36</v>
      </c>
      <c r="M22" s="49">
        <v>2.2496738540053407E-2</v>
      </c>
      <c r="N22" s="49">
        <v>2.2692263386414835E-2</v>
      </c>
      <c r="O22" s="49">
        <v>2.2887377896944505E-2</v>
      </c>
      <c r="P22" s="49">
        <v>2.3017227160583298E-2</v>
      </c>
      <c r="AA22" s="47"/>
      <c r="AB22" s="47"/>
      <c r="AC22" s="47"/>
      <c r="AD22" s="47"/>
      <c r="AE22" s="47"/>
      <c r="AF22" s="47"/>
      <c r="AG22" s="47"/>
    </row>
    <row r="23" spans="1:33" ht="15.5" customHeight="1">
      <c r="A23" s="49">
        <v>8.5715528059067264E-2</v>
      </c>
      <c r="B23" s="56">
        <v>739</v>
      </c>
      <c r="C23" s="56">
        <v>744</v>
      </c>
      <c r="D23" s="56" t="s">
        <v>37</v>
      </c>
      <c r="E23" s="49">
        <v>0.316</v>
      </c>
      <c r="F23" s="49">
        <v>0.31900000000000001</v>
      </c>
      <c r="G23" s="49">
        <v>0.32200000000000001</v>
      </c>
      <c r="H23" s="49">
        <v>0.32400000000000001</v>
      </c>
      <c r="I23" s="49">
        <v>0.11557088482547914</v>
      </c>
      <c r="J23" s="56">
        <v>739</v>
      </c>
      <c r="K23" s="56">
        <v>744</v>
      </c>
      <c r="L23" s="56" t="s">
        <v>37</v>
      </c>
      <c r="M23" s="49">
        <v>2.3146895380749877E-2</v>
      </c>
      <c r="N23" s="49">
        <v>2.334105940664033E-2</v>
      </c>
      <c r="O23" s="49">
        <v>2.353481903866661E-2</v>
      </c>
      <c r="P23" s="49">
        <v>2.3663768331595003E-2</v>
      </c>
      <c r="AA23" s="47"/>
      <c r="AB23" s="47"/>
      <c r="AC23" s="47"/>
      <c r="AD23" s="47"/>
      <c r="AE23" s="47"/>
      <c r="AF23" s="47"/>
      <c r="AG23" s="47"/>
    </row>
    <row r="24" spans="1:33" ht="15.5" customHeight="1">
      <c r="A24" s="49">
        <v>9.2309030217457053E-2</v>
      </c>
      <c r="B24" s="56">
        <v>735</v>
      </c>
      <c r="C24" s="56">
        <v>738</v>
      </c>
      <c r="D24" s="56" t="s">
        <v>38</v>
      </c>
      <c r="E24" s="49">
        <v>0.32600000000000001</v>
      </c>
      <c r="F24" s="49">
        <v>0.32900000000000001</v>
      </c>
      <c r="G24" s="49">
        <v>0.33200000000000002</v>
      </c>
      <c r="H24" s="49">
        <v>0.33400000000000002</v>
      </c>
      <c r="I24" s="49">
        <v>0.12446095288897753</v>
      </c>
      <c r="J24" s="56">
        <v>735</v>
      </c>
      <c r="K24" s="56">
        <v>738</v>
      </c>
      <c r="L24" s="56" t="s">
        <v>38</v>
      </c>
      <c r="M24" s="49">
        <v>2.3792539192825535E-2</v>
      </c>
      <c r="N24" s="49">
        <v>2.3985362052214354E-2</v>
      </c>
      <c r="O24" s="49">
        <v>2.4177786329751871E-2</v>
      </c>
      <c r="P24" s="49">
        <v>2.430584859635232E-2</v>
      </c>
      <c r="AA24" s="47"/>
      <c r="AB24" s="47"/>
      <c r="AC24" s="47"/>
      <c r="AD24" s="47"/>
      <c r="AE24" s="47"/>
      <c r="AF24" s="47"/>
      <c r="AG24" s="47"/>
    </row>
    <row r="25" spans="1:33" ht="15.5" customHeight="1">
      <c r="A25" s="49">
        <v>0.11629289431859992</v>
      </c>
      <c r="B25" s="56">
        <v>722</v>
      </c>
      <c r="C25" s="56">
        <v>734</v>
      </c>
      <c r="D25" s="56" t="s">
        <v>39</v>
      </c>
      <c r="E25" s="49">
        <v>0.33600000000000002</v>
      </c>
      <c r="F25" s="49">
        <v>0.33900000000000002</v>
      </c>
      <c r="G25" s="49">
        <v>0.34200000000000003</v>
      </c>
      <c r="H25" s="49">
        <v>0.34400000000000003</v>
      </c>
      <c r="I25" s="49">
        <v>0.15679857546995296</v>
      </c>
      <c r="J25" s="56">
        <v>722</v>
      </c>
      <c r="K25" s="56">
        <v>734</v>
      </c>
      <c r="L25" s="56" t="s">
        <v>39</v>
      </c>
      <c r="M25" s="49">
        <v>2.4433734986121447E-2</v>
      </c>
      <c r="N25" s="49">
        <v>2.4625235904251808E-2</v>
      </c>
      <c r="O25" s="49">
        <v>2.4816343926377771E-2</v>
      </c>
      <c r="P25" s="49">
        <v>2.4943531829824339E-2</v>
      </c>
      <c r="AA25" s="47"/>
      <c r="AB25" s="47"/>
      <c r="AC25" s="47"/>
      <c r="AD25" s="47"/>
      <c r="AE25" s="47"/>
      <c r="AF25" s="47"/>
      <c r="AG25" s="47"/>
    </row>
    <row r="26" spans="1:33" ht="15.5" customHeight="1">
      <c r="A26" s="49">
        <v>0.12161348425474501</v>
      </c>
      <c r="B26" s="56">
        <v>705</v>
      </c>
      <c r="C26" s="56">
        <v>721</v>
      </c>
      <c r="D26" s="56" t="s">
        <v>40</v>
      </c>
      <c r="E26" s="49">
        <v>0.36599999999999999</v>
      </c>
      <c r="F26" s="49">
        <v>0.36899999999999999</v>
      </c>
      <c r="G26" s="49">
        <v>0.372</v>
      </c>
      <c r="H26" s="49">
        <v>0.374</v>
      </c>
      <c r="I26" s="49">
        <v>0.16397236650452596</v>
      </c>
      <c r="J26" s="56">
        <v>705</v>
      </c>
      <c r="K26" s="56">
        <v>721</v>
      </c>
      <c r="L26" s="56" t="s">
        <v>40</v>
      </c>
      <c r="M26" s="49">
        <v>2.6331263379959946E-2</v>
      </c>
      <c r="N26" s="49">
        <v>2.6518909722802464E-2</v>
      </c>
      <c r="O26" s="49">
        <v>2.6706179506038152E-2</v>
      </c>
      <c r="P26" s="49">
        <v>2.6830817607379709E-2</v>
      </c>
      <c r="AA26" s="47"/>
      <c r="AB26" s="47"/>
      <c r="AC26" s="47"/>
      <c r="AD26" s="47"/>
      <c r="AE26" s="47"/>
      <c r="AF26" s="47"/>
      <c r="AG26" s="47"/>
    </row>
    <row r="27" spans="1:33" ht="15.5" customHeight="1">
      <c r="A27" s="49">
        <v>0.16939021021196629</v>
      </c>
      <c r="B27" s="56">
        <v>691</v>
      </c>
      <c r="C27" s="56">
        <v>704</v>
      </c>
      <c r="D27" s="56" t="s">
        <v>41</v>
      </c>
      <c r="E27" s="49">
        <v>0.376</v>
      </c>
      <c r="F27" s="49">
        <v>0.379</v>
      </c>
      <c r="G27" s="49">
        <v>0.38200000000000001</v>
      </c>
      <c r="H27" s="49">
        <v>0.38400000000000001</v>
      </c>
      <c r="I27" s="49">
        <v>0.22839008191701832</v>
      </c>
      <c r="J27" s="56">
        <v>691</v>
      </c>
      <c r="K27" s="56">
        <v>704</v>
      </c>
      <c r="L27" s="56" t="s">
        <v>41</v>
      </c>
      <c r="M27" s="49">
        <v>2.6955289514452918E-2</v>
      </c>
      <c r="N27" s="49">
        <v>2.7141686772396811E-2</v>
      </c>
      <c r="O27" s="49">
        <v>2.7327712687134298E-2</v>
      </c>
      <c r="P27" s="49">
        <v>2.7451524424463747E-2</v>
      </c>
      <c r="AA27" s="47"/>
      <c r="AB27" s="47"/>
      <c r="AC27" s="47"/>
      <c r="AD27" s="47"/>
      <c r="AE27" s="47"/>
      <c r="AF27" s="47"/>
      <c r="AG27" s="47"/>
    </row>
    <row r="28" spans="1:33" ht="15.5" customHeight="1">
      <c r="A28" s="49">
        <v>0.1743902102119663</v>
      </c>
      <c r="B28" s="56">
        <v>604</v>
      </c>
      <c r="C28" s="56">
        <v>690</v>
      </c>
      <c r="D28" s="56" t="s">
        <v>42</v>
      </c>
      <c r="E28" s="49">
        <v>0.39600000000000002</v>
      </c>
      <c r="F28" s="49">
        <v>0.39900000000000002</v>
      </c>
      <c r="G28" s="49">
        <v>0.40200000000000002</v>
      </c>
      <c r="H28" s="49">
        <v>0.40400000000000003</v>
      </c>
      <c r="I28" s="49">
        <v>0.23339008191701832</v>
      </c>
      <c r="J28" s="56">
        <v>604</v>
      </c>
      <c r="K28" s="56">
        <v>690</v>
      </c>
      <c r="L28" s="56" t="s">
        <v>42</v>
      </c>
      <c r="M28" s="49">
        <v>2.8190968730916977E-2</v>
      </c>
      <c r="N28" s="49">
        <v>2.8374919238274288E-2</v>
      </c>
      <c r="O28" s="49">
        <v>2.8558508510749814E-2</v>
      </c>
      <c r="P28" s="49">
        <v>2.8680701404303566E-2</v>
      </c>
      <c r="AA28" s="47"/>
      <c r="AB28" s="47"/>
      <c r="AC28" s="47"/>
      <c r="AD28" s="47"/>
      <c r="AE28" s="47"/>
      <c r="AF28" s="47"/>
      <c r="AG28" s="47"/>
    </row>
    <row r="29" spans="1:33" ht="15.5" customHeight="1">
      <c r="E29" s="49">
        <v>0.03</v>
      </c>
      <c r="F29" s="49">
        <v>0.03</v>
      </c>
      <c r="G29" s="49">
        <v>0.7</v>
      </c>
      <c r="H29" s="49">
        <v>0.24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B29" s="47"/>
      <c r="AC29" s="47"/>
      <c r="AD29" s="47"/>
      <c r="AE29" s="47"/>
      <c r="AF29" s="47"/>
      <c r="AG29" s="47"/>
    </row>
    <row r="30" spans="1:33" ht="15.5" customHeight="1">
      <c r="E30" s="49">
        <v>0.28298502518232294</v>
      </c>
      <c r="F30" s="49">
        <v>0.28603159638349507</v>
      </c>
      <c r="G30" s="49">
        <v>0.28907816758466731</v>
      </c>
      <c r="H30" s="49">
        <v>0.2911092150521154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B30" s="47"/>
      <c r="AC30" s="47"/>
      <c r="AD30" s="47"/>
      <c r="AE30" s="47"/>
      <c r="AF30" s="47"/>
      <c r="AG30" s="47"/>
    </row>
    <row r="31" spans="1:33" s="49" customFormat="1" ht="15.5" customHeight="1">
      <c r="A31" s="47"/>
      <c r="B31" s="53" t="s">
        <v>43</v>
      </c>
      <c r="G31" s="54"/>
      <c r="H31" s="47"/>
      <c r="J31" s="53" t="s">
        <v>44</v>
      </c>
      <c r="O31" s="47"/>
      <c r="AB31" s="47"/>
      <c r="AC31" s="47"/>
      <c r="AD31" s="47"/>
      <c r="AE31" s="47"/>
      <c r="AF31" s="47"/>
      <c r="AG31" s="47"/>
    </row>
    <row r="32" spans="1:33" s="49" customFormat="1" ht="15.5" customHeight="1">
      <c r="A32" s="47"/>
      <c r="C32" s="55"/>
      <c r="D32" s="55"/>
      <c r="E32" s="55">
        <v>0.14699999999999999</v>
      </c>
      <c r="F32" s="55">
        <v>0.15</v>
      </c>
      <c r="G32" s="55">
        <v>0.152</v>
      </c>
      <c r="H32" s="55">
        <v>0.156</v>
      </c>
      <c r="O32" s="47"/>
      <c r="AB32" s="47"/>
      <c r="AC32" s="47"/>
      <c r="AD32" s="47"/>
      <c r="AE32" s="47"/>
      <c r="AF32" s="47"/>
      <c r="AG32" s="47"/>
    </row>
    <row r="33" spans="1:33" s="49" customFormat="1" ht="15.5" customHeight="1">
      <c r="A33" s="47"/>
      <c r="B33" s="56" t="s">
        <v>20</v>
      </c>
      <c r="C33" s="56" t="s">
        <v>21</v>
      </c>
      <c r="D33" s="56" t="s">
        <v>22</v>
      </c>
      <c r="E33" s="56" t="s">
        <v>1</v>
      </c>
      <c r="F33" s="56" t="s">
        <v>2</v>
      </c>
      <c r="G33" s="56" t="s">
        <v>3</v>
      </c>
      <c r="H33" s="56" t="s">
        <v>23</v>
      </c>
      <c r="J33" s="56" t="s">
        <v>20</v>
      </c>
      <c r="K33" s="56" t="s">
        <v>21</v>
      </c>
      <c r="L33" s="56" t="s">
        <v>22</v>
      </c>
      <c r="M33" s="56" t="s">
        <v>1</v>
      </c>
      <c r="N33" s="56" t="s">
        <v>2</v>
      </c>
      <c r="O33" s="56" t="s">
        <v>3</v>
      </c>
      <c r="P33" s="56" t="s">
        <v>23</v>
      </c>
      <c r="AB33" s="47"/>
      <c r="AC33" s="47"/>
      <c r="AD33" s="47"/>
      <c r="AE33" s="47"/>
      <c r="AF33" s="47"/>
      <c r="AG33" s="47"/>
    </row>
    <row r="34" spans="1:33" s="49" customFormat="1" ht="15.5" customHeight="1">
      <c r="A34" s="47"/>
      <c r="B34" s="56">
        <v>867</v>
      </c>
      <c r="C34" s="56">
        <v>950</v>
      </c>
      <c r="D34" s="56" t="s">
        <v>7</v>
      </c>
      <c r="E34" s="49">
        <v>0.26750000000000002</v>
      </c>
      <c r="F34" s="49">
        <v>0.26900000000000002</v>
      </c>
      <c r="G34" s="49">
        <v>0.27100000000000002</v>
      </c>
      <c r="H34" s="49">
        <v>0.27300000000000002</v>
      </c>
      <c r="J34" s="56">
        <v>867</v>
      </c>
      <c r="K34" s="56">
        <v>950</v>
      </c>
      <c r="L34" s="56" t="s">
        <v>7</v>
      </c>
      <c r="M34" s="49">
        <v>1.9950270171290585E-2</v>
      </c>
      <c r="N34" s="49">
        <v>2.0050802465238382E-2</v>
      </c>
      <c r="O34" s="49">
        <v>2.0184676211786767E-2</v>
      </c>
      <c r="P34" s="49">
        <v>2.0318356993408004E-2</v>
      </c>
      <c r="AB34" s="47"/>
      <c r="AC34" s="47"/>
      <c r="AD34" s="47"/>
      <c r="AE34" s="47"/>
      <c r="AF34" s="47"/>
      <c r="AG34" s="47"/>
    </row>
    <row r="35" spans="1:33" s="49" customFormat="1" ht="15.5" customHeight="1">
      <c r="A35" s="47"/>
      <c r="B35" s="56">
        <v>852</v>
      </c>
      <c r="C35" s="56">
        <v>866</v>
      </c>
      <c r="D35" s="56" t="s">
        <v>24</v>
      </c>
      <c r="E35" s="49">
        <v>0.27250000000000002</v>
      </c>
      <c r="F35" s="49">
        <v>0.27400000000000002</v>
      </c>
      <c r="G35" s="49">
        <v>0.27600000000000002</v>
      </c>
      <c r="H35" s="49">
        <v>0.27800000000000002</v>
      </c>
      <c r="J35" s="56">
        <v>852</v>
      </c>
      <c r="K35" s="56">
        <v>866</v>
      </c>
      <c r="L35" s="56" t="s">
        <v>24</v>
      </c>
      <c r="M35" s="49">
        <v>2.0284954856664816E-2</v>
      </c>
      <c r="N35" s="49">
        <v>2.0385125203927768E-2</v>
      </c>
      <c r="O35" s="49">
        <v>2.0518517626046062E-2</v>
      </c>
      <c r="P35" s="49">
        <v>2.0651718529889118E-2</v>
      </c>
      <c r="AB35" s="47"/>
      <c r="AC35" s="47"/>
      <c r="AD35" s="47"/>
      <c r="AE35" s="47"/>
      <c r="AF35" s="47"/>
      <c r="AG35" s="47"/>
    </row>
    <row r="36" spans="1:33" s="49" customFormat="1" ht="15.5" customHeight="1">
      <c r="A36" s="47"/>
      <c r="B36" s="56">
        <v>835</v>
      </c>
      <c r="C36" s="56">
        <v>851</v>
      </c>
      <c r="D36" s="56" t="s">
        <v>25</v>
      </c>
      <c r="E36" s="49">
        <v>0.28250000000000003</v>
      </c>
      <c r="F36" s="49">
        <v>0.28400000000000003</v>
      </c>
      <c r="G36" s="49">
        <v>0.28600000000000003</v>
      </c>
      <c r="H36" s="49">
        <v>0.28800000000000003</v>
      </c>
      <c r="J36" s="56">
        <v>835</v>
      </c>
      <c r="K36" s="56">
        <v>851</v>
      </c>
      <c r="L36" s="56" t="s">
        <v>25</v>
      </c>
      <c r="M36" s="49">
        <v>2.0950723293977402E-2</v>
      </c>
      <c r="N36" s="49">
        <v>2.1050177859146091E-2</v>
      </c>
      <c r="O36" s="49">
        <v>2.1182618404260722E-2</v>
      </c>
      <c r="P36" s="49">
        <v>2.1314870275334519E-2</v>
      </c>
      <c r="AB36" s="47"/>
      <c r="AC36" s="47"/>
      <c r="AD36" s="47"/>
      <c r="AE36" s="47"/>
      <c r="AF36" s="47"/>
      <c r="AG36" s="47"/>
    </row>
    <row r="37" spans="1:33" s="49" customFormat="1" ht="15.5" customHeight="1">
      <c r="A37" s="47"/>
      <c r="B37" s="56">
        <v>823</v>
      </c>
      <c r="C37" s="56">
        <v>834</v>
      </c>
      <c r="D37" s="56" t="s">
        <v>26</v>
      </c>
      <c r="E37" s="49">
        <v>0.29050000000000004</v>
      </c>
      <c r="F37" s="49">
        <v>0.29200000000000004</v>
      </c>
      <c r="G37" s="49">
        <v>0.29400000000000004</v>
      </c>
      <c r="H37" s="49">
        <v>0.29600000000000004</v>
      </c>
      <c r="J37" s="56">
        <v>823</v>
      </c>
      <c r="K37" s="56">
        <v>834</v>
      </c>
      <c r="L37" s="56" t="s">
        <v>26</v>
      </c>
      <c r="M37" s="49">
        <v>2.1479920645913309E-2</v>
      </c>
      <c r="N37" s="49">
        <v>2.1578810237347978E-2</v>
      </c>
      <c r="O37" s="49">
        <v>2.1710499442957776E-2</v>
      </c>
      <c r="P37" s="49">
        <v>2.1842002203898092E-2</v>
      </c>
      <c r="AB37" s="47"/>
      <c r="AC37" s="47"/>
      <c r="AD37" s="47"/>
      <c r="AE37" s="47"/>
      <c r="AF37" s="47"/>
      <c r="AG37" s="47"/>
    </row>
    <row r="38" spans="1:33" s="49" customFormat="1" ht="15.5" customHeight="1">
      <c r="A38" s="47"/>
      <c r="B38" s="56">
        <v>814</v>
      </c>
      <c r="C38" s="56">
        <v>822</v>
      </c>
      <c r="D38" s="56" t="s">
        <v>27</v>
      </c>
      <c r="E38" s="49">
        <v>0.29350000000000004</v>
      </c>
      <c r="F38" s="49">
        <v>0.29500000000000004</v>
      </c>
      <c r="G38" s="49">
        <v>0.29700000000000004</v>
      </c>
      <c r="H38" s="49">
        <v>0.29900000000000004</v>
      </c>
      <c r="J38" s="56">
        <v>814</v>
      </c>
      <c r="K38" s="56">
        <v>822</v>
      </c>
      <c r="L38" s="56" t="s">
        <v>27</v>
      </c>
      <c r="M38" s="49">
        <v>2.1677594642324216E-2</v>
      </c>
      <c r="N38" s="49">
        <v>2.1776274094511106E-2</v>
      </c>
      <c r="O38" s="49">
        <v>2.1907683839926584E-2</v>
      </c>
      <c r="P38" s="49">
        <v>2.2038907966363874E-2</v>
      </c>
      <c r="AB38" s="47"/>
      <c r="AC38" s="47"/>
      <c r="AD38" s="47"/>
      <c r="AE38" s="47"/>
      <c r="AF38" s="47"/>
      <c r="AG38" s="47"/>
    </row>
    <row r="39" spans="1:33" s="49" customFormat="1" ht="15.5" customHeight="1">
      <c r="A39" s="47"/>
      <c r="B39" s="56">
        <v>806</v>
      </c>
      <c r="C39" s="56">
        <v>813</v>
      </c>
      <c r="D39" s="56" t="s">
        <v>28</v>
      </c>
      <c r="E39" s="49">
        <v>0.29450000000000004</v>
      </c>
      <c r="F39" s="49">
        <v>0.29600000000000004</v>
      </c>
      <c r="G39" s="49">
        <v>0.29800000000000004</v>
      </c>
      <c r="H39" s="49">
        <v>0.30000000000000004</v>
      </c>
      <c r="J39" s="56">
        <v>806</v>
      </c>
      <c r="K39" s="56">
        <v>813</v>
      </c>
      <c r="L39" s="56" t="s">
        <v>28</v>
      </c>
      <c r="M39" s="49">
        <v>2.1743392590811705E-2</v>
      </c>
      <c r="N39" s="49">
        <v>2.1842002203898092E-2</v>
      </c>
      <c r="O39" s="49">
        <v>2.1973319071248998E-2</v>
      </c>
      <c r="P39" s="49">
        <v>2.2104450593615876E-2</v>
      </c>
      <c r="AB39" s="47"/>
      <c r="AC39" s="47"/>
      <c r="AD39" s="47"/>
      <c r="AE39" s="47"/>
      <c r="AF39" s="47"/>
      <c r="AG39" s="47"/>
    </row>
    <row r="40" spans="1:33" s="49" customFormat="1" ht="15.5" customHeight="1">
      <c r="A40" s="47"/>
      <c r="B40" s="56">
        <v>798</v>
      </c>
      <c r="C40" s="56">
        <v>805</v>
      </c>
      <c r="D40" s="56" t="s">
        <v>29</v>
      </c>
      <c r="E40" s="49">
        <v>0.29950000000000004</v>
      </c>
      <c r="F40" s="49">
        <v>0.30100000000000005</v>
      </c>
      <c r="G40" s="49">
        <v>0.30300000000000005</v>
      </c>
      <c r="H40" s="49">
        <v>0.30500000000000005</v>
      </c>
      <c r="J40" s="56">
        <v>798</v>
      </c>
      <c r="K40" s="56">
        <v>805</v>
      </c>
      <c r="L40" s="56" t="s">
        <v>29</v>
      </c>
      <c r="M40" s="49">
        <v>2.2071685059207091E-2</v>
      </c>
      <c r="N40" s="49">
        <v>2.2169947021196235E-2</v>
      </c>
      <c r="O40" s="49">
        <v>2.2300801549344662E-2</v>
      </c>
      <c r="P40" s="49">
        <v>2.2431472093291882E-2</v>
      </c>
      <c r="AB40" s="47"/>
      <c r="AC40" s="47"/>
      <c r="AD40" s="47"/>
      <c r="AE40" s="47"/>
      <c r="AF40" s="47"/>
      <c r="AG40" s="47"/>
    </row>
    <row r="41" spans="1:33" s="49" customFormat="1" ht="15.5" customHeight="1">
      <c r="A41" s="47"/>
      <c r="B41" s="56">
        <v>790</v>
      </c>
      <c r="C41" s="56">
        <v>797</v>
      </c>
      <c r="D41" s="56" t="s">
        <v>30</v>
      </c>
      <c r="E41" s="49">
        <v>0.30150000000000005</v>
      </c>
      <c r="F41" s="49">
        <v>0.30300000000000005</v>
      </c>
      <c r="G41" s="49">
        <v>0.30500000000000005</v>
      </c>
      <c r="H41" s="49">
        <v>0.30700000000000005</v>
      </c>
      <c r="J41" s="56">
        <v>790</v>
      </c>
      <c r="K41" s="56">
        <v>797</v>
      </c>
      <c r="L41" s="56" t="s">
        <v>30</v>
      </c>
      <c r="M41" s="49">
        <v>2.2202677931377757E-2</v>
      </c>
      <c r="N41" s="49">
        <v>2.2300801549344662E-2</v>
      </c>
      <c r="O41" s="49">
        <v>2.2431472093291882E-2</v>
      </c>
      <c r="P41" s="49">
        <v>2.2561959193098335E-2</v>
      </c>
      <c r="AB41" s="47"/>
      <c r="AC41" s="47"/>
      <c r="AD41" s="47"/>
      <c r="AE41" s="47"/>
      <c r="AF41" s="47"/>
      <c r="AG41" s="47"/>
    </row>
    <row r="42" spans="1:33" s="49" customFormat="1" ht="15.5" customHeight="1">
      <c r="A42" s="47"/>
      <c r="B42" s="56">
        <v>784</v>
      </c>
      <c r="C42" s="56">
        <v>789</v>
      </c>
      <c r="D42" s="56" t="s">
        <v>31</v>
      </c>
      <c r="E42" s="49">
        <v>0.30951998092029959</v>
      </c>
      <c r="F42" s="49">
        <v>0.31101998092029959</v>
      </c>
      <c r="G42" s="49">
        <v>0.31301998092029959</v>
      </c>
      <c r="H42" s="49">
        <v>0.31501998092029959</v>
      </c>
      <c r="J42" s="56">
        <v>784</v>
      </c>
      <c r="K42" s="56">
        <v>789</v>
      </c>
      <c r="L42" s="56" t="s">
        <v>31</v>
      </c>
      <c r="M42" s="49">
        <v>2.2726111340937605E-2</v>
      </c>
      <c r="N42" s="49">
        <v>2.2823684267092359E-2</v>
      </c>
      <c r="O42" s="49">
        <v>2.2953622436851617E-2</v>
      </c>
      <c r="P42" s="49">
        <v>2.308337930405413E-2</v>
      </c>
      <c r="AB42" s="47"/>
      <c r="AC42" s="47"/>
      <c r="AD42" s="47"/>
      <c r="AE42" s="47"/>
      <c r="AF42" s="47"/>
      <c r="AG42" s="47"/>
    </row>
    <row r="43" spans="1:33" s="49" customFormat="1" ht="15.5" customHeight="1">
      <c r="A43" s="47"/>
      <c r="B43" s="56">
        <v>779</v>
      </c>
      <c r="C43" s="56">
        <v>783</v>
      </c>
      <c r="D43" s="56" t="s">
        <v>32</v>
      </c>
      <c r="E43" s="49">
        <v>0.31149999999999994</v>
      </c>
      <c r="F43" s="49">
        <v>0.31299999999999994</v>
      </c>
      <c r="G43" s="49">
        <v>0.31499999999999995</v>
      </c>
      <c r="H43" s="49">
        <v>0.31699999999999995</v>
      </c>
      <c r="J43" s="56">
        <v>779</v>
      </c>
      <c r="K43" s="56">
        <v>783</v>
      </c>
      <c r="L43" s="56" t="s">
        <v>32</v>
      </c>
      <c r="M43" s="49">
        <v>2.285488723101281E-2</v>
      </c>
      <c r="N43" s="49">
        <v>2.295232519222612E-2</v>
      </c>
      <c r="O43" s="49">
        <v>2.3082083868108949E-2</v>
      </c>
      <c r="P43" s="49">
        <v>2.3211661764306557E-2</v>
      </c>
      <c r="AB43" s="47"/>
      <c r="AC43" s="47"/>
      <c r="AD43" s="47"/>
      <c r="AE43" s="47"/>
      <c r="AF43" s="47"/>
      <c r="AG43" s="47"/>
    </row>
    <row r="44" spans="1:33" s="49" customFormat="1" ht="15.5" customHeight="1">
      <c r="A44" s="47"/>
      <c r="B44" s="56">
        <v>769</v>
      </c>
      <c r="C44" s="56">
        <v>778</v>
      </c>
      <c r="D44" s="56" t="s">
        <v>33</v>
      </c>
      <c r="E44" s="49">
        <v>0.31449999999999995</v>
      </c>
      <c r="F44" s="49">
        <v>0.31599999999999995</v>
      </c>
      <c r="G44" s="49">
        <v>0.31799999999999995</v>
      </c>
      <c r="H44" s="49">
        <v>0.31999999999999995</v>
      </c>
      <c r="J44" s="56">
        <v>769</v>
      </c>
      <c r="K44" s="56">
        <v>778</v>
      </c>
      <c r="L44" s="56" t="s">
        <v>33</v>
      </c>
      <c r="M44" s="49">
        <v>2.3049661167825031E-2</v>
      </c>
      <c r="N44" s="49">
        <v>2.3146895380749877E-2</v>
      </c>
      <c r="O44" s="49">
        <v>2.3276383084433583E-2</v>
      </c>
      <c r="P44" s="49">
        <v>2.3405690796292067E-2</v>
      </c>
      <c r="AB44" s="47"/>
      <c r="AC44" s="47"/>
      <c r="AD44" s="47"/>
      <c r="AE44" s="47"/>
      <c r="AF44" s="47"/>
      <c r="AG44" s="47"/>
    </row>
    <row r="45" spans="1:33" s="49" customFormat="1" ht="15.5" customHeight="1">
      <c r="A45" s="47"/>
      <c r="B45" s="56">
        <v>761</v>
      </c>
      <c r="C45" s="56">
        <v>768</v>
      </c>
      <c r="D45" s="56" t="s">
        <v>34</v>
      </c>
      <c r="E45" s="49">
        <v>0.31949999999999995</v>
      </c>
      <c r="F45" s="49">
        <v>0.32099999999999995</v>
      </c>
      <c r="G45" s="49">
        <v>0.32299999999999995</v>
      </c>
      <c r="H45" s="49">
        <v>0.32499999999999996</v>
      </c>
      <c r="J45" s="56">
        <v>761</v>
      </c>
      <c r="K45" s="56">
        <v>768</v>
      </c>
      <c r="L45" s="56" t="s">
        <v>34</v>
      </c>
      <c r="M45" s="49">
        <v>2.3373380713956005E-2</v>
      </c>
      <c r="N45" s="49">
        <v>2.3470277318608623E-2</v>
      </c>
      <c r="O45" s="49">
        <v>2.3599316021398753E-2</v>
      </c>
      <c r="P45" s="49">
        <v>2.3728176033902315E-2</v>
      </c>
      <c r="AB45" s="47"/>
      <c r="AC45" s="47"/>
      <c r="AD45" s="47"/>
      <c r="AE45" s="47"/>
      <c r="AF45" s="47"/>
      <c r="AG45" s="47"/>
    </row>
    <row r="46" spans="1:33" ht="15.5" customHeight="1">
      <c r="B46" s="56">
        <v>751</v>
      </c>
      <c r="C46" s="56">
        <v>760</v>
      </c>
      <c r="D46" s="56" t="s">
        <v>35</v>
      </c>
      <c r="E46" s="49">
        <v>0.32749999999999996</v>
      </c>
      <c r="F46" s="49">
        <v>0.32899999999999996</v>
      </c>
      <c r="G46" s="49">
        <v>0.33099999999999996</v>
      </c>
      <c r="H46" s="49">
        <v>0.33299999999999996</v>
      </c>
      <c r="J46" s="56">
        <v>751</v>
      </c>
      <c r="K46" s="56">
        <v>760</v>
      </c>
      <c r="L46" s="56" t="s">
        <v>35</v>
      </c>
      <c r="M46" s="49">
        <v>2.3889000553120709E-2</v>
      </c>
      <c r="N46" s="49">
        <v>2.3985362052214354E-2</v>
      </c>
      <c r="O46" s="49">
        <v>2.4113689084445111E-2</v>
      </c>
      <c r="P46" s="49">
        <v>2.4241839479260285E-2</v>
      </c>
      <c r="AB46" s="47"/>
      <c r="AC46" s="47"/>
      <c r="AD46" s="47"/>
      <c r="AE46" s="47"/>
      <c r="AF46" s="47"/>
      <c r="AG46" s="47"/>
    </row>
    <row r="47" spans="1:33" ht="15.5" customHeight="1">
      <c r="B47" s="56">
        <v>745</v>
      </c>
      <c r="C47" s="56">
        <v>750</v>
      </c>
      <c r="D47" s="56" t="s">
        <v>36</v>
      </c>
      <c r="E47" s="49">
        <v>0.33149999999999996</v>
      </c>
      <c r="F47" s="49">
        <v>0.33299999999999996</v>
      </c>
      <c r="G47" s="49">
        <v>0.33499999999999996</v>
      </c>
      <c r="H47" s="49">
        <v>0.33699999999999997</v>
      </c>
      <c r="J47" s="56">
        <v>745</v>
      </c>
      <c r="K47" s="56">
        <v>750</v>
      </c>
      <c r="L47" s="56" t="s">
        <v>36</v>
      </c>
      <c r="M47" s="49">
        <v>2.4145743223040084E-2</v>
      </c>
      <c r="N47" s="49">
        <v>2.4241839479260285E-2</v>
      </c>
      <c r="O47" s="49">
        <v>2.4369813744270941E-2</v>
      </c>
      <c r="P47" s="49">
        <v>2.4497612384871248E-2</v>
      </c>
      <c r="AB47" s="47"/>
      <c r="AC47" s="47"/>
      <c r="AD47" s="47"/>
      <c r="AE47" s="47"/>
      <c r="AF47" s="47"/>
      <c r="AG47" s="47"/>
    </row>
    <row r="48" spans="1:33" ht="15.5" customHeight="1">
      <c r="B48" s="56">
        <v>739</v>
      </c>
      <c r="C48" s="56">
        <v>744</v>
      </c>
      <c r="D48" s="56" t="s">
        <v>37</v>
      </c>
      <c r="E48" s="49">
        <v>0.34449999999999997</v>
      </c>
      <c r="F48" s="49">
        <v>0.34599999999999997</v>
      </c>
      <c r="G48" s="49">
        <v>0.34799999999999998</v>
      </c>
      <c r="H48" s="49">
        <v>0.35</v>
      </c>
      <c r="J48" s="56">
        <v>739</v>
      </c>
      <c r="K48" s="56">
        <v>744</v>
      </c>
      <c r="L48" s="56" t="s">
        <v>37</v>
      </c>
      <c r="M48" s="49">
        <v>2.4975301696184005E-2</v>
      </c>
      <c r="N48" s="49">
        <v>2.5070546356050993E-2</v>
      </c>
      <c r="O48" s="49">
        <v>2.519738799849125E-2</v>
      </c>
      <c r="P48" s="49">
        <v>2.5324057248443888E-2</v>
      </c>
      <c r="AB48" s="47"/>
      <c r="AC48" s="47"/>
      <c r="AD48" s="47"/>
      <c r="AE48" s="47"/>
      <c r="AF48" s="47"/>
      <c r="AG48" s="47"/>
    </row>
    <row r="49" spans="2:33" ht="15.5" customHeight="1">
      <c r="B49" s="56">
        <v>735</v>
      </c>
      <c r="C49" s="56">
        <v>738</v>
      </c>
      <c r="D49" s="56" t="s">
        <v>38</v>
      </c>
      <c r="E49" s="49">
        <v>0.35449999999999998</v>
      </c>
      <c r="F49" s="49">
        <v>0.35599999999999998</v>
      </c>
      <c r="G49" s="49">
        <v>0.35799999999999998</v>
      </c>
      <c r="H49" s="49">
        <v>0.36</v>
      </c>
      <c r="J49" s="56">
        <v>735</v>
      </c>
      <c r="K49" s="56">
        <v>738</v>
      </c>
      <c r="L49" s="56" t="s">
        <v>38</v>
      </c>
      <c r="M49" s="49">
        <v>2.5608435281179176E-2</v>
      </c>
      <c r="N49" s="49">
        <v>2.57030355246195E-2</v>
      </c>
      <c r="O49" s="49">
        <v>2.5829020075367692E-2</v>
      </c>
      <c r="P49" s="49">
        <v>2.5954834658546311E-2</v>
      </c>
      <c r="AB49" s="47"/>
      <c r="AC49" s="47"/>
      <c r="AD49" s="47"/>
      <c r="AE49" s="47"/>
      <c r="AF49" s="47"/>
      <c r="AG49" s="47"/>
    </row>
    <row r="50" spans="2:33" ht="15.5" customHeight="1">
      <c r="B50" s="56">
        <v>722</v>
      </c>
      <c r="C50" s="56">
        <v>734</v>
      </c>
      <c r="D50" s="56" t="s">
        <v>39</v>
      </c>
      <c r="E50" s="49">
        <v>0.3745</v>
      </c>
      <c r="F50" s="49">
        <v>0.376</v>
      </c>
      <c r="G50" s="49">
        <v>0.378</v>
      </c>
      <c r="H50" s="49">
        <v>0.38</v>
      </c>
      <c r="J50" s="56">
        <v>722</v>
      </c>
      <c r="K50" s="56">
        <v>734</v>
      </c>
      <c r="L50" s="56" t="s">
        <v>39</v>
      </c>
      <c r="M50" s="49">
        <v>2.6861951146753382E-2</v>
      </c>
      <c r="N50" s="49">
        <v>2.6955289514452918E-2</v>
      </c>
      <c r="O50" s="49">
        <v>2.7079595689942337E-2</v>
      </c>
      <c r="P50" s="49">
        <v>2.7203736594575867E-2</v>
      </c>
      <c r="AB50" s="47"/>
      <c r="AC50" s="47"/>
      <c r="AD50" s="47"/>
      <c r="AE50" s="47"/>
      <c r="AF50" s="47"/>
      <c r="AG50" s="47"/>
    </row>
    <row r="51" spans="2:33" ht="15.5" customHeight="1">
      <c r="B51" s="56">
        <v>705</v>
      </c>
      <c r="C51" s="56">
        <v>721</v>
      </c>
      <c r="D51" s="56" t="s">
        <v>40</v>
      </c>
      <c r="E51" s="49">
        <v>0.40450000000000003</v>
      </c>
      <c r="F51" s="49">
        <v>0.40600000000000003</v>
      </c>
      <c r="G51" s="49">
        <v>0.40800000000000003</v>
      </c>
      <c r="H51" s="49">
        <v>0.41000000000000003</v>
      </c>
      <c r="J51" s="56">
        <v>705</v>
      </c>
      <c r="K51" s="56">
        <v>721</v>
      </c>
      <c r="L51" s="56" t="s">
        <v>40</v>
      </c>
      <c r="M51" s="49">
        <v>2.8711224695913806E-2</v>
      </c>
      <c r="N51" s="49">
        <v>2.8802734843287103E-2</v>
      </c>
      <c r="O51" s="49">
        <v>2.8924609262155787E-2</v>
      </c>
      <c r="P51" s="49">
        <v>2.9046325093566638E-2</v>
      </c>
      <c r="AB51" s="47"/>
      <c r="AC51" s="47"/>
      <c r="AD51" s="47"/>
      <c r="AE51" s="47"/>
      <c r="AF51" s="47"/>
      <c r="AG51" s="47"/>
    </row>
    <row r="52" spans="2:33" ht="15.5" customHeight="1">
      <c r="B52" s="56">
        <v>691</v>
      </c>
      <c r="C52" s="56">
        <v>704</v>
      </c>
      <c r="D52" s="56" t="s">
        <v>41</v>
      </c>
      <c r="E52" s="49">
        <v>0.41450000000000004</v>
      </c>
      <c r="F52" s="49">
        <v>0.41600000000000004</v>
      </c>
      <c r="G52" s="49">
        <v>0.41800000000000004</v>
      </c>
      <c r="H52" s="49">
        <v>0.42000000000000004</v>
      </c>
      <c r="J52" s="56">
        <v>691</v>
      </c>
      <c r="K52" s="56">
        <v>704</v>
      </c>
      <c r="L52" s="56" t="s">
        <v>41</v>
      </c>
      <c r="M52" s="49">
        <v>2.9319608107731376E-2</v>
      </c>
      <c r="N52" s="49">
        <v>2.9410525362847828E-2</v>
      </c>
      <c r="O52" s="49">
        <v>2.9531611135368063E-2</v>
      </c>
      <c r="P52" s="49">
        <v>2.965254045707999E-2</v>
      </c>
      <c r="AB52" s="47"/>
      <c r="AC52" s="47"/>
      <c r="AD52" s="47"/>
      <c r="AE52" s="47"/>
      <c r="AF52" s="47"/>
      <c r="AG52" s="47"/>
    </row>
    <row r="53" spans="2:33" ht="15.5" customHeight="1">
      <c r="B53" s="56">
        <v>604</v>
      </c>
      <c r="C53" s="56">
        <v>690</v>
      </c>
      <c r="D53" s="56" t="s">
        <v>42</v>
      </c>
      <c r="E53" s="49">
        <v>0.43450000000000005</v>
      </c>
      <c r="F53" s="49">
        <v>0.43600000000000005</v>
      </c>
      <c r="G53" s="49">
        <v>0.43800000000000006</v>
      </c>
      <c r="H53" s="49">
        <v>0.44000000000000006</v>
      </c>
      <c r="J53" s="56">
        <v>604</v>
      </c>
      <c r="K53" s="56">
        <v>690</v>
      </c>
      <c r="L53" s="56" t="s">
        <v>42</v>
      </c>
      <c r="M53" s="49">
        <v>3.0524637854245418E-2</v>
      </c>
      <c r="N53" s="49">
        <v>3.061439308927616E-2</v>
      </c>
      <c r="O53" s="49">
        <v>3.0733933141275038E-2</v>
      </c>
      <c r="P53" s="49">
        <v>3.0853320886444546E-2</v>
      </c>
      <c r="AB53" s="47"/>
      <c r="AC53" s="47"/>
      <c r="AD53" s="47"/>
      <c r="AE53" s="47"/>
      <c r="AF53" s="47"/>
      <c r="AG53" s="47"/>
    </row>
    <row r="54" spans="2:33" ht="15.5" customHeight="1">
      <c r="O54" s="47"/>
      <c r="AB54" s="47"/>
      <c r="AC54" s="47"/>
      <c r="AD54" s="47"/>
      <c r="AE54" s="47"/>
      <c r="AF54" s="47"/>
      <c r="AG54" s="47"/>
    </row>
    <row r="55" spans="2:33" ht="15.5" customHeight="1">
      <c r="O55" s="47"/>
      <c r="AB55" s="47"/>
      <c r="AC55" s="47"/>
      <c r="AD55" s="47"/>
      <c r="AE55" s="47"/>
      <c r="AF55" s="47"/>
      <c r="AG55" s="47"/>
    </row>
    <row r="56" spans="2:33" ht="15.5" customHeight="1">
      <c r="O56" s="47"/>
      <c r="AB56" s="47"/>
      <c r="AC56" s="47"/>
      <c r="AD56" s="47"/>
      <c r="AE56" s="47"/>
      <c r="AF56" s="47"/>
      <c r="AG56" s="47"/>
    </row>
    <row r="57" spans="2:33" ht="15.5" customHeight="1">
      <c r="B57" s="52" t="s">
        <v>45</v>
      </c>
      <c r="O57" s="47"/>
      <c r="AB57" s="47"/>
      <c r="AC57" s="47"/>
      <c r="AD57" s="47"/>
      <c r="AE57" s="47"/>
      <c r="AF57" s="47"/>
      <c r="AG57" s="47"/>
    </row>
    <row r="58" spans="2:33" ht="15.5" customHeight="1">
      <c r="O58" s="47"/>
      <c r="AB58" s="47"/>
      <c r="AC58" s="47"/>
      <c r="AD58" s="47"/>
      <c r="AE58" s="47"/>
      <c r="AF58" s="47"/>
      <c r="AG58" s="47"/>
    </row>
    <row r="59" spans="2:33" ht="15.5" customHeight="1">
      <c r="B59" s="53" t="s">
        <v>18</v>
      </c>
      <c r="C59" s="54"/>
      <c r="D59" s="54"/>
      <c r="E59" s="54"/>
      <c r="F59" s="54"/>
      <c r="G59" s="54"/>
      <c r="H59" s="54"/>
      <c r="J59" s="53" t="s">
        <v>19</v>
      </c>
      <c r="O59" s="47"/>
      <c r="AB59" s="47"/>
      <c r="AC59" s="47"/>
      <c r="AD59" s="47"/>
      <c r="AE59" s="47"/>
      <c r="AF59" s="47"/>
      <c r="AG59" s="47"/>
    </row>
    <row r="60" spans="2:33" ht="15.5" customHeight="1">
      <c r="C60" s="55"/>
      <c r="D60" s="55"/>
      <c r="E60" s="55"/>
      <c r="F60" s="55"/>
      <c r="G60" s="55"/>
      <c r="H60" s="55"/>
      <c r="O60" s="47"/>
      <c r="AB60" s="47"/>
      <c r="AC60" s="47"/>
      <c r="AD60" s="47"/>
      <c r="AE60" s="47"/>
      <c r="AF60" s="47"/>
      <c r="AG60" s="47"/>
    </row>
    <row r="61" spans="2:33" ht="15.5" customHeight="1">
      <c r="B61" s="56" t="s">
        <v>20</v>
      </c>
      <c r="C61" s="56" t="s">
        <v>21</v>
      </c>
      <c r="D61" s="56" t="s">
        <v>22</v>
      </c>
      <c r="E61" s="56" t="s">
        <v>1</v>
      </c>
      <c r="F61" s="56" t="s">
        <v>2</v>
      </c>
      <c r="G61" s="56" t="s">
        <v>3</v>
      </c>
      <c r="H61" s="56" t="s">
        <v>23</v>
      </c>
      <c r="J61" s="56" t="s">
        <v>20</v>
      </c>
      <c r="K61" s="56" t="s">
        <v>21</v>
      </c>
      <c r="L61" s="56" t="s">
        <v>22</v>
      </c>
      <c r="M61" s="56" t="s">
        <v>1</v>
      </c>
      <c r="N61" s="56" t="s">
        <v>2</v>
      </c>
      <c r="O61" s="56" t="s">
        <v>3</v>
      </c>
      <c r="P61" s="56" t="s">
        <v>23</v>
      </c>
      <c r="AB61" s="47"/>
      <c r="AC61" s="47"/>
      <c r="AD61" s="47"/>
      <c r="AE61" s="47"/>
      <c r="AF61" s="47"/>
      <c r="AG61" s="47"/>
    </row>
    <row r="62" spans="2:33" ht="15.5" customHeight="1">
      <c r="B62" s="56">
        <v>867</v>
      </c>
      <c r="C62" s="56">
        <v>950</v>
      </c>
      <c r="D62" s="56" t="s">
        <v>7</v>
      </c>
      <c r="E62" s="49">
        <v>0.23599999999999999</v>
      </c>
      <c r="F62" s="49">
        <v>0.23899999999999999</v>
      </c>
      <c r="G62" s="49">
        <v>0.24199999999999999</v>
      </c>
      <c r="H62" s="49">
        <v>0.24399999999999999</v>
      </c>
      <c r="J62" s="56">
        <v>867</v>
      </c>
      <c r="K62" s="56">
        <v>950</v>
      </c>
      <c r="L62" s="56" t="s">
        <v>7</v>
      </c>
      <c r="M62" s="49">
        <v>1.7813497556358193E-2</v>
      </c>
      <c r="N62" s="49">
        <v>1.8019137316458433E-2</v>
      </c>
      <c r="O62" s="49">
        <v>1.8224321158055279E-2</v>
      </c>
      <c r="P62" s="49">
        <v>1.8360858139526481E-2</v>
      </c>
      <c r="AB62" s="47"/>
      <c r="AC62" s="47"/>
      <c r="AD62" s="47"/>
      <c r="AE62" s="47"/>
      <c r="AF62" s="47"/>
      <c r="AG62" s="47"/>
    </row>
    <row r="63" spans="2:33" ht="15.5" customHeight="1">
      <c r="B63" s="56">
        <v>852</v>
      </c>
      <c r="C63" s="56">
        <v>866</v>
      </c>
      <c r="D63" s="56" t="s">
        <v>24</v>
      </c>
      <c r="E63" s="49">
        <v>0.24199999999999999</v>
      </c>
      <c r="F63" s="49">
        <v>0.245</v>
      </c>
      <c r="G63" s="49">
        <v>0.248</v>
      </c>
      <c r="H63" s="49">
        <v>0.25</v>
      </c>
      <c r="J63" s="56">
        <v>852</v>
      </c>
      <c r="K63" s="56">
        <v>866</v>
      </c>
      <c r="L63" s="56" t="s">
        <v>24</v>
      </c>
      <c r="M63" s="49">
        <v>1.8224321158055279E-2</v>
      </c>
      <c r="N63" s="49">
        <v>1.8429051189551959E-2</v>
      </c>
      <c r="O63" s="49">
        <v>1.8633329504549545E-2</v>
      </c>
      <c r="P63" s="49">
        <v>1.8769265121506118E-2</v>
      </c>
      <c r="AB63" s="47"/>
      <c r="AC63" s="47"/>
      <c r="AD63" s="47"/>
      <c r="AE63" s="47"/>
      <c r="AF63" s="47"/>
      <c r="AG63" s="47"/>
    </row>
    <row r="64" spans="2:33" ht="15.5" customHeight="1">
      <c r="B64" s="56">
        <v>835</v>
      </c>
      <c r="C64" s="56">
        <v>851</v>
      </c>
      <c r="D64" s="56" t="s">
        <v>25</v>
      </c>
      <c r="E64" s="49">
        <v>0.246</v>
      </c>
      <c r="F64" s="49">
        <v>0.249</v>
      </c>
      <c r="G64" s="49">
        <v>0.252</v>
      </c>
      <c r="H64" s="49">
        <v>0.254</v>
      </c>
      <c r="J64" s="56">
        <v>835</v>
      </c>
      <c r="K64" s="56">
        <v>851</v>
      </c>
      <c r="L64" s="56" t="s">
        <v>25</v>
      </c>
      <c r="M64" s="49">
        <v>1.8497194048975985E-2</v>
      </c>
      <c r="N64" s="49">
        <v>1.8701322254513375E-2</v>
      </c>
      <c r="O64" s="49">
        <v>1.8905001512235398E-2</v>
      </c>
      <c r="P64" s="49">
        <v>1.9040539286276026E-2</v>
      </c>
      <c r="AB64" s="47"/>
      <c r="AC64" s="47"/>
      <c r="AD64" s="47"/>
      <c r="AE64" s="47"/>
      <c r="AF64" s="47"/>
      <c r="AG64" s="47"/>
    </row>
    <row r="65" spans="2:33" ht="15.5" customHeight="1">
      <c r="B65" s="56">
        <v>823</v>
      </c>
      <c r="C65" s="56">
        <v>834</v>
      </c>
      <c r="D65" s="56" t="s">
        <v>26</v>
      </c>
      <c r="E65" s="49">
        <v>0.251</v>
      </c>
      <c r="F65" s="49">
        <v>0.254</v>
      </c>
      <c r="G65" s="49">
        <v>0.25700000000000001</v>
      </c>
      <c r="H65" s="49">
        <v>0.25900000000000001</v>
      </c>
      <c r="J65" s="56">
        <v>823</v>
      </c>
      <c r="K65" s="56">
        <v>834</v>
      </c>
      <c r="L65" s="56" t="s">
        <v>26</v>
      </c>
      <c r="M65" s="49">
        <v>1.8837158181986391E-2</v>
      </c>
      <c r="N65" s="49">
        <v>1.9040539286276026E-2</v>
      </c>
      <c r="O65" s="49">
        <v>1.9243474867443267E-2</v>
      </c>
      <c r="P65" s="49">
        <v>1.9378518747943163E-2</v>
      </c>
      <c r="AB65" s="47"/>
      <c r="AC65" s="47"/>
      <c r="AD65" s="47"/>
      <c r="AE65" s="47"/>
      <c r="AF65" s="47"/>
      <c r="AG65" s="47"/>
    </row>
    <row r="66" spans="2:33" ht="15.5" customHeight="1">
      <c r="B66" s="56">
        <v>814</v>
      </c>
      <c r="C66" s="56">
        <v>822</v>
      </c>
      <c r="D66" s="56" t="s">
        <v>27</v>
      </c>
      <c r="E66" s="49">
        <v>0.253</v>
      </c>
      <c r="F66" s="49">
        <v>0.25600000000000001</v>
      </c>
      <c r="G66" s="49">
        <v>0.25900000000000001</v>
      </c>
      <c r="H66" s="49">
        <v>0.26100000000000001</v>
      </c>
      <c r="J66" s="56">
        <v>814</v>
      </c>
      <c r="K66" s="56">
        <v>822</v>
      </c>
      <c r="L66" s="56" t="s">
        <v>27</v>
      </c>
      <c r="M66" s="49">
        <v>1.8972795188356484E-2</v>
      </c>
      <c r="N66" s="49">
        <v>1.9175879050333355E-2</v>
      </c>
      <c r="O66" s="49">
        <v>1.9378518747943163E-2</v>
      </c>
      <c r="P66" s="49">
        <v>1.9513366122942077E-2</v>
      </c>
      <c r="AB66" s="47"/>
      <c r="AC66" s="47"/>
      <c r="AD66" s="47"/>
      <c r="AE66" s="47"/>
      <c r="AF66" s="47"/>
      <c r="AG66" s="47"/>
    </row>
    <row r="67" spans="2:33" ht="15.5" customHeight="1">
      <c r="B67" s="56">
        <v>806</v>
      </c>
      <c r="C67" s="56">
        <v>813</v>
      </c>
      <c r="D67" s="56" t="s">
        <v>28</v>
      </c>
      <c r="E67" s="49">
        <v>0.25600000000000001</v>
      </c>
      <c r="F67" s="49">
        <v>0.25900000000000001</v>
      </c>
      <c r="G67" s="49">
        <v>0.26200000000000001</v>
      </c>
      <c r="H67" s="49">
        <v>0.26400000000000001</v>
      </c>
      <c r="J67" s="56">
        <v>806</v>
      </c>
      <c r="K67" s="56">
        <v>813</v>
      </c>
      <c r="L67" s="56" t="s">
        <v>28</v>
      </c>
      <c r="M67" s="49">
        <v>1.9175879050333355E-2</v>
      </c>
      <c r="N67" s="49">
        <v>1.9378518747943163E-2</v>
      </c>
      <c r="O67" s="49">
        <v>1.9580716307526114E-2</v>
      </c>
      <c r="P67" s="49">
        <v>1.9715270042649724E-2</v>
      </c>
      <c r="AB67" s="47"/>
      <c r="AC67" s="47"/>
      <c r="AD67" s="47"/>
      <c r="AE67" s="47"/>
      <c r="AF67" s="47"/>
      <c r="AG67" s="47"/>
    </row>
    <row r="68" spans="2:33" ht="15.5" customHeight="1">
      <c r="B68" s="56">
        <v>798</v>
      </c>
      <c r="C68" s="56">
        <v>805</v>
      </c>
      <c r="D68" s="56" t="s">
        <v>29</v>
      </c>
      <c r="E68" s="49">
        <v>0.25800000000000001</v>
      </c>
      <c r="F68" s="49">
        <v>0.26100000000000001</v>
      </c>
      <c r="G68" s="49">
        <v>0.26400000000000001</v>
      </c>
      <c r="H68" s="49">
        <v>0.26600000000000001</v>
      </c>
      <c r="J68" s="56">
        <v>798</v>
      </c>
      <c r="K68" s="56">
        <v>805</v>
      </c>
      <c r="L68" s="56" t="s">
        <v>29</v>
      </c>
      <c r="M68" s="49">
        <v>1.9311021408296769E-2</v>
      </c>
      <c r="N68" s="49">
        <v>1.9513366122942077E-2</v>
      </c>
      <c r="O68" s="49">
        <v>1.9715270042649724E-2</v>
      </c>
      <c r="P68" s="49">
        <v>1.9849628759428306E-2</v>
      </c>
      <c r="AB68" s="47"/>
      <c r="AC68" s="47"/>
      <c r="AD68" s="47"/>
      <c r="AE68" s="47"/>
      <c r="AF68" s="47"/>
      <c r="AG68" s="47"/>
    </row>
    <row r="69" spans="2:33" ht="15.5" customHeight="1">
      <c r="B69" s="56">
        <v>790</v>
      </c>
      <c r="C69" s="56">
        <v>797</v>
      </c>
      <c r="D69" s="56" t="s">
        <v>30</v>
      </c>
      <c r="E69" s="49">
        <v>0.26300000000000001</v>
      </c>
      <c r="F69" s="49">
        <v>0.26600000000000001</v>
      </c>
      <c r="G69" s="49">
        <v>0.26900000000000002</v>
      </c>
      <c r="H69" s="49">
        <v>0.27100000000000002</v>
      </c>
      <c r="J69" s="56">
        <v>790</v>
      </c>
      <c r="K69" s="56">
        <v>797</v>
      </c>
      <c r="L69" s="56" t="s">
        <v>30</v>
      </c>
      <c r="M69" s="49">
        <v>1.964801758936674E-2</v>
      </c>
      <c r="N69" s="49">
        <v>1.9849628759428306E-2</v>
      </c>
      <c r="O69" s="49">
        <v>2.0050802465238382E-2</v>
      </c>
      <c r="P69" s="49">
        <v>2.0184676211786767E-2</v>
      </c>
      <c r="AA69" s="47"/>
      <c r="AB69" s="47"/>
      <c r="AC69" s="47"/>
      <c r="AD69" s="47"/>
      <c r="AE69" s="47"/>
      <c r="AF69" s="47"/>
      <c r="AG69" s="47"/>
    </row>
    <row r="70" spans="2:33" ht="15.5" customHeight="1">
      <c r="B70" s="56">
        <v>784</v>
      </c>
      <c r="C70" s="56">
        <v>789</v>
      </c>
      <c r="D70" s="56" t="s">
        <v>31</v>
      </c>
      <c r="E70" s="49">
        <v>0.27</v>
      </c>
      <c r="F70" s="49">
        <v>0.27300000000000002</v>
      </c>
      <c r="G70" s="49">
        <v>0.27600000000000002</v>
      </c>
      <c r="H70" s="49">
        <v>0.27800000000000002</v>
      </c>
      <c r="J70" s="56">
        <v>784</v>
      </c>
      <c r="K70" s="56">
        <v>789</v>
      </c>
      <c r="L70" s="56" t="s">
        <v>31</v>
      </c>
      <c r="M70" s="49">
        <v>2.0117763495523189E-2</v>
      </c>
      <c r="N70" s="49">
        <v>2.0318356993408004E-2</v>
      </c>
      <c r="O70" s="49">
        <v>2.0518517626046062E-2</v>
      </c>
      <c r="P70" s="49">
        <v>2.0651718529889118E-2</v>
      </c>
      <c r="AA70" s="47"/>
      <c r="AB70" s="47"/>
      <c r="AC70" s="47"/>
      <c r="AD70" s="47"/>
      <c r="AE70" s="47"/>
      <c r="AF70" s="47"/>
      <c r="AG70" s="47"/>
    </row>
    <row r="71" spans="2:33" ht="15.5" customHeight="1">
      <c r="B71" s="56">
        <v>779</v>
      </c>
      <c r="C71" s="56">
        <v>783</v>
      </c>
      <c r="D71" s="56" t="s">
        <v>32</v>
      </c>
      <c r="E71" s="49">
        <v>0.27300000000000002</v>
      </c>
      <c r="F71" s="49">
        <v>0.27600000000000002</v>
      </c>
      <c r="G71" s="49">
        <v>0.27900000000000003</v>
      </c>
      <c r="H71" s="49">
        <v>0.28100000000000003</v>
      </c>
      <c r="J71" s="56">
        <v>779</v>
      </c>
      <c r="K71" s="56">
        <v>783</v>
      </c>
      <c r="L71" s="56" t="s">
        <v>32</v>
      </c>
      <c r="M71" s="49">
        <v>2.0318356993408004E-2</v>
      </c>
      <c r="N71" s="49">
        <v>2.0518517626046062E-2</v>
      </c>
      <c r="O71" s="49">
        <v>2.071824734194827E-2</v>
      </c>
      <c r="P71" s="49">
        <v>2.0851162043892257E-2</v>
      </c>
      <c r="AA71" s="47"/>
      <c r="AB71" s="47"/>
      <c r="AC71" s="47"/>
      <c r="AD71" s="47"/>
      <c r="AE71" s="47"/>
      <c r="AF71" s="47"/>
      <c r="AG71" s="47"/>
    </row>
    <row r="72" spans="2:33" ht="15.5" customHeight="1">
      <c r="B72" s="56">
        <v>769</v>
      </c>
      <c r="C72" s="56">
        <v>778</v>
      </c>
      <c r="D72" s="56" t="s">
        <v>33</v>
      </c>
      <c r="E72" s="49">
        <v>0.27800000000000002</v>
      </c>
      <c r="F72" s="49">
        <v>0.28100000000000003</v>
      </c>
      <c r="G72" s="49">
        <v>0.28400000000000003</v>
      </c>
      <c r="H72" s="49">
        <v>0.28600000000000003</v>
      </c>
      <c r="J72" s="56">
        <v>769</v>
      </c>
      <c r="K72" s="56">
        <v>778</v>
      </c>
      <c r="L72" s="56" t="s">
        <v>33</v>
      </c>
      <c r="M72" s="49">
        <v>2.0651718529889118E-2</v>
      </c>
      <c r="N72" s="49">
        <v>2.0851162043892257E-2</v>
      </c>
      <c r="O72" s="49">
        <v>2.1050177859146091E-2</v>
      </c>
      <c r="P72" s="49">
        <v>2.1182618404260722E-2</v>
      </c>
      <c r="AA72" s="47"/>
      <c r="AB72" s="47"/>
      <c r="AC72" s="47"/>
      <c r="AD72" s="47"/>
      <c r="AE72" s="47"/>
      <c r="AF72" s="47"/>
      <c r="AG72" s="47"/>
    </row>
    <row r="73" spans="2:33" ht="15.5" customHeight="1">
      <c r="B73" s="56">
        <v>761</v>
      </c>
      <c r="C73" s="56">
        <v>768</v>
      </c>
      <c r="D73" s="56" t="s">
        <v>34</v>
      </c>
      <c r="E73" s="49">
        <v>0.29300000000000004</v>
      </c>
      <c r="F73" s="49">
        <v>0.29600000000000004</v>
      </c>
      <c r="G73" s="49">
        <v>0.29900000000000004</v>
      </c>
      <c r="H73" s="49">
        <v>0.30100000000000005</v>
      </c>
      <c r="J73" s="56">
        <v>761</v>
      </c>
      <c r="K73" s="56">
        <v>768</v>
      </c>
      <c r="L73" s="56" t="s">
        <v>34</v>
      </c>
      <c r="M73" s="49">
        <v>2.1644678180276156E-2</v>
      </c>
      <c r="N73" s="49">
        <v>2.1842002203898092E-2</v>
      </c>
      <c r="O73" s="49">
        <v>2.2038907966363874E-2</v>
      </c>
      <c r="P73" s="49">
        <v>2.2169947021196235E-2</v>
      </c>
      <c r="AA73" s="47"/>
      <c r="AB73" s="47"/>
      <c r="AC73" s="47"/>
      <c r="AD73" s="47"/>
      <c r="AE73" s="47"/>
      <c r="AF73" s="47"/>
      <c r="AG73" s="47"/>
    </row>
    <row r="74" spans="2:33" ht="15.5" customHeight="1">
      <c r="B74" s="56">
        <v>751</v>
      </c>
      <c r="C74" s="56">
        <v>760</v>
      </c>
      <c r="D74" s="56" t="s">
        <v>35</v>
      </c>
      <c r="E74" s="49">
        <v>0.29799999999999999</v>
      </c>
      <c r="F74" s="49">
        <v>0.30099999999999999</v>
      </c>
      <c r="G74" s="49">
        <v>0.30399999999999999</v>
      </c>
      <c r="H74" s="49">
        <v>0.30599999999999999</v>
      </c>
      <c r="J74" s="56">
        <v>751</v>
      </c>
      <c r="K74" s="56">
        <v>760</v>
      </c>
      <c r="L74" s="56" t="s">
        <v>35</v>
      </c>
      <c r="M74" s="49">
        <v>2.1973319071248998E-2</v>
      </c>
      <c r="N74" s="49">
        <v>2.2169947021196235E-2</v>
      </c>
      <c r="O74" s="49">
        <v>2.2366159785533135E-2</v>
      </c>
      <c r="P74" s="49">
        <v>2.2496738540053407E-2</v>
      </c>
      <c r="AA74" s="47"/>
      <c r="AB74" s="47"/>
      <c r="AC74" s="47"/>
      <c r="AD74" s="47"/>
      <c r="AE74" s="47"/>
      <c r="AF74" s="47"/>
      <c r="AG74" s="47"/>
    </row>
    <row r="75" spans="2:33" ht="15.5" customHeight="1">
      <c r="B75" s="56">
        <v>745</v>
      </c>
      <c r="C75" s="56">
        <v>750</v>
      </c>
      <c r="D75" s="56" t="s">
        <v>36</v>
      </c>
      <c r="E75" s="49">
        <v>0.30299999999999999</v>
      </c>
      <c r="F75" s="49">
        <v>0.30599999999999999</v>
      </c>
      <c r="G75" s="49">
        <v>0.309</v>
      </c>
      <c r="H75" s="49">
        <v>0.311</v>
      </c>
      <c r="J75" s="56">
        <v>745</v>
      </c>
      <c r="K75" s="56">
        <v>750</v>
      </c>
      <c r="L75" s="56" t="s">
        <v>36</v>
      </c>
      <c r="M75" s="49">
        <v>2.2300801549344662E-2</v>
      </c>
      <c r="N75" s="49">
        <v>2.2496738540053407E-2</v>
      </c>
      <c r="O75" s="49">
        <v>2.2692263386414835E-2</v>
      </c>
      <c r="P75" s="49">
        <v>2.2822385208498552E-2</v>
      </c>
      <c r="AA75" s="47"/>
      <c r="AB75" s="47"/>
      <c r="AC75" s="47"/>
      <c r="AD75" s="47"/>
      <c r="AE75" s="47"/>
      <c r="AF75" s="47"/>
      <c r="AG75" s="47"/>
    </row>
    <row r="76" spans="2:33" ht="15.5" customHeight="1">
      <c r="B76" s="56">
        <v>739</v>
      </c>
      <c r="C76" s="56">
        <v>744</v>
      </c>
      <c r="D76" s="56" t="s">
        <v>37</v>
      </c>
      <c r="E76" s="49">
        <v>0.313</v>
      </c>
      <c r="F76" s="49">
        <v>0.316</v>
      </c>
      <c r="G76" s="49">
        <v>0.31900000000000001</v>
      </c>
      <c r="H76" s="49">
        <v>0.32100000000000001</v>
      </c>
      <c r="J76" s="56">
        <v>739</v>
      </c>
      <c r="K76" s="56">
        <v>744</v>
      </c>
      <c r="L76" s="56" t="s">
        <v>37</v>
      </c>
      <c r="M76" s="49">
        <v>2.295232519222612E-2</v>
      </c>
      <c r="N76" s="49">
        <v>2.3146895380749877E-2</v>
      </c>
      <c r="O76" s="49">
        <v>2.334105940664033E-2</v>
      </c>
      <c r="P76" s="49">
        <v>2.3470277318608623E-2</v>
      </c>
      <c r="AA76" s="47"/>
      <c r="AB76" s="47"/>
      <c r="AC76" s="47"/>
      <c r="AD76" s="47"/>
      <c r="AE76" s="47"/>
      <c r="AF76" s="47"/>
      <c r="AG76" s="47"/>
    </row>
    <row r="77" spans="2:33" ht="15.5" customHeight="1">
      <c r="B77" s="56">
        <v>735</v>
      </c>
      <c r="C77" s="56">
        <v>738</v>
      </c>
      <c r="D77" s="56" t="s">
        <v>38</v>
      </c>
      <c r="E77" s="49">
        <v>0.32300000000000001</v>
      </c>
      <c r="F77" s="49">
        <v>0.32600000000000001</v>
      </c>
      <c r="G77" s="49">
        <v>0.32900000000000001</v>
      </c>
      <c r="H77" s="49">
        <v>0.33100000000000002</v>
      </c>
      <c r="J77" s="56">
        <v>735</v>
      </c>
      <c r="K77" s="56">
        <v>738</v>
      </c>
      <c r="L77" s="56" t="s">
        <v>38</v>
      </c>
      <c r="M77" s="49">
        <v>2.3599316021398753E-2</v>
      </c>
      <c r="N77" s="49">
        <v>2.3792539192825535E-2</v>
      </c>
      <c r="O77" s="49">
        <v>2.3985362052214354E-2</v>
      </c>
      <c r="P77" s="49">
        <v>2.4113689084445111E-2</v>
      </c>
      <c r="AA77" s="47"/>
      <c r="AB77" s="47"/>
      <c r="AC77" s="47"/>
      <c r="AD77" s="47"/>
      <c r="AE77" s="47"/>
      <c r="AF77" s="47"/>
      <c r="AG77" s="47"/>
    </row>
    <row r="78" spans="2:33" ht="15.5" customHeight="1">
      <c r="B78" s="56">
        <v>722</v>
      </c>
      <c r="C78" s="56">
        <v>734</v>
      </c>
      <c r="D78" s="56" t="s">
        <v>39</v>
      </c>
      <c r="E78" s="49">
        <v>0.33300000000000002</v>
      </c>
      <c r="F78" s="49">
        <v>0.33600000000000002</v>
      </c>
      <c r="G78" s="49">
        <v>0.33900000000000002</v>
      </c>
      <c r="H78" s="49">
        <v>0.34100000000000003</v>
      </c>
      <c r="J78" s="56">
        <v>722</v>
      </c>
      <c r="K78" s="56">
        <v>734</v>
      </c>
      <c r="L78" s="56" t="s">
        <v>39</v>
      </c>
      <c r="M78" s="49">
        <v>2.4241839479260285E-2</v>
      </c>
      <c r="N78" s="49">
        <v>2.4433734986121447E-2</v>
      </c>
      <c r="O78" s="49">
        <v>2.4625235904251808E-2</v>
      </c>
      <c r="P78" s="49">
        <v>2.4752684803412972E-2</v>
      </c>
      <c r="AA78" s="47"/>
      <c r="AB78" s="47"/>
      <c r="AC78" s="47"/>
      <c r="AD78" s="47"/>
      <c r="AE78" s="47"/>
      <c r="AF78" s="47"/>
      <c r="AG78" s="47"/>
    </row>
    <row r="79" spans="2:33" ht="15.5" customHeight="1">
      <c r="B79" s="56">
        <v>705</v>
      </c>
      <c r="C79" s="56">
        <v>721</v>
      </c>
      <c r="D79" s="56" t="s">
        <v>40</v>
      </c>
      <c r="E79" s="49">
        <v>0.36299999999999999</v>
      </c>
      <c r="F79" s="49">
        <v>0.36599999999999999</v>
      </c>
      <c r="G79" s="49">
        <v>0.36899999999999999</v>
      </c>
      <c r="H79" s="49">
        <v>0.371</v>
      </c>
      <c r="J79" s="56">
        <v>705</v>
      </c>
      <c r="K79" s="56">
        <v>721</v>
      </c>
      <c r="L79" s="56" t="s">
        <v>40</v>
      </c>
      <c r="M79" s="49">
        <v>2.6143238890832698E-2</v>
      </c>
      <c r="N79" s="49">
        <v>2.6331263379959946E-2</v>
      </c>
      <c r="O79" s="49">
        <v>2.6518909722802464E-2</v>
      </c>
      <c r="P79" s="49">
        <v>2.6643797987389695E-2</v>
      </c>
      <c r="AA79" s="47"/>
      <c r="AB79" s="47"/>
      <c r="AC79" s="47"/>
      <c r="AD79" s="47"/>
      <c r="AE79" s="47"/>
      <c r="AF79" s="47"/>
      <c r="AG79" s="47"/>
    </row>
    <row r="80" spans="2:33" ht="15.5" customHeight="1">
      <c r="B80" s="56">
        <v>691</v>
      </c>
      <c r="C80" s="56">
        <v>704</v>
      </c>
      <c r="D80" s="56" t="s">
        <v>41</v>
      </c>
      <c r="E80" s="49">
        <v>0.373</v>
      </c>
      <c r="F80" s="49">
        <v>0.376</v>
      </c>
      <c r="G80" s="49">
        <v>0.379</v>
      </c>
      <c r="H80" s="49">
        <v>0.38100000000000001</v>
      </c>
      <c r="J80" s="56">
        <v>691</v>
      </c>
      <c r="K80" s="56">
        <v>704</v>
      </c>
      <c r="L80" s="56" t="s">
        <v>41</v>
      </c>
      <c r="M80" s="49">
        <v>2.676851935998692E-2</v>
      </c>
      <c r="N80" s="49">
        <v>2.6955289514452918E-2</v>
      </c>
      <c r="O80" s="49">
        <v>2.7141686772396811E-2</v>
      </c>
      <c r="P80" s="49">
        <v>2.7265745213766346E-2</v>
      </c>
      <c r="AA80" s="47"/>
      <c r="AB80" s="47"/>
      <c r="AC80" s="47"/>
      <c r="AD80" s="47"/>
      <c r="AE80" s="47"/>
      <c r="AF80" s="47"/>
      <c r="AG80" s="47"/>
    </row>
    <row r="81" spans="1:33">
      <c r="B81" s="56">
        <v>604</v>
      </c>
      <c r="C81" s="56">
        <v>690</v>
      </c>
      <c r="D81" s="56" t="s">
        <v>42</v>
      </c>
      <c r="E81" s="49">
        <v>0.39300000000000002</v>
      </c>
      <c r="F81" s="49">
        <v>0.39600000000000002</v>
      </c>
      <c r="G81" s="49">
        <v>0.39900000000000002</v>
      </c>
      <c r="H81" s="49">
        <v>0.40100000000000002</v>
      </c>
      <c r="J81" s="56">
        <v>604</v>
      </c>
      <c r="K81" s="56">
        <v>690</v>
      </c>
      <c r="L81" s="56" t="s">
        <v>42</v>
      </c>
      <c r="M81" s="49">
        <v>2.8006655499314803E-2</v>
      </c>
      <c r="N81" s="49">
        <v>2.8190968730916977E-2</v>
      </c>
      <c r="O81" s="49">
        <v>2.8374919238274288E-2</v>
      </c>
      <c r="P81" s="49">
        <v>2.8497352132247356E-2</v>
      </c>
      <c r="AA81" s="47"/>
      <c r="AB81" s="47"/>
      <c r="AC81" s="47"/>
      <c r="AD81" s="47"/>
      <c r="AE81" s="47"/>
      <c r="AF81" s="47"/>
      <c r="AG81" s="47"/>
    </row>
    <row r="82" spans="1:33" ht="15.5" customHeight="1">
      <c r="P82" s="47"/>
      <c r="AA82" s="47"/>
      <c r="AB82" s="47"/>
      <c r="AC82" s="47"/>
      <c r="AD82" s="47"/>
      <c r="AE82" s="47"/>
      <c r="AF82" s="47"/>
      <c r="AG82" s="47"/>
    </row>
    <row r="83" spans="1:33" ht="15.5" customHeight="1">
      <c r="P83" s="47"/>
      <c r="AA83" s="47"/>
      <c r="AB83" s="47"/>
      <c r="AC83" s="47"/>
      <c r="AD83" s="47"/>
      <c r="AE83" s="47"/>
      <c r="AF83" s="47"/>
      <c r="AG83" s="47"/>
    </row>
    <row r="84" spans="1:33" ht="15.5" customHeight="1">
      <c r="B84" s="53" t="s">
        <v>43</v>
      </c>
      <c r="G84" s="54"/>
      <c r="H84" s="47"/>
      <c r="I84" s="54"/>
      <c r="J84" s="53" t="s">
        <v>44</v>
      </c>
      <c r="K84" s="47"/>
      <c r="L84" s="47"/>
      <c r="M84" s="47"/>
      <c r="N84" s="47"/>
      <c r="O84" s="47"/>
      <c r="P84" s="47"/>
      <c r="AA84" s="47"/>
      <c r="AB84" s="47"/>
      <c r="AC84" s="47"/>
      <c r="AD84" s="47"/>
      <c r="AE84" s="47"/>
      <c r="AF84" s="47"/>
      <c r="AG84" s="47"/>
    </row>
    <row r="85" spans="1:33" ht="15.5" customHeight="1">
      <c r="B85" s="49"/>
      <c r="C85" s="55"/>
      <c r="D85" s="55"/>
      <c r="E85" s="55"/>
      <c r="F85" s="55"/>
      <c r="H85" s="47"/>
      <c r="J85" s="47"/>
      <c r="K85" s="47"/>
      <c r="L85" s="47"/>
      <c r="M85" s="47"/>
      <c r="N85" s="47"/>
      <c r="O85" s="47"/>
      <c r="P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</row>
    <row r="86" spans="1:33" ht="15.5" customHeight="1">
      <c r="B86" s="56" t="s">
        <v>20</v>
      </c>
      <c r="C86" s="56" t="s">
        <v>21</v>
      </c>
      <c r="D86" s="56" t="s">
        <v>22</v>
      </c>
      <c r="E86" s="56" t="s">
        <v>1</v>
      </c>
      <c r="F86" s="56" t="s">
        <v>2</v>
      </c>
      <c r="G86" s="56" t="s">
        <v>3</v>
      </c>
      <c r="H86" s="56" t="s">
        <v>23</v>
      </c>
      <c r="J86" s="56" t="s">
        <v>20</v>
      </c>
      <c r="K86" s="56" t="s">
        <v>21</v>
      </c>
      <c r="L86" s="56" t="s">
        <v>22</v>
      </c>
      <c r="M86" s="56" t="s">
        <v>1</v>
      </c>
      <c r="N86" s="56" t="s">
        <v>2</v>
      </c>
      <c r="O86" s="56" t="s">
        <v>3</v>
      </c>
      <c r="P86" s="56" t="s">
        <v>23</v>
      </c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 spans="1:33" ht="15.5" customHeight="1">
      <c r="A87" s="49">
        <v>2.7363033957317626E-2</v>
      </c>
      <c r="B87" s="56">
        <v>867</v>
      </c>
      <c r="C87" s="56">
        <v>950</v>
      </c>
      <c r="D87" s="56" t="s">
        <v>7</v>
      </c>
      <c r="E87" s="49">
        <v>0.26450000000000001</v>
      </c>
      <c r="F87" s="49">
        <v>0.26600000000000001</v>
      </c>
      <c r="G87" s="49">
        <v>0.26800000000000002</v>
      </c>
      <c r="H87" s="49">
        <v>0.27</v>
      </c>
      <c r="I87" s="49">
        <v>3.6893782463518342E-2</v>
      </c>
      <c r="J87" s="56">
        <v>867</v>
      </c>
      <c r="K87" s="56">
        <v>950</v>
      </c>
      <c r="L87" s="56" t="s">
        <v>7</v>
      </c>
      <c r="M87" s="49">
        <v>1.9748877981717872E-2</v>
      </c>
      <c r="N87" s="49">
        <v>1.9849628759428306E-2</v>
      </c>
      <c r="O87" s="49">
        <v>1.9983793047933407E-2</v>
      </c>
      <c r="P87" s="49">
        <v>2.0117763495523189E-2</v>
      </c>
      <c r="AA87" s="47"/>
      <c r="AB87" s="47"/>
      <c r="AC87" s="47"/>
      <c r="AD87" s="47"/>
      <c r="AE87" s="47"/>
      <c r="AF87" s="47"/>
      <c r="AG87" s="47"/>
    </row>
    <row r="88" spans="1:33" ht="15.5" customHeight="1">
      <c r="A88" s="49">
        <v>4.1564102213647036E-2</v>
      </c>
      <c r="B88" s="56">
        <v>852</v>
      </c>
      <c r="C88" s="56">
        <v>866</v>
      </c>
      <c r="D88" s="56" t="s">
        <v>24</v>
      </c>
      <c r="E88" s="49">
        <v>0.26950000000000002</v>
      </c>
      <c r="F88" s="49">
        <v>0.27100000000000002</v>
      </c>
      <c r="G88" s="49">
        <v>0.27300000000000002</v>
      </c>
      <c r="H88" s="49">
        <v>0.27500000000000002</v>
      </c>
      <c r="I88" s="49">
        <v>5.6041188552179773E-2</v>
      </c>
      <c r="J88" s="56">
        <v>852</v>
      </c>
      <c r="K88" s="56">
        <v>866</v>
      </c>
      <c r="L88" s="56" t="s">
        <v>24</v>
      </c>
      <c r="M88" s="49">
        <v>2.0084289024191904E-2</v>
      </c>
      <c r="N88" s="49">
        <v>2.0184676211786767E-2</v>
      </c>
      <c r="O88" s="49">
        <v>2.0318356993408004E-2</v>
      </c>
      <c r="P88" s="49">
        <v>2.0451845390751622E-2</v>
      </c>
      <c r="AA88" s="47"/>
      <c r="AB88" s="47"/>
      <c r="AC88" s="47"/>
      <c r="AD88" s="47"/>
      <c r="AE88" s="47"/>
      <c r="AF88" s="47"/>
      <c r="AG88" s="47"/>
    </row>
    <row r="89" spans="1:33" ht="15.5" customHeight="1">
      <c r="A89" s="49">
        <v>4.6154515108728526E-2</v>
      </c>
      <c r="B89" s="56">
        <v>835</v>
      </c>
      <c r="C89" s="56">
        <v>851</v>
      </c>
      <c r="D89" s="56" t="s">
        <v>25</v>
      </c>
      <c r="E89" s="49">
        <v>0.27950000000000003</v>
      </c>
      <c r="F89" s="49">
        <v>0.28100000000000003</v>
      </c>
      <c r="G89" s="49">
        <v>0.28300000000000003</v>
      </c>
      <c r="H89" s="49">
        <v>0.28500000000000003</v>
      </c>
      <c r="I89" s="49">
        <v>6.2230476444488765E-2</v>
      </c>
      <c r="J89" s="56">
        <v>835</v>
      </c>
      <c r="K89" s="56">
        <v>851</v>
      </c>
      <c r="L89" s="56" t="s">
        <v>25</v>
      </c>
      <c r="M89" s="49">
        <v>2.0751493869324511E-2</v>
      </c>
      <c r="N89" s="49">
        <v>2.0851162043892257E-2</v>
      </c>
      <c r="O89" s="49">
        <v>2.0983886657772954E-2</v>
      </c>
      <c r="P89" s="49">
        <v>2.11164217511286E-2</v>
      </c>
      <c r="AA89" s="47"/>
      <c r="AB89" s="47"/>
      <c r="AC89" s="47"/>
      <c r="AD89" s="47"/>
      <c r="AE89" s="47"/>
      <c r="AF89" s="47"/>
      <c r="AG89" s="47"/>
    </row>
    <row r="90" spans="1:33" ht="15.5" customHeight="1">
      <c r="A90" s="49">
        <v>5.2748017267118322E-2</v>
      </c>
      <c r="B90" s="56">
        <v>823</v>
      </c>
      <c r="C90" s="56">
        <v>834</v>
      </c>
      <c r="D90" s="56" t="s">
        <v>26</v>
      </c>
      <c r="E90" s="49">
        <v>0.28750000000000003</v>
      </c>
      <c r="F90" s="49">
        <v>0.28900000000000003</v>
      </c>
      <c r="G90" s="49">
        <v>0.29100000000000004</v>
      </c>
      <c r="H90" s="49">
        <v>0.29300000000000004</v>
      </c>
      <c r="I90" s="49">
        <v>7.1120544507987174E-2</v>
      </c>
      <c r="J90" s="56">
        <v>823</v>
      </c>
      <c r="K90" s="56">
        <v>834</v>
      </c>
      <c r="L90" s="56" t="s">
        <v>26</v>
      </c>
      <c r="M90" s="49">
        <v>2.1281824965027063E-2</v>
      </c>
      <c r="N90" s="49">
        <v>2.1380925633558867E-2</v>
      </c>
      <c r="O90" s="49">
        <v>2.1512895544899102E-2</v>
      </c>
      <c r="P90" s="49">
        <v>2.1644678180276156E-2</v>
      </c>
      <c r="AA90" s="47"/>
      <c r="AB90" s="47"/>
      <c r="AC90" s="47"/>
      <c r="AD90" s="47"/>
      <c r="AE90" s="47"/>
      <c r="AF90" s="47"/>
      <c r="AG90" s="47"/>
    </row>
    <row r="91" spans="1:33" ht="15.5" customHeight="1">
      <c r="A91" s="49">
        <v>5.739798770105542E-2</v>
      </c>
      <c r="B91" s="56">
        <v>814</v>
      </c>
      <c r="C91" s="56">
        <v>822</v>
      </c>
      <c r="D91" s="56" t="s">
        <v>27</v>
      </c>
      <c r="E91" s="49">
        <v>0.29050000000000004</v>
      </c>
      <c r="F91" s="49">
        <v>0.29200000000000004</v>
      </c>
      <c r="G91" s="49">
        <v>0.29400000000000004</v>
      </c>
      <c r="H91" s="49">
        <v>0.29600000000000004</v>
      </c>
      <c r="I91" s="49">
        <v>7.7390134273474007E-2</v>
      </c>
      <c r="J91" s="56">
        <v>814</v>
      </c>
      <c r="K91" s="56">
        <v>822</v>
      </c>
      <c r="L91" s="56" t="s">
        <v>27</v>
      </c>
      <c r="M91" s="49">
        <v>2.1479920645913309E-2</v>
      </c>
      <c r="N91" s="49">
        <v>2.1578810237347978E-2</v>
      </c>
      <c r="O91" s="49">
        <v>2.1710499442957776E-2</v>
      </c>
      <c r="P91" s="49">
        <v>2.1842002203898092E-2</v>
      </c>
      <c r="AA91" s="47"/>
      <c r="AB91" s="47"/>
      <c r="AC91" s="47"/>
      <c r="AD91" s="47"/>
      <c r="AE91" s="47"/>
      <c r="AF91" s="47"/>
      <c r="AG91" s="47"/>
    </row>
    <row r="92" spans="1:33" ht="15.5" customHeight="1">
      <c r="A92" s="49">
        <v>5.8492509059348122E-2</v>
      </c>
      <c r="B92" s="56">
        <v>806</v>
      </c>
      <c r="C92" s="56">
        <v>813</v>
      </c>
      <c r="D92" s="56" t="s">
        <v>28</v>
      </c>
      <c r="E92" s="49">
        <v>0.29150000000000004</v>
      </c>
      <c r="F92" s="49">
        <v>0.29300000000000004</v>
      </c>
      <c r="G92" s="49">
        <v>0.29500000000000004</v>
      </c>
      <c r="H92" s="49">
        <v>0.29700000000000004</v>
      </c>
      <c r="I92" s="49">
        <v>7.8865885572014738E-2</v>
      </c>
      <c r="J92" s="56">
        <v>806</v>
      </c>
      <c r="K92" s="56">
        <v>813</v>
      </c>
      <c r="L92" s="56" t="s">
        <v>28</v>
      </c>
      <c r="M92" s="49">
        <v>2.1545858739149271E-2</v>
      </c>
      <c r="N92" s="49">
        <v>2.1644678180276156E-2</v>
      </c>
      <c r="O92" s="49">
        <v>2.1776274094511106E-2</v>
      </c>
      <c r="P92" s="49">
        <v>2.1907683839926584E-2</v>
      </c>
      <c r="AA92" s="47"/>
      <c r="AB92" s="47"/>
      <c r="AC92" s="47"/>
      <c r="AD92" s="47"/>
      <c r="AE92" s="47"/>
      <c r="AF92" s="47"/>
      <c r="AG92" s="47"/>
    </row>
    <row r="93" spans="1:33" ht="15.5" customHeight="1">
      <c r="A93" s="49">
        <v>6.1019565724818314E-2</v>
      </c>
      <c r="B93" s="56">
        <v>798</v>
      </c>
      <c r="C93" s="56">
        <v>805</v>
      </c>
      <c r="D93" s="56" t="s">
        <v>29</v>
      </c>
      <c r="E93" s="49">
        <v>0.29650000000000004</v>
      </c>
      <c r="F93" s="49">
        <v>0.29800000000000004</v>
      </c>
      <c r="G93" s="49">
        <v>0.30000000000000004</v>
      </c>
      <c r="H93" s="49">
        <v>0.30200000000000005</v>
      </c>
      <c r="I93" s="49">
        <v>8.2273134893645905E-2</v>
      </c>
      <c r="J93" s="56">
        <v>798</v>
      </c>
      <c r="K93" s="56">
        <v>805</v>
      </c>
      <c r="L93" s="56" t="s">
        <v>29</v>
      </c>
      <c r="M93" s="49">
        <v>2.1874848826787918E-2</v>
      </c>
      <c r="N93" s="49">
        <v>2.1973319071248998E-2</v>
      </c>
      <c r="O93" s="49">
        <v>2.2104450593615876E-2</v>
      </c>
      <c r="P93" s="49">
        <v>2.2235397317143857E-2</v>
      </c>
      <c r="AA93" s="47"/>
      <c r="AB93" s="47"/>
      <c r="AC93" s="47"/>
      <c r="AD93" s="47"/>
      <c r="AE93" s="47"/>
      <c r="AF93" s="47"/>
      <c r="AG93" s="47"/>
    </row>
    <row r="94" spans="1:33" ht="15.5" customHeight="1">
      <c r="A94" s="49">
        <v>6.2114087083111016E-2</v>
      </c>
      <c r="B94" s="56">
        <v>790</v>
      </c>
      <c r="C94" s="56">
        <v>797</v>
      </c>
      <c r="D94" s="56" t="s">
        <v>30</v>
      </c>
      <c r="E94" s="49">
        <v>0.29850000000000004</v>
      </c>
      <c r="F94" s="49">
        <v>0.30000000000000004</v>
      </c>
      <c r="G94" s="49">
        <v>0.30200000000000005</v>
      </c>
      <c r="H94" s="49">
        <v>0.30400000000000005</v>
      </c>
      <c r="I94" s="49">
        <v>8.3748886192186636E-2</v>
      </c>
      <c r="J94" s="56">
        <v>790</v>
      </c>
      <c r="K94" s="56">
        <v>797</v>
      </c>
      <c r="L94" s="56" t="s">
        <v>30</v>
      </c>
      <c r="M94" s="49">
        <v>2.200611930655727E-2</v>
      </c>
      <c r="N94" s="49">
        <v>2.2104450593615876E-2</v>
      </c>
      <c r="O94" s="49">
        <v>2.2235397317143857E-2</v>
      </c>
      <c r="P94" s="49">
        <v>2.2366159785533135E-2</v>
      </c>
      <c r="AA94" s="47"/>
      <c r="AB94" s="47"/>
      <c r="AC94" s="47"/>
      <c r="AD94" s="47"/>
      <c r="AE94" s="47"/>
      <c r="AF94" s="47"/>
      <c r="AG94" s="47"/>
    </row>
    <row r="95" spans="1:33" ht="15.5" customHeight="1">
      <c r="A95" s="49">
        <v>6.9273503689411722E-2</v>
      </c>
      <c r="B95" s="56">
        <v>784</v>
      </c>
      <c r="C95" s="56">
        <v>789</v>
      </c>
      <c r="D95" s="56" t="s">
        <v>31</v>
      </c>
      <c r="E95" s="49">
        <v>0.30651998092029958</v>
      </c>
      <c r="F95" s="49">
        <v>0.30801998092029959</v>
      </c>
      <c r="G95" s="49">
        <v>0.31001998092029959</v>
      </c>
      <c r="H95" s="49">
        <v>0.31201998092029959</v>
      </c>
      <c r="I95" s="49">
        <v>9.340198092029961E-2</v>
      </c>
      <c r="J95" s="56">
        <v>784</v>
      </c>
      <c r="K95" s="56">
        <v>789</v>
      </c>
      <c r="L95" s="56" t="s">
        <v>31</v>
      </c>
      <c r="M95" s="49">
        <v>2.2530657746071103E-2</v>
      </c>
      <c r="N95" s="49">
        <v>2.262843590907182E-2</v>
      </c>
      <c r="O95" s="49">
        <v>2.2758647028068957E-2</v>
      </c>
      <c r="P95" s="49">
        <v>2.2888676047891687E-2</v>
      </c>
      <c r="AA95" s="47"/>
      <c r="AB95" s="47"/>
      <c r="AC95" s="47"/>
      <c r="AD95" s="47"/>
      <c r="AE95" s="47"/>
      <c r="AF95" s="47"/>
      <c r="AG95" s="47"/>
    </row>
    <row r="96" spans="1:33" ht="15.5" customHeight="1">
      <c r="A96" s="49">
        <v>7.0161625531583657E-2</v>
      </c>
      <c r="B96" s="56">
        <v>779</v>
      </c>
      <c r="C96" s="56">
        <v>783</v>
      </c>
      <c r="D96" s="56" t="s">
        <v>32</v>
      </c>
      <c r="E96" s="49">
        <v>0.30849999999999994</v>
      </c>
      <c r="F96" s="49">
        <v>0.30999999999999994</v>
      </c>
      <c r="G96" s="49">
        <v>0.31199999999999994</v>
      </c>
      <c r="H96" s="49">
        <v>0.31399999999999995</v>
      </c>
      <c r="I96" s="49">
        <v>9.4599442214149593E-2</v>
      </c>
      <c r="J96" s="56">
        <v>779</v>
      </c>
      <c r="K96" s="56">
        <v>783</v>
      </c>
      <c r="L96" s="56" t="s">
        <v>32</v>
      </c>
      <c r="M96" s="49">
        <v>2.2659704456256424E-2</v>
      </c>
      <c r="N96" s="49">
        <v>2.2757347060500255E-2</v>
      </c>
      <c r="O96" s="49">
        <v>2.2887377896944505E-2</v>
      </c>
      <c r="P96" s="49">
        <v>2.3017227160583298E-2</v>
      </c>
      <c r="AA96" s="47"/>
      <c r="AB96" s="47"/>
      <c r="AC96" s="47"/>
      <c r="AD96" s="47"/>
      <c r="AE96" s="47"/>
      <c r="AF96" s="47"/>
      <c r="AG96" s="47"/>
    </row>
    <row r="97" spans="1:33" ht="15.5" customHeight="1">
      <c r="A97" s="49">
        <v>7.1981263063141482E-2</v>
      </c>
      <c r="B97" s="56">
        <v>769</v>
      </c>
      <c r="C97" s="56">
        <v>778</v>
      </c>
      <c r="D97" s="56" t="s">
        <v>33</v>
      </c>
      <c r="E97" s="49">
        <v>0.31149999999999994</v>
      </c>
      <c r="F97" s="49">
        <v>0.31299999999999994</v>
      </c>
      <c r="G97" s="49">
        <v>0.31499999999999995</v>
      </c>
      <c r="H97" s="49">
        <v>0.31699999999999995</v>
      </c>
      <c r="I97" s="49">
        <v>9.7052873049212188E-2</v>
      </c>
      <c r="J97" s="56">
        <v>769</v>
      </c>
      <c r="K97" s="56">
        <v>778</v>
      </c>
      <c r="L97" s="56" t="s">
        <v>33</v>
      </c>
      <c r="M97" s="49">
        <v>2.285488723101281E-2</v>
      </c>
      <c r="N97" s="49">
        <v>2.295232519222612E-2</v>
      </c>
      <c r="O97" s="49">
        <v>2.3082083868108949E-2</v>
      </c>
      <c r="P97" s="49">
        <v>2.3211661764306557E-2</v>
      </c>
      <c r="AA97" s="47"/>
      <c r="AB97" s="47"/>
      <c r="AC97" s="47"/>
      <c r="AD97" s="47"/>
      <c r="AE97" s="47"/>
      <c r="AF97" s="47"/>
      <c r="AG97" s="47"/>
    </row>
    <row r="98" spans="1:33" ht="15.5" customHeight="1">
      <c r="A98" s="49">
        <v>7.3075784421434198E-2</v>
      </c>
      <c r="B98" s="56">
        <v>761</v>
      </c>
      <c r="C98" s="56">
        <v>768</v>
      </c>
      <c r="D98" s="56" t="s">
        <v>34</v>
      </c>
      <c r="E98" s="49">
        <v>0.31649999999999995</v>
      </c>
      <c r="F98" s="49">
        <v>0.31799999999999995</v>
      </c>
      <c r="G98" s="49">
        <v>0.31999999999999995</v>
      </c>
      <c r="H98" s="49">
        <v>0.32199999999999995</v>
      </c>
      <c r="I98" s="49">
        <v>9.8528624347752933E-2</v>
      </c>
      <c r="J98" s="56">
        <v>761</v>
      </c>
      <c r="K98" s="56">
        <v>768</v>
      </c>
      <c r="L98" s="56" t="s">
        <v>34</v>
      </c>
      <c r="M98" s="49">
        <v>2.3179284209556839E-2</v>
      </c>
      <c r="N98" s="49">
        <v>2.3276383084433583E-2</v>
      </c>
      <c r="O98" s="49">
        <v>2.3405690796292067E-2</v>
      </c>
      <c r="P98" s="49">
        <v>2.353481903866661E-2</v>
      </c>
      <c r="AA98" s="47"/>
      <c r="AB98" s="47"/>
      <c r="AC98" s="47"/>
      <c r="AD98" s="47"/>
      <c r="AE98" s="47"/>
      <c r="AF98" s="47"/>
      <c r="AG98" s="47"/>
    </row>
    <row r="99" spans="1:33" ht="15.5" customHeight="1">
      <c r="A99" s="49">
        <v>8.2089101871952883E-2</v>
      </c>
      <c r="B99" s="56">
        <v>751</v>
      </c>
      <c r="C99" s="56">
        <v>760</v>
      </c>
      <c r="D99" s="56" t="s">
        <v>35</v>
      </c>
      <c r="E99" s="49">
        <v>0.32449999999999996</v>
      </c>
      <c r="F99" s="49">
        <v>0.32599999999999996</v>
      </c>
      <c r="G99" s="49">
        <v>0.32799999999999996</v>
      </c>
      <c r="H99" s="49">
        <v>0.32999999999999996</v>
      </c>
      <c r="I99" s="49">
        <v>0.11068134739055503</v>
      </c>
      <c r="J99" s="56">
        <v>751</v>
      </c>
      <c r="K99" s="56">
        <v>760</v>
      </c>
      <c r="L99" s="56" t="s">
        <v>35</v>
      </c>
      <c r="M99" s="49">
        <v>2.3695977754699893E-2</v>
      </c>
      <c r="N99" s="49">
        <v>2.3792539192825535E-2</v>
      </c>
      <c r="O99" s="49">
        <v>2.3921132137830536E-2</v>
      </c>
      <c r="P99" s="49">
        <v>2.4049547679819261E-2</v>
      </c>
      <c r="AA99" s="47"/>
      <c r="AB99" s="47"/>
      <c r="AC99" s="47"/>
      <c r="AD99" s="47"/>
      <c r="AE99" s="47"/>
      <c r="AF99" s="47"/>
      <c r="AG99" s="47"/>
    </row>
    <row r="100" spans="1:33" ht="15.5" customHeight="1">
      <c r="A100" s="49">
        <v>8.3128204427294072E-2</v>
      </c>
      <c r="B100" s="56">
        <v>745</v>
      </c>
      <c r="C100" s="56">
        <v>750</v>
      </c>
      <c r="D100" s="56" t="s">
        <v>36</v>
      </c>
      <c r="E100" s="49">
        <v>0.32849999999999996</v>
      </c>
      <c r="F100" s="49">
        <v>0.32999999999999996</v>
      </c>
      <c r="G100" s="49">
        <v>0.33199999999999996</v>
      </c>
      <c r="H100" s="49">
        <v>0.33399999999999996</v>
      </c>
      <c r="I100" s="49">
        <v>0.11208237710435955</v>
      </c>
      <c r="J100" s="56">
        <v>745</v>
      </c>
      <c r="K100" s="56">
        <v>750</v>
      </c>
      <c r="L100" s="56" t="s">
        <v>36</v>
      </c>
      <c r="M100" s="49">
        <v>2.3953252634862698E-2</v>
      </c>
      <c r="N100" s="49">
        <v>2.4049547679819261E-2</v>
      </c>
      <c r="O100" s="49">
        <v>2.4177786329751871E-2</v>
      </c>
      <c r="P100" s="49">
        <v>2.430584859635232E-2</v>
      </c>
      <c r="AA100" s="47"/>
      <c r="AB100" s="47"/>
      <c r="AC100" s="47"/>
      <c r="AD100" s="47"/>
      <c r="AE100" s="47"/>
      <c r="AF100" s="47"/>
      <c r="AG100" s="47"/>
    </row>
    <row r="101" spans="1:33" ht="15.5" customHeight="1">
      <c r="A101" s="49">
        <v>8.5715528059067264E-2</v>
      </c>
      <c r="B101" s="56">
        <v>739</v>
      </c>
      <c r="C101" s="56">
        <v>744</v>
      </c>
      <c r="D101" s="56" t="s">
        <v>37</v>
      </c>
      <c r="E101" s="49">
        <v>0.34149999999999997</v>
      </c>
      <c r="F101" s="49">
        <v>0.34299999999999997</v>
      </c>
      <c r="G101" s="49">
        <v>0.34499999999999997</v>
      </c>
      <c r="H101" s="49">
        <v>0.34699999999999998</v>
      </c>
      <c r="I101" s="49">
        <v>0.11557088482547914</v>
      </c>
      <c r="J101" s="56">
        <v>739</v>
      </c>
      <c r="K101" s="56">
        <v>744</v>
      </c>
      <c r="L101" s="56" t="s">
        <v>37</v>
      </c>
      <c r="M101" s="49">
        <v>2.4784519802297345E-2</v>
      </c>
      <c r="N101" s="49">
        <v>2.4879959581176836E-2</v>
      </c>
      <c r="O101" s="49">
        <v>2.5007060734200337E-2</v>
      </c>
      <c r="P101" s="49">
        <v>2.5133988756988357E-2</v>
      </c>
      <c r="AA101" s="47"/>
      <c r="AB101" s="47"/>
      <c r="AC101" s="47"/>
      <c r="AD101" s="47"/>
      <c r="AE101" s="47"/>
      <c r="AF101" s="47"/>
      <c r="AG101" s="47"/>
    </row>
    <row r="102" spans="1:33" ht="15.5" customHeight="1">
      <c r="A102" s="49">
        <v>9.2309030217457053E-2</v>
      </c>
      <c r="B102" s="56">
        <v>735</v>
      </c>
      <c r="C102" s="56">
        <v>738</v>
      </c>
      <c r="D102" s="56" t="s">
        <v>38</v>
      </c>
      <c r="E102" s="49">
        <v>0.35149999999999998</v>
      </c>
      <c r="F102" s="49">
        <v>0.35299999999999998</v>
      </c>
      <c r="G102" s="49">
        <v>0.35499999999999998</v>
      </c>
      <c r="H102" s="49">
        <v>0.35699999999999998</v>
      </c>
      <c r="I102" s="49">
        <v>0.12446095288897753</v>
      </c>
      <c r="J102" s="56">
        <v>735</v>
      </c>
      <c r="K102" s="56">
        <v>738</v>
      </c>
      <c r="L102" s="56" t="s">
        <v>38</v>
      </c>
      <c r="M102" s="49">
        <v>2.541894634768882E-2</v>
      </c>
      <c r="N102" s="49">
        <v>2.5513738956957743E-2</v>
      </c>
      <c r="O102" s="49">
        <v>2.5639979361233189E-2</v>
      </c>
      <c r="P102" s="49">
        <v>2.5766049075942155E-2</v>
      </c>
      <c r="AA102" s="47"/>
      <c r="AB102" s="47"/>
      <c r="AC102" s="47"/>
      <c r="AD102" s="47"/>
      <c r="AE102" s="47"/>
      <c r="AF102" s="47"/>
      <c r="AG102" s="47"/>
    </row>
    <row r="103" spans="1:33" ht="15.5" customHeight="1">
      <c r="A103" s="49">
        <v>0.11629289431859992</v>
      </c>
      <c r="B103" s="56">
        <v>722</v>
      </c>
      <c r="C103" s="56">
        <v>734</v>
      </c>
      <c r="D103" s="56" t="s">
        <v>39</v>
      </c>
      <c r="E103" s="49">
        <v>0.3715</v>
      </c>
      <c r="F103" s="49">
        <v>0.373</v>
      </c>
      <c r="G103" s="49">
        <v>0.375</v>
      </c>
      <c r="H103" s="49">
        <v>0.377</v>
      </c>
      <c r="I103" s="49">
        <v>0.15679857546995296</v>
      </c>
      <c r="J103" s="56">
        <v>722</v>
      </c>
      <c r="K103" s="56">
        <v>734</v>
      </c>
      <c r="L103" s="56" t="s">
        <v>39</v>
      </c>
      <c r="M103" s="49">
        <v>2.6674993958440085E-2</v>
      </c>
      <c r="N103" s="49">
        <v>2.676851935998692E-2</v>
      </c>
      <c r="O103" s="49">
        <v>2.6893074306235887E-2</v>
      </c>
      <c r="P103" s="49">
        <v>2.7017463289804367E-2</v>
      </c>
      <c r="AA103" s="47"/>
      <c r="AB103" s="47"/>
      <c r="AC103" s="47"/>
      <c r="AD103" s="47"/>
      <c r="AE103" s="47"/>
      <c r="AF103" s="47"/>
      <c r="AG103" s="47"/>
    </row>
    <row r="104" spans="1:33" ht="15.5" customHeight="1">
      <c r="A104" s="49">
        <v>0.12161348425474501</v>
      </c>
      <c r="B104" s="56">
        <v>705</v>
      </c>
      <c r="C104" s="56">
        <v>721</v>
      </c>
      <c r="D104" s="56" t="s">
        <v>40</v>
      </c>
      <c r="E104" s="49">
        <v>0.40150000000000002</v>
      </c>
      <c r="F104" s="49">
        <v>0.40300000000000002</v>
      </c>
      <c r="G104" s="49">
        <v>0.40500000000000003</v>
      </c>
      <c r="H104" s="49">
        <v>0.40700000000000003</v>
      </c>
      <c r="I104" s="49">
        <v>0.16397236650452596</v>
      </c>
      <c r="J104" s="56">
        <v>705</v>
      </c>
      <c r="K104" s="56">
        <v>721</v>
      </c>
      <c r="L104" s="56" t="s">
        <v>40</v>
      </c>
      <c r="M104" s="49">
        <v>2.8527935321499998E-2</v>
      </c>
      <c r="N104" s="49">
        <v>2.8619624916571995E-2</v>
      </c>
      <c r="O104" s="49">
        <v>2.8741738028420949E-2</v>
      </c>
      <c r="P104" s="49">
        <v>2.8863691903152633E-2</v>
      </c>
      <c r="AA104" s="47"/>
      <c r="AB104" s="47"/>
      <c r="AC104" s="47"/>
      <c r="AD104" s="47"/>
      <c r="AE104" s="47"/>
      <c r="AF104" s="47"/>
      <c r="AG104" s="47"/>
    </row>
    <row r="105" spans="1:33" ht="15.5" customHeight="1">
      <c r="A105" s="49">
        <v>0.16939021021196629</v>
      </c>
      <c r="B105" s="56">
        <v>691</v>
      </c>
      <c r="C105" s="56">
        <v>704</v>
      </c>
      <c r="D105" s="56" t="s">
        <v>41</v>
      </c>
      <c r="E105" s="49">
        <v>0.41150000000000003</v>
      </c>
      <c r="F105" s="49">
        <v>0.41300000000000003</v>
      </c>
      <c r="G105" s="49">
        <v>0.41500000000000004</v>
      </c>
      <c r="H105" s="49">
        <v>0.41700000000000004</v>
      </c>
      <c r="I105" s="49">
        <v>0.22839008191701832</v>
      </c>
      <c r="J105" s="56">
        <v>691</v>
      </c>
      <c r="K105" s="56">
        <v>704</v>
      </c>
      <c r="L105" s="56" t="s">
        <v>41</v>
      </c>
      <c r="M105" s="49">
        <v>2.9137508153366687E-2</v>
      </c>
      <c r="N105" s="49">
        <v>2.9228602431236483E-2</v>
      </c>
      <c r="O105" s="49">
        <v>2.934992367516176E-2</v>
      </c>
      <c r="P105" s="49">
        <v>2.9471087831906218E-2</v>
      </c>
      <c r="AA105" s="47"/>
      <c r="AB105" s="47"/>
      <c r="AC105" s="47"/>
      <c r="AD105" s="47"/>
      <c r="AE105" s="47"/>
      <c r="AF105" s="47"/>
      <c r="AG105" s="47"/>
    </row>
    <row r="106" spans="1:33" ht="15.5" customHeight="1">
      <c r="A106" s="49">
        <v>0.1743902102119663</v>
      </c>
      <c r="B106" s="56">
        <v>604</v>
      </c>
      <c r="C106" s="56">
        <v>690</v>
      </c>
      <c r="D106" s="56" t="s">
        <v>42</v>
      </c>
      <c r="E106" s="49">
        <v>0.43150000000000005</v>
      </c>
      <c r="F106" s="49">
        <v>0.43300000000000005</v>
      </c>
      <c r="G106" s="49">
        <v>0.43500000000000005</v>
      </c>
      <c r="H106" s="49">
        <v>0.43700000000000006</v>
      </c>
      <c r="I106" s="49">
        <v>0.23339008191701832</v>
      </c>
      <c r="J106" s="56">
        <v>604</v>
      </c>
      <c r="K106" s="56">
        <v>690</v>
      </c>
      <c r="L106" s="56" t="s">
        <v>42</v>
      </c>
      <c r="M106" s="49">
        <v>3.0344868990470619E-2</v>
      </c>
      <c r="N106" s="49">
        <v>3.0434796545567133E-2</v>
      </c>
      <c r="O106" s="49">
        <v>3.0554565821144131E-2</v>
      </c>
      <c r="P106" s="49">
        <v>3.0674182179017961E-2</v>
      </c>
      <c r="AA106" s="47"/>
      <c r="AB106" s="47"/>
      <c r="AC106" s="47"/>
      <c r="AD106" s="47"/>
      <c r="AE106" s="47"/>
      <c r="AF106" s="47"/>
      <c r="AG106" s="47"/>
    </row>
    <row r="107" spans="1:33" ht="15.5" customHeight="1">
      <c r="P107" s="47"/>
      <c r="AA107" s="47"/>
      <c r="AB107" s="47"/>
      <c r="AC107" s="47"/>
      <c r="AD107" s="47"/>
      <c r="AE107" s="47"/>
      <c r="AF107" s="47"/>
      <c r="AG107" s="47"/>
    </row>
    <row r="108" spans="1:33" ht="15.5" customHeight="1">
      <c r="P108" s="47"/>
      <c r="AA108" s="47"/>
      <c r="AB108" s="47"/>
      <c r="AC108" s="47"/>
      <c r="AD108" s="47"/>
      <c r="AE108" s="47"/>
      <c r="AF108" s="47"/>
      <c r="AG108" s="47"/>
    </row>
    <row r="109" spans="1:33" ht="21">
      <c r="B109" s="51" t="s">
        <v>46</v>
      </c>
      <c r="P109" s="47"/>
      <c r="AA109" s="47"/>
      <c r="AB109" s="47"/>
      <c r="AC109" s="47"/>
      <c r="AD109" s="47"/>
      <c r="AE109" s="47"/>
      <c r="AF109" s="47"/>
      <c r="AG109" s="47"/>
    </row>
    <row r="110" spans="1:33" ht="15.5" customHeight="1">
      <c r="P110" s="47"/>
      <c r="AA110" s="47"/>
      <c r="AB110" s="47"/>
      <c r="AC110" s="47"/>
      <c r="AD110" s="47"/>
      <c r="AE110" s="47"/>
      <c r="AF110" s="47"/>
      <c r="AG110" s="47"/>
    </row>
    <row r="111" spans="1:33" ht="15.5" customHeight="1">
      <c r="B111" s="53" t="s">
        <v>18</v>
      </c>
      <c r="C111" s="54"/>
      <c r="D111" s="54"/>
      <c r="E111" s="54"/>
      <c r="F111" s="54"/>
      <c r="G111" s="54"/>
      <c r="H111" s="54"/>
      <c r="I111" s="54"/>
      <c r="J111" s="53" t="s">
        <v>19</v>
      </c>
      <c r="K111" s="47"/>
      <c r="L111" s="47"/>
      <c r="M111" s="47"/>
      <c r="N111" s="47"/>
      <c r="O111" s="47"/>
      <c r="P111" s="47"/>
      <c r="AA111" s="47"/>
      <c r="AB111" s="47"/>
      <c r="AC111" s="47"/>
      <c r="AD111" s="47"/>
      <c r="AE111" s="47"/>
      <c r="AF111" s="47"/>
      <c r="AG111" s="47"/>
    </row>
    <row r="112" spans="1:33" ht="15.5" customHeight="1">
      <c r="C112" s="55"/>
      <c r="D112" s="55"/>
      <c r="E112" s="55"/>
      <c r="F112" s="55"/>
      <c r="G112" s="55"/>
      <c r="H112" s="55"/>
      <c r="J112" s="47"/>
      <c r="K112" s="47"/>
      <c r="L112" s="47"/>
      <c r="M112" s="47"/>
      <c r="N112" s="47"/>
      <c r="O112" s="47"/>
      <c r="P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</row>
    <row r="113" spans="1:33" ht="15.5" customHeight="1">
      <c r="B113" s="56" t="s">
        <v>20</v>
      </c>
      <c r="C113" s="56" t="s">
        <v>21</v>
      </c>
      <c r="D113" s="56" t="s">
        <v>22</v>
      </c>
      <c r="E113" s="56" t="s">
        <v>1</v>
      </c>
      <c r="F113" s="56" t="s">
        <v>2</v>
      </c>
      <c r="G113" s="56" t="s">
        <v>3</v>
      </c>
      <c r="H113" s="56" t="s">
        <v>23</v>
      </c>
      <c r="J113" s="56" t="s">
        <v>20</v>
      </c>
      <c r="K113" s="56" t="s">
        <v>21</v>
      </c>
      <c r="L113" s="56" t="s">
        <v>22</v>
      </c>
      <c r="M113" s="56" t="s">
        <v>1</v>
      </c>
      <c r="N113" s="56" t="s">
        <v>2</v>
      </c>
      <c r="O113" s="56" t="s">
        <v>3</v>
      </c>
      <c r="P113" s="56" t="s">
        <v>23</v>
      </c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</row>
    <row r="114" spans="1:33" ht="15.5" customHeight="1">
      <c r="A114" s="49">
        <v>2.7363033957317626E-2</v>
      </c>
      <c r="B114" s="56">
        <v>867</v>
      </c>
      <c r="C114" s="56">
        <v>950</v>
      </c>
      <c r="D114" s="56" t="s">
        <v>7</v>
      </c>
      <c r="E114" s="49">
        <v>0.23199999999999998</v>
      </c>
      <c r="F114" s="49">
        <v>0.23499999999999999</v>
      </c>
      <c r="G114" s="49">
        <v>0.23799999999999999</v>
      </c>
      <c r="H114" s="49">
        <v>0.24</v>
      </c>
      <c r="I114" s="49">
        <v>3.6893782463518342E-2</v>
      </c>
      <c r="J114" s="56">
        <v>867</v>
      </c>
      <c r="K114" s="56">
        <v>950</v>
      </c>
      <c r="L114" s="56" t="s">
        <v>7</v>
      </c>
      <c r="M114" s="49">
        <v>1.753859833084781E-2</v>
      </c>
      <c r="N114" s="49">
        <v>1.7744849287870457E-2</v>
      </c>
      <c r="O114" s="49">
        <v>1.7950641491917496E-2</v>
      </c>
      <c r="P114" s="49">
        <v>1.8087582483510722E-2</v>
      </c>
      <c r="AA114" s="47"/>
      <c r="AB114" s="47"/>
      <c r="AC114" s="47"/>
      <c r="AD114" s="47"/>
      <c r="AE114" s="47"/>
      <c r="AF114" s="47"/>
      <c r="AG114" s="47"/>
    </row>
    <row r="115" spans="1:33" ht="15.5" customHeight="1">
      <c r="A115" s="49">
        <v>4.1564102213647036E-2</v>
      </c>
      <c r="B115" s="56">
        <v>852</v>
      </c>
      <c r="C115" s="56">
        <v>866</v>
      </c>
      <c r="D115" s="56" t="s">
        <v>24</v>
      </c>
      <c r="E115" s="49">
        <v>0.23799999999999999</v>
      </c>
      <c r="F115" s="49">
        <v>0.24099999999999999</v>
      </c>
      <c r="G115" s="49">
        <v>0.24399999999999999</v>
      </c>
      <c r="H115" s="49">
        <v>0.246</v>
      </c>
      <c r="I115" s="49">
        <v>5.6041188552179773E-2</v>
      </c>
      <c r="J115" s="56">
        <v>852</v>
      </c>
      <c r="K115" s="56">
        <v>866</v>
      </c>
      <c r="L115" s="56" t="s">
        <v>24</v>
      </c>
      <c r="M115" s="49">
        <v>1.7950641491917496E-2</v>
      </c>
      <c r="N115" s="49">
        <v>1.8155977071346863E-2</v>
      </c>
      <c r="O115" s="49">
        <v>1.8360858139526481E-2</v>
      </c>
      <c r="P115" s="49">
        <v>1.8497194048975985E-2</v>
      </c>
      <c r="AA115" s="47"/>
      <c r="AB115" s="47"/>
      <c r="AC115" s="47"/>
      <c r="AD115" s="47"/>
      <c r="AE115" s="47"/>
      <c r="AF115" s="47"/>
      <c r="AG115" s="47"/>
    </row>
    <row r="116" spans="1:33" ht="15.5" customHeight="1">
      <c r="A116" s="49">
        <v>4.6154515108728526E-2</v>
      </c>
      <c r="B116" s="56">
        <v>835</v>
      </c>
      <c r="C116" s="56">
        <v>851</v>
      </c>
      <c r="D116" s="56" t="s">
        <v>25</v>
      </c>
      <c r="E116" s="49">
        <v>0.24199999999999999</v>
      </c>
      <c r="F116" s="49">
        <v>0.245</v>
      </c>
      <c r="G116" s="49">
        <v>0.248</v>
      </c>
      <c r="H116" s="49">
        <v>0.25</v>
      </c>
      <c r="I116" s="49">
        <v>6.2230476444488765E-2</v>
      </c>
      <c r="J116" s="56">
        <v>835</v>
      </c>
      <c r="K116" s="56">
        <v>851</v>
      </c>
      <c r="L116" s="56" t="s">
        <v>25</v>
      </c>
      <c r="M116" s="49">
        <v>1.8224321158055279E-2</v>
      </c>
      <c r="N116" s="49">
        <v>1.8429051189551959E-2</v>
      </c>
      <c r="O116" s="49">
        <v>1.8633329504549545E-2</v>
      </c>
      <c r="P116" s="49">
        <v>1.8769265121506118E-2</v>
      </c>
      <c r="AA116" s="47"/>
      <c r="AB116" s="47"/>
      <c r="AC116" s="47"/>
      <c r="AD116" s="47"/>
      <c r="AE116" s="47"/>
      <c r="AF116" s="47"/>
      <c r="AG116" s="47"/>
    </row>
    <row r="117" spans="1:33" ht="15.5" customHeight="1">
      <c r="A117" s="49">
        <v>5.2748017267118322E-2</v>
      </c>
      <c r="B117" s="56">
        <v>823</v>
      </c>
      <c r="C117" s="56">
        <v>834</v>
      </c>
      <c r="D117" s="56" t="s">
        <v>26</v>
      </c>
      <c r="E117" s="49">
        <v>0.247</v>
      </c>
      <c r="F117" s="49">
        <v>0.25</v>
      </c>
      <c r="G117" s="49">
        <v>0.253</v>
      </c>
      <c r="H117" s="49">
        <v>0.255</v>
      </c>
      <c r="I117" s="49">
        <v>7.1120544507987174E-2</v>
      </c>
      <c r="J117" s="56">
        <v>823</v>
      </c>
      <c r="K117" s="56">
        <v>834</v>
      </c>
      <c r="L117" s="56" t="s">
        <v>26</v>
      </c>
      <c r="M117" s="49">
        <v>1.8565286794975933E-2</v>
      </c>
      <c r="N117" s="49">
        <v>1.8769265121506118E-2</v>
      </c>
      <c r="O117" s="49">
        <v>1.8972795188356484E-2</v>
      </c>
      <c r="P117" s="49">
        <v>1.9108233881743875E-2</v>
      </c>
      <c r="AA117" s="47"/>
      <c r="AB117" s="47"/>
      <c r="AC117" s="47"/>
      <c r="AD117" s="47"/>
      <c r="AE117" s="47"/>
      <c r="AF117" s="47"/>
      <c r="AG117" s="47"/>
    </row>
    <row r="118" spans="1:33" ht="15.5" customHeight="1">
      <c r="A118" s="49">
        <v>5.739798770105542E-2</v>
      </c>
      <c r="B118" s="56">
        <v>814</v>
      </c>
      <c r="C118" s="56">
        <v>822</v>
      </c>
      <c r="D118" s="56" t="s">
        <v>27</v>
      </c>
      <c r="E118" s="49">
        <v>0.249</v>
      </c>
      <c r="F118" s="49">
        <v>0.252</v>
      </c>
      <c r="G118" s="49">
        <v>0.255</v>
      </c>
      <c r="H118" s="49">
        <v>0.25700000000000001</v>
      </c>
      <c r="I118" s="49">
        <v>7.7390134273474007E-2</v>
      </c>
      <c r="J118" s="56">
        <v>814</v>
      </c>
      <c r="K118" s="56">
        <v>822</v>
      </c>
      <c r="L118" s="56" t="s">
        <v>27</v>
      </c>
      <c r="M118" s="49">
        <v>1.8701322254513375E-2</v>
      </c>
      <c r="N118" s="49">
        <v>1.8905001512235398E-2</v>
      </c>
      <c r="O118" s="49">
        <v>1.9108233881743875E-2</v>
      </c>
      <c r="P118" s="49">
        <v>1.9243474867443267E-2</v>
      </c>
      <c r="AA118" s="47"/>
      <c r="AB118" s="47"/>
      <c r="AC118" s="47"/>
      <c r="AD118" s="47"/>
      <c r="AE118" s="47"/>
      <c r="AF118" s="47"/>
      <c r="AG118" s="47"/>
    </row>
    <row r="119" spans="1:33" ht="15.5" customHeight="1">
      <c r="A119" s="49">
        <v>5.8492509059348122E-2</v>
      </c>
      <c r="B119" s="56">
        <v>806</v>
      </c>
      <c r="C119" s="56">
        <v>813</v>
      </c>
      <c r="D119" s="56" t="s">
        <v>28</v>
      </c>
      <c r="E119" s="49">
        <v>0.252</v>
      </c>
      <c r="F119" s="49">
        <v>0.255</v>
      </c>
      <c r="G119" s="49">
        <v>0.25800000000000001</v>
      </c>
      <c r="H119" s="49">
        <v>0.26</v>
      </c>
      <c r="I119" s="49">
        <v>7.8865885572014738E-2</v>
      </c>
      <c r="J119" s="56">
        <v>806</v>
      </c>
      <c r="K119" s="56">
        <v>813</v>
      </c>
      <c r="L119" s="56" t="s">
        <v>28</v>
      </c>
      <c r="M119" s="49">
        <v>1.8905001512235398E-2</v>
      </c>
      <c r="N119" s="49">
        <v>1.9108233881743875E-2</v>
      </c>
      <c r="O119" s="49">
        <v>1.9311021408296769E-2</v>
      </c>
      <c r="P119" s="49">
        <v>1.9445966961257444E-2</v>
      </c>
      <c r="AA119" s="47"/>
      <c r="AB119" s="47"/>
      <c r="AC119" s="47"/>
      <c r="AD119" s="47"/>
      <c r="AE119" s="47"/>
      <c r="AF119" s="47"/>
      <c r="AG119" s="47"/>
    </row>
    <row r="120" spans="1:33" ht="15.5" customHeight="1">
      <c r="A120" s="49">
        <v>6.1019565724818314E-2</v>
      </c>
      <c r="B120" s="56">
        <v>798</v>
      </c>
      <c r="C120" s="56">
        <v>805</v>
      </c>
      <c r="D120" s="56" t="s">
        <v>29</v>
      </c>
      <c r="E120" s="49">
        <v>0.254</v>
      </c>
      <c r="F120" s="49">
        <v>0.25700000000000001</v>
      </c>
      <c r="G120" s="49">
        <v>0.26</v>
      </c>
      <c r="H120" s="49">
        <v>0.26200000000000001</v>
      </c>
      <c r="I120" s="49">
        <v>8.2273134893645905E-2</v>
      </c>
      <c r="J120" s="56">
        <v>798</v>
      </c>
      <c r="K120" s="56">
        <v>805</v>
      </c>
      <c r="L120" s="56" t="s">
        <v>29</v>
      </c>
      <c r="M120" s="49">
        <v>1.9040539286276026E-2</v>
      </c>
      <c r="N120" s="49">
        <v>1.9243474867443267E-2</v>
      </c>
      <c r="O120" s="49">
        <v>1.9445966961257444E-2</v>
      </c>
      <c r="P120" s="49">
        <v>1.9580716307526114E-2</v>
      </c>
      <c r="AA120" s="47"/>
      <c r="AB120" s="47"/>
      <c r="AC120" s="47"/>
      <c r="AD120" s="47"/>
      <c r="AE120" s="47"/>
      <c r="AF120" s="47"/>
      <c r="AG120" s="47"/>
    </row>
    <row r="121" spans="1:33" ht="15.5" customHeight="1">
      <c r="A121" s="49">
        <v>6.2114087083111016E-2</v>
      </c>
      <c r="B121" s="56">
        <v>790</v>
      </c>
      <c r="C121" s="56">
        <v>797</v>
      </c>
      <c r="D121" s="56" t="s">
        <v>30</v>
      </c>
      <c r="E121" s="49">
        <v>0.25900000000000001</v>
      </c>
      <c r="F121" s="49">
        <v>0.26200000000000001</v>
      </c>
      <c r="G121" s="49">
        <v>0.26500000000000001</v>
      </c>
      <c r="H121" s="49">
        <v>0.26700000000000002</v>
      </c>
      <c r="I121" s="49">
        <v>8.3748886192186636E-2</v>
      </c>
      <c r="J121" s="56">
        <v>790</v>
      </c>
      <c r="K121" s="56">
        <v>797</v>
      </c>
      <c r="L121" s="56" t="s">
        <v>30</v>
      </c>
      <c r="M121" s="49">
        <v>1.9378518747943163E-2</v>
      </c>
      <c r="N121" s="49">
        <v>1.9580716307526114E-2</v>
      </c>
      <c r="O121" s="49">
        <v>1.9782473741388973E-2</v>
      </c>
      <c r="P121" s="49">
        <v>1.9916735170441902E-2</v>
      </c>
      <c r="AA121" s="47"/>
      <c r="AB121" s="47"/>
      <c r="AC121" s="47"/>
      <c r="AD121" s="47"/>
      <c r="AE121" s="47"/>
      <c r="AF121" s="47"/>
      <c r="AG121" s="47"/>
    </row>
    <row r="122" spans="1:33" ht="15.5" customHeight="1">
      <c r="A122" s="49">
        <v>6.9273503689411722E-2</v>
      </c>
      <c r="B122" s="56">
        <v>784</v>
      </c>
      <c r="C122" s="56">
        <v>789</v>
      </c>
      <c r="D122" s="56" t="s">
        <v>31</v>
      </c>
      <c r="E122" s="49">
        <v>0.26600000000000001</v>
      </c>
      <c r="F122" s="49">
        <v>0.26900000000000002</v>
      </c>
      <c r="G122" s="49">
        <v>0.27200000000000002</v>
      </c>
      <c r="H122" s="49">
        <v>0.27400000000000002</v>
      </c>
      <c r="I122" s="49">
        <v>9.340198092029961E-2</v>
      </c>
      <c r="J122" s="56">
        <v>784</v>
      </c>
      <c r="K122" s="56">
        <v>789</v>
      </c>
      <c r="L122" s="56" t="s">
        <v>31</v>
      </c>
      <c r="M122" s="49">
        <v>1.9849628759428306E-2</v>
      </c>
      <c r="N122" s="49">
        <v>2.0050802465238382E-2</v>
      </c>
      <c r="O122" s="49">
        <v>2.0251540686860414E-2</v>
      </c>
      <c r="P122" s="49">
        <v>2.0385125203927768E-2</v>
      </c>
      <c r="AA122" s="47"/>
      <c r="AB122" s="47"/>
      <c r="AC122" s="47"/>
      <c r="AD122" s="47"/>
      <c r="AE122" s="47"/>
      <c r="AF122" s="47"/>
      <c r="AG122" s="47"/>
    </row>
    <row r="123" spans="1:33" ht="15.5" customHeight="1">
      <c r="A123" s="49">
        <v>7.0161625531583657E-2</v>
      </c>
      <c r="B123" s="56">
        <v>779</v>
      </c>
      <c r="C123" s="56">
        <v>783</v>
      </c>
      <c r="D123" s="56" t="s">
        <v>32</v>
      </c>
      <c r="E123" s="49">
        <v>0.26900000000000002</v>
      </c>
      <c r="F123" s="49">
        <v>0.27200000000000002</v>
      </c>
      <c r="G123" s="49">
        <v>0.27500000000000002</v>
      </c>
      <c r="H123" s="49">
        <v>0.27700000000000002</v>
      </c>
      <c r="I123" s="49">
        <v>9.4599442214149593E-2</v>
      </c>
      <c r="J123" s="56">
        <v>779</v>
      </c>
      <c r="K123" s="56">
        <v>783</v>
      </c>
      <c r="L123" s="56" t="s">
        <v>32</v>
      </c>
      <c r="M123" s="49">
        <v>2.0050802465238382E-2</v>
      </c>
      <c r="N123" s="49">
        <v>2.0251540686860414E-2</v>
      </c>
      <c r="O123" s="49">
        <v>2.0451845390751622E-2</v>
      </c>
      <c r="P123" s="49">
        <v>2.0585141981812827E-2</v>
      </c>
      <c r="AA123" s="47"/>
      <c r="AB123" s="47"/>
      <c r="AC123" s="47"/>
      <c r="AD123" s="47"/>
      <c r="AE123" s="47"/>
      <c r="AF123" s="47"/>
      <c r="AG123" s="47"/>
    </row>
    <row r="124" spans="1:33" ht="15.5" customHeight="1">
      <c r="A124" s="49">
        <v>7.1981263063141482E-2</v>
      </c>
      <c r="B124" s="56">
        <v>769</v>
      </c>
      <c r="C124" s="56">
        <v>778</v>
      </c>
      <c r="D124" s="56" t="s">
        <v>33</v>
      </c>
      <c r="E124" s="49">
        <v>0.27400000000000002</v>
      </c>
      <c r="F124" s="49">
        <v>0.27700000000000002</v>
      </c>
      <c r="G124" s="49">
        <v>0.28000000000000003</v>
      </c>
      <c r="H124" s="49">
        <v>0.28200000000000003</v>
      </c>
      <c r="I124" s="49">
        <v>9.7052873049212188E-2</v>
      </c>
      <c r="J124" s="56">
        <v>769</v>
      </c>
      <c r="K124" s="56">
        <v>778</v>
      </c>
      <c r="L124" s="56" t="s">
        <v>33</v>
      </c>
      <c r="M124" s="49">
        <v>2.0385125203927768E-2</v>
      </c>
      <c r="N124" s="49">
        <v>2.0585141981812827E-2</v>
      </c>
      <c r="O124" s="49">
        <v>2.0784728489500193E-2</v>
      </c>
      <c r="P124" s="49">
        <v>2.0917548076308856E-2</v>
      </c>
      <c r="AA124" s="47"/>
      <c r="AB124" s="47"/>
      <c r="AC124" s="47"/>
      <c r="AD124" s="47"/>
      <c r="AE124" s="47"/>
      <c r="AF124" s="47"/>
      <c r="AG124" s="47"/>
    </row>
    <row r="125" spans="1:33" ht="15.5" customHeight="1">
      <c r="A125" s="49">
        <v>7.3075784421434198E-2</v>
      </c>
      <c r="B125" s="56">
        <v>761</v>
      </c>
      <c r="C125" s="56">
        <v>768</v>
      </c>
      <c r="D125" s="56" t="s">
        <v>34</v>
      </c>
      <c r="E125" s="49">
        <v>0.28900000000000003</v>
      </c>
      <c r="F125" s="49">
        <v>0.29200000000000004</v>
      </c>
      <c r="G125" s="49">
        <v>0.29500000000000004</v>
      </c>
      <c r="H125" s="49">
        <v>0.29700000000000004</v>
      </c>
      <c r="I125" s="49">
        <v>9.8528624347752933E-2</v>
      </c>
      <c r="J125" s="56">
        <v>761</v>
      </c>
      <c r="K125" s="56">
        <v>768</v>
      </c>
      <c r="L125" s="56" t="s">
        <v>34</v>
      </c>
      <c r="M125" s="49">
        <v>2.1380925633558867E-2</v>
      </c>
      <c r="N125" s="49">
        <v>2.1578810237347978E-2</v>
      </c>
      <c r="O125" s="49">
        <v>2.1776274094511106E-2</v>
      </c>
      <c r="P125" s="49">
        <v>2.1907683839926584E-2</v>
      </c>
      <c r="AA125" s="47"/>
      <c r="AB125" s="47"/>
      <c r="AC125" s="47"/>
      <c r="AD125" s="47"/>
      <c r="AE125" s="47"/>
      <c r="AF125" s="47"/>
      <c r="AG125" s="47"/>
    </row>
    <row r="126" spans="1:33" ht="15.5" customHeight="1">
      <c r="A126" s="49">
        <v>8.2089101871952883E-2</v>
      </c>
      <c r="B126" s="56">
        <v>751</v>
      </c>
      <c r="C126" s="56">
        <v>760</v>
      </c>
      <c r="D126" s="56" t="s">
        <v>35</v>
      </c>
      <c r="E126" s="49">
        <v>0.29399999999999998</v>
      </c>
      <c r="F126" s="49">
        <v>0.29699999999999999</v>
      </c>
      <c r="G126" s="49">
        <v>0.3</v>
      </c>
      <c r="H126" s="49">
        <v>0.30199999999999999</v>
      </c>
      <c r="I126" s="49">
        <v>0.11068134739055503</v>
      </c>
      <c r="J126" s="56">
        <v>751</v>
      </c>
      <c r="K126" s="56">
        <v>760</v>
      </c>
      <c r="L126" s="56" t="s">
        <v>35</v>
      </c>
      <c r="M126" s="49">
        <v>2.1710499442957776E-2</v>
      </c>
      <c r="N126" s="49">
        <v>2.1907683839926584E-2</v>
      </c>
      <c r="O126" s="49">
        <v>2.2104450593615876E-2</v>
      </c>
      <c r="P126" s="49">
        <v>2.2235397317143857E-2</v>
      </c>
      <c r="AA126" s="47"/>
      <c r="AB126" s="47"/>
      <c r="AC126" s="47"/>
      <c r="AD126" s="47"/>
      <c r="AE126" s="47"/>
      <c r="AF126" s="47"/>
      <c r="AG126" s="47"/>
    </row>
    <row r="127" spans="1:33" ht="15.5" customHeight="1">
      <c r="A127" s="49">
        <v>8.3128204427294072E-2</v>
      </c>
      <c r="B127" s="56">
        <v>745</v>
      </c>
      <c r="C127" s="56">
        <v>750</v>
      </c>
      <c r="D127" s="56" t="s">
        <v>36</v>
      </c>
      <c r="E127" s="49">
        <v>0.29899999999999999</v>
      </c>
      <c r="F127" s="49">
        <v>0.30199999999999999</v>
      </c>
      <c r="G127" s="49">
        <v>0.30499999999999999</v>
      </c>
      <c r="H127" s="49">
        <v>0.307</v>
      </c>
      <c r="I127" s="49">
        <v>0.11208237710435955</v>
      </c>
      <c r="J127" s="56">
        <v>745</v>
      </c>
      <c r="K127" s="56">
        <v>750</v>
      </c>
      <c r="L127" s="56" t="s">
        <v>36</v>
      </c>
      <c r="M127" s="49">
        <v>2.2038907966363874E-2</v>
      </c>
      <c r="N127" s="49">
        <v>2.2235397317143857E-2</v>
      </c>
      <c r="O127" s="49">
        <v>2.2431472093291882E-2</v>
      </c>
      <c r="P127" s="49">
        <v>2.2561959193098335E-2</v>
      </c>
      <c r="AA127" s="47"/>
      <c r="AB127" s="47"/>
      <c r="AC127" s="47"/>
      <c r="AD127" s="47"/>
      <c r="AE127" s="47"/>
      <c r="AF127" s="47"/>
      <c r="AG127" s="47"/>
    </row>
    <row r="128" spans="1:33" ht="15.5" customHeight="1">
      <c r="A128" s="49">
        <v>8.5715528059067264E-2</v>
      </c>
      <c r="B128" s="56">
        <v>739</v>
      </c>
      <c r="C128" s="56">
        <v>744</v>
      </c>
      <c r="D128" s="56" t="s">
        <v>37</v>
      </c>
      <c r="E128" s="49">
        <v>0.309</v>
      </c>
      <c r="F128" s="49">
        <v>0.312</v>
      </c>
      <c r="G128" s="49">
        <v>0.315</v>
      </c>
      <c r="H128" s="49">
        <v>0.317</v>
      </c>
      <c r="I128" s="49">
        <v>0.11557088482547914</v>
      </c>
      <c r="J128" s="56">
        <v>739</v>
      </c>
      <c r="K128" s="56">
        <v>744</v>
      </c>
      <c r="L128" s="56" t="s">
        <v>37</v>
      </c>
      <c r="M128" s="49">
        <v>2.2692263386414835E-2</v>
      </c>
      <c r="N128" s="49">
        <v>2.2887377896944505E-2</v>
      </c>
      <c r="O128" s="49">
        <v>2.3082083868108949E-2</v>
      </c>
      <c r="P128" s="49">
        <v>2.3211661764306557E-2</v>
      </c>
      <c r="AA128" s="47"/>
      <c r="AB128" s="47"/>
      <c r="AC128" s="47"/>
      <c r="AD128" s="47"/>
      <c r="AE128" s="47"/>
      <c r="AF128" s="47"/>
      <c r="AG128" s="47"/>
    </row>
    <row r="129" spans="1:33" ht="15.5" customHeight="1">
      <c r="A129" s="49">
        <v>9.2309030217457053E-2</v>
      </c>
      <c r="B129" s="56">
        <v>735</v>
      </c>
      <c r="C129" s="56">
        <v>738</v>
      </c>
      <c r="D129" s="56" t="s">
        <v>38</v>
      </c>
      <c r="E129" s="49">
        <v>0.31900000000000001</v>
      </c>
      <c r="F129" s="49">
        <v>0.32200000000000001</v>
      </c>
      <c r="G129" s="49">
        <v>0.32500000000000001</v>
      </c>
      <c r="H129" s="49">
        <v>0.32700000000000001</v>
      </c>
      <c r="I129" s="49">
        <v>0.12446095288897753</v>
      </c>
      <c r="J129" s="56">
        <v>735</v>
      </c>
      <c r="K129" s="56">
        <v>738</v>
      </c>
      <c r="L129" s="56" t="s">
        <v>38</v>
      </c>
      <c r="M129" s="49">
        <v>2.334105940664033E-2</v>
      </c>
      <c r="N129" s="49">
        <v>2.353481903866661E-2</v>
      </c>
      <c r="O129" s="49">
        <v>2.3728176033902315E-2</v>
      </c>
      <c r="P129" s="49">
        <v>2.3856857872727844E-2</v>
      </c>
      <c r="AA129" s="47"/>
      <c r="AB129" s="47"/>
      <c r="AC129" s="47"/>
      <c r="AD129" s="47"/>
      <c r="AE129" s="47"/>
      <c r="AF129" s="47"/>
      <c r="AG129" s="47"/>
    </row>
    <row r="130" spans="1:33" ht="15.5" customHeight="1">
      <c r="A130" s="49">
        <v>0.11629289431859992</v>
      </c>
      <c r="B130" s="56">
        <v>722</v>
      </c>
      <c r="C130" s="56">
        <v>734</v>
      </c>
      <c r="D130" s="56" t="s">
        <v>39</v>
      </c>
      <c r="E130" s="49">
        <v>0.32900000000000001</v>
      </c>
      <c r="F130" s="49">
        <v>0.33200000000000002</v>
      </c>
      <c r="G130" s="49">
        <v>0.33500000000000002</v>
      </c>
      <c r="H130" s="49">
        <v>0.33700000000000002</v>
      </c>
      <c r="I130" s="49">
        <v>0.15679857546995296</v>
      </c>
      <c r="J130" s="56">
        <v>722</v>
      </c>
      <c r="K130" s="56">
        <v>734</v>
      </c>
      <c r="L130" s="56" t="s">
        <v>39</v>
      </c>
      <c r="M130" s="49">
        <v>2.3985362052214354E-2</v>
      </c>
      <c r="N130" s="49">
        <v>2.4177786329751871E-2</v>
      </c>
      <c r="O130" s="49">
        <v>2.4369813744270941E-2</v>
      </c>
      <c r="P130" s="49">
        <v>2.4497612384871248E-2</v>
      </c>
      <c r="AA130" s="47"/>
      <c r="AB130" s="47"/>
      <c r="AC130" s="47"/>
      <c r="AD130" s="47"/>
      <c r="AE130" s="47"/>
      <c r="AF130" s="47"/>
      <c r="AG130" s="47"/>
    </row>
    <row r="131" spans="1:33" ht="15.5" customHeight="1">
      <c r="A131" s="49">
        <v>0.12161348425474501</v>
      </c>
      <c r="B131" s="56">
        <v>705</v>
      </c>
      <c r="C131" s="56">
        <v>721</v>
      </c>
      <c r="D131" s="56" t="s">
        <v>40</v>
      </c>
      <c r="E131" s="49">
        <v>0.35899999999999999</v>
      </c>
      <c r="F131" s="49">
        <v>0.36199999999999999</v>
      </c>
      <c r="G131" s="49">
        <v>0.36499999999999999</v>
      </c>
      <c r="H131" s="49">
        <v>0.36699999999999999</v>
      </c>
      <c r="I131" s="49">
        <v>0.16397236650452596</v>
      </c>
      <c r="J131" s="56">
        <v>705</v>
      </c>
      <c r="K131" s="56">
        <v>721</v>
      </c>
      <c r="L131" s="56" t="s">
        <v>40</v>
      </c>
      <c r="M131" s="49">
        <v>2.5891948582932978E-2</v>
      </c>
      <c r="N131" s="49">
        <v>2.608047975290817E-2</v>
      </c>
      <c r="O131" s="49">
        <v>2.6268630645152058E-2</v>
      </c>
      <c r="P131" s="49">
        <v>2.6393854098597958E-2</v>
      </c>
      <c r="AA131" s="47"/>
      <c r="AB131" s="47"/>
      <c r="AC131" s="47"/>
      <c r="AD131" s="47"/>
      <c r="AE131" s="47"/>
      <c r="AF131" s="47"/>
      <c r="AG131" s="47"/>
    </row>
    <row r="132" spans="1:33" ht="15.5" customHeight="1">
      <c r="A132" s="49">
        <v>0.16939021021196629</v>
      </c>
      <c r="B132" s="56">
        <v>691</v>
      </c>
      <c r="C132" s="56">
        <v>704</v>
      </c>
      <c r="D132" s="56" t="s">
        <v>41</v>
      </c>
      <c r="E132" s="49">
        <v>0.36899999999999999</v>
      </c>
      <c r="F132" s="49">
        <v>0.372</v>
      </c>
      <c r="G132" s="49">
        <v>0.375</v>
      </c>
      <c r="H132" s="49">
        <v>0.377</v>
      </c>
      <c r="I132" s="49">
        <v>0.22839008191701832</v>
      </c>
      <c r="J132" s="56">
        <v>691</v>
      </c>
      <c r="K132" s="56">
        <v>704</v>
      </c>
      <c r="L132" s="56" t="s">
        <v>41</v>
      </c>
      <c r="M132" s="49">
        <v>2.6518909722802464E-2</v>
      </c>
      <c r="N132" s="49">
        <v>2.6706179506038152E-2</v>
      </c>
      <c r="O132" s="49">
        <v>2.6893074306235887E-2</v>
      </c>
      <c r="P132" s="49">
        <v>2.7017463289804367E-2</v>
      </c>
      <c r="AA132" s="47"/>
      <c r="AB132" s="47"/>
      <c r="AC132" s="47"/>
      <c r="AD132" s="47"/>
      <c r="AE132" s="47"/>
      <c r="AF132" s="47"/>
      <c r="AG132" s="47"/>
    </row>
    <row r="133" spans="1:33" ht="15.5" customHeight="1">
      <c r="A133" s="49">
        <v>0.1743902102119663</v>
      </c>
      <c r="B133" s="56">
        <v>604</v>
      </c>
      <c r="C133" s="56">
        <v>690</v>
      </c>
      <c r="D133" s="56" t="s">
        <v>42</v>
      </c>
      <c r="E133" s="49">
        <v>0.38900000000000001</v>
      </c>
      <c r="F133" s="49">
        <v>0.39200000000000002</v>
      </c>
      <c r="G133" s="49">
        <v>0.39500000000000002</v>
      </c>
      <c r="H133" s="49">
        <v>0.39700000000000002</v>
      </c>
      <c r="I133" s="49">
        <v>0.23339008191701832</v>
      </c>
      <c r="J133" s="56">
        <v>604</v>
      </c>
      <c r="K133" s="56">
        <v>690</v>
      </c>
      <c r="L133" s="56" t="s">
        <v>42</v>
      </c>
      <c r="M133" s="49">
        <v>2.7760337694379134E-2</v>
      </c>
      <c r="N133" s="49">
        <v>2.7945136891291744E-2</v>
      </c>
      <c r="O133" s="49">
        <v>2.8129571363561201E-2</v>
      </c>
      <c r="P133" s="49">
        <v>2.8252325795655731E-2</v>
      </c>
      <c r="AA133" s="47"/>
      <c r="AB133" s="47"/>
      <c r="AC133" s="47"/>
      <c r="AD133" s="47"/>
      <c r="AE133" s="47"/>
      <c r="AF133" s="47"/>
      <c r="AG133" s="47"/>
    </row>
    <row r="134" spans="1:33" ht="15.5" customHeight="1">
      <c r="E134" s="49">
        <v>0.03</v>
      </c>
      <c r="F134" s="49">
        <v>0.03</v>
      </c>
      <c r="G134" s="49">
        <v>0.7</v>
      </c>
      <c r="H134" s="49">
        <v>0.24</v>
      </c>
      <c r="M134" s="49">
        <v>0.03</v>
      </c>
      <c r="N134" s="49">
        <v>0.03</v>
      </c>
      <c r="O134" s="49">
        <v>0.7</v>
      </c>
      <c r="P134" s="49">
        <v>0.24</v>
      </c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</row>
    <row r="135" spans="1:33" ht="15.5" customHeight="1">
      <c r="E135" s="49">
        <v>0.27587635904625446</v>
      </c>
      <c r="F135" s="49">
        <v>0.27892293024742665</v>
      </c>
      <c r="G135" s="49">
        <v>0.28196950144859889</v>
      </c>
      <c r="H135" s="49">
        <v>0.28400054891604704</v>
      </c>
      <c r="M135" s="49">
        <v>0.30184248893821325</v>
      </c>
      <c r="N135" s="49">
        <v>0.30334206812190051</v>
      </c>
      <c r="O135" s="49">
        <v>0.30534150703348356</v>
      </c>
      <c r="P135" s="49">
        <v>0.30734094594506656</v>
      </c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</row>
    <row r="136" spans="1:33" ht="15.5" customHeight="1">
      <c r="B136" s="53" t="s">
        <v>43</v>
      </c>
      <c r="G136" s="54"/>
      <c r="H136" s="47"/>
      <c r="J136" s="53" t="s">
        <v>44</v>
      </c>
      <c r="P136" s="47"/>
      <c r="AA136" s="47"/>
      <c r="AB136" s="47"/>
      <c r="AC136" s="47"/>
      <c r="AD136" s="47"/>
      <c r="AE136" s="47"/>
      <c r="AF136" s="47"/>
      <c r="AG136" s="47"/>
    </row>
    <row r="137" spans="1:33">
      <c r="B137" s="49"/>
      <c r="C137" s="55"/>
      <c r="D137" s="55"/>
      <c r="E137" s="55"/>
      <c r="F137" s="55"/>
      <c r="H137" s="47"/>
      <c r="I137" s="47"/>
      <c r="J137" s="47"/>
      <c r="K137" s="47"/>
      <c r="L137" s="47"/>
      <c r="M137" s="47"/>
      <c r="N137" s="47"/>
      <c r="P137" s="47"/>
      <c r="AA137" s="47"/>
      <c r="AB137" s="47"/>
      <c r="AC137" s="47"/>
      <c r="AD137" s="47"/>
      <c r="AE137" s="47"/>
      <c r="AF137" s="47"/>
      <c r="AG137" s="47"/>
    </row>
    <row r="138" spans="1:33" ht="15.5" customHeight="1">
      <c r="B138" s="56" t="s">
        <v>20</v>
      </c>
      <c r="C138" s="56" t="s">
        <v>21</v>
      </c>
      <c r="D138" s="56" t="s">
        <v>22</v>
      </c>
      <c r="E138" s="56" t="s">
        <v>1</v>
      </c>
      <c r="F138" s="56" t="s">
        <v>2</v>
      </c>
      <c r="G138" s="56" t="s">
        <v>3</v>
      </c>
      <c r="H138" s="56" t="s">
        <v>23</v>
      </c>
      <c r="I138" s="47"/>
      <c r="J138" s="56" t="s">
        <v>20</v>
      </c>
      <c r="K138" s="56" t="s">
        <v>21</v>
      </c>
      <c r="L138" s="56" t="s">
        <v>22</v>
      </c>
      <c r="M138" s="56" t="s">
        <v>1</v>
      </c>
      <c r="N138" s="56" t="s">
        <v>2</v>
      </c>
      <c r="O138" s="56" t="s">
        <v>3</v>
      </c>
      <c r="P138" s="56" t="s">
        <v>23</v>
      </c>
      <c r="AA138" s="47"/>
      <c r="AB138" s="47"/>
      <c r="AC138" s="47"/>
      <c r="AD138" s="47"/>
      <c r="AE138" s="47"/>
      <c r="AF138" s="47"/>
      <c r="AG138" s="47"/>
    </row>
    <row r="139" spans="1:33" ht="15.5" customHeight="1">
      <c r="B139" s="56">
        <v>867</v>
      </c>
      <c r="C139" s="56">
        <v>950</v>
      </c>
      <c r="D139" s="56" t="s">
        <v>7</v>
      </c>
      <c r="E139" s="49">
        <v>0.26050000000000001</v>
      </c>
      <c r="F139" s="49">
        <v>0.26200000000000001</v>
      </c>
      <c r="G139" s="49">
        <v>0.26400000000000001</v>
      </c>
      <c r="H139" s="49">
        <v>0.26600000000000001</v>
      </c>
      <c r="I139" s="47"/>
      <c r="J139" s="56">
        <v>867</v>
      </c>
      <c r="K139" s="56">
        <v>950</v>
      </c>
      <c r="L139" s="56" t="s">
        <v>7</v>
      </c>
      <c r="M139" s="49">
        <v>1.9479672668891501E-2</v>
      </c>
      <c r="N139" s="49">
        <v>1.9580716307526114E-2</v>
      </c>
      <c r="O139" s="49">
        <v>1.9715270042649724E-2</v>
      </c>
      <c r="P139" s="49">
        <v>1.9849628759428306E-2</v>
      </c>
      <c r="AA139" s="47"/>
      <c r="AB139" s="47"/>
      <c r="AC139" s="47"/>
      <c r="AD139" s="47"/>
      <c r="AE139" s="47"/>
      <c r="AF139" s="47"/>
      <c r="AG139" s="47"/>
    </row>
    <row r="140" spans="1:33" ht="15.5" customHeight="1">
      <c r="B140" s="56">
        <v>852</v>
      </c>
      <c r="C140" s="56">
        <v>866</v>
      </c>
      <c r="D140" s="56" t="s">
        <v>24</v>
      </c>
      <c r="E140" s="49">
        <v>0.26550000000000001</v>
      </c>
      <c r="F140" s="49">
        <v>0.26700000000000002</v>
      </c>
      <c r="G140" s="49">
        <v>0.26900000000000002</v>
      </c>
      <c r="H140" s="49">
        <v>0.27100000000000002</v>
      </c>
      <c r="I140" s="47"/>
      <c r="J140" s="56">
        <v>852</v>
      </c>
      <c r="K140" s="56">
        <v>866</v>
      </c>
      <c r="L140" s="56" t="s">
        <v>24</v>
      </c>
      <c r="M140" s="49">
        <v>1.9816057330887427E-2</v>
      </c>
      <c r="N140" s="49">
        <v>1.9916735170441902E-2</v>
      </c>
      <c r="O140" s="49">
        <v>2.0050802465238382E-2</v>
      </c>
      <c r="P140" s="49">
        <v>2.0184676211786767E-2</v>
      </c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</row>
    <row r="141" spans="1:33" ht="15.5" customHeight="1">
      <c r="B141" s="56">
        <v>835</v>
      </c>
      <c r="C141" s="56">
        <v>851</v>
      </c>
      <c r="D141" s="56" t="s">
        <v>25</v>
      </c>
      <c r="E141" s="49">
        <v>0.27550000000000002</v>
      </c>
      <c r="F141" s="49">
        <v>0.27700000000000002</v>
      </c>
      <c r="G141" s="49">
        <v>0.27900000000000003</v>
      </c>
      <c r="H141" s="49">
        <v>0.28100000000000003</v>
      </c>
      <c r="I141" s="47"/>
      <c r="J141" s="56">
        <v>835</v>
      </c>
      <c r="K141" s="56">
        <v>851</v>
      </c>
      <c r="L141" s="56" t="s">
        <v>25</v>
      </c>
      <c r="M141" s="49">
        <v>2.048518749783601E-2</v>
      </c>
      <c r="N141" s="49">
        <v>2.0585141981812827E-2</v>
      </c>
      <c r="O141" s="49">
        <v>2.071824734194827E-2</v>
      </c>
      <c r="P141" s="49">
        <v>2.0851162043892257E-2</v>
      </c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</row>
    <row r="142" spans="1:33" ht="15.5" customHeight="1">
      <c r="A142" s="49">
        <v>2.7363033957317626E-2</v>
      </c>
      <c r="B142" s="56">
        <v>823</v>
      </c>
      <c r="C142" s="56">
        <v>834</v>
      </c>
      <c r="D142" s="56" t="s">
        <v>26</v>
      </c>
      <c r="E142" s="49">
        <v>0.28350000000000003</v>
      </c>
      <c r="F142" s="49">
        <v>0.28500000000000003</v>
      </c>
      <c r="G142" s="49">
        <v>0.28700000000000003</v>
      </c>
      <c r="H142" s="49">
        <v>0.28900000000000003</v>
      </c>
      <c r="I142" s="47"/>
      <c r="J142" s="56">
        <v>823</v>
      </c>
      <c r="K142" s="56">
        <v>834</v>
      </c>
      <c r="L142" s="56" t="s">
        <v>26</v>
      </c>
      <c r="M142" s="49">
        <v>2.101703817654843E-2</v>
      </c>
      <c r="N142" s="49">
        <v>2.11164217511286E-2</v>
      </c>
      <c r="O142" s="49">
        <v>2.1248767888922382E-2</v>
      </c>
      <c r="P142" s="49">
        <v>2.1380925633558867E-2</v>
      </c>
      <c r="AA142" s="47"/>
      <c r="AB142" s="47"/>
      <c r="AC142" s="47"/>
      <c r="AD142" s="47"/>
      <c r="AE142" s="47"/>
      <c r="AF142" s="47"/>
      <c r="AG142" s="47"/>
    </row>
    <row r="143" spans="1:33" ht="15.5" customHeight="1">
      <c r="A143" s="49">
        <v>4.1564102213647036E-2</v>
      </c>
      <c r="B143" s="56">
        <v>814</v>
      </c>
      <c r="C143" s="56">
        <v>822</v>
      </c>
      <c r="D143" s="56" t="s">
        <v>27</v>
      </c>
      <c r="E143" s="49">
        <v>0.28650000000000003</v>
      </c>
      <c r="F143" s="49">
        <v>0.28800000000000003</v>
      </c>
      <c r="G143" s="49">
        <v>0.29000000000000004</v>
      </c>
      <c r="H143" s="49">
        <v>0.29200000000000004</v>
      </c>
      <c r="I143" s="47"/>
      <c r="J143" s="56">
        <v>814</v>
      </c>
      <c r="K143" s="56">
        <v>822</v>
      </c>
      <c r="L143" s="56" t="s">
        <v>27</v>
      </c>
      <c r="M143" s="49">
        <v>2.1215699038257929E-2</v>
      </c>
      <c r="N143" s="49">
        <v>2.1314870275334519E-2</v>
      </c>
      <c r="O143" s="49">
        <v>2.1446934033498621E-2</v>
      </c>
      <c r="P143" s="49">
        <v>2.1578810237347978E-2</v>
      </c>
      <c r="AA143" s="47"/>
      <c r="AB143" s="47"/>
      <c r="AC143" s="47"/>
      <c r="AD143" s="47"/>
      <c r="AE143" s="47"/>
      <c r="AF143" s="47"/>
      <c r="AG143" s="47"/>
    </row>
    <row r="144" spans="1:33" ht="15.5" customHeight="1">
      <c r="A144" s="49">
        <v>4.6154515108728526E-2</v>
      </c>
      <c r="B144" s="56">
        <v>806</v>
      </c>
      <c r="C144" s="56">
        <v>813</v>
      </c>
      <c r="D144" s="56" t="s">
        <v>28</v>
      </c>
      <c r="E144" s="49">
        <v>0.28750000000000003</v>
      </c>
      <c r="F144" s="49">
        <v>0.28900000000000003</v>
      </c>
      <c r="G144" s="49">
        <v>0.29100000000000004</v>
      </c>
      <c r="H144" s="49">
        <v>0.29300000000000004</v>
      </c>
      <c r="I144" s="47"/>
      <c r="J144" s="56">
        <v>806</v>
      </c>
      <c r="K144" s="56">
        <v>813</v>
      </c>
      <c r="L144" s="56" t="s">
        <v>28</v>
      </c>
      <c r="M144" s="49">
        <v>2.1281824965027063E-2</v>
      </c>
      <c r="N144" s="49">
        <v>2.1380925633558867E-2</v>
      </c>
      <c r="O144" s="49">
        <v>2.1512895544899102E-2</v>
      </c>
      <c r="P144" s="49">
        <v>2.1644678180276156E-2</v>
      </c>
      <c r="AA144" s="47"/>
      <c r="AB144" s="47"/>
      <c r="AC144" s="47"/>
      <c r="AD144" s="47"/>
      <c r="AE144" s="47"/>
      <c r="AF144" s="47"/>
      <c r="AG144" s="47"/>
    </row>
    <row r="145" spans="1:33" ht="15.5" customHeight="1">
      <c r="A145" s="49">
        <v>5.2748017267118322E-2</v>
      </c>
      <c r="B145" s="56">
        <v>798</v>
      </c>
      <c r="C145" s="56">
        <v>805</v>
      </c>
      <c r="D145" s="56" t="s">
        <v>29</v>
      </c>
      <c r="E145" s="49">
        <v>0.29250000000000004</v>
      </c>
      <c r="F145" s="49">
        <v>0.29400000000000004</v>
      </c>
      <c r="G145" s="49">
        <v>0.29600000000000004</v>
      </c>
      <c r="H145" s="49">
        <v>0.29800000000000004</v>
      </c>
      <c r="I145" s="47"/>
      <c r="J145" s="56">
        <v>798</v>
      </c>
      <c r="K145" s="56">
        <v>805</v>
      </c>
      <c r="L145" s="56" t="s">
        <v>29</v>
      </c>
      <c r="M145" s="49">
        <v>2.1611750048168954E-2</v>
      </c>
      <c r="N145" s="49">
        <v>2.1710499442957776E-2</v>
      </c>
      <c r="O145" s="49">
        <v>2.1842002203898092E-2</v>
      </c>
      <c r="P145" s="49">
        <v>2.1973319071248998E-2</v>
      </c>
      <c r="AA145" s="47"/>
      <c r="AB145" s="47"/>
      <c r="AC145" s="47"/>
      <c r="AD145" s="47"/>
      <c r="AE145" s="47"/>
      <c r="AF145" s="47"/>
      <c r="AG145" s="47"/>
    </row>
    <row r="146" spans="1:33" ht="15.5" customHeight="1">
      <c r="A146" s="49">
        <v>5.739798770105542E-2</v>
      </c>
      <c r="B146" s="56">
        <v>790</v>
      </c>
      <c r="C146" s="56">
        <v>797</v>
      </c>
      <c r="D146" s="56" t="s">
        <v>30</v>
      </c>
      <c r="E146" s="49">
        <v>0.29450000000000004</v>
      </c>
      <c r="F146" s="49">
        <v>0.29600000000000004</v>
      </c>
      <c r="G146" s="49">
        <v>0.29800000000000004</v>
      </c>
      <c r="H146" s="49">
        <v>0.30000000000000004</v>
      </c>
      <c r="I146" s="47"/>
      <c r="J146" s="56">
        <v>790</v>
      </c>
      <c r="K146" s="56">
        <v>797</v>
      </c>
      <c r="L146" s="56" t="s">
        <v>30</v>
      </c>
      <c r="M146" s="49">
        <v>2.1743392590811705E-2</v>
      </c>
      <c r="N146" s="49">
        <v>2.1842002203898092E-2</v>
      </c>
      <c r="O146" s="49">
        <v>2.1973319071248998E-2</v>
      </c>
      <c r="P146" s="49">
        <v>2.2104450593615876E-2</v>
      </c>
      <c r="AA146" s="47"/>
      <c r="AB146" s="47"/>
      <c r="AC146" s="47"/>
      <c r="AD146" s="47"/>
      <c r="AE146" s="47"/>
      <c r="AF146" s="47"/>
      <c r="AG146" s="47"/>
    </row>
    <row r="147" spans="1:33" ht="15.5" customHeight="1">
      <c r="A147" s="49">
        <v>5.8492509059348122E-2</v>
      </c>
      <c r="B147" s="56">
        <v>784</v>
      </c>
      <c r="C147" s="56">
        <v>789</v>
      </c>
      <c r="D147" s="56" t="s">
        <v>31</v>
      </c>
      <c r="E147" s="49">
        <v>0.30251998092029958</v>
      </c>
      <c r="F147" s="49">
        <v>0.30401998092029958</v>
      </c>
      <c r="G147" s="49">
        <v>0.30601998092029958</v>
      </c>
      <c r="H147" s="49">
        <v>0.30801998092029959</v>
      </c>
      <c r="I147" s="47"/>
      <c r="J147" s="56">
        <v>784</v>
      </c>
      <c r="K147" s="56">
        <v>789</v>
      </c>
      <c r="L147" s="56" t="s">
        <v>31</v>
      </c>
      <c r="M147" s="49">
        <v>2.2269412014481738E-2</v>
      </c>
      <c r="N147" s="49">
        <v>2.2367465235002104E-2</v>
      </c>
      <c r="O147" s="49">
        <v>2.2498042156859022E-2</v>
      </c>
      <c r="P147" s="49">
        <v>2.262843590907182E-2</v>
      </c>
      <c r="AA147" s="47"/>
      <c r="AB147" s="47"/>
      <c r="AC147" s="47"/>
      <c r="AD147" s="47"/>
      <c r="AE147" s="47"/>
      <c r="AF147" s="47"/>
      <c r="AG147" s="47"/>
    </row>
    <row r="148" spans="1:33" ht="15.5" customHeight="1">
      <c r="A148" s="49">
        <v>6.1019565724818314E-2</v>
      </c>
      <c r="B148" s="56">
        <v>779</v>
      </c>
      <c r="C148" s="56">
        <v>783</v>
      </c>
      <c r="D148" s="56" t="s">
        <v>32</v>
      </c>
      <c r="E148" s="49">
        <v>0.30449999999999994</v>
      </c>
      <c r="F148" s="49">
        <v>0.30599999999999994</v>
      </c>
      <c r="G148" s="49">
        <v>0.30799999999999994</v>
      </c>
      <c r="H148" s="49">
        <v>0.30999999999999994</v>
      </c>
      <c r="I148" s="47"/>
      <c r="J148" s="56">
        <v>779</v>
      </c>
      <c r="K148" s="56">
        <v>783</v>
      </c>
      <c r="L148" s="56" t="s">
        <v>32</v>
      </c>
      <c r="M148" s="49">
        <v>2.2398821676248071E-2</v>
      </c>
      <c r="N148" s="49">
        <v>2.2496738540053407E-2</v>
      </c>
      <c r="O148" s="49">
        <v>2.2627134119558301E-2</v>
      </c>
      <c r="P148" s="49">
        <v>2.2757347060500255E-2</v>
      </c>
      <c r="AA148" s="47"/>
      <c r="AB148" s="47"/>
      <c r="AC148" s="47"/>
      <c r="AD148" s="47"/>
      <c r="AE148" s="47"/>
      <c r="AF148" s="47"/>
      <c r="AG148" s="47"/>
    </row>
    <row r="149" spans="1:33" ht="15.5" customHeight="1">
      <c r="A149" s="49">
        <v>6.2114087083111016E-2</v>
      </c>
      <c r="B149" s="56">
        <v>769</v>
      </c>
      <c r="C149" s="56">
        <v>778</v>
      </c>
      <c r="D149" s="56" t="s">
        <v>33</v>
      </c>
      <c r="E149" s="49">
        <v>0.30749999999999994</v>
      </c>
      <c r="F149" s="49">
        <v>0.30899999999999994</v>
      </c>
      <c r="G149" s="49">
        <v>0.31099999999999994</v>
      </c>
      <c r="H149" s="49">
        <v>0.31299999999999994</v>
      </c>
      <c r="I149" s="47"/>
      <c r="J149" s="56">
        <v>769</v>
      </c>
      <c r="K149" s="56">
        <v>778</v>
      </c>
      <c r="L149" s="56" t="s">
        <v>33</v>
      </c>
      <c r="M149" s="49">
        <v>2.2594552367961596E-2</v>
      </c>
      <c r="N149" s="49">
        <v>2.2692263386414835E-2</v>
      </c>
      <c r="O149" s="49">
        <v>2.2822385208498552E-2</v>
      </c>
      <c r="P149" s="49">
        <v>2.295232519222612E-2</v>
      </c>
      <c r="AA149" s="47"/>
      <c r="AB149" s="47"/>
      <c r="AC149" s="47"/>
      <c r="AD149" s="47"/>
      <c r="AE149" s="47"/>
      <c r="AF149" s="47"/>
      <c r="AG149" s="47"/>
    </row>
    <row r="150" spans="1:33" ht="15.5" customHeight="1">
      <c r="A150" s="49">
        <v>6.9273503689411722E-2</v>
      </c>
      <c r="B150" s="56">
        <v>761</v>
      </c>
      <c r="C150" s="56">
        <v>768</v>
      </c>
      <c r="D150" s="56" t="s">
        <v>34</v>
      </c>
      <c r="E150" s="49">
        <v>0.31249999999999994</v>
      </c>
      <c r="F150" s="49">
        <v>0.31399999999999995</v>
      </c>
      <c r="G150" s="49">
        <v>0.31599999999999995</v>
      </c>
      <c r="H150" s="49">
        <v>0.31799999999999995</v>
      </c>
      <c r="I150" s="47"/>
      <c r="J150" s="56">
        <v>761</v>
      </c>
      <c r="K150" s="56">
        <v>768</v>
      </c>
      <c r="L150" s="56" t="s">
        <v>34</v>
      </c>
      <c r="M150" s="49">
        <v>2.2919857214587447E-2</v>
      </c>
      <c r="N150" s="49">
        <v>2.3017227160583298E-2</v>
      </c>
      <c r="O150" s="49">
        <v>2.3146895380749877E-2</v>
      </c>
      <c r="P150" s="49">
        <v>2.3276383084433583E-2</v>
      </c>
      <c r="AA150" s="47"/>
      <c r="AB150" s="47"/>
      <c r="AC150" s="47"/>
      <c r="AD150" s="47"/>
      <c r="AE150" s="47"/>
      <c r="AF150" s="47"/>
      <c r="AG150" s="47"/>
    </row>
    <row r="151" spans="1:33" ht="15.5" customHeight="1">
      <c r="A151" s="49">
        <v>7.0161625531583657E-2</v>
      </c>
      <c r="B151" s="56">
        <v>751</v>
      </c>
      <c r="C151" s="56">
        <v>760</v>
      </c>
      <c r="D151" s="56" t="s">
        <v>35</v>
      </c>
      <c r="E151" s="49">
        <v>0.32049999999999995</v>
      </c>
      <c r="F151" s="49">
        <v>0.32199999999999995</v>
      </c>
      <c r="G151" s="49">
        <v>0.32399999999999995</v>
      </c>
      <c r="H151" s="49">
        <v>0.32599999999999996</v>
      </c>
      <c r="I151" s="47"/>
      <c r="J151" s="56">
        <v>751</v>
      </c>
      <c r="K151" s="56">
        <v>760</v>
      </c>
      <c r="L151" s="56" t="s">
        <v>35</v>
      </c>
      <c r="M151" s="49">
        <v>2.3437989661796443E-2</v>
      </c>
      <c r="N151" s="49">
        <v>2.353481903866661E-2</v>
      </c>
      <c r="O151" s="49">
        <v>2.3663768331595003E-2</v>
      </c>
      <c r="P151" s="49">
        <v>2.3792539192825535E-2</v>
      </c>
      <c r="AA151" s="47"/>
      <c r="AB151" s="47"/>
      <c r="AC151" s="47"/>
      <c r="AD151" s="47"/>
      <c r="AE151" s="47"/>
      <c r="AF151" s="47"/>
      <c r="AG151" s="47"/>
    </row>
    <row r="152" spans="1:33" ht="15.5" customHeight="1">
      <c r="A152" s="49">
        <v>7.1981263063141482E-2</v>
      </c>
      <c r="B152" s="56">
        <v>745</v>
      </c>
      <c r="C152" s="56">
        <v>750</v>
      </c>
      <c r="D152" s="56" t="s">
        <v>36</v>
      </c>
      <c r="E152" s="49">
        <v>0.32449999999999996</v>
      </c>
      <c r="F152" s="49">
        <v>0.32599999999999996</v>
      </c>
      <c r="G152" s="49">
        <v>0.32799999999999996</v>
      </c>
      <c r="H152" s="49">
        <v>0.32999999999999996</v>
      </c>
      <c r="I152" s="47"/>
      <c r="J152" s="56">
        <v>745</v>
      </c>
      <c r="K152" s="56">
        <v>750</v>
      </c>
      <c r="L152" s="56" t="s">
        <v>36</v>
      </c>
      <c r="M152" s="49">
        <v>2.3695977754699893E-2</v>
      </c>
      <c r="N152" s="49">
        <v>2.3792539192825535E-2</v>
      </c>
      <c r="O152" s="49">
        <v>2.3921132137830536E-2</v>
      </c>
      <c r="P152" s="49">
        <v>2.4049547679819261E-2</v>
      </c>
      <c r="AA152" s="47"/>
      <c r="AB152" s="47"/>
      <c r="AC152" s="47"/>
      <c r="AD152" s="47"/>
      <c r="AE152" s="47"/>
      <c r="AF152" s="47"/>
      <c r="AG152" s="47"/>
    </row>
    <row r="153" spans="1:33" ht="15.5" customHeight="1">
      <c r="A153" s="49">
        <v>7.3075784421434198E-2</v>
      </c>
      <c r="B153" s="56">
        <v>739</v>
      </c>
      <c r="C153" s="56">
        <v>744</v>
      </c>
      <c r="D153" s="56" t="s">
        <v>37</v>
      </c>
      <c r="E153" s="49">
        <v>0.33749999999999997</v>
      </c>
      <c r="F153" s="49">
        <v>0.33899999999999997</v>
      </c>
      <c r="G153" s="49">
        <v>0.34099999999999997</v>
      </c>
      <c r="H153" s="49">
        <v>0.34299999999999997</v>
      </c>
      <c r="I153" s="47"/>
      <c r="J153" s="56">
        <v>739</v>
      </c>
      <c r="K153" s="56">
        <v>744</v>
      </c>
      <c r="L153" s="56" t="s">
        <v>37</v>
      </c>
      <c r="M153" s="49">
        <v>2.4529534662723007E-2</v>
      </c>
      <c r="N153" s="49">
        <v>2.4625235904251808E-2</v>
      </c>
      <c r="O153" s="49">
        <v>2.4752684803412972E-2</v>
      </c>
      <c r="P153" s="49">
        <v>2.4879959581176836E-2</v>
      </c>
      <c r="AA153" s="47"/>
      <c r="AB153" s="47"/>
      <c r="AC153" s="47"/>
      <c r="AD153" s="47"/>
      <c r="AE153" s="47"/>
      <c r="AF153" s="47"/>
      <c r="AG153" s="47"/>
    </row>
    <row r="154" spans="1:33" ht="15.5" customHeight="1">
      <c r="A154" s="49">
        <v>8.2089101871952883E-2</v>
      </c>
      <c r="B154" s="56">
        <v>735</v>
      </c>
      <c r="C154" s="56">
        <v>738</v>
      </c>
      <c r="D154" s="56" t="s">
        <v>38</v>
      </c>
      <c r="E154" s="49">
        <v>0.34749999999999998</v>
      </c>
      <c r="F154" s="49">
        <v>0.34899999999999998</v>
      </c>
      <c r="G154" s="49">
        <v>0.35099999999999998</v>
      </c>
      <c r="H154" s="49">
        <v>0.35299999999999998</v>
      </c>
      <c r="I154" s="47"/>
      <c r="J154" s="56">
        <v>735</v>
      </c>
      <c r="K154" s="56">
        <v>738</v>
      </c>
      <c r="L154" s="56" t="s">
        <v>38</v>
      </c>
      <c r="M154" s="49">
        <v>2.5165693768832043E-2</v>
      </c>
      <c r="N154" s="49">
        <v>2.5260744141905267E-2</v>
      </c>
      <c r="O154" s="49">
        <v>2.5387327379188029E-2</v>
      </c>
      <c r="P154" s="49">
        <v>2.5513738956957743E-2</v>
      </c>
      <c r="AA154" s="47"/>
      <c r="AB154" s="47"/>
      <c r="AC154" s="47"/>
      <c r="AD154" s="47"/>
      <c r="AE154" s="47"/>
      <c r="AF154" s="47"/>
      <c r="AG154" s="47"/>
    </row>
    <row r="155" spans="1:33" ht="15.5" customHeight="1">
      <c r="A155" s="49">
        <v>0.16939021021196629</v>
      </c>
      <c r="B155" s="56">
        <v>722</v>
      </c>
      <c r="C155" s="56">
        <v>734</v>
      </c>
      <c r="D155" s="56" t="s">
        <v>39</v>
      </c>
      <c r="E155" s="49">
        <v>0.36749999999999999</v>
      </c>
      <c r="F155" s="49">
        <v>0.36899999999999999</v>
      </c>
      <c r="G155" s="49">
        <v>0.371</v>
      </c>
      <c r="H155" s="49">
        <v>0.373</v>
      </c>
      <c r="I155" s="47"/>
      <c r="J155" s="56">
        <v>722</v>
      </c>
      <c r="K155" s="56">
        <v>734</v>
      </c>
      <c r="L155" s="56" t="s">
        <v>39</v>
      </c>
      <c r="M155" s="49">
        <v>2.6425133720261451E-2</v>
      </c>
      <c r="N155" s="49">
        <v>2.6518909722802464E-2</v>
      </c>
      <c r="O155" s="49">
        <v>2.6643797987389695E-2</v>
      </c>
      <c r="P155" s="49">
        <v>2.676851935998692E-2</v>
      </c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</row>
    <row r="156" spans="1:33" ht="15.5" customHeight="1">
      <c r="A156" s="49">
        <v>0.1743902102119663</v>
      </c>
      <c r="B156" s="56">
        <v>705</v>
      </c>
      <c r="C156" s="56">
        <v>721</v>
      </c>
      <c r="D156" s="56" t="s">
        <v>40</v>
      </c>
      <c r="E156" s="49">
        <v>0.39750000000000002</v>
      </c>
      <c r="F156" s="49">
        <v>0.39900000000000002</v>
      </c>
      <c r="G156" s="49">
        <v>0.40100000000000002</v>
      </c>
      <c r="H156" s="49">
        <v>0.40300000000000002</v>
      </c>
      <c r="I156" s="47"/>
      <c r="J156" s="56">
        <v>705</v>
      </c>
      <c r="K156" s="56">
        <v>721</v>
      </c>
      <c r="L156" s="56" t="s">
        <v>40</v>
      </c>
      <c r="M156" s="49">
        <v>2.8282989231822375E-2</v>
      </c>
      <c r="N156" s="49">
        <v>2.8374919238274288E-2</v>
      </c>
      <c r="O156" s="49">
        <v>2.8497352132247356E-2</v>
      </c>
      <c r="P156" s="49">
        <v>2.8619624916571995E-2</v>
      </c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</row>
    <row r="157" spans="1:33" ht="15.5" customHeight="1">
      <c r="B157" s="56">
        <v>691</v>
      </c>
      <c r="C157" s="56">
        <v>704</v>
      </c>
      <c r="D157" s="56" t="s">
        <v>41</v>
      </c>
      <c r="E157" s="49">
        <v>0.40750000000000003</v>
      </c>
      <c r="F157" s="49">
        <v>0.40900000000000003</v>
      </c>
      <c r="G157" s="49">
        <v>0.41100000000000003</v>
      </c>
      <c r="H157" s="49">
        <v>0.41300000000000003</v>
      </c>
      <c r="I157" s="47"/>
      <c r="J157" s="56">
        <v>691</v>
      </c>
      <c r="K157" s="56">
        <v>704</v>
      </c>
      <c r="L157" s="56" t="s">
        <v>41</v>
      </c>
      <c r="M157" s="49">
        <v>2.8894155541882904E-2</v>
      </c>
      <c r="N157" s="49">
        <v>2.8985486974322461E-2</v>
      </c>
      <c r="O157" s="49">
        <v>2.9107123673691282E-2</v>
      </c>
      <c r="P157" s="49">
        <v>2.9228602431236483E-2</v>
      </c>
      <c r="AA157" s="47"/>
      <c r="AB157" s="47"/>
      <c r="AC157" s="47"/>
      <c r="AD157" s="47"/>
      <c r="AE157" s="47"/>
      <c r="AF157" s="47"/>
      <c r="AG157" s="47"/>
    </row>
    <row r="158" spans="1:33" ht="15.5" customHeight="1">
      <c r="B158" s="56">
        <v>604</v>
      </c>
      <c r="C158" s="56">
        <v>690</v>
      </c>
      <c r="D158" s="56" t="s">
        <v>42</v>
      </c>
      <c r="E158" s="49">
        <v>0.42750000000000005</v>
      </c>
      <c r="F158" s="49">
        <v>0.42900000000000005</v>
      </c>
      <c r="G158" s="49">
        <v>0.43100000000000005</v>
      </c>
      <c r="H158" s="49">
        <v>0.43300000000000005</v>
      </c>
      <c r="J158" s="56">
        <v>604</v>
      </c>
      <c r="K158" s="56">
        <v>690</v>
      </c>
      <c r="L158" s="56" t="s">
        <v>42</v>
      </c>
      <c r="M158" s="49">
        <v>3.0104639208113682E-2</v>
      </c>
      <c r="N158" s="49">
        <v>3.0194797602340451E-2</v>
      </c>
      <c r="O158" s="49">
        <v>3.0314873942963283E-2</v>
      </c>
      <c r="P158" s="49">
        <v>3.0434796545567133E-2</v>
      </c>
      <c r="AA158" s="47"/>
      <c r="AB158" s="47"/>
      <c r="AC158" s="47"/>
      <c r="AD158" s="47"/>
      <c r="AE158" s="47"/>
      <c r="AF158" s="47"/>
      <c r="AG158" s="47"/>
    </row>
    <row r="159" spans="1:33" ht="15.5" customHeight="1">
      <c r="B159" s="47"/>
      <c r="C159" s="47"/>
      <c r="D159" s="47"/>
      <c r="E159" s="47"/>
      <c r="F159" s="47"/>
      <c r="G159" s="47"/>
      <c r="H159" s="47"/>
      <c r="AA159" s="47"/>
      <c r="AB159" s="47"/>
      <c r="AC159" s="47"/>
      <c r="AD159" s="47"/>
      <c r="AE159" s="47"/>
      <c r="AF159" s="47"/>
      <c r="AG159" s="47"/>
    </row>
    <row r="160" spans="1:33" ht="15.5" customHeight="1">
      <c r="B160" s="47"/>
      <c r="C160" s="47"/>
      <c r="D160" s="47"/>
      <c r="E160" s="47"/>
      <c r="F160" s="47"/>
      <c r="G160" s="47"/>
      <c r="H160" s="47"/>
      <c r="AA160" s="47"/>
      <c r="AB160" s="47"/>
      <c r="AC160" s="47"/>
      <c r="AD160" s="47"/>
      <c r="AE160" s="47"/>
      <c r="AF160" s="47"/>
      <c r="AG160" s="47"/>
    </row>
    <row r="161" spans="2:33" ht="15.5" customHeight="1">
      <c r="B161" s="47"/>
      <c r="C161" s="47"/>
      <c r="D161" s="47"/>
      <c r="E161" s="47"/>
      <c r="F161" s="47"/>
      <c r="G161" s="47"/>
      <c r="H161" s="47"/>
      <c r="AA161" s="47"/>
      <c r="AB161" s="47"/>
      <c r="AC161" s="47"/>
      <c r="AD161" s="47"/>
      <c r="AE161" s="47"/>
      <c r="AF161" s="47"/>
      <c r="AG161" s="47"/>
    </row>
    <row r="162" spans="2:33" ht="15.5" customHeight="1">
      <c r="B162" s="51" t="s">
        <v>47</v>
      </c>
      <c r="AA162" s="47"/>
      <c r="AB162" s="47"/>
      <c r="AC162" s="47"/>
      <c r="AD162" s="47"/>
      <c r="AE162" s="47"/>
      <c r="AF162" s="47"/>
      <c r="AG162" s="47"/>
    </row>
    <row r="163" spans="2:33" ht="15.5" customHeight="1">
      <c r="B163" s="53" t="s">
        <v>60</v>
      </c>
      <c r="AA163" s="47"/>
      <c r="AB163" s="47"/>
      <c r="AC163" s="47"/>
      <c r="AD163" s="47"/>
      <c r="AE163" s="47"/>
      <c r="AF163" s="47"/>
      <c r="AG163" s="47"/>
    </row>
    <row r="164" spans="2:33" ht="15.5" customHeight="1">
      <c r="B164" s="47"/>
      <c r="C164" s="54"/>
      <c r="D164" s="54"/>
      <c r="E164" s="54"/>
      <c r="F164" s="54"/>
      <c r="G164" s="54"/>
      <c r="H164" s="54"/>
      <c r="I164" s="54"/>
      <c r="AA164" s="47"/>
      <c r="AB164" s="47"/>
      <c r="AC164" s="47"/>
      <c r="AD164" s="47"/>
      <c r="AE164" s="47"/>
      <c r="AF164" s="47"/>
      <c r="AG164" s="47"/>
    </row>
    <row r="165" spans="2:33" ht="15.5" customHeight="1">
      <c r="C165" s="55"/>
      <c r="D165" s="55"/>
      <c r="E165" s="55"/>
      <c r="F165" s="55"/>
      <c r="G165" s="55"/>
      <c r="H165" s="55"/>
      <c r="AG165" s="47"/>
    </row>
    <row r="166" spans="2:33" ht="15.5" customHeight="1">
      <c r="B166" s="56" t="s">
        <v>20</v>
      </c>
      <c r="C166" s="56" t="s">
        <v>21</v>
      </c>
      <c r="D166" s="56" t="s">
        <v>22</v>
      </c>
      <c r="E166" s="56" t="s">
        <v>1</v>
      </c>
      <c r="F166" s="56" t="s">
        <v>2</v>
      </c>
      <c r="G166" s="56" t="s">
        <v>3</v>
      </c>
      <c r="H166" s="56" t="s">
        <v>23</v>
      </c>
      <c r="J166" s="56" t="s">
        <v>20</v>
      </c>
      <c r="K166" s="56" t="s">
        <v>21</v>
      </c>
      <c r="L166" s="56" t="s">
        <v>22</v>
      </c>
      <c r="M166" s="56" t="s">
        <v>1</v>
      </c>
      <c r="N166" s="56" t="s">
        <v>2</v>
      </c>
      <c r="O166" s="56" t="s">
        <v>3</v>
      </c>
      <c r="P166" s="56" t="s">
        <v>23</v>
      </c>
      <c r="AG166" s="47"/>
    </row>
    <row r="167" spans="2:33" ht="15.5" customHeight="1">
      <c r="B167" s="56">
        <v>867</v>
      </c>
      <c r="C167" s="56">
        <v>950</v>
      </c>
      <c r="D167" s="56" t="s">
        <v>7</v>
      </c>
      <c r="E167" s="49">
        <v>0.23499999999999999</v>
      </c>
      <c r="F167" s="49">
        <v>0.23799999999999999</v>
      </c>
      <c r="G167" s="49">
        <v>0.24099999999999999</v>
      </c>
      <c r="H167" s="49">
        <v>0.24299999999999999</v>
      </c>
      <c r="J167" s="56">
        <v>867</v>
      </c>
      <c r="K167" s="56">
        <v>950</v>
      </c>
      <c r="L167" s="56" t="s">
        <v>7</v>
      </c>
      <c r="M167" s="49">
        <v>1.7744849287870457E-2</v>
      </c>
      <c r="N167" s="49">
        <v>1.7950641491917496E-2</v>
      </c>
      <c r="O167" s="49">
        <v>1.8155977071346863E-2</v>
      </c>
      <c r="P167" s="49">
        <v>1.8292614821540987E-2</v>
      </c>
      <c r="AG167" s="47"/>
    </row>
    <row r="168" spans="2:33" ht="15.5" customHeight="1">
      <c r="B168" s="56">
        <v>852</v>
      </c>
      <c r="C168" s="56">
        <v>866</v>
      </c>
      <c r="D168" s="56" t="s">
        <v>24</v>
      </c>
      <c r="E168" s="49">
        <v>0.24099999999999999</v>
      </c>
      <c r="F168" s="49">
        <v>0.24399999999999999</v>
      </c>
      <c r="G168" s="49">
        <v>0.247</v>
      </c>
      <c r="H168" s="49">
        <v>0.249</v>
      </c>
      <c r="J168" s="56">
        <v>852</v>
      </c>
      <c r="K168" s="56">
        <v>866</v>
      </c>
      <c r="L168" s="56" t="s">
        <v>24</v>
      </c>
      <c r="M168" s="49">
        <v>1.8155977071346863E-2</v>
      </c>
      <c r="N168" s="49">
        <v>1.8360858139526481E-2</v>
      </c>
      <c r="O168" s="49">
        <v>1.8565286794975933E-2</v>
      </c>
      <c r="P168" s="49">
        <v>1.8701322254513375E-2</v>
      </c>
      <c r="AG168" s="47"/>
    </row>
    <row r="169" spans="2:33" ht="15.5" customHeight="1">
      <c r="B169" s="56">
        <v>835</v>
      </c>
      <c r="C169" s="56">
        <v>851</v>
      </c>
      <c r="D169" s="56" t="s">
        <v>25</v>
      </c>
      <c r="E169" s="49">
        <v>0.245</v>
      </c>
      <c r="F169" s="49">
        <v>0.248</v>
      </c>
      <c r="G169" s="49">
        <v>0.251</v>
      </c>
      <c r="H169" s="49">
        <v>0.253</v>
      </c>
      <c r="J169" s="56">
        <v>835</v>
      </c>
      <c r="K169" s="56">
        <v>851</v>
      </c>
      <c r="L169" s="56" t="s">
        <v>25</v>
      </c>
      <c r="M169" s="49">
        <v>1.8429051189551959E-2</v>
      </c>
      <c r="N169" s="49">
        <v>1.8633329504549545E-2</v>
      </c>
      <c r="O169" s="49">
        <v>1.8837158181986391E-2</v>
      </c>
      <c r="P169" s="49">
        <v>1.8972795188356484E-2</v>
      </c>
      <c r="AG169" s="47"/>
    </row>
    <row r="170" spans="2:33" ht="15.5" customHeight="1">
      <c r="B170" s="56">
        <v>823</v>
      </c>
      <c r="C170" s="56">
        <v>834</v>
      </c>
      <c r="D170" s="56" t="s">
        <v>26</v>
      </c>
      <c r="E170" s="49">
        <v>0.25</v>
      </c>
      <c r="F170" s="49">
        <v>0.253</v>
      </c>
      <c r="G170" s="49">
        <v>0.25600000000000001</v>
      </c>
      <c r="H170" s="49">
        <v>0.25800000000000001</v>
      </c>
      <c r="J170" s="56">
        <v>823</v>
      </c>
      <c r="K170" s="56">
        <v>834</v>
      </c>
      <c r="L170" s="56" t="s">
        <v>26</v>
      </c>
      <c r="M170" s="49">
        <v>1.8769265121506118E-2</v>
      </c>
      <c r="N170" s="49">
        <v>1.8972795188356484E-2</v>
      </c>
      <c r="O170" s="49">
        <v>1.9175879050333355E-2</v>
      </c>
      <c r="P170" s="49">
        <v>1.9311021408296769E-2</v>
      </c>
      <c r="AG170" s="47"/>
    </row>
    <row r="171" spans="2:33" ht="15.5" customHeight="1">
      <c r="B171" s="56">
        <v>814</v>
      </c>
      <c r="C171" s="56">
        <v>822</v>
      </c>
      <c r="D171" s="56" t="s">
        <v>27</v>
      </c>
      <c r="E171" s="49">
        <v>0.252</v>
      </c>
      <c r="F171" s="49">
        <v>0.255</v>
      </c>
      <c r="G171" s="49">
        <v>0.25800000000000001</v>
      </c>
      <c r="H171" s="49">
        <v>0.26</v>
      </c>
      <c r="J171" s="56">
        <v>814</v>
      </c>
      <c r="K171" s="56">
        <v>822</v>
      </c>
      <c r="L171" s="56" t="s">
        <v>27</v>
      </c>
      <c r="M171" s="49">
        <v>1.8905001512235398E-2</v>
      </c>
      <c r="N171" s="49">
        <v>1.9108233881743875E-2</v>
      </c>
      <c r="O171" s="49">
        <v>1.9311021408296769E-2</v>
      </c>
      <c r="P171" s="49">
        <v>1.9445966961257444E-2</v>
      </c>
      <c r="AG171" s="47"/>
    </row>
    <row r="172" spans="2:33" ht="15.5" customHeight="1">
      <c r="B172" s="56">
        <v>806</v>
      </c>
      <c r="C172" s="56">
        <v>813</v>
      </c>
      <c r="D172" s="56" t="s">
        <v>28</v>
      </c>
      <c r="E172" s="49">
        <v>0.255</v>
      </c>
      <c r="F172" s="49">
        <v>0.25800000000000001</v>
      </c>
      <c r="G172" s="49">
        <v>0.26100000000000001</v>
      </c>
      <c r="H172" s="49">
        <v>0.26300000000000001</v>
      </c>
      <c r="J172" s="56">
        <v>806</v>
      </c>
      <c r="K172" s="56">
        <v>813</v>
      </c>
      <c r="L172" s="56" t="s">
        <v>28</v>
      </c>
      <c r="M172" s="49">
        <v>1.9108233881743875E-2</v>
      </c>
      <c r="N172" s="49">
        <v>1.9311021408296769E-2</v>
      </c>
      <c r="O172" s="49">
        <v>1.9513366122942077E-2</v>
      </c>
      <c r="P172" s="49">
        <v>1.964801758936674E-2</v>
      </c>
      <c r="AG172" s="47"/>
    </row>
    <row r="173" spans="2:33" ht="15.5" customHeight="1">
      <c r="B173" s="56">
        <v>798</v>
      </c>
      <c r="C173" s="56">
        <v>805</v>
      </c>
      <c r="D173" s="56" t="s">
        <v>29</v>
      </c>
      <c r="E173" s="49">
        <v>0.25700000000000001</v>
      </c>
      <c r="F173" s="49">
        <v>0.26</v>
      </c>
      <c r="G173" s="49">
        <v>0.26300000000000001</v>
      </c>
      <c r="H173" s="49">
        <v>0.26500000000000001</v>
      </c>
      <c r="J173" s="56">
        <v>798</v>
      </c>
      <c r="K173" s="56">
        <v>805</v>
      </c>
      <c r="L173" s="56" t="s">
        <v>29</v>
      </c>
      <c r="M173" s="49">
        <v>1.9243474867443267E-2</v>
      </c>
      <c r="N173" s="49">
        <v>1.9445966961257444E-2</v>
      </c>
      <c r="O173" s="49">
        <v>1.964801758936674E-2</v>
      </c>
      <c r="P173" s="49">
        <v>1.9782473741388973E-2</v>
      </c>
      <c r="AG173" s="47"/>
    </row>
    <row r="174" spans="2:33" ht="15.5" customHeight="1">
      <c r="B174" s="56">
        <v>790</v>
      </c>
      <c r="C174" s="56">
        <v>797</v>
      </c>
      <c r="D174" s="56" t="s">
        <v>30</v>
      </c>
      <c r="E174" s="49">
        <v>0.26200000000000001</v>
      </c>
      <c r="F174" s="49">
        <v>0.26500000000000001</v>
      </c>
      <c r="G174" s="49">
        <v>0.26800000000000002</v>
      </c>
      <c r="H174" s="49">
        <v>0.27</v>
      </c>
      <c r="J174" s="56">
        <v>790</v>
      </c>
      <c r="K174" s="56">
        <v>797</v>
      </c>
      <c r="L174" s="56" t="s">
        <v>30</v>
      </c>
      <c r="M174" s="49">
        <v>1.9580716307526114E-2</v>
      </c>
      <c r="N174" s="49">
        <v>1.9782473741388973E-2</v>
      </c>
      <c r="O174" s="49">
        <v>1.9983793047933407E-2</v>
      </c>
      <c r="P174" s="49">
        <v>2.0117763495523189E-2</v>
      </c>
      <c r="AG174" s="47"/>
    </row>
    <row r="175" spans="2:33" ht="15.5" customHeight="1">
      <c r="B175" s="56">
        <v>784</v>
      </c>
      <c r="C175" s="56">
        <v>789</v>
      </c>
      <c r="D175" s="56" t="s">
        <v>31</v>
      </c>
      <c r="E175" s="49">
        <v>0.26900000000000002</v>
      </c>
      <c r="F175" s="49">
        <v>0.27200000000000002</v>
      </c>
      <c r="G175" s="49">
        <v>0.27500000000000002</v>
      </c>
      <c r="H175" s="49">
        <v>0.27700000000000002</v>
      </c>
      <c r="J175" s="56">
        <v>784</v>
      </c>
      <c r="K175" s="56">
        <v>789</v>
      </c>
      <c r="L175" s="56" t="s">
        <v>31</v>
      </c>
      <c r="M175" s="49">
        <v>2.0050802465238382E-2</v>
      </c>
      <c r="N175" s="49">
        <v>2.0251540686860414E-2</v>
      </c>
      <c r="O175" s="49">
        <v>2.0451845390751622E-2</v>
      </c>
      <c r="P175" s="49">
        <v>2.0585141981812827E-2</v>
      </c>
      <c r="AG175" s="47"/>
    </row>
    <row r="176" spans="2:33" ht="15.5" customHeight="1">
      <c r="B176" s="56">
        <v>779</v>
      </c>
      <c r="C176" s="56">
        <v>783</v>
      </c>
      <c r="D176" s="56" t="s">
        <v>32</v>
      </c>
      <c r="E176" s="49">
        <v>0.27200000000000002</v>
      </c>
      <c r="F176" s="49">
        <v>0.27500000000000002</v>
      </c>
      <c r="G176" s="49">
        <v>0.27800000000000002</v>
      </c>
      <c r="H176" s="49">
        <v>0.28000000000000003</v>
      </c>
      <c r="J176" s="56">
        <v>779</v>
      </c>
      <c r="K176" s="56">
        <v>783</v>
      </c>
      <c r="L176" s="56" t="s">
        <v>32</v>
      </c>
      <c r="M176" s="49">
        <v>2.0251540686860414E-2</v>
      </c>
      <c r="N176" s="49">
        <v>2.0451845390751622E-2</v>
      </c>
      <c r="O176" s="49">
        <v>2.0651718529889118E-2</v>
      </c>
      <c r="P176" s="49">
        <v>2.0784728489500193E-2</v>
      </c>
      <c r="AG176" s="47"/>
    </row>
    <row r="177" spans="2:33" ht="15.5" customHeight="1">
      <c r="B177" s="56">
        <v>769</v>
      </c>
      <c r="C177" s="56">
        <v>778</v>
      </c>
      <c r="D177" s="56" t="s">
        <v>33</v>
      </c>
      <c r="E177" s="49">
        <v>0.27700000000000002</v>
      </c>
      <c r="F177" s="49">
        <v>0.28000000000000003</v>
      </c>
      <c r="G177" s="49">
        <v>0.28300000000000003</v>
      </c>
      <c r="H177" s="49">
        <v>0.28500000000000003</v>
      </c>
      <c r="J177" s="56">
        <v>769</v>
      </c>
      <c r="K177" s="56">
        <v>778</v>
      </c>
      <c r="L177" s="56" t="s">
        <v>33</v>
      </c>
      <c r="M177" s="49">
        <v>2.0585141981812827E-2</v>
      </c>
      <c r="N177" s="49">
        <v>2.0784728489500193E-2</v>
      </c>
      <c r="O177" s="49">
        <v>2.0983886657772954E-2</v>
      </c>
      <c r="P177" s="49">
        <v>2.11164217511286E-2</v>
      </c>
      <c r="AG177" s="47"/>
    </row>
    <row r="178" spans="2:33" ht="15.5" customHeight="1">
      <c r="B178" s="56">
        <v>761</v>
      </c>
      <c r="C178" s="56">
        <v>768</v>
      </c>
      <c r="D178" s="56" t="s">
        <v>34</v>
      </c>
      <c r="E178" s="49">
        <v>0.29200000000000004</v>
      </c>
      <c r="F178" s="49">
        <v>0.29500000000000004</v>
      </c>
      <c r="G178" s="49">
        <v>0.29800000000000004</v>
      </c>
      <c r="H178" s="49">
        <v>0.30000000000000004</v>
      </c>
      <c r="J178" s="56">
        <v>761</v>
      </c>
      <c r="K178" s="56">
        <v>768</v>
      </c>
      <c r="L178" s="56" t="s">
        <v>34</v>
      </c>
      <c r="M178" s="49">
        <v>2.1578810237347978E-2</v>
      </c>
      <c r="N178" s="49">
        <v>2.1776274094511106E-2</v>
      </c>
      <c r="O178" s="49">
        <v>2.1973319071248998E-2</v>
      </c>
      <c r="P178" s="49">
        <v>2.2104450593615876E-2</v>
      </c>
      <c r="AG178" s="47"/>
    </row>
    <row r="179" spans="2:33" ht="15.5" customHeight="1">
      <c r="B179" s="56">
        <v>751</v>
      </c>
      <c r="C179" s="56">
        <v>760</v>
      </c>
      <c r="D179" s="56" t="s">
        <v>35</v>
      </c>
      <c r="E179" s="49">
        <v>0.29699999999999999</v>
      </c>
      <c r="F179" s="49">
        <v>0.3</v>
      </c>
      <c r="G179" s="49">
        <v>0.30299999999999999</v>
      </c>
      <c r="H179" s="49">
        <v>0.30499999999999999</v>
      </c>
      <c r="J179" s="56">
        <v>751</v>
      </c>
      <c r="K179" s="56">
        <v>760</v>
      </c>
      <c r="L179" s="56" t="s">
        <v>35</v>
      </c>
      <c r="M179" s="49">
        <v>2.1907683839926584E-2</v>
      </c>
      <c r="N179" s="49">
        <v>2.2104450593615876E-2</v>
      </c>
      <c r="O179" s="49">
        <v>2.2300801549344662E-2</v>
      </c>
      <c r="P179" s="49">
        <v>2.2431472093291882E-2</v>
      </c>
      <c r="AG179" s="47"/>
    </row>
    <row r="180" spans="2:33" ht="15.5" customHeight="1">
      <c r="E180" s="49">
        <v>0.03</v>
      </c>
      <c r="F180" s="49">
        <v>0.03</v>
      </c>
      <c r="G180" s="49">
        <v>0.7</v>
      </c>
      <c r="H180" s="49">
        <v>0.24</v>
      </c>
      <c r="J180" s="56"/>
      <c r="K180" s="56"/>
      <c r="AG180" s="47"/>
    </row>
    <row r="181" spans="2:33" ht="15.5" customHeight="1">
      <c r="J181" s="56"/>
      <c r="K181" s="56"/>
      <c r="AG181" s="47"/>
    </row>
    <row r="182" spans="2:33" ht="15.5" customHeight="1">
      <c r="J182" s="56"/>
      <c r="K182" s="56"/>
      <c r="AG182" s="47"/>
    </row>
    <row r="183" spans="2:33" ht="15.5" customHeight="1">
      <c r="J183" s="56"/>
      <c r="K183" s="56"/>
      <c r="AG183" s="47"/>
    </row>
    <row r="184" spans="2:33">
      <c r="J184" s="56"/>
      <c r="K184" s="56"/>
      <c r="AG184" s="47"/>
    </row>
    <row r="185" spans="2:33">
      <c r="AG185" s="47"/>
    </row>
    <row r="186" spans="2:33">
      <c r="AG186" s="47"/>
    </row>
    <row r="187" spans="2:33">
      <c r="AG187" s="47"/>
    </row>
    <row r="188" spans="2:33">
      <c r="AG188" s="47"/>
    </row>
    <row r="189" spans="2:33">
      <c r="AG189" s="47"/>
    </row>
    <row r="190" spans="2:33">
      <c r="AG190" s="47"/>
    </row>
    <row r="191" spans="2:33">
      <c r="AG191" s="47"/>
    </row>
    <row r="192" spans="2:33">
      <c r="AG192" s="47"/>
    </row>
  </sheetData>
  <sheetProtection algorithmName="SHA-512" hashValue="g5wu69C1nEnhdgMEdkz0DyIwfXaUHPsv7gojejIe54LKYGehnl/DRAX64O7wI/RK9axxcqEFZUDxBnLVu+O4sg==" saltValue="tKbV1U1kSICcWKXjGp64hw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F467-99EC-41C3-BEFA-A8263D95C93D}">
  <dimension ref="A1:T185"/>
  <sheetViews>
    <sheetView showGridLines="0" topLeftCell="AK1" zoomScale="90" zoomScaleNormal="90" workbookViewId="0">
      <selection activeCell="AN14" sqref="AN14"/>
    </sheetView>
  </sheetViews>
  <sheetFormatPr baseColWidth="10" defaultRowHeight="15"/>
  <cols>
    <col min="1" max="1" width="18.83203125" style="2" hidden="1" customWidth="1"/>
    <col min="2" max="2" width="20.6640625" style="2" hidden="1" customWidth="1"/>
    <col min="3" max="5" width="9.33203125" style="2" hidden="1" customWidth="1"/>
    <col min="6" max="6" width="16.33203125" style="2" hidden="1" customWidth="1"/>
    <col min="7" max="7" width="9.33203125" style="2" hidden="1" customWidth="1"/>
    <col min="8" max="8" width="9.33203125" style="3" hidden="1" customWidth="1"/>
    <col min="9" max="10" width="9.33203125" style="2" hidden="1" customWidth="1"/>
    <col min="11" max="17" width="10.83203125" hidden="1" customWidth="1"/>
    <col min="18" max="18" width="0" hidden="1" customWidth="1"/>
    <col min="19" max="19" width="12.6640625" style="7" hidden="1" customWidth="1"/>
    <col min="20" max="20" width="0" style="8" hidden="1" customWidth="1"/>
  </cols>
  <sheetData>
    <row r="1" spans="1:20">
      <c r="A1" s="5" t="s">
        <v>48</v>
      </c>
      <c r="B1" s="5" t="s">
        <v>49</v>
      </c>
      <c r="C1" s="5" t="s">
        <v>20</v>
      </c>
      <c r="D1" s="5" t="s">
        <v>21</v>
      </c>
      <c r="E1" s="5" t="s">
        <v>22</v>
      </c>
      <c r="F1" s="5" t="s">
        <v>51</v>
      </c>
      <c r="G1" s="5" t="s">
        <v>1</v>
      </c>
      <c r="H1" s="5" t="s">
        <v>2</v>
      </c>
      <c r="I1" s="5" t="s">
        <v>3</v>
      </c>
      <c r="J1" s="5" t="s">
        <v>23</v>
      </c>
      <c r="L1" s="6">
        <v>12</v>
      </c>
      <c r="M1" s="5" t="s">
        <v>1</v>
      </c>
      <c r="N1" s="6">
        <v>2</v>
      </c>
      <c r="P1" s="5" t="s">
        <v>52</v>
      </c>
      <c r="Q1" s="5" t="s">
        <v>22</v>
      </c>
      <c r="S1" s="5" t="s">
        <v>58</v>
      </c>
      <c r="T1" s="5" t="s">
        <v>59</v>
      </c>
    </row>
    <row r="2" spans="1:20">
      <c r="A2" s="2" t="s">
        <v>0</v>
      </c>
      <c r="B2" s="2" t="s">
        <v>50</v>
      </c>
      <c r="C2" s="6">
        <v>867</v>
      </c>
      <c r="D2" s="6">
        <v>950</v>
      </c>
      <c r="E2" s="6" t="s">
        <v>7</v>
      </c>
      <c r="F2" s="6" t="str">
        <f>A2&amp;B2&amp;E2</f>
        <v>Mercado naturalAsalariado/Pensionado867-950</v>
      </c>
      <c r="G2" s="2">
        <f>+'Hoja 1'!E9</f>
        <v>0.23899999999999999</v>
      </c>
      <c r="H2" s="2">
        <f>+'Hoja 1'!F9</f>
        <v>0.24199999999999999</v>
      </c>
      <c r="I2" s="2">
        <f>+'Hoja 1'!G9</f>
        <v>0.245</v>
      </c>
      <c r="J2" s="2">
        <f>+'Hoja 1'!H9</f>
        <v>0.247</v>
      </c>
      <c r="L2" s="6">
        <v>25</v>
      </c>
      <c r="M2" s="5" t="s">
        <v>2</v>
      </c>
      <c r="N2" s="6">
        <f>+N1+1</f>
        <v>3</v>
      </c>
      <c r="P2" s="6">
        <v>604</v>
      </c>
      <c r="Q2" s="6" t="str">
        <f>VLOOKUP(P2,$C$2:$E$21,3,0)</f>
        <v>604-690</v>
      </c>
      <c r="S2" s="7" t="s">
        <v>55</v>
      </c>
      <c r="T2" s="8">
        <v>5500</v>
      </c>
    </row>
    <row r="3" spans="1:20">
      <c r="A3" s="2" t="s">
        <v>0</v>
      </c>
      <c r="B3" s="2" t="s">
        <v>50</v>
      </c>
      <c r="C3" s="6">
        <v>852</v>
      </c>
      <c r="D3" s="6">
        <v>866</v>
      </c>
      <c r="E3" s="6" t="s">
        <v>24</v>
      </c>
      <c r="F3" s="6" t="str">
        <f t="shared" ref="F3:F66" si="0">A3&amp;B3&amp;E3</f>
        <v>Mercado naturalAsalariado/Pensionado852-866</v>
      </c>
      <c r="G3" s="2">
        <f>+'Hoja 1'!E10</f>
        <v>0.245</v>
      </c>
      <c r="H3" s="2">
        <f>+'Hoja 1'!F10</f>
        <v>0.248</v>
      </c>
      <c r="I3" s="2">
        <f>+'Hoja 1'!G10</f>
        <v>0.251</v>
      </c>
      <c r="J3" s="2">
        <f>+'Hoja 1'!H10</f>
        <v>0.253</v>
      </c>
      <c r="L3" s="6">
        <v>37</v>
      </c>
      <c r="M3" s="5" t="s">
        <v>3</v>
      </c>
      <c r="N3" s="6">
        <f t="shared" ref="N3:N4" si="1">+N2+1</f>
        <v>4</v>
      </c>
      <c r="P3" s="6">
        <v>691</v>
      </c>
      <c r="Q3" s="6" t="str">
        <f t="shared" ref="Q3:Q21" si="2">VLOOKUP(P3,$C$2:$E$21,3,0)</f>
        <v>691-704</v>
      </c>
      <c r="S3" s="7" t="s">
        <v>54</v>
      </c>
      <c r="T3" s="8">
        <v>10900</v>
      </c>
    </row>
    <row r="4" spans="1:20">
      <c r="A4" s="2" t="s">
        <v>0</v>
      </c>
      <c r="B4" s="2" t="s">
        <v>50</v>
      </c>
      <c r="C4" s="6">
        <v>835</v>
      </c>
      <c r="D4" s="6">
        <v>851</v>
      </c>
      <c r="E4" s="6" t="s">
        <v>25</v>
      </c>
      <c r="F4" s="6" t="str">
        <f t="shared" si="0"/>
        <v>Mercado naturalAsalariado/Pensionado835-851</v>
      </c>
      <c r="G4" s="2">
        <f>+'Hoja 1'!E11</f>
        <v>0.249</v>
      </c>
      <c r="H4" s="2">
        <f>+'Hoja 1'!F11</f>
        <v>0.252</v>
      </c>
      <c r="I4" s="2">
        <f>+'Hoja 1'!G11</f>
        <v>0.255</v>
      </c>
      <c r="J4" s="2">
        <f>+'Hoja 1'!H11</f>
        <v>0.25700000000000001</v>
      </c>
      <c r="L4" s="6">
        <v>61</v>
      </c>
      <c r="M4" s="5" t="s">
        <v>23</v>
      </c>
      <c r="N4" s="6">
        <f t="shared" si="1"/>
        <v>5</v>
      </c>
      <c r="P4" s="6">
        <v>705</v>
      </c>
      <c r="Q4" s="6" t="str">
        <f t="shared" si="2"/>
        <v>705-721</v>
      </c>
      <c r="S4" s="7" t="s">
        <v>56</v>
      </c>
      <c r="T4" s="8">
        <v>16400</v>
      </c>
    </row>
    <row r="5" spans="1:20">
      <c r="A5" s="2" t="s">
        <v>0</v>
      </c>
      <c r="B5" s="2" t="s">
        <v>50</v>
      </c>
      <c r="C5" s="6">
        <v>823</v>
      </c>
      <c r="D5" s="6">
        <v>834</v>
      </c>
      <c r="E5" s="6" t="s">
        <v>26</v>
      </c>
      <c r="F5" s="6" t="str">
        <f t="shared" si="0"/>
        <v>Mercado naturalAsalariado/Pensionado823-834</v>
      </c>
      <c r="G5" s="2">
        <f>+'Hoja 1'!E12</f>
        <v>0.254</v>
      </c>
      <c r="H5" s="2">
        <f>+'Hoja 1'!F12</f>
        <v>0.25700000000000001</v>
      </c>
      <c r="I5" s="2">
        <f>+'Hoja 1'!G12</f>
        <v>0.26</v>
      </c>
      <c r="J5" s="2">
        <f>+'Hoja 1'!H12</f>
        <v>0.26200000000000001</v>
      </c>
      <c r="P5" s="6">
        <v>722</v>
      </c>
      <c r="Q5" s="6" t="str">
        <f t="shared" si="2"/>
        <v>722-734</v>
      </c>
      <c r="S5" s="7" t="s">
        <v>57</v>
      </c>
      <c r="T5" s="8">
        <v>27300</v>
      </c>
    </row>
    <row r="6" spans="1:20">
      <c r="A6" s="2" t="s">
        <v>0</v>
      </c>
      <c r="B6" s="2" t="s">
        <v>50</v>
      </c>
      <c r="C6" s="6">
        <v>814</v>
      </c>
      <c r="D6" s="6">
        <v>822</v>
      </c>
      <c r="E6" s="6" t="s">
        <v>27</v>
      </c>
      <c r="F6" s="6" t="str">
        <f t="shared" si="0"/>
        <v>Mercado naturalAsalariado/Pensionado814-822</v>
      </c>
      <c r="G6" s="2">
        <f>+'Hoja 1'!E13</f>
        <v>0.25600000000000001</v>
      </c>
      <c r="H6" s="2">
        <f>+'Hoja 1'!F13</f>
        <v>0.25900000000000001</v>
      </c>
      <c r="I6" s="2">
        <f>+'Hoja 1'!G13</f>
        <v>0.26200000000000001</v>
      </c>
      <c r="J6" s="2">
        <f>+'Hoja 1'!H13</f>
        <v>0.26400000000000001</v>
      </c>
      <c r="P6" s="6">
        <v>735</v>
      </c>
      <c r="Q6" s="6" t="str">
        <f t="shared" si="2"/>
        <v>735-738</v>
      </c>
    </row>
    <row r="7" spans="1:20">
      <c r="A7" s="2" t="s">
        <v>0</v>
      </c>
      <c r="B7" s="2" t="s">
        <v>50</v>
      </c>
      <c r="C7" s="6">
        <v>806</v>
      </c>
      <c r="D7" s="6">
        <v>813</v>
      </c>
      <c r="E7" s="6" t="s">
        <v>28</v>
      </c>
      <c r="F7" s="6" t="str">
        <f t="shared" si="0"/>
        <v>Mercado naturalAsalariado/Pensionado806-813</v>
      </c>
      <c r="G7" s="2">
        <f>+'Hoja 1'!E14</f>
        <v>0.25900000000000001</v>
      </c>
      <c r="H7" s="2">
        <f>+'Hoja 1'!F14</f>
        <v>0.26200000000000001</v>
      </c>
      <c r="I7" s="2">
        <f>+'Hoja 1'!G14</f>
        <v>0.26500000000000001</v>
      </c>
      <c r="J7" s="2">
        <f>+'Hoja 1'!H14</f>
        <v>0.26700000000000002</v>
      </c>
      <c r="P7" s="6">
        <v>739</v>
      </c>
      <c r="Q7" s="6" t="str">
        <f t="shared" si="2"/>
        <v>739-744</v>
      </c>
    </row>
    <row r="8" spans="1:20">
      <c r="A8" s="2" t="s">
        <v>0</v>
      </c>
      <c r="B8" s="2" t="s">
        <v>50</v>
      </c>
      <c r="C8" s="6">
        <v>798</v>
      </c>
      <c r="D8" s="6">
        <v>805</v>
      </c>
      <c r="E8" s="6" t="s">
        <v>29</v>
      </c>
      <c r="F8" s="6" t="str">
        <f t="shared" si="0"/>
        <v>Mercado naturalAsalariado/Pensionado798-805</v>
      </c>
      <c r="G8" s="2">
        <f>+'Hoja 1'!E15</f>
        <v>0.26100000000000001</v>
      </c>
      <c r="H8" s="2">
        <f>+'Hoja 1'!F15</f>
        <v>0.26400000000000001</v>
      </c>
      <c r="I8" s="2">
        <f>+'Hoja 1'!G15</f>
        <v>0.26700000000000002</v>
      </c>
      <c r="J8" s="2">
        <f>+'Hoja 1'!H15</f>
        <v>0.26900000000000002</v>
      </c>
      <c r="P8" s="6">
        <v>745</v>
      </c>
      <c r="Q8" s="6" t="str">
        <f t="shared" si="2"/>
        <v>745-750</v>
      </c>
    </row>
    <row r="9" spans="1:20">
      <c r="A9" s="2" t="s">
        <v>0</v>
      </c>
      <c r="B9" s="2" t="s">
        <v>50</v>
      </c>
      <c r="C9" s="6">
        <v>790</v>
      </c>
      <c r="D9" s="6">
        <v>797</v>
      </c>
      <c r="E9" s="6" t="s">
        <v>30</v>
      </c>
      <c r="F9" s="6" t="str">
        <f t="shared" si="0"/>
        <v>Mercado naturalAsalariado/Pensionado790-797</v>
      </c>
      <c r="G9" s="2">
        <f>+'Hoja 1'!E16</f>
        <v>0.26600000000000001</v>
      </c>
      <c r="H9" s="2">
        <f>+'Hoja 1'!F16</f>
        <v>0.26900000000000002</v>
      </c>
      <c r="I9" s="2">
        <f>+'Hoja 1'!G16</f>
        <v>0.27200000000000002</v>
      </c>
      <c r="J9" s="2">
        <f>+'Hoja 1'!H16</f>
        <v>0.27400000000000002</v>
      </c>
      <c r="P9" s="6">
        <v>751</v>
      </c>
      <c r="Q9" s="6" t="str">
        <f t="shared" si="2"/>
        <v>751-760</v>
      </c>
    </row>
    <row r="10" spans="1:20">
      <c r="A10" s="2" t="s">
        <v>0</v>
      </c>
      <c r="B10" s="2" t="s">
        <v>50</v>
      </c>
      <c r="C10" s="6">
        <v>784</v>
      </c>
      <c r="D10" s="6">
        <v>789</v>
      </c>
      <c r="E10" s="6" t="s">
        <v>31</v>
      </c>
      <c r="F10" s="6" t="str">
        <f t="shared" si="0"/>
        <v>Mercado naturalAsalariado/Pensionado784-789</v>
      </c>
      <c r="G10" s="2">
        <f>+'Hoja 1'!E17</f>
        <v>0.27300000000000002</v>
      </c>
      <c r="H10" s="2">
        <f>+'Hoja 1'!F17</f>
        <v>0.27600000000000002</v>
      </c>
      <c r="I10" s="2">
        <f>+'Hoja 1'!G17</f>
        <v>0.27900000000000003</v>
      </c>
      <c r="J10" s="2">
        <f>+'Hoja 1'!H17</f>
        <v>0.28100000000000003</v>
      </c>
      <c r="P10" s="6">
        <v>761</v>
      </c>
      <c r="Q10" s="6" t="str">
        <f t="shared" si="2"/>
        <v>761-768</v>
      </c>
    </row>
    <row r="11" spans="1:20">
      <c r="A11" s="2" t="s">
        <v>0</v>
      </c>
      <c r="B11" s="2" t="s">
        <v>50</v>
      </c>
      <c r="C11" s="6">
        <v>779</v>
      </c>
      <c r="D11" s="6">
        <v>783</v>
      </c>
      <c r="E11" s="6" t="s">
        <v>32</v>
      </c>
      <c r="F11" s="6" t="str">
        <f t="shared" si="0"/>
        <v>Mercado naturalAsalariado/Pensionado779-783</v>
      </c>
      <c r="G11" s="2">
        <f>+'Hoja 1'!E18</f>
        <v>0.27600000000000002</v>
      </c>
      <c r="H11" s="2">
        <f>+'Hoja 1'!F18</f>
        <v>0.27900000000000003</v>
      </c>
      <c r="I11" s="2">
        <f>+'Hoja 1'!G18</f>
        <v>0.28200000000000003</v>
      </c>
      <c r="J11" s="2">
        <f>+'Hoja 1'!H18</f>
        <v>0.28400000000000003</v>
      </c>
      <c r="P11" s="6">
        <v>769</v>
      </c>
      <c r="Q11" s="6" t="str">
        <f t="shared" si="2"/>
        <v>769-778</v>
      </c>
    </row>
    <row r="12" spans="1:20">
      <c r="A12" s="2" t="s">
        <v>0</v>
      </c>
      <c r="B12" s="2" t="s">
        <v>50</v>
      </c>
      <c r="C12" s="6">
        <v>769</v>
      </c>
      <c r="D12" s="6">
        <v>778</v>
      </c>
      <c r="E12" s="6" t="s">
        <v>33</v>
      </c>
      <c r="F12" s="6" t="str">
        <f t="shared" si="0"/>
        <v>Mercado naturalAsalariado/Pensionado769-778</v>
      </c>
      <c r="G12" s="2">
        <f>+'Hoja 1'!E19</f>
        <v>0.28100000000000003</v>
      </c>
      <c r="H12" s="2">
        <f>+'Hoja 1'!F19</f>
        <v>0.28400000000000003</v>
      </c>
      <c r="I12" s="2">
        <f>+'Hoja 1'!G19</f>
        <v>0.28700000000000003</v>
      </c>
      <c r="J12" s="2">
        <f>+'Hoja 1'!H19</f>
        <v>0.28900000000000003</v>
      </c>
      <c r="P12" s="6">
        <v>779</v>
      </c>
      <c r="Q12" s="6" t="str">
        <f t="shared" si="2"/>
        <v>779-783</v>
      </c>
    </row>
    <row r="13" spans="1:20">
      <c r="A13" s="2" t="s">
        <v>0</v>
      </c>
      <c r="B13" s="2" t="s">
        <v>50</v>
      </c>
      <c r="C13" s="6">
        <v>761</v>
      </c>
      <c r="D13" s="6">
        <v>768</v>
      </c>
      <c r="E13" s="6" t="s">
        <v>34</v>
      </c>
      <c r="F13" s="6" t="str">
        <f t="shared" si="0"/>
        <v>Mercado naturalAsalariado/Pensionado761-768</v>
      </c>
      <c r="G13" s="2">
        <f>+'Hoja 1'!E20</f>
        <v>0.29600000000000004</v>
      </c>
      <c r="H13" s="2">
        <f>+'Hoja 1'!F20</f>
        <v>0.29900000000000004</v>
      </c>
      <c r="I13" s="2">
        <f>+'Hoja 1'!G20</f>
        <v>0.30200000000000005</v>
      </c>
      <c r="J13" s="2">
        <f>+'Hoja 1'!H20</f>
        <v>0.30400000000000005</v>
      </c>
      <c r="P13" s="6">
        <v>784</v>
      </c>
      <c r="Q13" s="6" t="str">
        <f t="shared" si="2"/>
        <v>784-789</v>
      </c>
    </row>
    <row r="14" spans="1:20">
      <c r="A14" s="2" t="s">
        <v>0</v>
      </c>
      <c r="B14" s="2" t="s">
        <v>50</v>
      </c>
      <c r="C14" s="6">
        <v>751</v>
      </c>
      <c r="D14" s="6">
        <v>760</v>
      </c>
      <c r="E14" s="6" t="s">
        <v>35</v>
      </c>
      <c r="F14" s="6" t="str">
        <f t="shared" si="0"/>
        <v>Mercado naturalAsalariado/Pensionado751-760</v>
      </c>
      <c r="G14" s="2">
        <f>+'Hoja 1'!E21</f>
        <v>0.30099999999999999</v>
      </c>
      <c r="H14" s="2">
        <f>+'Hoja 1'!F21</f>
        <v>0.30399999999999999</v>
      </c>
      <c r="I14" s="2">
        <f>+'Hoja 1'!G21</f>
        <v>0.307</v>
      </c>
      <c r="J14" s="2">
        <f>+'Hoja 1'!H21</f>
        <v>0.309</v>
      </c>
      <c r="P14" s="6">
        <v>790</v>
      </c>
      <c r="Q14" s="6" t="str">
        <f t="shared" si="2"/>
        <v>790-797</v>
      </c>
    </row>
    <row r="15" spans="1:20">
      <c r="A15" s="2" t="s">
        <v>0</v>
      </c>
      <c r="B15" s="2" t="s">
        <v>50</v>
      </c>
      <c r="C15" s="6">
        <v>745</v>
      </c>
      <c r="D15" s="6">
        <v>750</v>
      </c>
      <c r="E15" s="6" t="s">
        <v>36</v>
      </c>
      <c r="F15" s="6" t="str">
        <f t="shared" si="0"/>
        <v>Mercado naturalAsalariado/Pensionado745-750</v>
      </c>
      <c r="G15" s="2">
        <f>+'Hoja 1'!E22</f>
        <v>0.30599999999999999</v>
      </c>
      <c r="H15" s="2">
        <f>+'Hoja 1'!F22</f>
        <v>0.309</v>
      </c>
      <c r="I15" s="2">
        <f>+'Hoja 1'!G22</f>
        <v>0.312</v>
      </c>
      <c r="J15" s="2">
        <f>+'Hoja 1'!H22</f>
        <v>0.314</v>
      </c>
      <c r="P15" s="6">
        <v>798</v>
      </c>
      <c r="Q15" s="6" t="str">
        <f t="shared" si="2"/>
        <v>798-805</v>
      </c>
    </row>
    <row r="16" spans="1:20">
      <c r="A16" s="2" t="s">
        <v>0</v>
      </c>
      <c r="B16" s="2" t="s">
        <v>50</v>
      </c>
      <c r="C16" s="6">
        <v>739</v>
      </c>
      <c r="D16" s="6">
        <v>744</v>
      </c>
      <c r="E16" s="6" t="s">
        <v>37</v>
      </c>
      <c r="F16" s="6" t="str">
        <f t="shared" si="0"/>
        <v>Mercado naturalAsalariado/Pensionado739-744</v>
      </c>
      <c r="G16" s="2">
        <f>+'Hoja 1'!E23</f>
        <v>0.316</v>
      </c>
      <c r="H16" s="2">
        <f>+'Hoja 1'!F23</f>
        <v>0.31900000000000001</v>
      </c>
      <c r="I16" s="2">
        <f>+'Hoja 1'!G23</f>
        <v>0.32200000000000001</v>
      </c>
      <c r="J16" s="2">
        <f>+'Hoja 1'!H23</f>
        <v>0.32400000000000001</v>
      </c>
      <c r="P16" s="6">
        <v>806</v>
      </c>
      <c r="Q16" s="6" t="str">
        <f t="shared" si="2"/>
        <v>806-813</v>
      </c>
    </row>
    <row r="17" spans="1:17">
      <c r="A17" s="2" t="s">
        <v>0</v>
      </c>
      <c r="B17" s="2" t="s">
        <v>50</v>
      </c>
      <c r="C17" s="6">
        <v>735</v>
      </c>
      <c r="D17" s="6">
        <v>738</v>
      </c>
      <c r="E17" s="6" t="s">
        <v>38</v>
      </c>
      <c r="F17" s="6" t="str">
        <f t="shared" si="0"/>
        <v>Mercado naturalAsalariado/Pensionado735-738</v>
      </c>
      <c r="G17" s="2">
        <f>+'Hoja 1'!E24</f>
        <v>0.32600000000000001</v>
      </c>
      <c r="H17" s="2">
        <f>+'Hoja 1'!F24</f>
        <v>0.32900000000000001</v>
      </c>
      <c r="I17" s="2">
        <f>+'Hoja 1'!G24</f>
        <v>0.33200000000000002</v>
      </c>
      <c r="J17" s="2">
        <f>+'Hoja 1'!H24</f>
        <v>0.33400000000000002</v>
      </c>
      <c r="P17" s="6">
        <v>814</v>
      </c>
      <c r="Q17" s="6" t="str">
        <f t="shared" si="2"/>
        <v>814-822</v>
      </c>
    </row>
    <row r="18" spans="1:17">
      <c r="A18" s="2" t="s">
        <v>0</v>
      </c>
      <c r="B18" s="2" t="s">
        <v>50</v>
      </c>
      <c r="C18" s="6">
        <v>722</v>
      </c>
      <c r="D18" s="6">
        <v>734</v>
      </c>
      <c r="E18" s="6" t="s">
        <v>39</v>
      </c>
      <c r="F18" s="6" t="str">
        <f t="shared" si="0"/>
        <v>Mercado naturalAsalariado/Pensionado722-734</v>
      </c>
      <c r="G18" s="2">
        <f>+'Hoja 1'!E25</f>
        <v>0.33600000000000002</v>
      </c>
      <c r="H18" s="2">
        <f>+'Hoja 1'!F25</f>
        <v>0.33900000000000002</v>
      </c>
      <c r="I18" s="2">
        <f>+'Hoja 1'!G25</f>
        <v>0.34200000000000003</v>
      </c>
      <c r="J18" s="2">
        <f>+'Hoja 1'!H25</f>
        <v>0.34400000000000003</v>
      </c>
      <c r="P18" s="6">
        <v>823</v>
      </c>
      <c r="Q18" s="6" t="str">
        <f t="shared" si="2"/>
        <v>823-834</v>
      </c>
    </row>
    <row r="19" spans="1:17">
      <c r="A19" s="2" t="s">
        <v>0</v>
      </c>
      <c r="B19" s="2" t="s">
        <v>50</v>
      </c>
      <c r="C19" s="6">
        <v>705</v>
      </c>
      <c r="D19" s="6">
        <v>721</v>
      </c>
      <c r="E19" s="6" t="s">
        <v>40</v>
      </c>
      <c r="F19" s="6" t="str">
        <f t="shared" si="0"/>
        <v>Mercado naturalAsalariado/Pensionado705-721</v>
      </c>
      <c r="G19" s="2">
        <f>+'Hoja 1'!E26</f>
        <v>0.36599999999999999</v>
      </c>
      <c r="H19" s="2">
        <f>+'Hoja 1'!F26</f>
        <v>0.36899999999999999</v>
      </c>
      <c r="I19" s="2">
        <f>+'Hoja 1'!G26</f>
        <v>0.372</v>
      </c>
      <c r="J19" s="2">
        <f>+'Hoja 1'!H26</f>
        <v>0.374</v>
      </c>
      <c r="P19" s="6">
        <v>835</v>
      </c>
      <c r="Q19" s="6" t="str">
        <f t="shared" si="2"/>
        <v>835-851</v>
      </c>
    </row>
    <row r="20" spans="1:17">
      <c r="A20" s="2" t="s">
        <v>0</v>
      </c>
      <c r="B20" s="2" t="s">
        <v>50</v>
      </c>
      <c r="C20" s="6">
        <v>691</v>
      </c>
      <c r="D20" s="6">
        <v>704</v>
      </c>
      <c r="E20" s="6" t="s">
        <v>41</v>
      </c>
      <c r="F20" s="6" t="str">
        <f t="shared" si="0"/>
        <v>Mercado naturalAsalariado/Pensionado691-704</v>
      </c>
      <c r="G20" s="2">
        <f>+'Hoja 1'!E27</f>
        <v>0.376</v>
      </c>
      <c r="H20" s="2">
        <f>+'Hoja 1'!F27</f>
        <v>0.379</v>
      </c>
      <c r="I20" s="2">
        <f>+'Hoja 1'!G27</f>
        <v>0.38200000000000001</v>
      </c>
      <c r="J20" s="2">
        <f>+'Hoja 1'!H27</f>
        <v>0.38400000000000001</v>
      </c>
      <c r="P20" s="6">
        <v>852</v>
      </c>
      <c r="Q20" s="6" t="str">
        <f t="shared" si="2"/>
        <v>852-866</v>
      </c>
    </row>
    <row r="21" spans="1:17">
      <c r="A21" s="2" t="s">
        <v>0</v>
      </c>
      <c r="B21" s="2" t="s">
        <v>50</v>
      </c>
      <c r="C21" s="6">
        <v>604</v>
      </c>
      <c r="D21" s="6">
        <v>690</v>
      </c>
      <c r="E21" s="6" t="s">
        <v>42</v>
      </c>
      <c r="F21" s="6" t="str">
        <f t="shared" si="0"/>
        <v>Mercado naturalAsalariado/Pensionado604-690</v>
      </c>
      <c r="G21" s="2">
        <f>+'Hoja 1'!E28</f>
        <v>0.39600000000000002</v>
      </c>
      <c r="H21" s="2">
        <f>+'Hoja 1'!F28</f>
        <v>0.39900000000000002</v>
      </c>
      <c r="I21" s="2">
        <f>+'Hoja 1'!G28</f>
        <v>0.40200000000000002</v>
      </c>
      <c r="J21" s="2">
        <f>+'Hoja 1'!H28</f>
        <v>0.40400000000000003</v>
      </c>
      <c r="P21" s="6">
        <v>867</v>
      </c>
      <c r="Q21" s="6" t="str">
        <f t="shared" si="2"/>
        <v>867-950</v>
      </c>
    </row>
    <row r="22" spans="1:17">
      <c r="A22" s="2" t="s">
        <v>0</v>
      </c>
      <c r="B22" s="2" t="s">
        <v>5</v>
      </c>
      <c r="C22" s="6">
        <v>867</v>
      </c>
      <c r="D22" s="6">
        <v>950</v>
      </c>
      <c r="E22" s="6" t="s">
        <v>7</v>
      </c>
      <c r="F22" s="6" t="str">
        <f t="shared" si="0"/>
        <v>Mercado naturalIndependiente867-950</v>
      </c>
      <c r="G22" s="2">
        <f>+'Hoja 1'!E34</f>
        <v>0.26750000000000002</v>
      </c>
      <c r="H22" s="2">
        <f>+'Hoja 1'!F34</f>
        <v>0.26900000000000002</v>
      </c>
      <c r="I22" s="2">
        <f>+'Hoja 1'!G34</f>
        <v>0.27100000000000002</v>
      </c>
      <c r="J22" s="2">
        <f>+'Hoja 1'!H34</f>
        <v>0.27300000000000002</v>
      </c>
    </row>
    <row r="23" spans="1:17">
      <c r="A23" s="2" t="s">
        <v>0</v>
      </c>
      <c r="B23" s="2" t="s">
        <v>5</v>
      </c>
      <c r="C23" s="6">
        <v>852</v>
      </c>
      <c r="D23" s="6">
        <v>866</v>
      </c>
      <c r="E23" s="6" t="s">
        <v>24</v>
      </c>
      <c r="F23" s="6" t="str">
        <f t="shared" si="0"/>
        <v>Mercado naturalIndependiente852-866</v>
      </c>
      <c r="G23" s="2">
        <f>+'Hoja 1'!E35</f>
        <v>0.27250000000000002</v>
      </c>
      <c r="H23" s="2">
        <f>+'Hoja 1'!F35</f>
        <v>0.27400000000000002</v>
      </c>
      <c r="I23" s="2">
        <f>+'Hoja 1'!G35</f>
        <v>0.27600000000000002</v>
      </c>
      <c r="J23" s="2">
        <f>+'Hoja 1'!H35</f>
        <v>0.27800000000000002</v>
      </c>
    </row>
    <row r="24" spans="1:17">
      <c r="A24" s="2" t="s">
        <v>0</v>
      </c>
      <c r="B24" s="2" t="s">
        <v>5</v>
      </c>
      <c r="C24" s="6">
        <v>835</v>
      </c>
      <c r="D24" s="6">
        <v>851</v>
      </c>
      <c r="E24" s="6" t="s">
        <v>25</v>
      </c>
      <c r="F24" s="6" t="str">
        <f t="shared" si="0"/>
        <v>Mercado naturalIndependiente835-851</v>
      </c>
      <c r="G24" s="2">
        <f>+'Hoja 1'!E36</f>
        <v>0.28250000000000003</v>
      </c>
      <c r="H24" s="2">
        <f>+'Hoja 1'!F36</f>
        <v>0.28400000000000003</v>
      </c>
      <c r="I24" s="2">
        <f>+'Hoja 1'!G36</f>
        <v>0.28600000000000003</v>
      </c>
      <c r="J24" s="2">
        <f>+'Hoja 1'!H36</f>
        <v>0.28800000000000003</v>
      </c>
    </row>
    <row r="25" spans="1:17">
      <c r="A25" s="2" t="s">
        <v>0</v>
      </c>
      <c r="B25" s="2" t="s">
        <v>5</v>
      </c>
      <c r="C25" s="6">
        <v>823</v>
      </c>
      <c r="D25" s="6">
        <v>834</v>
      </c>
      <c r="E25" s="6" t="s">
        <v>26</v>
      </c>
      <c r="F25" s="6" t="str">
        <f t="shared" si="0"/>
        <v>Mercado naturalIndependiente823-834</v>
      </c>
      <c r="G25" s="2">
        <f>+'Hoja 1'!E37</f>
        <v>0.29050000000000004</v>
      </c>
      <c r="H25" s="2">
        <f>+'Hoja 1'!F37</f>
        <v>0.29200000000000004</v>
      </c>
      <c r="I25" s="2">
        <f>+'Hoja 1'!G37</f>
        <v>0.29400000000000004</v>
      </c>
      <c r="J25" s="2">
        <f>+'Hoja 1'!H37</f>
        <v>0.29600000000000004</v>
      </c>
    </row>
    <row r="26" spans="1:17">
      <c r="A26" s="2" t="s">
        <v>0</v>
      </c>
      <c r="B26" s="2" t="s">
        <v>5</v>
      </c>
      <c r="C26" s="6">
        <v>814</v>
      </c>
      <c r="D26" s="6">
        <v>822</v>
      </c>
      <c r="E26" s="6" t="s">
        <v>27</v>
      </c>
      <c r="F26" s="6" t="str">
        <f t="shared" si="0"/>
        <v>Mercado naturalIndependiente814-822</v>
      </c>
      <c r="G26" s="2">
        <f>+'Hoja 1'!E38</f>
        <v>0.29350000000000004</v>
      </c>
      <c r="H26" s="2">
        <f>+'Hoja 1'!F38</f>
        <v>0.29500000000000004</v>
      </c>
      <c r="I26" s="2">
        <f>+'Hoja 1'!G38</f>
        <v>0.29700000000000004</v>
      </c>
      <c r="J26" s="2">
        <f>+'Hoja 1'!H38</f>
        <v>0.29900000000000004</v>
      </c>
    </row>
    <row r="27" spans="1:17">
      <c r="A27" s="2" t="s">
        <v>0</v>
      </c>
      <c r="B27" s="2" t="s">
        <v>5</v>
      </c>
      <c r="C27" s="6">
        <v>806</v>
      </c>
      <c r="D27" s="6">
        <v>813</v>
      </c>
      <c r="E27" s="6" t="s">
        <v>28</v>
      </c>
      <c r="F27" s="6" t="str">
        <f t="shared" si="0"/>
        <v>Mercado naturalIndependiente806-813</v>
      </c>
      <c r="G27" s="2">
        <f>+'Hoja 1'!E39</f>
        <v>0.29450000000000004</v>
      </c>
      <c r="H27" s="2">
        <f>+'Hoja 1'!F39</f>
        <v>0.29600000000000004</v>
      </c>
      <c r="I27" s="2">
        <f>+'Hoja 1'!G39</f>
        <v>0.29800000000000004</v>
      </c>
      <c r="J27" s="2">
        <f>+'Hoja 1'!H39</f>
        <v>0.30000000000000004</v>
      </c>
    </row>
    <row r="28" spans="1:17">
      <c r="A28" s="2" t="s">
        <v>0</v>
      </c>
      <c r="B28" s="2" t="s">
        <v>5</v>
      </c>
      <c r="C28" s="6">
        <v>798</v>
      </c>
      <c r="D28" s="6">
        <v>805</v>
      </c>
      <c r="E28" s="6" t="s">
        <v>29</v>
      </c>
      <c r="F28" s="6" t="str">
        <f t="shared" si="0"/>
        <v>Mercado naturalIndependiente798-805</v>
      </c>
      <c r="G28" s="2">
        <f>+'Hoja 1'!E40</f>
        <v>0.29950000000000004</v>
      </c>
      <c r="H28" s="2">
        <f>+'Hoja 1'!F40</f>
        <v>0.30100000000000005</v>
      </c>
      <c r="I28" s="2">
        <f>+'Hoja 1'!G40</f>
        <v>0.30300000000000005</v>
      </c>
      <c r="J28" s="2">
        <f>+'Hoja 1'!H40</f>
        <v>0.30500000000000005</v>
      </c>
    </row>
    <row r="29" spans="1:17">
      <c r="A29" s="2" t="s">
        <v>0</v>
      </c>
      <c r="B29" s="2" t="s">
        <v>5</v>
      </c>
      <c r="C29" s="6">
        <v>790</v>
      </c>
      <c r="D29" s="6">
        <v>797</v>
      </c>
      <c r="E29" s="6" t="s">
        <v>30</v>
      </c>
      <c r="F29" s="6" t="str">
        <f t="shared" si="0"/>
        <v>Mercado naturalIndependiente790-797</v>
      </c>
      <c r="G29" s="2">
        <f>+'Hoja 1'!E41</f>
        <v>0.30150000000000005</v>
      </c>
      <c r="H29" s="2">
        <f>+'Hoja 1'!F41</f>
        <v>0.30300000000000005</v>
      </c>
      <c r="I29" s="2">
        <f>+'Hoja 1'!G41</f>
        <v>0.30500000000000005</v>
      </c>
      <c r="J29" s="2">
        <f>+'Hoja 1'!H41</f>
        <v>0.30700000000000005</v>
      </c>
    </row>
    <row r="30" spans="1:17">
      <c r="A30" s="2" t="s">
        <v>0</v>
      </c>
      <c r="B30" s="2" t="s">
        <v>5</v>
      </c>
      <c r="C30" s="6">
        <v>784</v>
      </c>
      <c r="D30" s="6">
        <v>789</v>
      </c>
      <c r="E30" s="6" t="s">
        <v>31</v>
      </c>
      <c r="F30" s="6" t="str">
        <f t="shared" si="0"/>
        <v>Mercado naturalIndependiente784-789</v>
      </c>
      <c r="G30" s="2">
        <f>+'Hoja 1'!E42</f>
        <v>0.30951998092029959</v>
      </c>
      <c r="H30" s="2">
        <f>+'Hoja 1'!F42</f>
        <v>0.31101998092029959</v>
      </c>
      <c r="I30" s="2">
        <f>+'Hoja 1'!G42</f>
        <v>0.31301998092029959</v>
      </c>
      <c r="J30" s="2">
        <f>+'Hoja 1'!H42</f>
        <v>0.31501998092029959</v>
      </c>
    </row>
    <row r="31" spans="1:17">
      <c r="A31" s="2" t="s">
        <v>0</v>
      </c>
      <c r="B31" s="2" t="s">
        <v>5</v>
      </c>
      <c r="C31" s="6">
        <v>779</v>
      </c>
      <c r="D31" s="6">
        <v>783</v>
      </c>
      <c r="E31" s="6" t="s">
        <v>32</v>
      </c>
      <c r="F31" s="6" t="str">
        <f t="shared" si="0"/>
        <v>Mercado naturalIndependiente779-783</v>
      </c>
      <c r="G31" s="2">
        <f>+'Hoja 1'!E43</f>
        <v>0.31149999999999994</v>
      </c>
      <c r="H31" s="2">
        <f>+'Hoja 1'!F43</f>
        <v>0.31299999999999994</v>
      </c>
      <c r="I31" s="2">
        <f>+'Hoja 1'!G43</f>
        <v>0.31499999999999995</v>
      </c>
      <c r="J31" s="2">
        <f>+'Hoja 1'!H43</f>
        <v>0.31699999999999995</v>
      </c>
    </row>
    <row r="32" spans="1:17">
      <c r="A32" s="2" t="s">
        <v>0</v>
      </c>
      <c r="B32" s="2" t="s">
        <v>5</v>
      </c>
      <c r="C32" s="6">
        <v>769</v>
      </c>
      <c r="D32" s="6">
        <v>778</v>
      </c>
      <c r="E32" s="6" t="s">
        <v>33</v>
      </c>
      <c r="F32" s="6" t="str">
        <f t="shared" si="0"/>
        <v>Mercado naturalIndependiente769-778</v>
      </c>
      <c r="G32" s="2">
        <f>+'Hoja 1'!E44</f>
        <v>0.31449999999999995</v>
      </c>
      <c r="H32" s="2">
        <f>+'Hoja 1'!F44</f>
        <v>0.31599999999999995</v>
      </c>
      <c r="I32" s="2">
        <f>+'Hoja 1'!G44</f>
        <v>0.31799999999999995</v>
      </c>
      <c r="J32" s="2">
        <f>+'Hoja 1'!H44</f>
        <v>0.31999999999999995</v>
      </c>
    </row>
    <row r="33" spans="1:10">
      <c r="A33" s="2" t="s">
        <v>0</v>
      </c>
      <c r="B33" s="2" t="s">
        <v>5</v>
      </c>
      <c r="C33" s="6">
        <v>761</v>
      </c>
      <c r="D33" s="6">
        <v>768</v>
      </c>
      <c r="E33" s="6" t="s">
        <v>34</v>
      </c>
      <c r="F33" s="6" t="str">
        <f t="shared" si="0"/>
        <v>Mercado naturalIndependiente761-768</v>
      </c>
      <c r="G33" s="2">
        <f>+'Hoja 1'!E45</f>
        <v>0.31949999999999995</v>
      </c>
      <c r="H33" s="2">
        <f>+'Hoja 1'!F45</f>
        <v>0.32099999999999995</v>
      </c>
      <c r="I33" s="2">
        <f>+'Hoja 1'!G45</f>
        <v>0.32299999999999995</v>
      </c>
      <c r="J33" s="2">
        <f>+'Hoja 1'!H45</f>
        <v>0.32499999999999996</v>
      </c>
    </row>
    <row r="34" spans="1:10">
      <c r="A34" s="2" t="s">
        <v>0</v>
      </c>
      <c r="B34" s="2" t="s">
        <v>5</v>
      </c>
      <c r="C34" s="6">
        <v>751</v>
      </c>
      <c r="D34" s="6">
        <v>760</v>
      </c>
      <c r="E34" s="6" t="s">
        <v>35</v>
      </c>
      <c r="F34" s="6" t="str">
        <f t="shared" si="0"/>
        <v>Mercado naturalIndependiente751-760</v>
      </c>
      <c r="G34" s="2">
        <f>+'Hoja 1'!E46</f>
        <v>0.32749999999999996</v>
      </c>
      <c r="H34" s="2">
        <f>+'Hoja 1'!F46</f>
        <v>0.32899999999999996</v>
      </c>
      <c r="I34" s="2">
        <f>+'Hoja 1'!G46</f>
        <v>0.33099999999999996</v>
      </c>
      <c r="J34" s="2">
        <f>+'Hoja 1'!H46</f>
        <v>0.33299999999999996</v>
      </c>
    </row>
    <row r="35" spans="1:10">
      <c r="A35" s="2" t="s">
        <v>0</v>
      </c>
      <c r="B35" s="2" t="s">
        <v>5</v>
      </c>
      <c r="C35" s="6">
        <v>745</v>
      </c>
      <c r="D35" s="6">
        <v>750</v>
      </c>
      <c r="E35" s="6" t="s">
        <v>36</v>
      </c>
      <c r="F35" s="6" t="str">
        <f t="shared" si="0"/>
        <v>Mercado naturalIndependiente745-750</v>
      </c>
      <c r="G35" s="2">
        <f>+'Hoja 1'!E47</f>
        <v>0.33149999999999996</v>
      </c>
      <c r="H35" s="2">
        <f>+'Hoja 1'!F47</f>
        <v>0.33299999999999996</v>
      </c>
      <c r="I35" s="2">
        <f>+'Hoja 1'!G47</f>
        <v>0.33499999999999996</v>
      </c>
      <c r="J35" s="2">
        <f>+'Hoja 1'!H47</f>
        <v>0.33699999999999997</v>
      </c>
    </row>
    <row r="36" spans="1:10">
      <c r="A36" s="2" t="s">
        <v>0</v>
      </c>
      <c r="B36" s="2" t="s">
        <v>5</v>
      </c>
      <c r="C36" s="6">
        <v>739</v>
      </c>
      <c r="D36" s="6">
        <v>744</v>
      </c>
      <c r="E36" s="6" t="s">
        <v>37</v>
      </c>
      <c r="F36" s="6" t="str">
        <f t="shared" si="0"/>
        <v>Mercado naturalIndependiente739-744</v>
      </c>
      <c r="G36" s="2">
        <f>+'Hoja 1'!E48</f>
        <v>0.34449999999999997</v>
      </c>
      <c r="H36" s="2">
        <f>+'Hoja 1'!F48</f>
        <v>0.34599999999999997</v>
      </c>
      <c r="I36" s="2">
        <f>+'Hoja 1'!G48</f>
        <v>0.34799999999999998</v>
      </c>
      <c r="J36" s="2">
        <f>+'Hoja 1'!H48</f>
        <v>0.35</v>
      </c>
    </row>
    <row r="37" spans="1:10">
      <c r="A37" s="2" t="s">
        <v>0</v>
      </c>
      <c r="B37" s="2" t="s">
        <v>5</v>
      </c>
      <c r="C37" s="6">
        <v>735</v>
      </c>
      <c r="D37" s="6">
        <v>738</v>
      </c>
      <c r="E37" s="6" t="s">
        <v>38</v>
      </c>
      <c r="F37" s="6" t="str">
        <f t="shared" si="0"/>
        <v>Mercado naturalIndependiente735-738</v>
      </c>
      <c r="G37" s="2">
        <f>+'Hoja 1'!E49</f>
        <v>0.35449999999999998</v>
      </c>
      <c r="H37" s="2">
        <f>+'Hoja 1'!F49</f>
        <v>0.35599999999999998</v>
      </c>
      <c r="I37" s="2">
        <f>+'Hoja 1'!G49</f>
        <v>0.35799999999999998</v>
      </c>
      <c r="J37" s="2">
        <f>+'Hoja 1'!H49</f>
        <v>0.36</v>
      </c>
    </row>
    <row r="38" spans="1:10">
      <c r="A38" s="2" t="s">
        <v>0</v>
      </c>
      <c r="B38" s="2" t="s">
        <v>5</v>
      </c>
      <c r="C38" s="6">
        <v>722</v>
      </c>
      <c r="D38" s="6">
        <v>734</v>
      </c>
      <c r="E38" s="6" t="s">
        <v>39</v>
      </c>
      <c r="F38" s="6" t="str">
        <f t="shared" si="0"/>
        <v>Mercado naturalIndependiente722-734</v>
      </c>
      <c r="G38" s="2">
        <f>+'Hoja 1'!E50</f>
        <v>0.3745</v>
      </c>
      <c r="H38" s="2">
        <f>+'Hoja 1'!F50</f>
        <v>0.376</v>
      </c>
      <c r="I38" s="2">
        <f>+'Hoja 1'!G50</f>
        <v>0.378</v>
      </c>
      <c r="J38" s="2">
        <f>+'Hoja 1'!H50</f>
        <v>0.38</v>
      </c>
    </row>
    <row r="39" spans="1:10">
      <c r="A39" s="2" t="s">
        <v>0</v>
      </c>
      <c r="B39" s="2" t="s">
        <v>5</v>
      </c>
      <c r="C39" s="6">
        <v>705</v>
      </c>
      <c r="D39" s="6">
        <v>721</v>
      </c>
      <c r="E39" s="6" t="s">
        <v>40</v>
      </c>
      <c r="F39" s="6" t="str">
        <f t="shared" si="0"/>
        <v>Mercado naturalIndependiente705-721</v>
      </c>
      <c r="G39" s="2">
        <f>+'Hoja 1'!E51</f>
        <v>0.40450000000000003</v>
      </c>
      <c r="H39" s="2">
        <f>+'Hoja 1'!F51</f>
        <v>0.40600000000000003</v>
      </c>
      <c r="I39" s="2">
        <f>+'Hoja 1'!G51</f>
        <v>0.40800000000000003</v>
      </c>
      <c r="J39" s="2">
        <f>+'Hoja 1'!H51</f>
        <v>0.41000000000000003</v>
      </c>
    </row>
    <row r="40" spans="1:10">
      <c r="A40" s="2" t="s">
        <v>0</v>
      </c>
      <c r="B40" s="2" t="s">
        <v>5</v>
      </c>
      <c r="C40" s="6">
        <v>691</v>
      </c>
      <c r="D40" s="6">
        <v>704</v>
      </c>
      <c r="E40" s="6" t="s">
        <v>41</v>
      </c>
      <c r="F40" s="6" t="str">
        <f t="shared" si="0"/>
        <v>Mercado naturalIndependiente691-704</v>
      </c>
      <c r="G40" s="2">
        <f>+'Hoja 1'!E52</f>
        <v>0.41450000000000004</v>
      </c>
      <c r="H40" s="2">
        <f>+'Hoja 1'!F52</f>
        <v>0.41600000000000004</v>
      </c>
      <c r="I40" s="2">
        <f>+'Hoja 1'!G52</f>
        <v>0.41800000000000004</v>
      </c>
      <c r="J40" s="2">
        <f>+'Hoja 1'!H52</f>
        <v>0.42000000000000004</v>
      </c>
    </row>
    <row r="41" spans="1:10">
      <c r="A41" s="2" t="s">
        <v>0</v>
      </c>
      <c r="B41" s="2" t="s">
        <v>5</v>
      </c>
      <c r="C41" s="6">
        <v>604</v>
      </c>
      <c r="D41" s="6">
        <v>690</v>
      </c>
      <c r="E41" s="6" t="s">
        <v>42</v>
      </c>
      <c r="F41" s="6" t="str">
        <f t="shared" si="0"/>
        <v>Mercado naturalIndependiente604-690</v>
      </c>
      <c r="G41" s="2">
        <f>+'Hoja 1'!E53</f>
        <v>0.43450000000000005</v>
      </c>
      <c r="H41" s="2">
        <f>+'Hoja 1'!F53</f>
        <v>0.43600000000000005</v>
      </c>
      <c r="I41" s="2">
        <f>+'Hoja 1'!G53</f>
        <v>0.43800000000000006</v>
      </c>
      <c r="J41" s="2">
        <f>+'Hoja 1'!H53</f>
        <v>0.44000000000000006</v>
      </c>
    </row>
    <row r="42" spans="1:10">
      <c r="A42" s="2" t="s">
        <v>45</v>
      </c>
      <c r="B42" s="2" t="s">
        <v>50</v>
      </c>
      <c r="C42" s="6">
        <v>867</v>
      </c>
      <c r="D42" s="6">
        <v>950</v>
      </c>
      <c r="E42" s="6" t="s">
        <v>7</v>
      </c>
      <c r="F42" s="6" t="str">
        <f t="shared" si="0"/>
        <v>Compra de carteraAsalariado/Pensionado867-950</v>
      </c>
      <c r="G42" s="2">
        <f>+'Hoja 1'!E62</f>
        <v>0.23599999999999999</v>
      </c>
      <c r="H42" s="2">
        <f>+'Hoja 1'!F62</f>
        <v>0.23899999999999999</v>
      </c>
      <c r="I42" s="2">
        <f>+'Hoja 1'!G62</f>
        <v>0.24199999999999999</v>
      </c>
      <c r="J42" s="2">
        <f>+'Hoja 1'!H62</f>
        <v>0.24399999999999999</v>
      </c>
    </row>
    <row r="43" spans="1:10">
      <c r="A43" s="2" t="s">
        <v>45</v>
      </c>
      <c r="B43" s="2" t="s">
        <v>50</v>
      </c>
      <c r="C43" s="6">
        <v>852</v>
      </c>
      <c r="D43" s="6">
        <v>866</v>
      </c>
      <c r="E43" s="6" t="s">
        <v>24</v>
      </c>
      <c r="F43" s="6" t="str">
        <f t="shared" si="0"/>
        <v>Compra de carteraAsalariado/Pensionado852-866</v>
      </c>
      <c r="G43" s="2">
        <f>+'Hoja 1'!E63</f>
        <v>0.24199999999999999</v>
      </c>
      <c r="H43" s="2">
        <f>+'Hoja 1'!F63</f>
        <v>0.245</v>
      </c>
      <c r="I43" s="2">
        <f>+'Hoja 1'!G63</f>
        <v>0.248</v>
      </c>
      <c r="J43" s="2">
        <f>+'Hoja 1'!H63</f>
        <v>0.25</v>
      </c>
    </row>
    <row r="44" spans="1:10">
      <c r="A44" s="2" t="s">
        <v>45</v>
      </c>
      <c r="B44" s="2" t="s">
        <v>50</v>
      </c>
      <c r="C44" s="6">
        <v>835</v>
      </c>
      <c r="D44" s="6">
        <v>851</v>
      </c>
      <c r="E44" s="6" t="s">
        <v>25</v>
      </c>
      <c r="F44" s="6" t="str">
        <f t="shared" si="0"/>
        <v>Compra de carteraAsalariado/Pensionado835-851</v>
      </c>
      <c r="G44" s="2">
        <f>+'Hoja 1'!E64</f>
        <v>0.246</v>
      </c>
      <c r="H44" s="2">
        <f>+'Hoja 1'!F64</f>
        <v>0.249</v>
      </c>
      <c r="I44" s="2">
        <f>+'Hoja 1'!G64</f>
        <v>0.252</v>
      </c>
      <c r="J44" s="2">
        <f>+'Hoja 1'!H64</f>
        <v>0.254</v>
      </c>
    </row>
    <row r="45" spans="1:10">
      <c r="A45" s="2" t="s">
        <v>45</v>
      </c>
      <c r="B45" s="2" t="s">
        <v>50</v>
      </c>
      <c r="C45" s="6">
        <v>823</v>
      </c>
      <c r="D45" s="6">
        <v>834</v>
      </c>
      <c r="E45" s="6" t="s">
        <v>26</v>
      </c>
      <c r="F45" s="6" t="str">
        <f t="shared" si="0"/>
        <v>Compra de carteraAsalariado/Pensionado823-834</v>
      </c>
      <c r="G45" s="2">
        <f>+'Hoja 1'!E65</f>
        <v>0.251</v>
      </c>
      <c r="H45" s="2">
        <f>+'Hoja 1'!F65</f>
        <v>0.254</v>
      </c>
      <c r="I45" s="2">
        <f>+'Hoja 1'!G65</f>
        <v>0.25700000000000001</v>
      </c>
      <c r="J45" s="2">
        <f>+'Hoja 1'!H65</f>
        <v>0.25900000000000001</v>
      </c>
    </row>
    <row r="46" spans="1:10">
      <c r="A46" s="2" t="s">
        <v>45</v>
      </c>
      <c r="B46" s="2" t="s">
        <v>50</v>
      </c>
      <c r="C46" s="6">
        <v>814</v>
      </c>
      <c r="D46" s="6">
        <v>822</v>
      </c>
      <c r="E46" s="6" t="s">
        <v>27</v>
      </c>
      <c r="F46" s="6" t="str">
        <f t="shared" si="0"/>
        <v>Compra de carteraAsalariado/Pensionado814-822</v>
      </c>
      <c r="G46" s="2">
        <f>+'Hoja 1'!E66</f>
        <v>0.253</v>
      </c>
      <c r="H46" s="2">
        <f>+'Hoja 1'!F66</f>
        <v>0.25600000000000001</v>
      </c>
      <c r="I46" s="2">
        <f>+'Hoja 1'!G66</f>
        <v>0.25900000000000001</v>
      </c>
      <c r="J46" s="2">
        <f>+'Hoja 1'!H66</f>
        <v>0.26100000000000001</v>
      </c>
    </row>
    <row r="47" spans="1:10">
      <c r="A47" s="2" t="s">
        <v>45</v>
      </c>
      <c r="B47" s="2" t="s">
        <v>50</v>
      </c>
      <c r="C47" s="6">
        <v>806</v>
      </c>
      <c r="D47" s="6">
        <v>813</v>
      </c>
      <c r="E47" s="6" t="s">
        <v>28</v>
      </c>
      <c r="F47" s="6" t="str">
        <f t="shared" si="0"/>
        <v>Compra de carteraAsalariado/Pensionado806-813</v>
      </c>
      <c r="G47" s="2">
        <f>+'Hoja 1'!E67</f>
        <v>0.25600000000000001</v>
      </c>
      <c r="H47" s="2">
        <f>+'Hoja 1'!F67</f>
        <v>0.25900000000000001</v>
      </c>
      <c r="I47" s="2">
        <f>+'Hoja 1'!G67</f>
        <v>0.26200000000000001</v>
      </c>
      <c r="J47" s="2">
        <f>+'Hoja 1'!H67</f>
        <v>0.26400000000000001</v>
      </c>
    </row>
    <row r="48" spans="1:10">
      <c r="A48" s="2" t="s">
        <v>45</v>
      </c>
      <c r="B48" s="2" t="s">
        <v>50</v>
      </c>
      <c r="C48" s="6">
        <v>798</v>
      </c>
      <c r="D48" s="6">
        <v>805</v>
      </c>
      <c r="E48" s="6" t="s">
        <v>29</v>
      </c>
      <c r="F48" s="6" t="str">
        <f t="shared" si="0"/>
        <v>Compra de carteraAsalariado/Pensionado798-805</v>
      </c>
      <c r="G48" s="2">
        <f>+'Hoja 1'!E68</f>
        <v>0.25800000000000001</v>
      </c>
      <c r="H48" s="2">
        <f>+'Hoja 1'!F68</f>
        <v>0.26100000000000001</v>
      </c>
      <c r="I48" s="2">
        <f>+'Hoja 1'!G68</f>
        <v>0.26400000000000001</v>
      </c>
      <c r="J48" s="2">
        <f>+'Hoja 1'!H68</f>
        <v>0.26600000000000001</v>
      </c>
    </row>
    <row r="49" spans="1:10">
      <c r="A49" s="2" t="s">
        <v>45</v>
      </c>
      <c r="B49" s="2" t="s">
        <v>50</v>
      </c>
      <c r="C49" s="6">
        <v>790</v>
      </c>
      <c r="D49" s="6">
        <v>797</v>
      </c>
      <c r="E49" s="6" t="s">
        <v>30</v>
      </c>
      <c r="F49" s="6" t="str">
        <f t="shared" si="0"/>
        <v>Compra de carteraAsalariado/Pensionado790-797</v>
      </c>
      <c r="G49" s="2">
        <f>+'Hoja 1'!E69</f>
        <v>0.26300000000000001</v>
      </c>
      <c r="H49" s="2">
        <f>+'Hoja 1'!F69</f>
        <v>0.26600000000000001</v>
      </c>
      <c r="I49" s="2">
        <f>+'Hoja 1'!G69</f>
        <v>0.26900000000000002</v>
      </c>
      <c r="J49" s="2">
        <f>+'Hoja 1'!H69</f>
        <v>0.27100000000000002</v>
      </c>
    </row>
    <row r="50" spans="1:10">
      <c r="A50" s="2" t="s">
        <v>45</v>
      </c>
      <c r="B50" s="2" t="s">
        <v>50</v>
      </c>
      <c r="C50" s="6">
        <v>784</v>
      </c>
      <c r="D50" s="6">
        <v>789</v>
      </c>
      <c r="E50" s="6" t="s">
        <v>31</v>
      </c>
      <c r="F50" s="6" t="str">
        <f t="shared" si="0"/>
        <v>Compra de carteraAsalariado/Pensionado784-789</v>
      </c>
      <c r="G50" s="2">
        <f>+'Hoja 1'!E70</f>
        <v>0.27</v>
      </c>
      <c r="H50" s="2">
        <f>+'Hoja 1'!F70</f>
        <v>0.27300000000000002</v>
      </c>
      <c r="I50" s="2">
        <f>+'Hoja 1'!G70</f>
        <v>0.27600000000000002</v>
      </c>
      <c r="J50" s="2">
        <f>+'Hoja 1'!H70</f>
        <v>0.27800000000000002</v>
      </c>
    </row>
    <row r="51" spans="1:10">
      <c r="A51" s="2" t="s">
        <v>45</v>
      </c>
      <c r="B51" s="2" t="s">
        <v>50</v>
      </c>
      <c r="C51" s="6">
        <v>779</v>
      </c>
      <c r="D51" s="6">
        <v>783</v>
      </c>
      <c r="E51" s="6" t="s">
        <v>32</v>
      </c>
      <c r="F51" s="6" t="str">
        <f t="shared" si="0"/>
        <v>Compra de carteraAsalariado/Pensionado779-783</v>
      </c>
      <c r="G51" s="2">
        <f>+'Hoja 1'!E71</f>
        <v>0.27300000000000002</v>
      </c>
      <c r="H51" s="2">
        <f>+'Hoja 1'!F71</f>
        <v>0.27600000000000002</v>
      </c>
      <c r="I51" s="2">
        <f>+'Hoja 1'!G71</f>
        <v>0.27900000000000003</v>
      </c>
      <c r="J51" s="2">
        <f>+'Hoja 1'!H71</f>
        <v>0.28100000000000003</v>
      </c>
    </row>
    <row r="52" spans="1:10">
      <c r="A52" s="2" t="s">
        <v>45</v>
      </c>
      <c r="B52" s="2" t="s">
        <v>50</v>
      </c>
      <c r="C52" s="6">
        <v>769</v>
      </c>
      <c r="D52" s="6">
        <v>778</v>
      </c>
      <c r="E52" s="6" t="s">
        <v>33</v>
      </c>
      <c r="F52" s="6" t="str">
        <f t="shared" si="0"/>
        <v>Compra de carteraAsalariado/Pensionado769-778</v>
      </c>
      <c r="G52" s="2">
        <f>+'Hoja 1'!E72</f>
        <v>0.27800000000000002</v>
      </c>
      <c r="H52" s="2">
        <f>+'Hoja 1'!F72</f>
        <v>0.28100000000000003</v>
      </c>
      <c r="I52" s="2">
        <f>+'Hoja 1'!G72</f>
        <v>0.28400000000000003</v>
      </c>
      <c r="J52" s="2">
        <f>+'Hoja 1'!H72</f>
        <v>0.28600000000000003</v>
      </c>
    </row>
    <row r="53" spans="1:10">
      <c r="A53" s="2" t="s">
        <v>45</v>
      </c>
      <c r="B53" s="2" t="s">
        <v>50</v>
      </c>
      <c r="C53" s="6">
        <v>761</v>
      </c>
      <c r="D53" s="6">
        <v>768</v>
      </c>
      <c r="E53" s="6" t="s">
        <v>34</v>
      </c>
      <c r="F53" s="6" t="str">
        <f t="shared" si="0"/>
        <v>Compra de carteraAsalariado/Pensionado761-768</v>
      </c>
      <c r="G53" s="2">
        <f>+'Hoja 1'!E73</f>
        <v>0.29300000000000004</v>
      </c>
      <c r="H53" s="2">
        <f>+'Hoja 1'!F73</f>
        <v>0.29600000000000004</v>
      </c>
      <c r="I53" s="2">
        <f>+'Hoja 1'!G73</f>
        <v>0.29900000000000004</v>
      </c>
      <c r="J53" s="2">
        <f>+'Hoja 1'!H73</f>
        <v>0.30100000000000005</v>
      </c>
    </row>
    <row r="54" spans="1:10">
      <c r="A54" s="2" t="s">
        <v>45</v>
      </c>
      <c r="B54" s="2" t="s">
        <v>50</v>
      </c>
      <c r="C54" s="6">
        <v>751</v>
      </c>
      <c r="D54" s="6">
        <v>760</v>
      </c>
      <c r="E54" s="6" t="s">
        <v>35</v>
      </c>
      <c r="F54" s="6" t="str">
        <f t="shared" si="0"/>
        <v>Compra de carteraAsalariado/Pensionado751-760</v>
      </c>
      <c r="G54" s="2">
        <f>+'Hoja 1'!E74</f>
        <v>0.29799999999999999</v>
      </c>
      <c r="H54" s="2">
        <f>+'Hoja 1'!F74</f>
        <v>0.30099999999999999</v>
      </c>
      <c r="I54" s="2">
        <f>+'Hoja 1'!G74</f>
        <v>0.30399999999999999</v>
      </c>
      <c r="J54" s="2">
        <f>+'Hoja 1'!H74</f>
        <v>0.30599999999999999</v>
      </c>
    </row>
    <row r="55" spans="1:10">
      <c r="A55" s="2" t="s">
        <v>45</v>
      </c>
      <c r="B55" s="2" t="s">
        <v>50</v>
      </c>
      <c r="C55" s="6">
        <v>745</v>
      </c>
      <c r="D55" s="6">
        <v>750</v>
      </c>
      <c r="E55" s="6" t="s">
        <v>36</v>
      </c>
      <c r="F55" s="6" t="str">
        <f t="shared" si="0"/>
        <v>Compra de carteraAsalariado/Pensionado745-750</v>
      </c>
      <c r="G55" s="2">
        <f>+'Hoja 1'!E75</f>
        <v>0.30299999999999999</v>
      </c>
      <c r="H55" s="2">
        <f>+'Hoja 1'!F75</f>
        <v>0.30599999999999999</v>
      </c>
      <c r="I55" s="2">
        <f>+'Hoja 1'!G75</f>
        <v>0.309</v>
      </c>
      <c r="J55" s="2">
        <f>+'Hoja 1'!H75</f>
        <v>0.311</v>
      </c>
    </row>
    <row r="56" spans="1:10">
      <c r="A56" s="2" t="s">
        <v>45</v>
      </c>
      <c r="B56" s="2" t="s">
        <v>50</v>
      </c>
      <c r="C56" s="6">
        <v>739</v>
      </c>
      <c r="D56" s="6">
        <v>744</v>
      </c>
      <c r="E56" s="6" t="s">
        <v>37</v>
      </c>
      <c r="F56" s="6" t="str">
        <f t="shared" si="0"/>
        <v>Compra de carteraAsalariado/Pensionado739-744</v>
      </c>
      <c r="G56" s="2">
        <f>+'Hoja 1'!E76</f>
        <v>0.313</v>
      </c>
      <c r="H56" s="2">
        <f>+'Hoja 1'!F76</f>
        <v>0.316</v>
      </c>
      <c r="I56" s="2">
        <f>+'Hoja 1'!G76</f>
        <v>0.31900000000000001</v>
      </c>
      <c r="J56" s="2">
        <f>+'Hoja 1'!H76</f>
        <v>0.32100000000000001</v>
      </c>
    </row>
    <row r="57" spans="1:10">
      <c r="A57" s="2" t="s">
        <v>45</v>
      </c>
      <c r="B57" s="2" t="s">
        <v>50</v>
      </c>
      <c r="C57" s="6">
        <v>735</v>
      </c>
      <c r="D57" s="6">
        <v>738</v>
      </c>
      <c r="E57" s="6" t="s">
        <v>38</v>
      </c>
      <c r="F57" s="6" t="str">
        <f t="shared" si="0"/>
        <v>Compra de carteraAsalariado/Pensionado735-738</v>
      </c>
      <c r="G57" s="2">
        <f>+'Hoja 1'!E77</f>
        <v>0.32300000000000001</v>
      </c>
      <c r="H57" s="2">
        <f>+'Hoja 1'!F77</f>
        <v>0.32600000000000001</v>
      </c>
      <c r="I57" s="2">
        <f>+'Hoja 1'!G77</f>
        <v>0.32900000000000001</v>
      </c>
      <c r="J57" s="2">
        <f>+'Hoja 1'!H77</f>
        <v>0.33100000000000002</v>
      </c>
    </row>
    <row r="58" spans="1:10">
      <c r="A58" s="2" t="s">
        <v>45</v>
      </c>
      <c r="B58" s="2" t="s">
        <v>50</v>
      </c>
      <c r="C58" s="6">
        <v>722</v>
      </c>
      <c r="D58" s="6">
        <v>734</v>
      </c>
      <c r="E58" s="6" t="s">
        <v>39</v>
      </c>
      <c r="F58" s="6" t="str">
        <f t="shared" si="0"/>
        <v>Compra de carteraAsalariado/Pensionado722-734</v>
      </c>
      <c r="G58" s="2">
        <f>+'Hoja 1'!E78</f>
        <v>0.33300000000000002</v>
      </c>
      <c r="H58" s="2">
        <f>+'Hoja 1'!F78</f>
        <v>0.33600000000000002</v>
      </c>
      <c r="I58" s="2">
        <f>+'Hoja 1'!G78</f>
        <v>0.33900000000000002</v>
      </c>
      <c r="J58" s="2">
        <f>+'Hoja 1'!H78</f>
        <v>0.34100000000000003</v>
      </c>
    </row>
    <row r="59" spans="1:10">
      <c r="A59" s="2" t="s">
        <v>45</v>
      </c>
      <c r="B59" s="2" t="s">
        <v>50</v>
      </c>
      <c r="C59" s="6">
        <v>705</v>
      </c>
      <c r="D59" s="6">
        <v>721</v>
      </c>
      <c r="E59" s="6" t="s">
        <v>40</v>
      </c>
      <c r="F59" s="6" t="str">
        <f t="shared" si="0"/>
        <v>Compra de carteraAsalariado/Pensionado705-721</v>
      </c>
      <c r="G59" s="2">
        <f>+'Hoja 1'!E79</f>
        <v>0.36299999999999999</v>
      </c>
      <c r="H59" s="2">
        <f>+'Hoja 1'!F79</f>
        <v>0.36599999999999999</v>
      </c>
      <c r="I59" s="2">
        <f>+'Hoja 1'!G79</f>
        <v>0.36899999999999999</v>
      </c>
      <c r="J59" s="2">
        <f>+'Hoja 1'!H79</f>
        <v>0.371</v>
      </c>
    </row>
    <row r="60" spans="1:10">
      <c r="A60" s="2" t="s">
        <v>45</v>
      </c>
      <c r="B60" s="2" t="s">
        <v>50</v>
      </c>
      <c r="C60" s="6">
        <v>691</v>
      </c>
      <c r="D60" s="6">
        <v>704</v>
      </c>
      <c r="E60" s="6" t="s">
        <v>41</v>
      </c>
      <c r="F60" s="6" t="str">
        <f t="shared" si="0"/>
        <v>Compra de carteraAsalariado/Pensionado691-704</v>
      </c>
      <c r="G60" s="2">
        <f>+'Hoja 1'!E80</f>
        <v>0.373</v>
      </c>
      <c r="H60" s="2">
        <f>+'Hoja 1'!F80</f>
        <v>0.376</v>
      </c>
      <c r="I60" s="2">
        <f>+'Hoja 1'!G80</f>
        <v>0.379</v>
      </c>
      <c r="J60" s="2">
        <f>+'Hoja 1'!H80</f>
        <v>0.38100000000000001</v>
      </c>
    </row>
    <row r="61" spans="1:10">
      <c r="A61" s="2" t="s">
        <v>45</v>
      </c>
      <c r="B61" s="2" t="s">
        <v>50</v>
      </c>
      <c r="C61" s="6">
        <v>604</v>
      </c>
      <c r="D61" s="6">
        <v>690</v>
      </c>
      <c r="E61" s="6" t="s">
        <v>42</v>
      </c>
      <c r="F61" s="6" t="str">
        <f t="shared" si="0"/>
        <v>Compra de carteraAsalariado/Pensionado604-690</v>
      </c>
      <c r="G61" s="2">
        <f>+'Hoja 1'!E81</f>
        <v>0.39300000000000002</v>
      </c>
      <c r="H61" s="2">
        <f>+'Hoja 1'!F81</f>
        <v>0.39600000000000002</v>
      </c>
      <c r="I61" s="2">
        <f>+'Hoja 1'!G81</f>
        <v>0.39900000000000002</v>
      </c>
      <c r="J61" s="2">
        <f>+'Hoja 1'!H81</f>
        <v>0.40100000000000002</v>
      </c>
    </row>
    <row r="62" spans="1:10">
      <c r="A62" s="2" t="s">
        <v>45</v>
      </c>
      <c r="B62" s="2" t="s">
        <v>5</v>
      </c>
      <c r="C62" s="6">
        <v>867</v>
      </c>
      <c r="D62" s="6">
        <v>950</v>
      </c>
      <c r="E62" s="6" t="s">
        <v>7</v>
      </c>
      <c r="F62" s="6" t="str">
        <f t="shared" si="0"/>
        <v>Compra de carteraIndependiente867-950</v>
      </c>
      <c r="G62" s="2">
        <f>+'Hoja 1'!E87</f>
        <v>0.26450000000000001</v>
      </c>
      <c r="H62" s="2">
        <f>+'Hoja 1'!F87</f>
        <v>0.26600000000000001</v>
      </c>
      <c r="I62" s="2">
        <f>+'Hoja 1'!G87</f>
        <v>0.26800000000000002</v>
      </c>
      <c r="J62" s="2">
        <f>+'Hoja 1'!H87</f>
        <v>0.27</v>
      </c>
    </row>
    <row r="63" spans="1:10">
      <c r="A63" s="2" t="s">
        <v>45</v>
      </c>
      <c r="B63" s="2" t="s">
        <v>5</v>
      </c>
      <c r="C63" s="6">
        <v>852</v>
      </c>
      <c r="D63" s="6">
        <v>866</v>
      </c>
      <c r="E63" s="6" t="s">
        <v>24</v>
      </c>
      <c r="F63" s="6" t="str">
        <f t="shared" si="0"/>
        <v>Compra de carteraIndependiente852-866</v>
      </c>
      <c r="G63" s="2">
        <f>+'Hoja 1'!E88</f>
        <v>0.26950000000000002</v>
      </c>
      <c r="H63" s="2">
        <f>+'Hoja 1'!F88</f>
        <v>0.27100000000000002</v>
      </c>
      <c r="I63" s="2">
        <f>+'Hoja 1'!G88</f>
        <v>0.27300000000000002</v>
      </c>
      <c r="J63" s="2">
        <f>+'Hoja 1'!H88</f>
        <v>0.27500000000000002</v>
      </c>
    </row>
    <row r="64" spans="1:10">
      <c r="A64" s="2" t="s">
        <v>45</v>
      </c>
      <c r="B64" s="2" t="s">
        <v>5</v>
      </c>
      <c r="C64" s="6">
        <v>835</v>
      </c>
      <c r="D64" s="6">
        <v>851</v>
      </c>
      <c r="E64" s="6" t="s">
        <v>25</v>
      </c>
      <c r="F64" s="6" t="str">
        <f t="shared" si="0"/>
        <v>Compra de carteraIndependiente835-851</v>
      </c>
      <c r="G64" s="2">
        <f>+'Hoja 1'!E89</f>
        <v>0.27950000000000003</v>
      </c>
      <c r="H64" s="2">
        <f>+'Hoja 1'!F89</f>
        <v>0.28100000000000003</v>
      </c>
      <c r="I64" s="2">
        <f>+'Hoja 1'!G89</f>
        <v>0.28300000000000003</v>
      </c>
      <c r="J64" s="2">
        <f>+'Hoja 1'!H89</f>
        <v>0.28500000000000003</v>
      </c>
    </row>
    <row r="65" spans="1:10">
      <c r="A65" s="2" t="s">
        <v>45</v>
      </c>
      <c r="B65" s="2" t="s">
        <v>5</v>
      </c>
      <c r="C65" s="6">
        <v>823</v>
      </c>
      <c r="D65" s="6">
        <v>834</v>
      </c>
      <c r="E65" s="6" t="s">
        <v>26</v>
      </c>
      <c r="F65" s="6" t="str">
        <f t="shared" si="0"/>
        <v>Compra de carteraIndependiente823-834</v>
      </c>
      <c r="G65" s="2">
        <f>+'Hoja 1'!E90</f>
        <v>0.28750000000000003</v>
      </c>
      <c r="H65" s="2">
        <f>+'Hoja 1'!F90</f>
        <v>0.28900000000000003</v>
      </c>
      <c r="I65" s="2">
        <f>+'Hoja 1'!G90</f>
        <v>0.29100000000000004</v>
      </c>
      <c r="J65" s="2">
        <f>+'Hoja 1'!H90</f>
        <v>0.29300000000000004</v>
      </c>
    </row>
    <row r="66" spans="1:10">
      <c r="A66" s="2" t="s">
        <v>45</v>
      </c>
      <c r="B66" s="2" t="s">
        <v>5</v>
      </c>
      <c r="C66" s="6">
        <v>814</v>
      </c>
      <c r="D66" s="6">
        <v>822</v>
      </c>
      <c r="E66" s="6" t="s">
        <v>27</v>
      </c>
      <c r="F66" s="6" t="str">
        <f t="shared" si="0"/>
        <v>Compra de carteraIndependiente814-822</v>
      </c>
      <c r="G66" s="2">
        <f>+'Hoja 1'!E91</f>
        <v>0.29050000000000004</v>
      </c>
      <c r="H66" s="2">
        <f>+'Hoja 1'!F91</f>
        <v>0.29200000000000004</v>
      </c>
      <c r="I66" s="2">
        <f>+'Hoja 1'!G91</f>
        <v>0.29400000000000004</v>
      </c>
      <c r="J66" s="2">
        <f>+'Hoja 1'!H91</f>
        <v>0.29600000000000004</v>
      </c>
    </row>
    <row r="67" spans="1:10">
      <c r="A67" s="2" t="s">
        <v>45</v>
      </c>
      <c r="B67" s="2" t="s">
        <v>5</v>
      </c>
      <c r="C67" s="6">
        <v>806</v>
      </c>
      <c r="D67" s="6">
        <v>813</v>
      </c>
      <c r="E67" s="6" t="s">
        <v>28</v>
      </c>
      <c r="F67" s="6" t="str">
        <f t="shared" ref="F67:F130" si="3">A67&amp;B67&amp;E67</f>
        <v>Compra de carteraIndependiente806-813</v>
      </c>
      <c r="G67" s="2">
        <f>+'Hoja 1'!E92</f>
        <v>0.29150000000000004</v>
      </c>
      <c r="H67" s="2">
        <f>+'Hoja 1'!F92</f>
        <v>0.29300000000000004</v>
      </c>
      <c r="I67" s="2">
        <f>+'Hoja 1'!G92</f>
        <v>0.29500000000000004</v>
      </c>
      <c r="J67" s="2">
        <f>+'Hoja 1'!H92</f>
        <v>0.29700000000000004</v>
      </c>
    </row>
    <row r="68" spans="1:10">
      <c r="A68" s="2" t="s">
        <v>45</v>
      </c>
      <c r="B68" s="2" t="s">
        <v>5</v>
      </c>
      <c r="C68" s="6">
        <v>798</v>
      </c>
      <c r="D68" s="6">
        <v>805</v>
      </c>
      <c r="E68" s="6" t="s">
        <v>29</v>
      </c>
      <c r="F68" s="6" t="str">
        <f t="shared" si="3"/>
        <v>Compra de carteraIndependiente798-805</v>
      </c>
      <c r="G68" s="2">
        <f>+'Hoja 1'!E93</f>
        <v>0.29650000000000004</v>
      </c>
      <c r="H68" s="2">
        <f>+'Hoja 1'!F93</f>
        <v>0.29800000000000004</v>
      </c>
      <c r="I68" s="2">
        <f>+'Hoja 1'!G93</f>
        <v>0.30000000000000004</v>
      </c>
      <c r="J68" s="2">
        <f>+'Hoja 1'!H93</f>
        <v>0.30200000000000005</v>
      </c>
    </row>
    <row r="69" spans="1:10">
      <c r="A69" s="2" t="s">
        <v>45</v>
      </c>
      <c r="B69" s="2" t="s">
        <v>5</v>
      </c>
      <c r="C69" s="6">
        <v>790</v>
      </c>
      <c r="D69" s="6">
        <v>797</v>
      </c>
      <c r="E69" s="6" t="s">
        <v>30</v>
      </c>
      <c r="F69" s="6" t="str">
        <f t="shared" si="3"/>
        <v>Compra de carteraIndependiente790-797</v>
      </c>
      <c r="G69" s="2">
        <f>+'Hoja 1'!E94</f>
        <v>0.29850000000000004</v>
      </c>
      <c r="H69" s="2">
        <f>+'Hoja 1'!F94</f>
        <v>0.30000000000000004</v>
      </c>
      <c r="I69" s="2">
        <f>+'Hoja 1'!G94</f>
        <v>0.30200000000000005</v>
      </c>
      <c r="J69" s="2">
        <f>+'Hoja 1'!H94</f>
        <v>0.30400000000000005</v>
      </c>
    </row>
    <row r="70" spans="1:10">
      <c r="A70" s="2" t="s">
        <v>45</v>
      </c>
      <c r="B70" s="2" t="s">
        <v>5</v>
      </c>
      <c r="C70" s="6">
        <v>784</v>
      </c>
      <c r="D70" s="6">
        <v>789</v>
      </c>
      <c r="E70" s="6" t="s">
        <v>31</v>
      </c>
      <c r="F70" s="6" t="str">
        <f t="shared" si="3"/>
        <v>Compra de carteraIndependiente784-789</v>
      </c>
      <c r="G70" s="2">
        <f>+'Hoja 1'!E95</f>
        <v>0.30651998092029958</v>
      </c>
      <c r="H70" s="2">
        <f>+'Hoja 1'!F95</f>
        <v>0.30801998092029959</v>
      </c>
      <c r="I70" s="2">
        <f>+'Hoja 1'!G95</f>
        <v>0.31001998092029959</v>
      </c>
      <c r="J70" s="2">
        <f>+'Hoja 1'!H95</f>
        <v>0.31201998092029959</v>
      </c>
    </row>
    <row r="71" spans="1:10">
      <c r="A71" s="2" t="s">
        <v>45</v>
      </c>
      <c r="B71" s="2" t="s">
        <v>5</v>
      </c>
      <c r="C71" s="6">
        <v>779</v>
      </c>
      <c r="D71" s="6">
        <v>783</v>
      </c>
      <c r="E71" s="6" t="s">
        <v>32</v>
      </c>
      <c r="F71" s="6" t="str">
        <f t="shared" si="3"/>
        <v>Compra de carteraIndependiente779-783</v>
      </c>
      <c r="G71" s="2">
        <f>+'Hoja 1'!E96</f>
        <v>0.30849999999999994</v>
      </c>
      <c r="H71" s="2">
        <f>+'Hoja 1'!F96</f>
        <v>0.30999999999999994</v>
      </c>
      <c r="I71" s="2">
        <f>+'Hoja 1'!G96</f>
        <v>0.31199999999999994</v>
      </c>
      <c r="J71" s="2">
        <f>+'Hoja 1'!H96</f>
        <v>0.31399999999999995</v>
      </c>
    </row>
    <row r="72" spans="1:10">
      <c r="A72" s="2" t="s">
        <v>45</v>
      </c>
      <c r="B72" s="2" t="s">
        <v>5</v>
      </c>
      <c r="C72" s="6">
        <v>769</v>
      </c>
      <c r="D72" s="6">
        <v>778</v>
      </c>
      <c r="E72" s="6" t="s">
        <v>33</v>
      </c>
      <c r="F72" s="6" t="str">
        <f t="shared" si="3"/>
        <v>Compra de carteraIndependiente769-778</v>
      </c>
      <c r="G72" s="2">
        <f>+'Hoja 1'!E97</f>
        <v>0.31149999999999994</v>
      </c>
      <c r="H72" s="2">
        <f>+'Hoja 1'!F97</f>
        <v>0.31299999999999994</v>
      </c>
      <c r="I72" s="2">
        <f>+'Hoja 1'!G97</f>
        <v>0.31499999999999995</v>
      </c>
      <c r="J72" s="2">
        <f>+'Hoja 1'!H97</f>
        <v>0.31699999999999995</v>
      </c>
    </row>
    <row r="73" spans="1:10">
      <c r="A73" s="2" t="s">
        <v>45</v>
      </c>
      <c r="B73" s="2" t="s">
        <v>5</v>
      </c>
      <c r="C73" s="6">
        <v>761</v>
      </c>
      <c r="D73" s="6">
        <v>768</v>
      </c>
      <c r="E73" s="6" t="s">
        <v>34</v>
      </c>
      <c r="F73" s="6" t="str">
        <f t="shared" si="3"/>
        <v>Compra de carteraIndependiente761-768</v>
      </c>
      <c r="G73" s="2">
        <f>+'Hoja 1'!E98</f>
        <v>0.31649999999999995</v>
      </c>
      <c r="H73" s="2">
        <f>+'Hoja 1'!F98</f>
        <v>0.31799999999999995</v>
      </c>
      <c r="I73" s="2">
        <f>+'Hoja 1'!G98</f>
        <v>0.31999999999999995</v>
      </c>
      <c r="J73" s="2">
        <f>+'Hoja 1'!H98</f>
        <v>0.32199999999999995</v>
      </c>
    </row>
    <row r="74" spans="1:10">
      <c r="A74" s="2" t="s">
        <v>45</v>
      </c>
      <c r="B74" s="2" t="s">
        <v>5</v>
      </c>
      <c r="C74" s="6">
        <v>751</v>
      </c>
      <c r="D74" s="6">
        <v>760</v>
      </c>
      <c r="E74" s="6" t="s">
        <v>35</v>
      </c>
      <c r="F74" s="6" t="str">
        <f t="shared" si="3"/>
        <v>Compra de carteraIndependiente751-760</v>
      </c>
      <c r="G74" s="2">
        <f>+'Hoja 1'!E99</f>
        <v>0.32449999999999996</v>
      </c>
      <c r="H74" s="2">
        <f>+'Hoja 1'!F99</f>
        <v>0.32599999999999996</v>
      </c>
      <c r="I74" s="2">
        <f>+'Hoja 1'!G99</f>
        <v>0.32799999999999996</v>
      </c>
      <c r="J74" s="2">
        <f>+'Hoja 1'!H99</f>
        <v>0.32999999999999996</v>
      </c>
    </row>
    <row r="75" spans="1:10">
      <c r="A75" s="2" t="s">
        <v>45</v>
      </c>
      <c r="B75" s="2" t="s">
        <v>5</v>
      </c>
      <c r="C75" s="6">
        <v>745</v>
      </c>
      <c r="D75" s="6">
        <v>750</v>
      </c>
      <c r="E75" s="6" t="s">
        <v>36</v>
      </c>
      <c r="F75" s="6" t="str">
        <f t="shared" si="3"/>
        <v>Compra de carteraIndependiente745-750</v>
      </c>
      <c r="G75" s="2">
        <f>+'Hoja 1'!E100</f>
        <v>0.32849999999999996</v>
      </c>
      <c r="H75" s="2">
        <f>+'Hoja 1'!F100</f>
        <v>0.32999999999999996</v>
      </c>
      <c r="I75" s="2">
        <f>+'Hoja 1'!G100</f>
        <v>0.33199999999999996</v>
      </c>
      <c r="J75" s="2">
        <f>+'Hoja 1'!H100</f>
        <v>0.33399999999999996</v>
      </c>
    </row>
    <row r="76" spans="1:10">
      <c r="A76" s="2" t="s">
        <v>45</v>
      </c>
      <c r="B76" s="2" t="s">
        <v>5</v>
      </c>
      <c r="C76" s="6">
        <v>739</v>
      </c>
      <c r="D76" s="6">
        <v>744</v>
      </c>
      <c r="E76" s="6" t="s">
        <v>37</v>
      </c>
      <c r="F76" s="6" t="str">
        <f t="shared" si="3"/>
        <v>Compra de carteraIndependiente739-744</v>
      </c>
      <c r="G76" s="2">
        <f>+'Hoja 1'!E101</f>
        <v>0.34149999999999997</v>
      </c>
      <c r="H76" s="2">
        <f>+'Hoja 1'!F101</f>
        <v>0.34299999999999997</v>
      </c>
      <c r="I76" s="2">
        <f>+'Hoja 1'!G101</f>
        <v>0.34499999999999997</v>
      </c>
      <c r="J76" s="2">
        <f>+'Hoja 1'!H101</f>
        <v>0.34699999999999998</v>
      </c>
    </row>
    <row r="77" spans="1:10">
      <c r="A77" s="2" t="s">
        <v>45</v>
      </c>
      <c r="B77" s="2" t="s">
        <v>5</v>
      </c>
      <c r="C77" s="6">
        <v>735</v>
      </c>
      <c r="D77" s="6">
        <v>738</v>
      </c>
      <c r="E77" s="6" t="s">
        <v>38</v>
      </c>
      <c r="F77" s="6" t="str">
        <f t="shared" si="3"/>
        <v>Compra de carteraIndependiente735-738</v>
      </c>
      <c r="G77" s="2">
        <f>+'Hoja 1'!E102</f>
        <v>0.35149999999999998</v>
      </c>
      <c r="H77" s="2">
        <f>+'Hoja 1'!F102</f>
        <v>0.35299999999999998</v>
      </c>
      <c r="I77" s="2">
        <f>+'Hoja 1'!G102</f>
        <v>0.35499999999999998</v>
      </c>
      <c r="J77" s="2">
        <f>+'Hoja 1'!H102</f>
        <v>0.35699999999999998</v>
      </c>
    </row>
    <row r="78" spans="1:10">
      <c r="A78" s="2" t="s">
        <v>45</v>
      </c>
      <c r="B78" s="2" t="s">
        <v>5</v>
      </c>
      <c r="C78" s="6">
        <v>722</v>
      </c>
      <c r="D78" s="6">
        <v>734</v>
      </c>
      <c r="E78" s="6" t="s">
        <v>39</v>
      </c>
      <c r="F78" s="6" t="str">
        <f t="shared" si="3"/>
        <v>Compra de carteraIndependiente722-734</v>
      </c>
      <c r="G78" s="2">
        <f>+'Hoja 1'!E103</f>
        <v>0.3715</v>
      </c>
      <c r="H78" s="2">
        <f>+'Hoja 1'!F103</f>
        <v>0.373</v>
      </c>
      <c r="I78" s="2">
        <f>+'Hoja 1'!G103</f>
        <v>0.375</v>
      </c>
      <c r="J78" s="2">
        <f>+'Hoja 1'!H103</f>
        <v>0.377</v>
      </c>
    </row>
    <row r="79" spans="1:10">
      <c r="A79" s="2" t="s">
        <v>45</v>
      </c>
      <c r="B79" s="2" t="s">
        <v>5</v>
      </c>
      <c r="C79" s="6">
        <v>705</v>
      </c>
      <c r="D79" s="6">
        <v>721</v>
      </c>
      <c r="E79" s="6" t="s">
        <v>40</v>
      </c>
      <c r="F79" s="6" t="str">
        <f t="shared" si="3"/>
        <v>Compra de carteraIndependiente705-721</v>
      </c>
      <c r="G79" s="2">
        <f>+'Hoja 1'!E104</f>
        <v>0.40150000000000002</v>
      </c>
      <c r="H79" s="2">
        <f>+'Hoja 1'!F104</f>
        <v>0.40300000000000002</v>
      </c>
      <c r="I79" s="2">
        <f>+'Hoja 1'!G104</f>
        <v>0.40500000000000003</v>
      </c>
      <c r="J79" s="2">
        <f>+'Hoja 1'!H104</f>
        <v>0.40700000000000003</v>
      </c>
    </row>
    <row r="80" spans="1:10">
      <c r="A80" s="2" t="s">
        <v>45</v>
      </c>
      <c r="B80" s="2" t="s">
        <v>5</v>
      </c>
      <c r="C80" s="6">
        <v>691</v>
      </c>
      <c r="D80" s="6">
        <v>704</v>
      </c>
      <c r="E80" s="6" t="s">
        <v>41</v>
      </c>
      <c r="F80" s="6" t="str">
        <f t="shared" si="3"/>
        <v>Compra de carteraIndependiente691-704</v>
      </c>
      <c r="G80" s="2">
        <f>+'Hoja 1'!E105</f>
        <v>0.41150000000000003</v>
      </c>
      <c r="H80" s="2">
        <f>+'Hoja 1'!F105</f>
        <v>0.41300000000000003</v>
      </c>
      <c r="I80" s="2">
        <f>+'Hoja 1'!G105</f>
        <v>0.41500000000000004</v>
      </c>
      <c r="J80" s="2">
        <f>+'Hoja 1'!H105</f>
        <v>0.41700000000000004</v>
      </c>
    </row>
    <row r="81" spans="1:10">
      <c r="A81" s="2" t="s">
        <v>45</v>
      </c>
      <c r="B81" s="2" t="s">
        <v>5</v>
      </c>
      <c r="C81" s="6">
        <v>604</v>
      </c>
      <c r="D81" s="6">
        <v>690</v>
      </c>
      <c r="E81" s="6" t="s">
        <v>42</v>
      </c>
      <c r="F81" s="6" t="str">
        <f t="shared" si="3"/>
        <v>Compra de carteraIndependiente604-690</v>
      </c>
      <c r="G81" s="2">
        <f>+'Hoja 1'!E106</f>
        <v>0.43150000000000005</v>
      </c>
      <c r="H81" s="2">
        <f>+'Hoja 1'!F106</f>
        <v>0.43300000000000005</v>
      </c>
      <c r="I81" s="2">
        <f>+'Hoja 1'!G106</f>
        <v>0.43500000000000005</v>
      </c>
      <c r="J81" s="2">
        <f>+'Hoja 1'!H106</f>
        <v>0.43700000000000006</v>
      </c>
    </row>
    <row r="82" spans="1:10">
      <c r="A82" s="2" t="s">
        <v>46</v>
      </c>
      <c r="B82" s="2" t="s">
        <v>50</v>
      </c>
      <c r="C82" s="6">
        <v>867</v>
      </c>
      <c r="D82" s="6">
        <v>950</v>
      </c>
      <c r="E82" s="6" t="s">
        <v>7</v>
      </c>
      <c r="F82" s="6" t="str">
        <f t="shared" si="3"/>
        <v>RetenciónAsalariado/Pensionado867-950</v>
      </c>
      <c r="G82" s="2">
        <f>+'Hoja 1'!E114</f>
        <v>0.23199999999999998</v>
      </c>
      <c r="H82" s="2">
        <f>+'Hoja 1'!F114</f>
        <v>0.23499999999999999</v>
      </c>
      <c r="I82" s="2">
        <f>+'Hoja 1'!G114</f>
        <v>0.23799999999999999</v>
      </c>
      <c r="J82" s="2">
        <f>+'Hoja 1'!H114</f>
        <v>0.24</v>
      </c>
    </row>
    <row r="83" spans="1:10">
      <c r="A83" s="2" t="s">
        <v>46</v>
      </c>
      <c r="B83" s="2" t="s">
        <v>50</v>
      </c>
      <c r="C83" s="6">
        <v>852</v>
      </c>
      <c r="D83" s="6">
        <v>866</v>
      </c>
      <c r="E83" s="6" t="s">
        <v>24</v>
      </c>
      <c r="F83" s="6" t="str">
        <f t="shared" si="3"/>
        <v>RetenciónAsalariado/Pensionado852-866</v>
      </c>
      <c r="G83" s="2">
        <f>+'Hoja 1'!E115</f>
        <v>0.23799999999999999</v>
      </c>
      <c r="H83" s="2">
        <f>+'Hoja 1'!F115</f>
        <v>0.24099999999999999</v>
      </c>
      <c r="I83" s="2">
        <f>+'Hoja 1'!G115</f>
        <v>0.24399999999999999</v>
      </c>
      <c r="J83" s="2">
        <f>+'Hoja 1'!H115</f>
        <v>0.246</v>
      </c>
    </row>
    <row r="84" spans="1:10">
      <c r="A84" s="2" t="s">
        <v>46</v>
      </c>
      <c r="B84" s="2" t="s">
        <v>50</v>
      </c>
      <c r="C84" s="6">
        <v>835</v>
      </c>
      <c r="D84" s="6">
        <v>851</v>
      </c>
      <c r="E84" s="6" t="s">
        <v>25</v>
      </c>
      <c r="F84" s="6" t="str">
        <f t="shared" si="3"/>
        <v>RetenciónAsalariado/Pensionado835-851</v>
      </c>
      <c r="G84" s="2">
        <f>+'Hoja 1'!E116</f>
        <v>0.24199999999999999</v>
      </c>
      <c r="H84" s="2">
        <f>+'Hoja 1'!F116</f>
        <v>0.245</v>
      </c>
      <c r="I84" s="2">
        <f>+'Hoja 1'!G116</f>
        <v>0.248</v>
      </c>
      <c r="J84" s="2">
        <f>+'Hoja 1'!H116</f>
        <v>0.25</v>
      </c>
    </row>
    <row r="85" spans="1:10">
      <c r="A85" s="2" t="s">
        <v>46</v>
      </c>
      <c r="B85" s="2" t="s">
        <v>50</v>
      </c>
      <c r="C85" s="6">
        <v>823</v>
      </c>
      <c r="D85" s="6">
        <v>834</v>
      </c>
      <c r="E85" s="6" t="s">
        <v>26</v>
      </c>
      <c r="F85" s="6" t="str">
        <f t="shared" si="3"/>
        <v>RetenciónAsalariado/Pensionado823-834</v>
      </c>
      <c r="G85" s="2">
        <f>+'Hoja 1'!E117</f>
        <v>0.247</v>
      </c>
      <c r="H85" s="2">
        <f>+'Hoja 1'!F117</f>
        <v>0.25</v>
      </c>
      <c r="I85" s="2">
        <f>+'Hoja 1'!G117</f>
        <v>0.253</v>
      </c>
      <c r="J85" s="2">
        <f>+'Hoja 1'!H117</f>
        <v>0.255</v>
      </c>
    </row>
    <row r="86" spans="1:10">
      <c r="A86" s="2" t="s">
        <v>46</v>
      </c>
      <c r="B86" s="2" t="s">
        <v>50</v>
      </c>
      <c r="C86" s="6">
        <v>814</v>
      </c>
      <c r="D86" s="6">
        <v>822</v>
      </c>
      <c r="E86" s="6" t="s">
        <v>27</v>
      </c>
      <c r="F86" s="6" t="str">
        <f t="shared" si="3"/>
        <v>RetenciónAsalariado/Pensionado814-822</v>
      </c>
      <c r="G86" s="2">
        <f>+'Hoja 1'!E118</f>
        <v>0.249</v>
      </c>
      <c r="H86" s="2">
        <f>+'Hoja 1'!F118</f>
        <v>0.252</v>
      </c>
      <c r="I86" s="2">
        <f>+'Hoja 1'!G118</f>
        <v>0.255</v>
      </c>
      <c r="J86" s="2">
        <f>+'Hoja 1'!H118</f>
        <v>0.25700000000000001</v>
      </c>
    </row>
    <row r="87" spans="1:10">
      <c r="A87" s="2" t="s">
        <v>46</v>
      </c>
      <c r="B87" s="2" t="s">
        <v>50</v>
      </c>
      <c r="C87" s="6">
        <v>806</v>
      </c>
      <c r="D87" s="6">
        <v>813</v>
      </c>
      <c r="E87" s="6" t="s">
        <v>28</v>
      </c>
      <c r="F87" s="6" t="str">
        <f t="shared" si="3"/>
        <v>RetenciónAsalariado/Pensionado806-813</v>
      </c>
      <c r="G87" s="2">
        <f>+'Hoja 1'!E119</f>
        <v>0.252</v>
      </c>
      <c r="H87" s="2">
        <f>+'Hoja 1'!F119</f>
        <v>0.255</v>
      </c>
      <c r="I87" s="2">
        <f>+'Hoja 1'!G119</f>
        <v>0.25800000000000001</v>
      </c>
      <c r="J87" s="2">
        <f>+'Hoja 1'!H119</f>
        <v>0.26</v>
      </c>
    </row>
    <row r="88" spans="1:10">
      <c r="A88" s="2" t="s">
        <v>46</v>
      </c>
      <c r="B88" s="2" t="s">
        <v>50</v>
      </c>
      <c r="C88" s="6">
        <v>798</v>
      </c>
      <c r="D88" s="6">
        <v>805</v>
      </c>
      <c r="E88" s="6" t="s">
        <v>29</v>
      </c>
      <c r="F88" s="6" t="str">
        <f t="shared" si="3"/>
        <v>RetenciónAsalariado/Pensionado798-805</v>
      </c>
      <c r="G88" s="2">
        <f>+'Hoja 1'!E120</f>
        <v>0.254</v>
      </c>
      <c r="H88" s="2">
        <f>+'Hoja 1'!F120</f>
        <v>0.25700000000000001</v>
      </c>
      <c r="I88" s="2">
        <f>+'Hoja 1'!G120</f>
        <v>0.26</v>
      </c>
      <c r="J88" s="2">
        <f>+'Hoja 1'!H120</f>
        <v>0.26200000000000001</v>
      </c>
    </row>
    <row r="89" spans="1:10">
      <c r="A89" s="2" t="s">
        <v>46</v>
      </c>
      <c r="B89" s="2" t="s">
        <v>50</v>
      </c>
      <c r="C89" s="6">
        <v>790</v>
      </c>
      <c r="D89" s="6">
        <v>797</v>
      </c>
      <c r="E89" s="6" t="s">
        <v>30</v>
      </c>
      <c r="F89" s="6" t="str">
        <f t="shared" si="3"/>
        <v>RetenciónAsalariado/Pensionado790-797</v>
      </c>
      <c r="G89" s="2">
        <f>+'Hoja 1'!E121</f>
        <v>0.25900000000000001</v>
      </c>
      <c r="H89" s="2">
        <f>+'Hoja 1'!F121</f>
        <v>0.26200000000000001</v>
      </c>
      <c r="I89" s="2">
        <f>+'Hoja 1'!G121</f>
        <v>0.26500000000000001</v>
      </c>
      <c r="J89" s="2">
        <f>+'Hoja 1'!H121</f>
        <v>0.26700000000000002</v>
      </c>
    </row>
    <row r="90" spans="1:10">
      <c r="A90" s="2" t="s">
        <v>46</v>
      </c>
      <c r="B90" s="2" t="s">
        <v>50</v>
      </c>
      <c r="C90" s="6">
        <v>784</v>
      </c>
      <c r="D90" s="6">
        <v>789</v>
      </c>
      <c r="E90" s="6" t="s">
        <v>31</v>
      </c>
      <c r="F90" s="6" t="str">
        <f t="shared" si="3"/>
        <v>RetenciónAsalariado/Pensionado784-789</v>
      </c>
      <c r="G90" s="2">
        <f>+'Hoja 1'!E122</f>
        <v>0.26600000000000001</v>
      </c>
      <c r="H90" s="2">
        <f>+'Hoja 1'!F122</f>
        <v>0.26900000000000002</v>
      </c>
      <c r="I90" s="2">
        <f>+'Hoja 1'!G122</f>
        <v>0.27200000000000002</v>
      </c>
      <c r="J90" s="2">
        <f>+'Hoja 1'!H122</f>
        <v>0.27400000000000002</v>
      </c>
    </row>
    <row r="91" spans="1:10">
      <c r="A91" s="2" t="s">
        <v>46</v>
      </c>
      <c r="B91" s="2" t="s">
        <v>50</v>
      </c>
      <c r="C91" s="6">
        <v>779</v>
      </c>
      <c r="D91" s="6">
        <v>783</v>
      </c>
      <c r="E91" s="6" t="s">
        <v>32</v>
      </c>
      <c r="F91" s="6" t="str">
        <f t="shared" si="3"/>
        <v>RetenciónAsalariado/Pensionado779-783</v>
      </c>
      <c r="G91" s="2">
        <f>+'Hoja 1'!E123</f>
        <v>0.26900000000000002</v>
      </c>
      <c r="H91" s="2">
        <f>+'Hoja 1'!F123</f>
        <v>0.27200000000000002</v>
      </c>
      <c r="I91" s="2">
        <f>+'Hoja 1'!G123</f>
        <v>0.27500000000000002</v>
      </c>
      <c r="J91" s="2">
        <f>+'Hoja 1'!H123</f>
        <v>0.27700000000000002</v>
      </c>
    </row>
    <row r="92" spans="1:10">
      <c r="A92" s="2" t="s">
        <v>46</v>
      </c>
      <c r="B92" s="2" t="s">
        <v>50</v>
      </c>
      <c r="C92" s="6">
        <v>769</v>
      </c>
      <c r="D92" s="6">
        <v>778</v>
      </c>
      <c r="E92" s="6" t="s">
        <v>33</v>
      </c>
      <c r="F92" s="6" t="str">
        <f t="shared" si="3"/>
        <v>RetenciónAsalariado/Pensionado769-778</v>
      </c>
      <c r="G92" s="2">
        <f>+'Hoja 1'!E124</f>
        <v>0.27400000000000002</v>
      </c>
      <c r="H92" s="2">
        <f>+'Hoja 1'!F124</f>
        <v>0.27700000000000002</v>
      </c>
      <c r="I92" s="2">
        <f>+'Hoja 1'!G124</f>
        <v>0.28000000000000003</v>
      </c>
      <c r="J92" s="2">
        <f>+'Hoja 1'!H124</f>
        <v>0.28200000000000003</v>
      </c>
    </row>
    <row r="93" spans="1:10">
      <c r="A93" s="2" t="s">
        <v>46</v>
      </c>
      <c r="B93" s="2" t="s">
        <v>50</v>
      </c>
      <c r="C93" s="6">
        <v>761</v>
      </c>
      <c r="D93" s="6">
        <v>768</v>
      </c>
      <c r="E93" s="6" t="s">
        <v>34</v>
      </c>
      <c r="F93" s="6" t="str">
        <f t="shared" si="3"/>
        <v>RetenciónAsalariado/Pensionado761-768</v>
      </c>
      <c r="G93" s="2">
        <f>+'Hoja 1'!E125</f>
        <v>0.28900000000000003</v>
      </c>
      <c r="H93" s="2">
        <f>+'Hoja 1'!F125</f>
        <v>0.29200000000000004</v>
      </c>
      <c r="I93" s="2">
        <f>+'Hoja 1'!G125</f>
        <v>0.29500000000000004</v>
      </c>
      <c r="J93" s="2">
        <f>+'Hoja 1'!H125</f>
        <v>0.29700000000000004</v>
      </c>
    </row>
    <row r="94" spans="1:10">
      <c r="A94" s="2" t="s">
        <v>46</v>
      </c>
      <c r="B94" s="2" t="s">
        <v>50</v>
      </c>
      <c r="C94" s="6">
        <v>751</v>
      </c>
      <c r="D94" s="6">
        <v>760</v>
      </c>
      <c r="E94" s="6" t="s">
        <v>35</v>
      </c>
      <c r="F94" s="6" t="str">
        <f t="shared" si="3"/>
        <v>RetenciónAsalariado/Pensionado751-760</v>
      </c>
      <c r="G94" s="2">
        <f>+'Hoja 1'!E126</f>
        <v>0.29399999999999998</v>
      </c>
      <c r="H94" s="2">
        <f>+'Hoja 1'!F126</f>
        <v>0.29699999999999999</v>
      </c>
      <c r="I94" s="2">
        <f>+'Hoja 1'!G126</f>
        <v>0.3</v>
      </c>
      <c r="J94" s="2">
        <f>+'Hoja 1'!H126</f>
        <v>0.30199999999999999</v>
      </c>
    </row>
    <row r="95" spans="1:10">
      <c r="A95" s="2" t="s">
        <v>46</v>
      </c>
      <c r="B95" s="2" t="s">
        <v>50</v>
      </c>
      <c r="C95" s="6">
        <v>745</v>
      </c>
      <c r="D95" s="6">
        <v>750</v>
      </c>
      <c r="E95" s="6" t="s">
        <v>36</v>
      </c>
      <c r="F95" s="6" t="str">
        <f t="shared" si="3"/>
        <v>RetenciónAsalariado/Pensionado745-750</v>
      </c>
      <c r="G95" s="2">
        <f>+'Hoja 1'!E127</f>
        <v>0.29899999999999999</v>
      </c>
      <c r="H95" s="2">
        <f>+'Hoja 1'!F127</f>
        <v>0.30199999999999999</v>
      </c>
      <c r="I95" s="2">
        <f>+'Hoja 1'!G127</f>
        <v>0.30499999999999999</v>
      </c>
      <c r="J95" s="2">
        <f>+'Hoja 1'!H127</f>
        <v>0.307</v>
      </c>
    </row>
    <row r="96" spans="1:10">
      <c r="A96" s="2" t="s">
        <v>46</v>
      </c>
      <c r="B96" s="2" t="s">
        <v>50</v>
      </c>
      <c r="C96" s="6">
        <v>739</v>
      </c>
      <c r="D96" s="6">
        <v>744</v>
      </c>
      <c r="E96" s="6" t="s">
        <v>37</v>
      </c>
      <c r="F96" s="6" t="str">
        <f t="shared" si="3"/>
        <v>RetenciónAsalariado/Pensionado739-744</v>
      </c>
      <c r="G96" s="2">
        <f>+'Hoja 1'!E128</f>
        <v>0.309</v>
      </c>
      <c r="H96" s="2">
        <f>+'Hoja 1'!F128</f>
        <v>0.312</v>
      </c>
      <c r="I96" s="2">
        <f>+'Hoja 1'!G128</f>
        <v>0.315</v>
      </c>
      <c r="J96" s="2">
        <f>+'Hoja 1'!H128</f>
        <v>0.317</v>
      </c>
    </row>
    <row r="97" spans="1:10">
      <c r="A97" s="2" t="s">
        <v>46</v>
      </c>
      <c r="B97" s="2" t="s">
        <v>50</v>
      </c>
      <c r="C97" s="6">
        <v>735</v>
      </c>
      <c r="D97" s="6">
        <v>738</v>
      </c>
      <c r="E97" s="6" t="s">
        <v>38</v>
      </c>
      <c r="F97" s="6" t="str">
        <f t="shared" si="3"/>
        <v>RetenciónAsalariado/Pensionado735-738</v>
      </c>
      <c r="G97" s="2">
        <f>+'Hoja 1'!E129</f>
        <v>0.31900000000000001</v>
      </c>
      <c r="H97" s="2">
        <f>+'Hoja 1'!F129</f>
        <v>0.32200000000000001</v>
      </c>
      <c r="I97" s="2">
        <f>+'Hoja 1'!G129</f>
        <v>0.32500000000000001</v>
      </c>
      <c r="J97" s="2">
        <f>+'Hoja 1'!H129</f>
        <v>0.32700000000000001</v>
      </c>
    </row>
    <row r="98" spans="1:10">
      <c r="A98" s="2" t="s">
        <v>46</v>
      </c>
      <c r="B98" s="2" t="s">
        <v>50</v>
      </c>
      <c r="C98" s="6">
        <v>722</v>
      </c>
      <c r="D98" s="6">
        <v>734</v>
      </c>
      <c r="E98" s="6" t="s">
        <v>39</v>
      </c>
      <c r="F98" s="6" t="str">
        <f t="shared" si="3"/>
        <v>RetenciónAsalariado/Pensionado722-734</v>
      </c>
      <c r="G98" s="2">
        <f>+'Hoja 1'!E130</f>
        <v>0.32900000000000001</v>
      </c>
      <c r="H98" s="2">
        <f>+'Hoja 1'!F130</f>
        <v>0.33200000000000002</v>
      </c>
      <c r="I98" s="2">
        <f>+'Hoja 1'!G130</f>
        <v>0.33500000000000002</v>
      </c>
      <c r="J98" s="2">
        <f>+'Hoja 1'!H130</f>
        <v>0.33700000000000002</v>
      </c>
    </row>
    <row r="99" spans="1:10">
      <c r="A99" s="2" t="s">
        <v>46</v>
      </c>
      <c r="B99" s="2" t="s">
        <v>50</v>
      </c>
      <c r="C99" s="6">
        <v>705</v>
      </c>
      <c r="D99" s="6">
        <v>721</v>
      </c>
      <c r="E99" s="6" t="s">
        <v>40</v>
      </c>
      <c r="F99" s="6" t="str">
        <f t="shared" si="3"/>
        <v>RetenciónAsalariado/Pensionado705-721</v>
      </c>
      <c r="G99" s="2">
        <f>+'Hoja 1'!E131</f>
        <v>0.35899999999999999</v>
      </c>
      <c r="H99" s="2">
        <f>+'Hoja 1'!F131</f>
        <v>0.36199999999999999</v>
      </c>
      <c r="I99" s="2">
        <f>+'Hoja 1'!G131</f>
        <v>0.36499999999999999</v>
      </c>
      <c r="J99" s="2">
        <f>+'Hoja 1'!H131</f>
        <v>0.36699999999999999</v>
      </c>
    </row>
    <row r="100" spans="1:10">
      <c r="A100" s="2" t="s">
        <v>46</v>
      </c>
      <c r="B100" s="2" t="s">
        <v>50</v>
      </c>
      <c r="C100" s="6">
        <v>691</v>
      </c>
      <c r="D100" s="6">
        <v>704</v>
      </c>
      <c r="E100" s="6" t="s">
        <v>41</v>
      </c>
      <c r="F100" s="6" t="str">
        <f t="shared" si="3"/>
        <v>RetenciónAsalariado/Pensionado691-704</v>
      </c>
      <c r="G100" s="2">
        <f>+'Hoja 1'!E132</f>
        <v>0.36899999999999999</v>
      </c>
      <c r="H100" s="2">
        <f>+'Hoja 1'!F132</f>
        <v>0.372</v>
      </c>
      <c r="I100" s="2">
        <f>+'Hoja 1'!G132</f>
        <v>0.375</v>
      </c>
      <c r="J100" s="2">
        <f>+'Hoja 1'!H132</f>
        <v>0.377</v>
      </c>
    </row>
    <row r="101" spans="1:10">
      <c r="A101" s="2" t="s">
        <v>46</v>
      </c>
      <c r="B101" s="2" t="s">
        <v>50</v>
      </c>
      <c r="C101" s="6">
        <v>604</v>
      </c>
      <c r="D101" s="6">
        <v>690</v>
      </c>
      <c r="E101" s="6" t="s">
        <v>42</v>
      </c>
      <c r="F101" s="6" t="str">
        <f t="shared" si="3"/>
        <v>RetenciónAsalariado/Pensionado604-690</v>
      </c>
      <c r="G101" s="2">
        <f>+'Hoja 1'!E133</f>
        <v>0.38900000000000001</v>
      </c>
      <c r="H101" s="2">
        <f>+'Hoja 1'!F133</f>
        <v>0.39200000000000002</v>
      </c>
      <c r="I101" s="2">
        <f>+'Hoja 1'!G133</f>
        <v>0.39500000000000002</v>
      </c>
      <c r="J101" s="2">
        <f>+'Hoja 1'!H133</f>
        <v>0.39700000000000002</v>
      </c>
    </row>
    <row r="102" spans="1:10">
      <c r="A102" s="2" t="s">
        <v>46</v>
      </c>
      <c r="B102" s="2" t="s">
        <v>5</v>
      </c>
      <c r="C102" s="6">
        <v>867</v>
      </c>
      <c r="D102" s="6">
        <v>950</v>
      </c>
      <c r="E102" s="6" t="s">
        <v>7</v>
      </c>
      <c r="F102" s="6" t="str">
        <f t="shared" si="3"/>
        <v>RetenciónIndependiente867-950</v>
      </c>
      <c r="G102" s="2">
        <f>+'Hoja 1'!E139</f>
        <v>0.26050000000000001</v>
      </c>
      <c r="H102" s="2">
        <f>+'Hoja 1'!F139</f>
        <v>0.26200000000000001</v>
      </c>
      <c r="I102" s="2">
        <f>+'Hoja 1'!G139</f>
        <v>0.26400000000000001</v>
      </c>
      <c r="J102" s="2">
        <f>+'Hoja 1'!H139</f>
        <v>0.26600000000000001</v>
      </c>
    </row>
    <row r="103" spans="1:10">
      <c r="A103" s="2" t="s">
        <v>46</v>
      </c>
      <c r="B103" s="2" t="s">
        <v>5</v>
      </c>
      <c r="C103" s="6">
        <v>852</v>
      </c>
      <c r="D103" s="6">
        <v>866</v>
      </c>
      <c r="E103" s="6" t="s">
        <v>24</v>
      </c>
      <c r="F103" s="6" t="str">
        <f t="shared" si="3"/>
        <v>RetenciónIndependiente852-866</v>
      </c>
      <c r="G103" s="2">
        <f>+'Hoja 1'!E140</f>
        <v>0.26550000000000001</v>
      </c>
      <c r="H103" s="2">
        <f>+'Hoja 1'!F140</f>
        <v>0.26700000000000002</v>
      </c>
      <c r="I103" s="2">
        <f>+'Hoja 1'!G140</f>
        <v>0.26900000000000002</v>
      </c>
      <c r="J103" s="2">
        <f>+'Hoja 1'!H140</f>
        <v>0.27100000000000002</v>
      </c>
    </row>
    <row r="104" spans="1:10">
      <c r="A104" s="2" t="s">
        <v>46</v>
      </c>
      <c r="B104" s="2" t="s">
        <v>5</v>
      </c>
      <c r="C104" s="6">
        <v>835</v>
      </c>
      <c r="D104" s="6">
        <v>851</v>
      </c>
      <c r="E104" s="6" t="s">
        <v>25</v>
      </c>
      <c r="F104" s="6" t="str">
        <f t="shared" si="3"/>
        <v>RetenciónIndependiente835-851</v>
      </c>
      <c r="G104" s="2">
        <f>+'Hoja 1'!E141</f>
        <v>0.27550000000000002</v>
      </c>
      <c r="H104" s="2">
        <f>+'Hoja 1'!F141</f>
        <v>0.27700000000000002</v>
      </c>
      <c r="I104" s="2">
        <f>+'Hoja 1'!G141</f>
        <v>0.27900000000000003</v>
      </c>
      <c r="J104" s="2">
        <f>+'Hoja 1'!H141</f>
        <v>0.28100000000000003</v>
      </c>
    </row>
    <row r="105" spans="1:10">
      <c r="A105" s="2" t="s">
        <v>46</v>
      </c>
      <c r="B105" s="2" t="s">
        <v>5</v>
      </c>
      <c r="C105" s="6">
        <v>823</v>
      </c>
      <c r="D105" s="6">
        <v>834</v>
      </c>
      <c r="E105" s="6" t="s">
        <v>26</v>
      </c>
      <c r="F105" s="6" t="str">
        <f t="shared" si="3"/>
        <v>RetenciónIndependiente823-834</v>
      </c>
      <c r="G105" s="2">
        <f>+'Hoja 1'!E142</f>
        <v>0.28350000000000003</v>
      </c>
      <c r="H105" s="2">
        <f>+'Hoja 1'!F142</f>
        <v>0.28500000000000003</v>
      </c>
      <c r="I105" s="2">
        <f>+'Hoja 1'!G142</f>
        <v>0.28700000000000003</v>
      </c>
      <c r="J105" s="2">
        <f>+'Hoja 1'!H142</f>
        <v>0.28900000000000003</v>
      </c>
    </row>
    <row r="106" spans="1:10">
      <c r="A106" s="2" t="s">
        <v>46</v>
      </c>
      <c r="B106" s="2" t="s">
        <v>5</v>
      </c>
      <c r="C106" s="6">
        <v>814</v>
      </c>
      <c r="D106" s="6">
        <v>822</v>
      </c>
      <c r="E106" s="6" t="s">
        <v>27</v>
      </c>
      <c r="F106" s="6" t="str">
        <f t="shared" si="3"/>
        <v>RetenciónIndependiente814-822</v>
      </c>
      <c r="G106" s="2">
        <f>+'Hoja 1'!E143</f>
        <v>0.28650000000000003</v>
      </c>
      <c r="H106" s="2">
        <f>+'Hoja 1'!F143</f>
        <v>0.28800000000000003</v>
      </c>
      <c r="I106" s="2">
        <f>+'Hoja 1'!G143</f>
        <v>0.29000000000000004</v>
      </c>
      <c r="J106" s="2">
        <f>+'Hoja 1'!H143</f>
        <v>0.29200000000000004</v>
      </c>
    </row>
    <row r="107" spans="1:10">
      <c r="A107" s="2" t="s">
        <v>46</v>
      </c>
      <c r="B107" s="2" t="s">
        <v>5</v>
      </c>
      <c r="C107" s="6">
        <v>806</v>
      </c>
      <c r="D107" s="6">
        <v>813</v>
      </c>
      <c r="E107" s="6" t="s">
        <v>28</v>
      </c>
      <c r="F107" s="6" t="str">
        <f t="shared" si="3"/>
        <v>RetenciónIndependiente806-813</v>
      </c>
      <c r="G107" s="2">
        <f>+'Hoja 1'!E144</f>
        <v>0.28750000000000003</v>
      </c>
      <c r="H107" s="2">
        <f>+'Hoja 1'!F144</f>
        <v>0.28900000000000003</v>
      </c>
      <c r="I107" s="2">
        <f>+'Hoja 1'!G144</f>
        <v>0.29100000000000004</v>
      </c>
      <c r="J107" s="2">
        <f>+'Hoja 1'!H144</f>
        <v>0.29300000000000004</v>
      </c>
    </row>
    <row r="108" spans="1:10">
      <c r="A108" s="2" t="s">
        <v>46</v>
      </c>
      <c r="B108" s="2" t="s">
        <v>5</v>
      </c>
      <c r="C108" s="6">
        <v>798</v>
      </c>
      <c r="D108" s="6">
        <v>805</v>
      </c>
      <c r="E108" s="6" t="s">
        <v>29</v>
      </c>
      <c r="F108" s="6" t="str">
        <f t="shared" si="3"/>
        <v>RetenciónIndependiente798-805</v>
      </c>
      <c r="G108" s="2">
        <f>+'Hoja 1'!E145</f>
        <v>0.29250000000000004</v>
      </c>
      <c r="H108" s="2">
        <f>+'Hoja 1'!F145</f>
        <v>0.29400000000000004</v>
      </c>
      <c r="I108" s="2">
        <f>+'Hoja 1'!G145</f>
        <v>0.29600000000000004</v>
      </c>
      <c r="J108" s="2">
        <f>+'Hoja 1'!H145</f>
        <v>0.29800000000000004</v>
      </c>
    </row>
    <row r="109" spans="1:10">
      <c r="A109" s="2" t="s">
        <v>46</v>
      </c>
      <c r="B109" s="2" t="s">
        <v>5</v>
      </c>
      <c r="C109" s="6">
        <v>790</v>
      </c>
      <c r="D109" s="6">
        <v>797</v>
      </c>
      <c r="E109" s="6" t="s">
        <v>30</v>
      </c>
      <c r="F109" s="6" t="str">
        <f t="shared" si="3"/>
        <v>RetenciónIndependiente790-797</v>
      </c>
      <c r="G109" s="2">
        <f>+'Hoja 1'!E146</f>
        <v>0.29450000000000004</v>
      </c>
      <c r="H109" s="2">
        <f>+'Hoja 1'!F146</f>
        <v>0.29600000000000004</v>
      </c>
      <c r="I109" s="2">
        <f>+'Hoja 1'!G146</f>
        <v>0.29800000000000004</v>
      </c>
      <c r="J109" s="2">
        <f>+'Hoja 1'!H146</f>
        <v>0.30000000000000004</v>
      </c>
    </row>
    <row r="110" spans="1:10">
      <c r="A110" s="2" t="s">
        <v>46</v>
      </c>
      <c r="B110" s="2" t="s">
        <v>5</v>
      </c>
      <c r="C110" s="6">
        <v>784</v>
      </c>
      <c r="D110" s="6">
        <v>789</v>
      </c>
      <c r="E110" s="6" t="s">
        <v>31</v>
      </c>
      <c r="F110" s="6" t="str">
        <f t="shared" si="3"/>
        <v>RetenciónIndependiente784-789</v>
      </c>
      <c r="G110" s="2">
        <f>+'Hoja 1'!E147</f>
        <v>0.30251998092029958</v>
      </c>
      <c r="H110" s="2">
        <f>+'Hoja 1'!F147</f>
        <v>0.30401998092029958</v>
      </c>
      <c r="I110" s="2">
        <f>+'Hoja 1'!G147</f>
        <v>0.30601998092029958</v>
      </c>
      <c r="J110" s="2">
        <f>+'Hoja 1'!H147</f>
        <v>0.30801998092029959</v>
      </c>
    </row>
    <row r="111" spans="1:10">
      <c r="A111" s="2" t="s">
        <v>46</v>
      </c>
      <c r="B111" s="2" t="s">
        <v>5</v>
      </c>
      <c r="C111" s="6">
        <v>779</v>
      </c>
      <c r="D111" s="6">
        <v>783</v>
      </c>
      <c r="E111" s="6" t="s">
        <v>32</v>
      </c>
      <c r="F111" s="6" t="str">
        <f t="shared" si="3"/>
        <v>RetenciónIndependiente779-783</v>
      </c>
      <c r="G111" s="2">
        <f>+'Hoja 1'!E148</f>
        <v>0.30449999999999994</v>
      </c>
      <c r="H111" s="2">
        <f>+'Hoja 1'!F148</f>
        <v>0.30599999999999994</v>
      </c>
      <c r="I111" s="2">
        <f>+'Hoja 1'!G148</f>
        <v>0.30799999999999994</v>
      </c>
      <c r="J111" s="2">
        <f>+'Hoja 1'!H148</f>
        <v>0.30999999999999994</v>
      </c>
    </row>
    <row r="112" spans="1:10">
      <c r="A112" s="2" t="s">
        <v>46</v>
      </c>
      <c r="B112" s="2" t="s">
        <v>5</v>
      </c>
      <c r="C112" s="6">
        <v>769</v>
      </c>
      <c r="D112" s="6">
        <v>778</v>
      </c>
      <c r="E112" s="6" t="s">
        <v>33</v>
      </c>
      <c r="F112" s="6" t="str">
        <f t="shared" si="3"/>
        <v>RetenciónIndependiente769-778</v>
      </c>
      <c r="G112" s="2">
        <f>+'Hoja 1'!E149</f>
        <v>0.30749999999999994</v>
      </c>
      <c r="H112" s="2">
        <f>+'Hoja 1'!F149</f>
        <v>0.30899999999999994</v>
      </c>
      <c r="I112" s="2">
        <f>+'Hoja 1'!G149</f>
        <v>0.31099999999999994</v>
      </c>
      <c r="J112" s="2">
        <f>+'Hoja 1'!H149</f>
        <v>0.31299999999999994</v>
      </c>
    </row>
    <row r="113" spans="1:10">
      <c r="A113" s="2" t="s">
        <v>46</v>
      </c>
      <c r="B113" s="2" t="s">
        <v>5</v>
      </c>
      <c r="C113" s="6">
        <v>761</v>
      </c>
      <c r="D113" s="6">
        <v>768</v>
      </c>
      <c r="E113" s="6" t="s">
        <v>34</v>
      </c>
      <c r="F113" s="6" t="str">
        <f t="shared" si="3"/>
        <v>RetenciónIndependiente761-768</v>
      </c>
      <c r="G113" s="2">
        <f>+'Hoja 1'!E150</f>
        <v>0.31249999999999994</v>
      </c>
      <c r="H113" s="2">
        <f>+'Hoja 1'!F150</f>
        <v>0.31399999999999995</v>
      </c>
      <c r="I113" s="2">
        <f>+'Hoja 1'!G150</f>
        <v>0.31599999999999995</v>
      </c>
      <c r="J113" s="2">
        <f>+'Hoja 1'!H150</f>
        <v>0.31799999999999995</v>
      </c>
    </row>
    <row r="114" spans="1:10">
      <c r="A114" s="2" t="s">
        <v>46</v>
      </c>
      <c r="B114" s="2" t="s">
        <v>5</v>
      </c>
      <c r="C114" s="6">
        <v>751</v>
      </c>
      <c r="D114" s="6">
        <v>760</v>
      </c>
      <c r="E114" s="6" t="s">
        <v>35</v>
      </c>
      <c r="F114" s="6" t="str">
        <f t="shared" si="3"/>
        <v>RetenciónIndependiente751-760</v>
      </c>
      <c r="G114" s="2">
        <f>+'Hoja 1'!E151</f>
        <v>0.32049999999999995</v>
      </c>
      <c r="H114" s="2">
        <f>+'Hoja 1'!F151</f>
        <v>0.32199999999999995</v>
      </c>
      <c r="I114" s="2">
        <f>+'Hoja 1'!G151</f>
        <v>0.32399999999999995</v>
      </c>
      <c r="J114" s="2">
        <f>+'Hoja 1'!H151</f>
        <v>0.32599999999999996</v>
      </c>
    </row>
    <row r="115" spans="1:10">
      <c r="A115" s="2" t="s">
        <v>46</v>
      </c>
      <c r="B115" s="2" t="s">
        <v>5</v>
      </c>
      <c r="C115" s="6">
        <v>745</v>
      </c>
      <c r="D115" s="6">
        <v>750</v>
      </c>
      <c r="E115" s="6" t="s">
        <v>36</v>
      </c>
      <c r="F115" s="6" t="str">
        <f t="shared" si="3"/>
        <v>RetenciónIndependiente745-750</v>
      </c>
      <c r="G115" s="2">
        <f>+'Hoja 1'!E152</f>
        <v>0.32449999999999996</v>
      </c>
      <c r="H115" s="2">
        <f>+'Hoja 1'!F152</f>
        <v>0.32599999999999996</v>
      </c>
      <c r="I115" s="2">
        <f>+'Hoja 1'!G152</f>
        <v>0.32799999999999996</v>
      </c>
      <c r="J115" s="2">
        <f>+'Hoja 1'!H152</f>
        <v>0.32999999999999996</v>
      </c>
    </row>
    <row r="116" spans="1:10">
      <c r="A116" s="2" t="s">
        <v>46</v>
      </c>
      <c r="B116" s="2" t="s">
        <v>5</v>
      </c>
      <c r="C116" s="6">
        <v>739</v>
      </c>
      <c r="D116" s="6">
        <v>744</v>
      </c>
      <c r="E116" s="6" t="s">
        <v>37</v>
      </c>
      <c r="F116" s="6" t="str">
        <f t="shared" si="3"/>
        <v>RetenciónIndependiente739-744</v>
      </c>
      <c r="G116" s="2">
        <f>+'Hoja 1'!E153</f>
        <v>0.33749999999999997</v>
      </c>
      <c r="H116" s="2">
        <f>+'Hoja 1'!F153</f>
        <v>0.33899999999999997</v>
      </c>
      <c r="I116" s="2">
        <f>+'Hoja 1'!G153</f>
        <v>0.34099999999999997</v>
      </c>
      <c r="J116" s="2">
        <f>+'Hoja 1'!H153</f>
        <v>0.34299999999999997</v>
      </c>
    </row>
    <row r="117" spans="1:10">
      <c r="A117" s="2" t="s">
        <v>46</v>
      </c>
      <c r="B117" s="2" t="s">
        <v>5</v>
      </c>
      <c r="C117" s="6">
        <v>735</v>
      </c>
      <c r="D117" s="6">
        <v>738</v>
      </c>
      <c r="E117" s="6" t="s">
        <v>38</v>
      </c>
      <c r="F117" s="6" t="str">
        <f t="shared" si="3"/>
        <v>RetenciónIndependiente735-738</v>
      </c>
      <c r="G117" s="2">
        <f>+'Hoja 1'!E154</f>
        <v>0.34749999999999998</v>
      </c>
      <c r="H117" s="2">
        <f>+'Hoja 1'!F154</f>
        <v>0.34899999999999998</v>
      </c>
      <c r="I117" s="2">
        <f>+'Hoja 1'!G154</f>
        <v>0.35099999999999998</v>
      </c>
      <c r="J117" s="2">
        <f>+'Hoja 1'!H154</f>
        <v>0.35299999999999998</v>
      </c>
    </row>
    <row r="118" spans="1:10">
      <c r="A118" s="2" t="s">
        <v>46</v>
      </c>
      <c r="B118" s="2" t="s">
        <v>5</v>
      </c>
      <c r="C118" s="6">
        <v>722</v>
      </c>
      <c r="D118" s="6">
        <v>734</v>
      </c>
      <c r="E118" s="6" t="s">
        <v>39</v>
      </c>
      <c r="F118" s="6" t="str">
        <f t="shared" si="3"/>
        <v>RetenciónIndependiente722-734</v>
      </c>
      <c r="G118" s="2">
        <f>+'Hoja 1'!E155</f>
        <v>0.36749999999999999</v>
      </c>
      <c r="H118" s="2">
        <f>+'Hoja 1'!F155</f>
        <v>0.36899999999999999</v>
      </c>
      <c r="I118" s="2">
        <f>+'Hoja 1'!G155</f>
        <v>0.371</v>
      </c>
      <c r="J118" s="2">
        <f>+'Hoja 1'!H155</f>
        <v>0.373</v>
      </c>
    </row>
    <row r="119" spans="1:10">
      <c r="A119" s="2" t="s">
        <v>46</v>
      </c>
      <c r="B119" s="2" t="s">
        <v>5</v>
      </c>
      <c r="C119" s="6">
        <v>705</v>
      </c>
      <c r="D119" s="6">
        <v>721</v>
      </c>
      <c r="E119" s="6" t="s">
        <v>40</v>
      </c>
      <c r="F119" s="6" t="str">
        <f t="shared" si="3"/>
        <v>RetenciónIndependiente705-721</v>
      </c>
      <c r="G119" s="2">
        <f>+'Hoja 1'!E156</f>
        <v>0.39750000000000002</v>
      </c>
      <c r="H119" s="2">
        <f>+'Hoja 1'!F156</f>
        <v>0.39900000000000002</v>
      </c>
      <c r="I119" s="2">
        <f>+'Hoja 1'!G156</f>
        <v>0.40100000000000002</v>
      </c>
      <c r="J119" s="2">
        <f>+'Hoja 1'!H156</f>
        <v>0.40300000000000002</v>
      </c>
    </row>
    <row r="120" spans="1:10">
      <c r="A120" s="2" t="s">
        <v>46</v>
      </c>
      <c r="B120" s="2" t="s">
        <v>5</v>
      </c>
      <c r="C120" s="6">
        <v>691</v>
      </c>
      <c r="D120" s="6">
        <v>704</v>
      </c>
      <c r="E120" s="6" t="s">
        <v>41</v>
      </c>
      <c r="F120" s="6" t="str">
        <f t="shared" si="3"/>
        <v>RetenciónIndependiente691-704</v>
      </c>
      <c r="G120" s="2">
        <f>+'Hoja 1'!E157</f>
        <v>0.40750000000000003</v>
      </c>
      <c r="H120" s="2">
        <f>+'Hoja 1'!F157</f>
        <v>0.40900000000000003</v>
      </c>
      <c r="I120" s="2">
        <f>+'Hoja 1'!G157</f>
        <v>0.41100000000000003</v>
      </c>
      <c r="J120" s="2">
        <f>+'Hoja 1'!H157</f>
        <v>0.41300000000000003</v>
      </c>
    </row>
    <row r="121" spans="1:10">
      <c r="A121" s="2" t="s">
        <v>46</v>
      </c>
      <c r="B121" s="2" t="s">
        <v>5</v>
      </c>
      <c r="C121" s="6">
        <v>604</v>
      </c>
      <c r="D121" s="6">
        <v>690</v>
      </c>
      <c r="E121" s="6" t="s">
        <v>42</v>
      </c>
      <c r="F121" s="6" t="str">
        <f t="shared" si="3"/>
        <v>RetenciónIndependiente604-690</v>
      </c>
      <c r="G121" s="2">
        <f>+'Hoja 1'!E158</f>
        <v>0.42750000000000005</v>
      </c>
      <c r="H121" s="2">
        <f>+'Hoja 1'!F158</f>
        <v>0.42900000000000005</v>
      </c>
      <c r="I121" s="2">
        <f>+'Hoja 1'!G158</f>
        <v>0.43100000000000005</v>
      </c>
      <c r="J121" s="2">
        <f>+'Hoja 1'!H158</f>
        <v>0.43300000000000005</v>
      </c>
    </row>
    <row r="122" spans="1:10">
      <c r="A122" s="2" t="s">
        <v>47</v>
      </c>
      <c r="B122" s="2" t="s">
        <v>50</v>
      </c>
      <c r="C122" s="6">
        <v>867</v>
      </c>
      <c r="D122" s="6">
        <v>950</v>
      </c>
      <c r="E122" s="6" t="s">
        <v>7</v>
      </c>
      <c r="F122" s="6" t="str">
        <f t="shared" si="3"/>
        <v>Campaña Misión Colombia 3.0Asalariado/Pensionado867-950</v>
      </c>
      <c r="G122" s="2">
        <f>+'Hoja 1'!E167</f>
        <v>0.23499999999999999</v>
      </c>
      <c r="H122" s="2">
        <f>+'Hoja 1'!F167</f>
        <v>0.23799999999999999</v>
      </c>
      <c r="I122" s="2">
        <f>+'Hoja 1'!G167</f>
        <v>0.24099999999999999</v>
      </c>
      <c r="J122" s="2">
        <f>+'Hoja 1'!H167</f>
        <v>0.24299999999999999</v>
      </c>
    </row>
    <row r="123" spans="1:10">
      <c r="A123" s="2" t="s">
        <v>47</v>
      </c>
      <c r="B123" s="2" t="s">
        <v>50</v>
      </c>
      <c r="C123" s="6">
        <v>852</v>
      </c>
      <c r="D123" s="6">
        <v>866</v>
      </c>
      <c r="E123" s="6" t="s">
        <v>24</v>
      </c>
      <c r="F123" s="6" t="str">
        <f t="shared" si="3"/>
        <v>Campaña Misión Colombia 3.0Asalariado/Pensionado852-866</v>
      </c>
      <c r="G123" s="2">
        <f>+'Hoja 1'!E168</f>
        <v>0.24099999999999999</v>
      </c>
      <c r="H123" s="2">
        <f>+'Hoja 1'!F168</f>
        <v>0.24399999999999999</v>
      </c>
      <c r="I123" s="2">
        <f>+'Hoja 1'!G168</f>
        <v>0.247</v>
      </c>
      <c r="J123" s="2">
        <f>+'Hoja 1'!H168</f>
        <v>0.249</v>
      </c>
    </row>
    <row r="124" spans="1:10">
      <c r="A124" s="2" t="s">
        <v>47</v>
      </c>
      <c r="B124" s="2" t="s">
        <v>50</v>
      </c>
      <c r="C124" s="6">
        <v>835</v>
      </c>
      <c r="D124" s="6">
        <v>851</v>
      </c>
      <c r="E124" s="6" t="s">
        <v>25</v>
      </c>
      <c r="F124" s="6" t="str">
        <f t="shared" si="3"/>
        <v>Campaña Misión Colombia 3.0Asalariado/Pensionado835-851</v>
      </c>
      <c r="G124" s="2">
        <f>+'Hoja 1'!E169</f>
        <v>0.245</v>
      </c>
      <c r="H124" s="2">
        <f>+'Hoja 1'!F169</f>
        <v>0.248</v>
      </c>
      <c r="I124" s="2">
        <f>+'Hoja 1'!G169</f>
        <v>0.251</v>
      </c>
      <c r="J124" s="2">
        <f>+'Hoja 1'!H169</f>
        <v>0.253</v>
      </c>
    </row>
    <row r="125" spans="1:10">
      <c r="A125" s="2" t="s">
        <v>47</v>
      </c>
      <c r="B125" s="2" t="s">
        <v>50</v>
      </c>
      <c r="C125" s="6">
        <v>823</v>
      </c>
      <c r="D125" s="6">
        <v>834</v>
      </c>
      <c r="E125" s="6" t="s">
        <v>26</v>
      </c>
      <c r="F125" s="6" t="str">
        <f t="shared" si="3"/>
        <v>Campaña Misión Colombia 3.0Asalariado/Pensionado823-834</v>
      </c>
      <c r="G125" s="2">
        <f>+'Hoja 1'!E170</f>
        <v>0.25</v>
      </c>
      <c r="H125" s="2">
        <f>+'Hoja 1'!F170</f>
        <v>0.253</v>
      </c>
      <c r="I125" s="2">
        <f>+'Hoja 1'!G170</f>
        <v>0.25600000000000001</v>
      </c>
      <c r="J125" s="2">
        <f>+'Hoja 1'!H170</f>
        <v>0.25800000000000001</v>
      </c>
    </row>
    <row r="126" spans="1:10">
      <c r="A126" s="2" t="s">
        <v>47</v>
      </c>
      <c r="B126" s="2" t="s">
        <v>50</v>
      </c>
      <c r="C126" s="6">
        <v>814</v>
      </c>
      <c r="D126" s="6">
        <v>822</v>
      </c>
      <c r="E126" s="6" t="s">
        <v>27</v>
      </c>
      <c r="F126" s="6" t="str">
        <f t="shared" si="3"/>
        <v>Campaña Misión Colombia 3.0Asalariado/Pensionado814-822</v>
      </c>
      <c r="G126" s="2">
        <f>+'Hoja 1'!E171</f>
        <v>0.252</v>
      </c>
      <c r="H126" s="2">
        <f>+'Hoja 1'!F171</f>
        <v>0.255</v>
      </c>
      <c r="I126" s="2">
        <f>+'Hoja 1'!G171</f>
        <v>0.25800000000000001</v>
      </c>
      <c r="J126" s="2">
        <f>+'Hoja 1'!H171</f>
        <v>0.26</v>
      </c>
    </row>
    <row r="127" spans="1:10">
      <c r="A127" s="2" t="s">
        <v>47</v>
      </c>
      <c r="B127" s="2" t="s">
        <v>50</v>
      </c>
      <c r="C127" s="6">
        <v>806</v>
      </c>
      <c r="D127" s="6">
        <v>813</v>
      </c>
      <c r="E127" s="6" t="s">
        <v>28</v>
      </c>
      <c r="F127" s="6" t="str">
        <f t="shared" si="3"/>
        <v>Campaña Misión Colombia 3.0Asalariado/Pensionado806-813</v>
      </c>
      <c r="G127" s="2">
        <f>+'Hoja 1'!E172</f>
        <v>0.255</v>
      </c>
      <c r="H127" s="2">
        <f>+'Hoja 1'!F172</f>
        <v>0.25800000000000001</v>
      </c>
      <c r="I127" s="2">
        <f>+'Hoja 1'!G172</f>
        <v>0.26100000000000001</v>
      </c>
      <c r="J127" s="2">
        <f>+'Hoja 1'!H172</f>
        <v>0.26300000000000001</v>
      </c>
    </row>
    <row r="128" spans="1:10">
      <c r="A128" s="2" t="s">
        <v>47</v>
      </c>
      <c r="B128" s="2" t="s">
        <v>50</v>
      </c>
      <c r="C128" s="6">
        <v>798</v>
      </c>
      <c r="D128" s="6">
        <v>805</v>
      </c>
      <c r="E128" s="6" t="s">
        <v>29</v>
      </c>
      <c r="F128" s="6" t="str">
        <f t="shared" si="3"/>
        <v>Campaña Misión Colombia 3.0Asalariado/Pensionado798-805</v>
      </c>
      <c r="G128" s="2">
        <f>+'Hoja 1'!E173</f>
        <v>0.25700000000000001</v>
      </c>
      <c r="H128" s="2">
        <f>+'Hoja 1'!F173</f>
        <v>0.26</v>
      </c>
      <c r="I128" s="2">
        <f>+'Hoja 1'!G173</f>
        <v>0.26300000000000001</v>
      </c>
      <c r="J128" s="2">
        <f>+'Hoja 1'!H173</f>
        <v>0.26500000000000001</v>
      </c>
    </row>
    <row r="129" spans="1:10">
      <c r="A129" s="2" t="s">
        <v>47</v>
      </c>
      <c r="B129" s="2" t="s">
        <v>50</v>
      </c>
      <c r="C129" s="6">
        <v>790</v>
      </c>
      <c r="D129" s="6">
        <v>797</v>
      </c>
      <c r="E129" s="6" t="s">
        <v>30</v>
      </c>
      <c r="F129" s="6" t="str">
        <f t="shared" si="3"/>
        <v>Campaña Misión Colombia 3.0Asalariado/Pensionado790-797</v>
      </c>
      <c r="G129" s="2">
        <f>+'Hoja 1'!E174</f>
        <v>0.26200000000000001</v>
      </c>
      <c r="H129" s="2">
        <f>+'Hoja 1'!F174</f>
        <v>0.26500000000000001</v>
      </c>
      <c r="I129" s="2">
        <f>+'Hoja 1'!G174</f>
        <v>0.26800000000000002</v>
      </c>
      <c r="J129" s="2">
        <f>+'Hoja 1'!H174</f>
        <v>0.27</v>
      </c>
    </row>
    <row r="130" spans="1:10">
      <c r="A130" s="2" t="s">
        <v>47</v>
      </c>
      <c r="B130" s="2" t="s">
        <v>50</v>
      </c>
      <c r="C130" s="6">
        <v>784</v>
      </c>
      <c r="D130" s="6">
        <v>789</v>
      </c>
      <c r="E130" s="6" t="s">
        <v>31</v>
      </c>
      <c r="F130" s="6" t="str">
        <f t="shared" si="3"/>
        <v>Campaña Misión Colombia 3.0Asalariado/Pensionado784-789</v>
      </c>
      <c r="G130" s="2">
        <f>+'Hoja 1'!E175</f>
        <v>0.26900000000000002</v>
      </c>
      <c r="H130" s="2">
        <f>+'Hoja 1'!F175</f>
        <v>0.27200000000000002</v>
      </c>
      <c r="I130" s="2">
        <f>+'Hoja 1'!G175</f>
        <v>0.27500000000000002</v>
      </c>
      <c r="J130" s="2">
        <f>+'Hoja 1'!H175</f>
        <v>0.27700000000000002</v>
      </c>
    </row>
    <row r="131" spans="1:10">
      <c r="A131" s="2" t="s">
        <v>47</v>
      </c>
      <c r="B131" s="2" t="s">
        <v>50</v>
      </c>
      <c r="C131" s="6">
        <v>779</v>
      </c>
      <c r="D131" s="6">
        <v>783</v>
      </c>
      <c r="E131" s="6" t="s">
        <v>32</v>
      </c>
      <c r="F131" s="6" t="str">
        <f t="shared" ref="F131:F134" si="4">A131&amp;B131&amp;E131</f>
        <v>Campaña Misión Colombia 3.0Asalariado/Pensionado779-783</v>
      </c>
      <c r="G131" s="2">
        <f>+'Hoja 1'!E176</f>
        <v>0.27200000000000002</v>
      </c>
      <c r="H131" s="2">
        <f>+'Hoja 1'!F176</f>
        <v>0.27500000000000002</v>
      </c>
      <c r="I131" s="2">
        <f>+'Hoja 1'!G176</f>
        <v>0.27800000000000002</v>
      </c>
      <c r="J131" s="2">
        <f>+'Hoja 1'!H176</f>
        <v>0.28000000000000003</v>
      </c>
    </row>
    <row r="132" spans="1:10">
      <c r="A132" s="2" t="s">
        <v>47</v>
      </c>
      <c r="B132" s="2" t="s">
        <v>50</v>
      </c>
      <c r="C132" s="6">
        <v>769</v>
      </c>
      <c r="D132" s="6">
        <v>778</v>
      </c>
      <c r="E132" s="6" t="s">
        <v>33</v>
      </c>
      <c r="F132" s="6" t="str">
        <f t="shared" si="4"/>
        <v>Campaña Misión Colombia 3.0Asalariado/Pensionado769-778</v>
      </c>
      <c r="G132" s="2">
        <f>+'Hoja 1'!E177</f>
        <v>0.27700000000000002</v>
      </c>
      <c r="H132" s="2">
        <f>+'Hoja 1'!F177</f>
        <v>0.28000000000000003</v>
      </c>
      <c r="I132" s="2">
        <f>+'Hoja 1'!G177</f>
        <v>0.28300000000000003</v>
      </c>
      <c r="J132" s="2">
        <f>+'Hoja 1'!H177</f>
        <v>0.28500000000000003</v>
      </c>
    </row>
    <row r="133" spans="1:10">
      <c r="A133" s="2" t="s">
        <v>47</v>
      </c>
      <c r="B133" s="2" t="s">
        <v>50</v>
      </c>
      <c r="C133" s="6">
        <v>761</v>
      </c>
      <c r="D133" s="6">
        <v>768</v>
      </c>
      <c r="E133" s="6" t="s">
        <v>34</v>
      </c>
      <c r="F133" s="6" t="str">
        <f t="shared" si="4"/>
        <v>Campaña Misión Colombia 3.0Asalariado/Pensionado761-768</v>
      </c>
      <c r="G133" s="2">
        <f>+'Hoja 1'!E178</f>
        <v>0.29200000000000004</v>
      </c>
      <c r="H133" s="2">
        <f>+'Hoja 1'!F178</f>
        <v>0.29500000000000004</v>
      </c>
      <c r="I133" s="2">
        <f>+'Hoja 1'!G178</f>
        <v>0.29800000000000004</v>
      </c>
      <c r="J133" s="2">
        <f>+'Hoja 1'!H178</f>
        <v>0.30000000000000004</v>
      </c>
    </row>
    <row r="134" spans="1:10">
      <c r="A134" s="2" t="s">
        <v>47</v>
      </c>
      <c r="B134" s="2" t="s">
        <v>50</v>
      </c>
      <c r="C134" s="6">
        <v>751</v>
      </c>
      <c r="D134" s="6">
        <v>760</v>
      </c>
      <c r="E134" s="6" t="s">
        <v>35</v>
      </c>
      <c r="F134" s="6" t="str">
        <f t="shared" si="4"/>
        <v>Campaña Misión Colombia 3.0Asalariado/Pensionado751-760</v>
      </c>
      <c r="G134" s="2">
        <f>+'Hoja 1'!E179</f>
        <v>0.29699999999999999</v>
      </c>
      <c r="H134" s="2">
        <f>+'Hoja 1'!F179</f>
        <v>0.3</v>
      </c>
      <c r="I134" s="2">
        <f>+'Hoja 1'!G179</f>
        <v>0.30299999999999999</v>
      </c>
      <c r="J134" s="2">
        <f>+'Hoja 1'!H179</f>
        <v>0.30499999999999999</v>
      </c>
    </row>
    <row r="135" spans="1:10">
      <c r="H135" s="2"/>
    </row>
    <row r="136" spans="1:10">
      <c r="H136" s="2"/>
      <c r="J136" s="3"/>
    </row>
    <row r="137" spans="1:10">
      <c r="H137" s="2"/>
      <c r="J137" s="3"/>
    </row>
    <row r="138" spans="1:10">
      <c r="H138" s="2"/>
      <c r="J138" s="3"/>
    </row>
    <row r="139" spans="1:10">
      <c r="H139" s="2"/>
      <c r="J139" s="3"/>
    </row>
    <row r="140" spans="1:10">
      <c r="H140" s="2"/>
      <c r="J140" s="3"/>
    </row>
    <row r="141" spans="1:10">
      <c r="H141" s="2"/>
      <c r="J141" s="3"/>
    </row>
    <row r="142" spans="1:10">
      <c r="H142" s="2"/>
      <c r="J142" s="3"/>
    </row>
    <row r="143" spans="1:10">
      <c r="H143" s="2"/>
      <c r="J143" s="3"/>
    </row>
    <row r="144" spans="1:10">
      <c r="H144" s="2"/>
      <c r="J144" s="3"/>
    </row>
    <row r="145" spans="1:10">
      <c r="H145" s="2"/>
      <c r="J145" s="3"/>
    </row>
    <row r="146" spans="1:10">
      <c r="H146" s="2"/>
      <c r="J146" s="3"/>
    </row>
    <row r="147" spans="1:10">
      <c r="H147" s="2"/>
      <c r="J147" s="3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1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1"/>
    </row>
    <row r="150" spans="1:10">
      <c r="H150" s="2"/>
      <c r="J150" s="3"/>
    </row>
    <row r="151" spans="1:10">
      <c r="H151" s="2"/>
      <c r="J151" s="3"/>
    </row>
    <row r="152" spans="1:10">
      <c r="H152" s="2"/>
      <c r="J152" s="3"/>
    </row>
    <row r="153" spans="1:10">
      <c r="H153" s="2"/>
      <c r="J153" s="3"/>
    </row>
    <row r="154" spans="1:10">
      <c r="H154" s="2"/>
      <c r="J154" s="3"/>
    </row>
    <row r="155" spans="1:10">
      <c r="H155" s="2"/>
      <c r="J155" s="3"/>
    </row>
    <row r="156" spans="1:10">
      <c r="H156" s="2"/>
      <c r="J156" s="3"/>
    </row>
    <row r="157" spans="1:10">
      <c r="H157" s="2"/>
      <c r="J157" s="3"/>
    </row>
    <row r="158" spans="1:10">
      <c r="H158" s="2"/>
    </row>
    <row r="159" spans="1:10">
      <c r="H159" s="2"/>
    </row>
    <row r="160" spans="1:10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7:8">
      <c r="H177" s="2"/>
    </row>
    <row r="178" spans="7:8">
      <c r="H178" s="2"/>
    </row>
    <row r="179" spans="7:8">
      <c r="H179" s="2"/>
    </row>
    <row r="180" spans="7:8">
      <c r="H180" s="2"/>
    </row>
    <row r="181" spans="7:8">
      <c r="H181" s="2"/>
    </row>
    <row r="182" spans="7:8">
      <c r="H182" s="2"/>
    </row>
    <row r="183" spans="7:8">
      <c r="G183" s="3"/>
      <c r="H183" s="2"/>
    </row>
    <row r="184" spans="7:8">
      <c r="G184" s="3"/>
      <c r="H184" s="2"/>
    </row>
    <row r="185" spans="7:8">
      <c r="G185" s="3"/>
      <c r="H185" s="2"/>
    </row>
  </sheetData>
  <sheetProtection algorithmName="SHA-512" hashValue="aqrNypvy4u8efuP7o5Bo1+4HrG2++lolSfXZKcPRoT+S/DwvYz6pRE8U1QLrYaV3+cpRwE2HVyNYfSdm55HGTg==" saltValue="Y4z4/x8iEoW4OoSdx/4Ik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Simulador</vt:lpstr>
      <vt:lpstr>Hoja 1</vt:lpstr>
      <vt:lpstr>Hoja 2</vt:lpstr>
      <vt:lpstr>Simulador!Print_Area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Cortes Mora</dc:creator>
  <cp:lastModifiedBy>Microsoft Office User</cp:lastModifiedBy>
  <cp:lastPrinted>2023-03-07T12:57:57Z</cp:lastPrinted>
  <dcterms:created xsi:type="dcterms:W3CDTF">2023-01-29T14:04:46Z</dcterms:created>
  <dcterms:modified xsi:type="dcterms:W3CDTF">2023-04-09T02:37:29Z</dcterms:modified>
</cp:coreProperties>
</file>