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67f911/Desktop/HG2022_Data/"/>
    </mc:Choice>
  </mc:AlternateContent>
  <xr:revisionPtr revIDLastSave="0" documentId="13_ncr:1_{31790775-D4B0-1244-A6E0-6D27A4C8CED0}" xr6:coauthVersionLast="47" xr6:coauthVersionMax="47" xr10:uidLastSave="{00000000-0000-0000-0000-000000000000}"/>
  <bookViews>
    <workbookView xWindow="0" yWindow="500" windowWidth="28800" windowHeight="16540" xr2:uid="{A7D5325B-4ACB-4B47-8042-866AD496C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L23" i="1" s="1"/>
  <c r="M23" i="1" s="1"/>
  <c r="K24" i="1"/>
  <c r="K25" i="1"/>
  <c r="L25" i="1" s="1"/>
  <c r="M25" i="1" s="1"/>
  <c r="K26" i="1"/>
  <c r="L26" i="1" s="1"/>
  <c r="M26" i="1" s="1"/>
  <c r="K27" i="1"/>
  <c r="K18" i="1"/>
  <c r="L27" i="1"/>
  <c r="H9" i="1"/>
  <c r="H8" i="1"/>
  <c r="I8" i="1"/>
  <c r="I9" i="1"/>
  <c r="I10" i="1"/>
  <c r="I11" i="1"/>
  <c r="I7" i="1"/>
  <c r="I5" i="1"/>
  <c r="I6" i="1"/>
  <c r="I3" i="1"/>
  <c r="I4" i="1"/>
  <c r="I2" i="1"/>
  <c r="G11" i="1"/>
  <c r="F11" i="1"/>
  <c r="L18" i="1"/>
  <c r="H10" i="1"/>
  <c r="M18" i="1"/>
  <c r="L19" i="1"/>
  <c r="M19" i="1" s="1"/>
  <c r="L20" i="1"/>
  <c r="M20" i="1" s="1"/>
  <c r="L21" i="1"/>
  <c r="M21" i="1" s="1"/>
  <c r="L22" i="1"/>
  <c r="M22" i="1" s="1"/>
  <c r="L24" i="1"/>
  <c r="M24" i="1" s="1"/>
  <c r="M7" i="1"/>
  <c r="M6" i="1"/>
  <c r="M27" i="1"/>
  <c r="I19" i="1"/>
  <c r="I20" i="1"/>
  <c r="I21" i="1"/>
  <c r="I22" i="1"/>
  <c r="I23" i="1"/>
  <c r="I24" i="1"/>
  <c r="I25" i="1"/>
  <c r="I26" i="1"/>
  <c r="I27" i="1"/>
  <c r="I18" i="1"/>
  <c r="F10" i="1"/>
  <c r="G10" i="1"/>
  <c r="F3" i="1"/>
  <c r="H3" i="1" s="1"/>
  <c r="F2" i="1"/>
  <c r="G3" i="1"/>
  <c r="G4" i="1"/>
  <c r="G5" i="1"/>
  <c r="G6" i="1"/>
  <c r="G7" i="1"/>
  <c r="G8" i="1"/>
  <c r="G9" i="1"/>
  <c r="G2" i="1"/>
  <c r="F4" i="1"/>
  <c r="F5" i="1"/>
  <c r="H5" i="1" s="1"/>
  <c r="F6" i="1"/>
  <c r="H6" i="1" s="1"/>
  <c r="F7" i="1"/>
  <c r="H7" i="1" s="1"/>
  <c r="F8" i="1"/>
  <c r="F9" i="1"/>
  <c r="H4" i="1" l="1"/>
  <c r="H2" i="1"/>
  <c r="H11" i="1"/>
</calcChain>
</file>

<file path=xl/sharedStrings.xml><?xml version="1.0" encoding="utf-8"?>
<sst xmlns="http://schemas.openxmlformats.org/spreadsheetml/2006/main" count="24" uniqueCount="19">
  <si>
    <t>Date</t>
  </si>
  <si>
    <t>Manual Density</t>
  </si>
  <si>
    <t>SNOTEL Density (Brackett)</t>
  </si>
  <si>
    <t>SNOTEL Density (Sacajawea)</t>
  </si>
  <si>
    <t>Density Slope</t>
  </si>
  <si>
    <t>Sacajawea Elevation</t>
  </si>
  <si>
    <t>m</t>
  </si>
  <si>
    <t>Brackett Elevation</t>
  </si>
  <si>
    <t>Density Intercept</t>
  </si>
  <si>
    <t>DeltaSnow Density</t>
  </si>
  <si>
    <t>Density @ Average Field Site Elevation</t>
  </si>
  <si>
    <t>Average Field Site Elevation</t>
  </si>
  <si>
    <t>Relationship</t>
  </si>
  <si>
    <t>Date Name</t>
  </si>
  <si>
    <t>Diff SNOTEL Elevations</t>
  </si>
  <si>
    <t>Diff Site and Brackett</t>
  </si>
  <si>
    <t>Relationship to Site</t>
  </si>
  <si>
    <t>Site Density</t>
  </si>
  <si>
    <t>Density @ Average Field Site Elevation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</si>
</sst>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VS DeltaSnow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83902012248469E-2"/>
                  <c:y val="0.26207494896471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0.4755x + 0.1292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0.72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0.24299999999999999</c:v>
                </c:pt>
                <c:pt idx="2">
                  <c:v>0.33600000000000002</c:v>
                </c:pt>
                <c:pt idx="3">
                  <c:v>0.248</c:v>
                </c:pt>
                <c:pt idx="4">
                  <c:v>0.28199999999999997</c:v>
                </c:pt>
                <c:pt idx="5">
                  <c:v>0.36</c:v>
                </c:pt>
                <c:pt idx="6">
                  <c:v>0.40400000000000003</c:v>
                </c:pt>
                <c:pt idx="7">
                  <c:v>0.35499999999999998</c:v>
                </c:pt>
                <c:pt idx="8">
                  <c:v>0.42699999999999999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0.23899999999999999</c:v>
                </c:pt>
                <c:pt idx="1">
                  <c:v>0.23499999999999999</c:v>
                </c:pt>
                <c:pt idx="2">
                  <c:v>0.26</c:v>
                </c:pt>
                <c:pt idx="3">
                  <c:v>0.23300000000000001</c:v>
                </c:pt>
                <c:pt idx="4">
                  <c:v>0.29899999999999999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0.313</c:v>
                </c:pt>
                <c:pt idx="8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D-C541-A1E0-47A85F21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49984"/>
        <c:axId val="1875951984"/>
      </c:scatterChart>
      <c:valAx>
        <c:axId val="18759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Manual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51984"/>
        <c:crosses val="autoZero"/>
        <c:crossBetween val="midCat"/>
      </c:valAx>
      <c:valAx>
        <c:axId val="18759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Snow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SNOTEL Density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SNOTEL Density (Sacajawea)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318482064741912"/>
                  <c:y val="-5.61249635462233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0.089e</a:t>
                    </a:r>
                    <a:r>
                      <a:rPr lang="en-US" sz="1050" baseline="30000"/>
                      <a:t>4.2433x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0.5822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0.25600000000000001</c:v>
                </c:pt>
                <c:pt idx="2">
                  <c:v>0.28199999999999997</c:v>
                </c:pt>
                <c:pt idx="3">
                  <c:v>0.29699999999999999</c:v>
                </c:pt>
                <c:pt idx="4">
                  <c:v>0.28199999999999997</c:v>
                </c:pt>
                <c:pt idx="5">
                  <c:v>0.35</c:v>
                </c:pt>
                <c:pt idx="6">
                  <c:v>0.371</c:v>
                </c:pt>
                <c:pt idx="7">
                  <c:v>0.38900000000000001</c:v>
                </c:pt>
                <c:pt idx="8">
                  <c:v>0.38600000000000001</c:v>
                </c:pt>
                <c:pt idx="9">
                  <c:v>0.40899999999999997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0.4</c:v>
                </c:pt>
                <c:pt idx="1">
                  <c:v>0.23200000000000001</c:v>
                </c:pt>
                <c:pt idx="2">
                  <c:v>0.26800000000000002</c:v>
                </c:pt>
                <c:pt idx="3">
                  <c:v>0.28399999999999997</c:v>
                </c:pt>
                <c:pt idx="4">
                  <c:v>0.25</c:v>
                </c:pt>
                <c:pt idx="5">
                  <c:v>0.32700000000000001</c:v>
                </c:pt>
                <c:pt idx="6">
                  <c:v>0.4</c:v>
                </c:pt>
                <c:pt idx="7">
                  <c:v>0.47699999999999998</c:v>
                </c:pt>
                <c:pt idx="8">
                  <c:v>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6-DD4E-AD23-EFEAD306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37359"/>
        <c:axId val="675616463"/>
      </c:scatterChart>
      <c:valAx>
        <c:axId val="6741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Brackett Creek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16463"/>
        <c:crosses val="autoZero"/>
        <c:crossBetween val="midCat"/>
      </c:valAx>
      <c:valAx>
        <c:axId val="6756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Sacajawea</a:t>
                </a:r>
                <a:r>
                  <a:rPr lang="en-US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Density SNOTEL</a:t>
            </a:r>
            <a:r>
              <a:rPr lang="en-US" baseline="0"/>
              <a:t> Extrapolation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SNOTEL Density (Brackett)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20211124</c:v>
                </c:pt>
                <c:pt idx="1">
                  <c:v>20220109</c:v>
                </c:pt>
                <c:pt idx="2">
                  <c:v>20220124</c:v>
                </c:pt>
                <c:pt idx="3">
                  <c:v>20220212</c:v>
                </c:pt>
                <c:pt idx="4">
                  <c:v>20220218</c:v>
                </c:pt>
                <c:pt idx="5">
                  <c:v>20220325</c:v>
                </c:pt>
                <c:pt idx="6">
                  <c:v>20220407</c:v>
                </c:pt>
                <c:pt idx="7">
                  <c:v>20220505</c:v>
                </c:pt>
                <c:pt idx="8">
                  <c:v>20220510</c:v>
                </c:pt>
                <c:pt idx="9">
                  <c:v>20220517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0.25600000000000001</c:v>
                </c:pt>
                <c:pt idx="2">
                  <c:v>0.28199999999999997</c:v>
                </c:pt>
                <c:pt idx="3">
                  <c:v>0.29699999999999999</c:v>
                </c:pt>
                <c:pt idx="4">
                  <c:v>0.28199999999999997</c:v>
                </c:pt>
                <c:pt idx="5">
                  <c:v>0.35</c:v>
                </c:pt>
                <c:pt idx="6">
                  <c:v>0.371</c:v>
                </c:pt>
                <c:pt idx="7">
                  <c:v>0.38900000000000001</c:v>
                </c:pt>
                <c:pt idx="8">
                  <c:v>0.38600000000000001</c:v>
                </c:pt>
                <c:pt idx="9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6-7B47-B3C2-BE4F15B457D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SNOTEL Density (Sacajawea)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20211124</c:v>
                </c:pt>
                <c:pt idx="1">
                  <c:v>20220109</c:v>
                </c:pt>
                <c:pt idx="2">
                  <c:v>20220124</c:v>
                </c:pt>
                <c:pt idx="3">
                  <c:v>20220212</c:v>
                </c:pt>
                <c:pt idx="4">
                  <c:v>20220218</c:v>
                </c:pt>
                <c:pt idx="5">
                  <c:v>20220325</c:v>
                </c:pt>
                <c:pt idx="6">
                  <c:v>20220407</c:v>
                </c:pt>
                <c:pt idx="7">
                  <c:v>20220505</c:v>
                </c:pt>
                <c:pt idx="8">
                  <c:v>20220510</c:v>
                </c:pt>
                <c:pt idx="9">
                  <c:v>20220517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0.4</c:v>
                </c:pt>
                <c:pt idx="1">
                  <c:v>0.23200000000000001</c:v>
                </c:pt>
                <c:pt idx="2">
                  <c:v>0.26800000000000002</c:v>
                </c:pt>
                <c:pt idx="3">
                  <c:v>0.28399999999999997</c:v>
                </c:pt>
                <c:pt idx="4">
                  <c:v>0.25</c:v>
                </c:pt>
                <c:pt idx="5">
                  <c:v>0.32700000000000001</c:v>
                </c:pt>
                <c:pt idx="6">
                  <c:v>0.4</c:v>
                </c:pt>
                <c:pt idx="7">
                  <c:v>0.47699999999999998</c:v>
                </c:pt>
                <c:pt idx="8">
                  <c:v>0.6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E6-7B47-B3C2-BE4F15B457D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Density @ Average Field Site Elevation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20211124</c:v>
                </c:pt>
                <c:pt idx="1">
                  <c:v>20220109</c:v>
                </c:pt>
                <c:pt idx="2">
                  <c:v>20220124</c:v>
                </c:pt>
                <c:pt idx="3">
                  <c:v>20220212</c:v>
                </c:pt>
                <c:pt idx="4">
                  <c:v>20220218</c:v>
                </c:pt>
                <c:pt idx="5">
                  <c:v>20220325</c:v>
                </c:pt>
                <c:pt idx="6">
                  <c:v>20220407</c:v>
                </c:pt>
                <c:pt idx="7">
                  <c:v>20220505</c:v>
                </c:pt>
                <c:pt idx="8">
                  <c:v>20220510</c:v>
                </c:pt>
                <c:pt idx="9">
                  <c:v>20220517</c:v>
                </c:pt>
              </c:numCache>
            </c:numRef>
          </c:cat>
          <c:val>
            <c:numRef>
              <c:f>Sheet1!$H$2:$H$11</c:f>
              <c:numCache>
                <c:formatCode>0.000</c:formatCode>
                <c:ptCount val="10"/>
                <c:pt idx="0">
                  <c:v>0.1612765957446809</c:v>
                </c:pt>
                <c:pt idx="1">
                  <c:v>0.27019574468085106</c:v>
                </c:pt>
                <c:pt idx="2">
                  <c:v>0.29028085106382973</c:v>
                </c:pt>
                <c:pt idx="3">
                  <c:v>0.30468936170212768</c:v>
                </c:pt>
                <c:pt idx="4">
                  <c:v>0.3009276595744681</c:v>
                </c:pt>
                <c:pt idx="5">
                  <c:v>0.36360425531914892</c:v>
                </c:pt>
                <c:pt idx="6">
                  <c:v>0.35384680851063832</c:v>
                </c:pt>
                <c:pt idx="7">
                  <c:v>0.33694893617021293</c:v>
                </c:pt>
                <c:pt idx="8">
                  <c:v>0.25942127659574465</c:v>
                </c:pt>
                <c:pt idx="9" formatCode="General">
                  <c:v>0.65091914893617009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E6-7B47-B3C2-BE4F15B457D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Density @ Average Field Site Elevation Updated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20211124</c:v>
                </c:pt>
                <c:pt idx="1">
                  <c:v>20220109</c:v>
                </c:pt>
                <c:pt idx="2">
                  <c:v>20220124</c:v>
                </c:pt>
                <c:pt idx="3">
                  <c:v>20220212</c:v>
                </c:pt>
                <c:pt idx="4">
                  <c:v>20220218</c:v>
                </c:pt>
                <c:pt idx="5">
                  <c:v>20220325</c:v>
                </c:pt>
                <c:pt idx="6">
                  <c:v>20220407</c:v>
                </c:pt>
                <c:pt idx="7">
                  <c:v>20220505</c:v>
                </c:pt>
                <c:pt idx="8">
                  <c:v>20220510</c:v>
                </c:pt>
                <c:pt idx="9">
                  <c:v>20220517</c:v>
                </c:pt>
              </c:numCache>
            </c:numRef>
          </c:cat>
          <c:val>
            <c:numRef>
              <c:f>Sheet1!$I$2:$I$11</c:f>
              <c:numCache>
                <c:formatCode>0.000</c:formatCode>
                <c:ptCount val="10"/>
                <c:pt idx="0">
                  <c:v>0.1612765957446809</c:v>
                </c:pt>
                <c:pt idx="1">
                  <c:v>0.27019574468085106</c:v>
                </c:pt>
                <c:pt idx="2">
                  <c:v>0.29028085106382973</c:v>
                </c:pt>
                <c:pt idx="3">
                  <c:v>0.30468936170212768</c:v>
                </c:pt>
                <c:pt idx="4">
                  <c:v>0.3009276595744681</c:v>
                </c:pt>
                <c:pt idx="5">
                  <c:v>0.35</c:v>
                </c:pt>
                <c:pt idx="6">
                  <c:v>0.371</c:v>
                </c:pt>
                <c:pt idx="7">
                  <c:v>0.38900000000000001</c:v>
                </c:pt>
                <c:pt idx="8">
                  <c:v>0.38600000000000001</c:v>
                </c:pt>
                <c:pt idx="9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E6-7B47-B3C2-BE4F15B4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972400"/>
        <c:axId val="1683891200"/>
      </c:lineChart>
      <c:catAx>
        <c:axId val="16979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91200"/>
        <c:crosses val="autoZero"/>
        <c:auto val="1"/>
        <c:lblAlgn val="ctr"/>
        <c:lblOffset val="100"/>
        <c:noMultiLvlLbl val="0"/>
      </c:catAx>
      <c:valAx>
        <c:axId val="1683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Sacajawea / Brackett</a:t>
            </a:r>
            <a:r>
              <a:rPr lang="en-US" baseline="0"/>
              <a:t> Creek Daily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Relationship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Sheet1!$I$18:$I$27</c:f>
              <c:numCache>
                <c:formatCode>General</c:formatCode>
                <c:ptCount val="10"/>
                <c:pt idx="0">
                  <c:v>20211124</c:v>
                </c:pt>
                <c:pt idx="1">
                  <c:v>20220109</c:v>
                </c:pt>
                <c:pt idx="2">
                  <c:v>20220124</c:v>
                </c:pt>
                <c:pt idx="3">
                  <c:v>20220212</c:v>
                </c:pt>
                <c:pt idx="4">
                  <c:v>20220218</c:v>
                </c:pt>
                <c:pt idx="5">
                  <c:v>20220325</c:v>
                </c:pt>
                <c:pt idx="6">
                  <c:v>20220407</c:v>
                </c:pt>
                <c:pt idx="7">
                  <c:v>20220505</c:v>
                </c:pt>
                <c:pt idx="8">
                  <c:v>20220510</c:v>
                </c:pt>
                <c:pt idx="9">
                  <c:v>20220517</c:v>
                </c:pt>
              </c:numCache>
            </c:numRef>
          </c:cat>
          <c:val>
            <c:numRef>
              <c:f>Sheet1!$K$18:$K$27</c:f>
              <c:numCache>
                <c:formatCode>General</c:formatCode>
                <c:ptCount val="10"/>
                <c:pt idx="0">
                  <c:v>1.6</c:v>
                </c:pt>
                <c:pt idx="1">
                  <c:v>0.90625</c:v>
                </c:pt>
                <c:pt idx="2">
                  <c:v>0.95035460992907816</c:v>
                </c:pt>
                <c:pt idx="3">
                  <c:v>0.95622895622895621</c:v>
                </c:pt>
                <c:pt idx="4">
                  <c:v>0.88652482269503552</c:v>
                </c:pt>
                <c:pt idx="5">
                  <c:v>0.93428571428571439</c:v>
                </c:pt>
                <c:pt idx="6">
                  <c:v>1.0781671159029651</c:v>
                </c:pt>
                <c:pt idx="7">
                  <c:v>1.2262210796915167</c:v>
                </c:pt>
                <c:pt idx="8">
                  <c:v>1.5544041450777202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F-2F46-8E18-C73EA845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412112"/>
        <c:axId val="1748944704"/>
      </c:lineChart>
      <c:catAx>
        <c:axId val="1726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44704"/>
        <c:crosses val="autoZero"/>
        <c:auto val="1"/>
        <c:lblAlgn val="ctr"/>
        <c:lblOffset val="100"/>
        <c:noMultiLvlLbl val="0"/>
      </c:catAx>
      <c:valAx>
        <c:axId val="1748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14</xdr:row>
      <xdr:rowOff>177800</xdr:rowOff>
    </xdr:from>
    <xdr:to>
      <xdr:col>3</xdr:col>
      <xdr:colOff>374650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0ADE5-AE06-CC40-4B73-E8CFB296A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524631</xdr:colOff>
      <xdr:row>15</xdr:row>
      <xdr:rowOff>33867</xdr:rowOff>
    </xdr:from>
    <xdr:to>
      <xdr:col>5</xdr:col>
      <xdr:colOff>787098</xdr:colOff>
      <xdr:row>28</xdr:row>
      <xdr:rowOff>128814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B07196-1FB7-B848-9595-60E1CF95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1073150</xdr:colOff>
      <xdr:row>12</xdr:row>
      <xdr:rowOff>101600</xdr:rowOff>
    </xdr:from>
    <xdr:to>
      <xdr:col>8</xdr:col>
      <xdr:colOff>1936750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A3EF1-0A66-65A7-CF3B-A432D166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488347</xdr:colOff>
      <xdr:row>14</xdr:row>
      <xdr:rowOff>110067</xdr:rowOff>
    </xdr:from>
    <xdr:to>
      <xdr:col>19</xdr:col>
      <xdr:colOff>71061</xdr:colOff>
      <xdr:row>28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59E4A-F92B-04E5-AEE9-A6085F62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6E5B-BEA6-6545-B38E-9AA9566B5A0A}">
  <dimension ref="A1:N27"/>
  <sheetViews>
    <sheetView tabSelected="1" topLeftCell="AO1" zoomScale="84" workbookViewId="0">
      <selection activeCell="P36" sqref="P36"/>
    </sheetView>
  </sheetViews>
  <sheetFormatPr baseColWidth="10" defaultRowHeight="16" x14ac:dyDescent="0.2"/>
  <cols>
    <col min="1" max="1" width="39.1640625" customWidth="1"/>
    <col min="2" max="3" width="16.83203125" customWidth="1"/>
    <col min="4" max="4" width="26.5" customWidth="1"/>
    <col min="5" max="5" width="30" customWidth="1"/>
    <col min="6" max="7" width="15.33203125" customWidth="1"/>
    <col min="8" max="8" width="33.33203125" customWidth="1"/>
    <col min="9" max="9" width="41" customWidth="1"/>
    <col min="12" max="12" width="24.83203125" customWidth="1"/>
    <col min="13" max="13" width="12.1640625" bestFit="1" customWidth="1"/>
  </cols>
  <sheetData>
    <row r="1" spans="1:14" x14ac:dyDescent="0.2">
      <c r="A1" t="s">
        <v>0</v>
      </c>
      <c r="B1" s="1" t="s">
        <v>1</v>
      </c>
      <c r="C1" s="1" t="s">
        <v>9</v>
      </c>
      <c r="D1" t="s">
        <v>2</v>
      </c>
      <c r="E1" t="s">
        <v>3</v>
      </c>
      <c r="F1" t="s">
        <v>4</v>
      </c>
      <c r="G1" t="s">
        <v>8</v>
      </c>
      <c r="H1" s="1" t="s">
        <v>10</v>
      </c>
      <c r="I1" t="s">
        <v>18</v>
      </c>
    </row>
    <row r="2" spans="1:14" x14ac:dyDescent="0.2">
      <c r="A2">
        <v>20211124</v>
      </c>
      <c r="B2" s="1"/>
      <c r="C2" s="1">
        <v>0.223</v>
      </c>
      <c r="D2">
        <v>0.25</v>
      </c>
      <c r="E2">
        <v>0.4</v>
      </c>
      <c r="F2">
        <f t="shared" ref="F2:F10" si="0">SLOPE(D2:E2,$M$3:$M$4)</f>
        <v>-6.3829787234042561E-4</v>
      </c>
      <c r="G2">
        <f t="shared" ref="G2:G10" si="1">INTERCEPT(D2:E2,$M$3:$M$4)</f>
        <v>1.6740425531914895</v>
      </c>
      <c r="H2" s="2">
        <f t="shared" ref="H2:H11" si="2">F2*$M$5+G2</f>
        <v>0.1612765957446809</v>
      </c>
      <c r="I2" s="4">
        <f>H2</f>
        <v>0.1612765957446809</v>
      </c>
    </row>
    <row r="3" spans="1:14" x14ac:dyDescent="0.2">
      <c r="A3">
        <v>20220109</v>
      </c>
      <c r="B3" s="1">
        <v>0.24299999999999999</v>
      </c>
      <c r="C3" s="1">
        <v>0.23899999999999999</v>
      </c>
      <c r="D3">
        <v>0.25600000000000001</v>
      </c>
      <c r="E3">
        <v>0.23200000000000001</v>
      </c>
      <c r="F3">
        <f t="shared" si="0"/>
        <v>1.0212765957446806E-4</v>
      </c>
      <c r="G3">
        <f t="shared" si="1"/>
        <v>2.815319148936174E-2</v>
      </c>
      <c r="H3" s="2">
        <f t="shared" si="2"/>
        <v>0.27019574468085106</v>
      </c>
      <c r="I3" s="4">
        <f t="shared" ref="I3:I4" si="3">H3</f>
        <v>0.27019574468085106</v>
      </c>
      <c r="L3" t="s">
        <v>7</v>
      </c>
      <c r="M3">
        <v>2231</v>
      </c>
      <c r="N3" t="s">
        <v>6</v>
      </c>
    </row>
    <row r="4" spans="1:14" x14ac:dyDescent="0.2">
      <c r="A4">
        <v>20220124</v>
      </c>
      <c r="B4" s="1"/>
      <c r="C4" s="1">
        <v>0.23499999999999999</v>
      </c>
      <c r="D4">
        <v>0.28199999999999997</v>
      </c>
      <c r="E4">
        <v>0.26800000000000002</v>
      </c>
      <c r="F4">
        <f t="shared" si="0"/>
        <v>5.9574468085106201E-5</v>
      </c>
      <c r="G4">
        <f t="shared" si="1"/>
        <v>0.14908936170212805</v>
      </c>
      <c r="H4" s="2">
        <f t="shared" si="2"/>
        <v>0.29028085106382973</v>
      </c>
      <c r="I4" s="4">
        <f t="shared" si="3"/>
        <v>0.29028085106382973</v>
      </c>
      <c r="L4" t="s">
        <v>5</v>
      </c>
      <c r="M4">
        <v>1996</v>
      </c>
      <c r="N4" t="s">
        <v>6</v>
      </c>
    </row>
    <row r="5" spans="1:14" x14ac:dyDescent="0.2">
      <c r="A5">
        <v>20220212</v>
      </c>
      <c r="B5" s="1">
        <v>0.33600000000000002</v>
      </c>
      <c r="C5" s="1">
        <v>0.26</v>
      </c>
      <c r="D5">
        <v>0.29699999999999999</v>
      </c>
      <c r="E5">
        <v>0.28399999999999997</v>
      </c>
      <c r="F5">
        <f t="shared" si="0"/>
        <v>5.5319148936170265E-5</v>
      </c>
      <c r="G5">
        <f t="shared" si="1"/>
        <v>0.17358297872340411</v>
      </c>
      <c r="H5" s="2">
        <f t="shared" si="2"/>
        <v>0.30468936170212768</v>
      </c>
      <c r="I5" s="4">
        <f>H5</f>
        <v>0.30468936170212768</v>
      </c>
      <c r="L5" t="s">
        <v>11</v>
      </c>
      <c r="M5">
        <v>2370</v>
      </c>
      <c r="N5" t="s">
        <v>6</v>
      </c>
    </row>
    <row r="6" spans="1:14" x14ac:dyDescent="0.2">
      <c r="A6">
        <v>20220218</v>
      </c>
      <c r="B6" s="1">
        <v>0.248</v>
      </c>
      <c r="C6" s="1">
        <v>0.23300000000000001</v>
      </c>
      <c r="D6">
        <v>0.28199999999999997</v>
      </c>
      <c r="E6">
        <v>0.25</v>
      </c>
      <c r="F6">
        <f t="shared" si="0"/>
        <v>1.3617021276595735E-4</v>
      </c>
      <c r="G6">
        <f t="shared" si="1"/>
        <v>-2.1795744680850826E-2</v>
      </c>
      <c r="H6" s="2">
        <f t="shared" si="2"/>
        <v>0.3009276595744681</v>
      </c>
      <c r="I6" s="4">
        <f>H6</f>
        <v>0.3009276595744681</v>
      </c>
      <c r="L6" t="s">
        <v>14</v>
      </c>
      <c r="M6">
        <f>M3-M4</f>
        <v>235</v>
      </c>
      <c r="N6" t="s">
        <v>6</v>
      </c>
    </row>
    <row r="7" spans="1:14" x14ac:dyDescent="0.2">
      <c r="A7">
        <v>20220325</v>
      </c>
      <c r="B7" s="1">
        <v>0.28199999999999997</v>
      </c>
      <c r="C7" s="1">
        <v>0.29899999999999999</v>
      </c>
      <c r="D7">
        <v>0.35</v>
      </c>
      <c r="E7">
        <v>0.32700000000000001</v>
      </c>
      <c r="F7">
        <f t="shared" si="0"/>
        <v>9.7872340425531773E-5</v>
      </c>
      <c r="G7">
        <f t="shared" si="1"/>
        <v>0.13164680851063862</v>
      </c>
      <c r="H7" s="2">
        <f t="shared" si="2"/>
        <v>0.36360425531914892</v>
      </c>
      <c r="I7" s="4">
        <f>D7</f>
        <v>0.35</v>
      </c>
      <c r="L7" t="s">
        <v>15</v>
      </c>
      <c r="M7">
        <f>M5-M3</f>
        <v>139</v>
      </c>
      <c r="N7" t="s">
        <v>6</v>
      </c>
    </row>
    <row r="8" spans="1:14" x14ac:dyDescent="0.2">
      <c r="A8">
        <v>20220407</v>
      </c>
      <c r="B8" s="1">
        <v>0.36</v>
      </c>
      <c r="C8" s="1">
        <v>0.30499999999999999</v>
      </c>
      <c r="D8">
        <v>0.371</v>
      </c>
      <c r="E8">
        <v>0.4</v>
      </c>
      <c r="F8">
        <f t="shared" si="0"/>
        <v>-1.2340425531914904E-4</v>
      </c>
      <c r="G8">
        <f t="shared" si="1"/>
        <v>0.64631489361702155</v>
      </c>
      <c r="H8" s="2">
        <f>F8*$M$5+G8</f>
        <v>0.35384680851063832</v>
      </c>
      <c r="I8" s="4">
        <f t="shared" ref="I8:I11" si="4">D8</f>
        <v>0.371</v>
      </c>
    </row>
    <row r="9" spans="1:14" x14ac:dyDescent="0.2">
      <c r="A9">
        <v>20220505</v>
      </c>
      <c r="B9" s="1">
        <v>0.40400000000000003</v>
      </c>
      <c r="C9" s="1">
        <v>0.30599999999999999</v>
      </c>
      <c r="D9">
        <v>0.38900000000000001</v>
      </c>
      <c r="E9">
        <v>0.47699999999999998</v>
      </c>
      <c r="F9">
        <f t="shared" si="0"/>
        <v>-3.7446808510638286E-4</v>
      </c>
      <c r="G9">
        <f t="shared" si="1"/>
        <v>1.2244382978723403</v>
      </c>
      <c r="H9" s="2">
        <f>F9*$M$5+G9</f>
        <v>0.33694893617021293</v>
      </c>
      <c r="I9" s="4">
        <f t="shared" si="4"/>
        <v>0.38900000000000001</v>
      </c>
    </row>
    <row r="10" spans="1:14" x14ac:dyDescent="0.2">
      <c r="A10">
        <v>20220510</v>
      </c>
      <c r="B10" s="1">
        <v>0.35499999999999998</v>
      </c>
      <c r="C10" s="1">
        <v>0.313</v>
      </c>
      <c r="D10">
        <v>0.38600000000000001</v>
      </c>
      <c r="E10">
        <v>0.6</v>
      </c>
      <c r="F10">
        <f t="shared" si="0"/>
        <v>-9.1063829787234026E-4</v>
      </c>
      <c r="G10">
        <f t="shared" si="1"/>
        <v>2.4176340425531913</v>
      </c>
      <c r="H10" s="2">
        <f>F10*$M$5+G10</f>
        <v>0.25942127659574465</v>
      </c>
      <c r="I10" s="4">
        <f t="shared" si="4"/>
        <v>0.38600000000000001</v>
      </c>
    </row>
    <row r="11" spans="1:14" x14ac:dyDescent="0.2">
      <c r="A11">
        <v>20220517</v>
      </c>
      <c r="B11" s="1">
        <v>0.42699999999999999</v>
      </c>
      <c r="C11" s="1">
        <v>0.34100000000000003</v>
      </c>
      <c r="D11">
        <v>0.40899999999999997</v>
      </c>
      <c r="E11">
        <v>0</v>
      </c>
      <c r="F11">
        <f>SLOPE(D11:E11,$M$3:$M$4)</f>
        <v>1.7404255319148935E-3</v>
      </c>
      <c r="G11">
        <f>INTERCEPT(D11:E11,$M$3:$M$4)</f>
        <v>-3.4738893617021276</v>
      </c>
      <c r="H11" s="1">
        <f t="shared" si="2"/>
        <v>0.65091914893617009</v>
      </c>
      <c r="I11" s="4">
        <f t="shared" si="4"/>
        <v>0.40899999999999997</v>
      </c>
    </row>
    <row r="17" spans="9:13" x14ac:dyDescent="0.2">
      <c r="I17" s="5" t="s">
        <v>0</v>
      </c>
      <c r="J17" t="s">
        <v>13</v>
      </c>
      <c r="K17" t="s">
        <v>12</v>
      </c>
      <c r="L17" t="s">
        <v>16</v>
      </c>
      <c r="M17" t="s">
        <v>17</v>
      </c>
    </row>
    <row r="18" spans="9:13" x14ac:dyDescent="0.2">
      <c r="I18">
        <f>A2</f>
        <v>20211124</v>
      </c>
      <c r="J18" s="3">
        <v>45254</v>
      </c>
      <c r="K18">
        <f>E2/D2</f>
        <v>1.6</v>
      </c>
      <c r="L18">
        <f>(K18*$M$7)/$M$6</f>
        <v>0.94638297872340427</v>
      </c>
      <c r="M18">
        <f>D2/L18</f>
        <v>0.2641636690647482</v>
      </c>
    </row>
    <row r="19" spans="9:13" x14ac:dyDescent="0.2">
      <c r="I19">
        <f t="shared" ref="I19:I27" si="5">A3</f>
        <v>20220109</v>
      </c>
      <c r="J19" s="3">
        <v>44935</v>
      </c>
      <c r="K19">
        <f t="shared" ref="K19:K27" si="6">E3/D3</f>
        <v>0.90625</v>
      </c>
      <c r="L19">
        <f t="shared" ref="L19:L25" si="7">(K19*$M$7)/$M$6</f>
        <v>0.53603723404255321</v>
      </c>
      <c r="M19">
        <f t="shared" ref="M19:M27" si="8">D3/L19</f>
        <v>0.47757876457454723</v>
      </c>
    </row>
    <row r="20" spans="9:13" x14ac:dyDescent="0.2">
      <c r="I20">
        <f t="shared" si="5"/>
        <v>20220124</v>
      </c>
      <c r="J20" s="3">
        <v>44950</v>
      </c>
      <c r="K20">
        <f t="shared" si="6"/>
        <v>0.95035460992907816</v>
      </c>
      <c r="L20">
        <f t="shared" si="7"/>
        <v>0.56212464161762499</v>
      </c>
      <c r="M20">
        <f t="shared" si="8"/>
        <v>0.50166809835713499</v>
      </c>
    </row>
    <row r="21" spans="9:13" x14ac:dyDescent="0.2">
      <c r="I21">
        <f t="shared" si="5"/>
        <v>20220212</v>
      </c>
      <c r="J21" s="3">
        <v>44969</v>
      </c>
      <c r="K21">
        <f t="shared" si="6"/>
        <v>0.95622895622895621</v>
      </c>
      <c r="L21">
        <f t="shared" si="7"/>
        <v>0.56559925496095709</v>
      </c>
      <c r="M21">
        <f t="shared" si="8"/>
        <v>0.52510677373594083</v>
      </c>
    </row>
    <row r="22" spans="9:13" x14ac:dyDescent="0.2">
      <c r="I22">
        <f t="shared" si="5"/>
        <v>20220218</v>
      </c>
      <c r="J22" s="3">
        <v>44975</v>
      </c>
      <c r="K22">
        <f t="shared" si="6"/>
        <v>0.88652482269503552</v>
      </c>
      <c r="L22">
        <f t="shared" si="7"/>
        <v>0.5243700015089785</v>
      </c>
      <c r="M22">
        <f t="shared" si="8"/>
        <v>0.53778820143884876</v>
      </c>
    </row>
    <row r="23" spans="9:13" x14ac:dyDescent="0.2">
      <c r="I23">
        <f t="shared" si="5"/>
        <v>20220325</v>
      </c>
      <c r="J23" s="3">
        <v>45010</v>
      </c>
      <c r="K23">
        <f t="shared" si="6"/>
        <v>0.93428571428571439</v>
      </c>
      <c r="L23">
        <f t="shared" si="7"/>
        <v>0.55262006079027359</v>
      </c>
      <c r="M23">
        <f t="shared" si="8"/>
        <v>0.63334653378214856</v>
      </c>
    </row>
    <row r="24" spans="9:13" x14ac:dyDescent="0.2">
      <c r="I24">
        <f t="shared" si="5"/>
        <v>20220407</v>
      </c>
      <c r="J24" s="3">
        <v>45023</v>
      </c>
      <c r="K24">
        <f t="shared" si="6"/>
        <v>1.0781671159029651</v>
      </c>
      <c r="L24">
        <f t="shared" si="7"/>
        <v>0.63772437919366876</v>
      </c>
      <c r="M24">
        <f t="shared" si="8"/>
        <v>0.58175602517985603</v>
      </c>
    </row>
    <row r="25" spans="9:13" x14ac:dyDescent="0.2">
      <c r="I25">
        <f t="shared" si="5"/>
        <v>20220505</v>
      </c>
      <c r="J25" s="3">
        <v>45051</v>
      </c>
      <c r="K25">
        <f t="shared" si="6"/>
        <v>1.2262210796915167</v>
      </c>
      <c r="L25">
        <f t="shared" si="7"/>
        <v>0.72529672373242904</v>
      </c>
      <c r="M25">
        <f t="shared" si="8"/>
        <v>0.53633221724507185</v>
      </c>
    </row>
    <row r="26" spans="9:13" x14ac:dyDescent="0.2">
      <c r="I26">
        <f t="shared" si="5"/>
        <v>20220510</v>
      </c>
      <c r="J26" s="3">
        <v>45056</v>
      </c>
      <c r="K26">
        <f t="shared" si="6"/>
        <v>1.5544041450777202</v>
      </c>
      <c r="L26">
        <f>(K26*$M$7)/$M$6</f>
        <v>0.91941351559916207</v>
      </c>
      <c r="M26">
        <f>D10/L26</f>
        <v>0.41983285371702644</v>
      </c>
    </row>
    <row r="27" spans="9:13" x14ac:dyDescent="0.2">
      <c r="I27">
        <f t="shared" si="5"/>
        <v>20220517</v>
      </c>
      <c r="J27" s="3">
        <v>45063</v>
      </c>
      <c r="K27">
        <f t="shared" si="6"/>
        <v>0</v>
      </c>
      <c r="L27">
        <f>(K27*$M$7)/$M$6</f>
        <v>0</v>
      </c>
      <c r="M27" t="e">
        <f t="shared" si="8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Beck, Madeline</cp:lastModifiedBy>
  <dcterms:created xsi:type="dcterms:W3CDTF">2023-05-28T15:56:06Z</dcterms:created>
  <dcterms:modified xsi:type="dcterms:W3CDTF">2023-11-15T03:15:19Z</dcterms:modified>
</cp:coreProperties>
</file>