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6"/>
  </bookViews>
  <sheets>
    <sheet name="Sheet2" sheetId="2" r:id="rId1"/>
    <sheet name="Sheet4" sheetId="4" r:id="rId2"/>
    <sheet name="Sheet5" sheetId="5" r:id="rId3"/>
    <sheet name="Sheet3" sheetId="6" r:id="rId4"/>
    <sheet name="Sheet7" sheetId="8" r:id="rId5"/>
    <sheet name="Sheet9" sheetId="10" r:id="rId6"/>
    <sheet name="Sheet8" sheetId="11" r:id="rId7"/>
    <sheet name="Sheet10" sheetId="12" r:id="rId8"/>
    <sheet name="Sheet1" sheetId="1" r:id="rId9"/>
    <sheet name="Sheet6" sheetId="7" r:id="rId10"/>
  </sheets>
  <calcPr calcId="150000" concurrentCalc="0"/>
  <pivotCaches>
    <pivotCache cacheId="5" r:id="rId11"/>
    <pivotCache cacheId="6" r:id="rId12"/>
    <pivotCache cacheId="7" r:id="rId13"/>
    <pivotCache cacheId="10"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9" i="6" l="1"/>
  <c r="E5" i="10"/>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<sst xmlns="http://schemas.openxmlformats.org/spreadsheetml/2006/main" count="1535" uniqueCount="748">
  <si>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</si>
  <si>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</si>
  <si>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</si>
  <si>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</si>
  <si>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</si>
  <si>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</si>
  <si>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</si>
  <si>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</si>
  <si>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</si>
  <si>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</si>
  <si>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</si>
  <si>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</si>
  <si>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</si>
  <si>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</si>
  <si>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</si>
  <si>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</si>
  <si>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</si>
  <si>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</si>
  <si>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</si>
  <si>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</si>
  <si>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</si>
  <si>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</si>
  <si>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</si>
  <si>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</si>
  <si>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</si>
  <si>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</si>
  <si>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</si>
  <si>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</si>
  <si>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</si>
  <si>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</si>
  <si>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</si>
  <si>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</si>
  <si>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</si>
  <si>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</si>
  <si>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</si>
  <si>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</si>
  <si>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</si>
  <si>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</si>
  <si>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</si>
  <si>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</si>
  <si>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</si>
  <si>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</si>
  <si>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</si>
  <si>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</si>
  <si>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</si>
  <si>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</si>
  <si>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</si>
  <si>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</si>
  <si>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</si>
  <si>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</si>
  <si>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</si>
  <si>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</si>
  <si>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</si>
  <si>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</si>
  <si>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</si>
  <si>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</si>
  <si>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</si>
  <si>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</si>
  <si>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</si>
  <si>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</si>
  <si>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</si>
  <si>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</si>
  <si>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</si>
  <si>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</si>
  <si>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</si>
  <si>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</si>
  <si>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</si>
  <si>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</si>
  <si>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</si>
  <si>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</si>
  <si>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</si>
  <si>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</si>
  <si>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</si>
  <si>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</si>
  <si>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</si>
  <si>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</si>
  <si>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</si>
  <si>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</si>
  <si>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</si>
  <si>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</si>
  <si>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</si>
  <si>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</si>
  <si>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</si>
  <si>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</si>
  <si>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</si>
  <si>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</si>
  <si>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</si>
  <si>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</si>
  <si>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</si>
  <si>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</si>
  <si>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</si>
  <si>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</si>
  <si>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</si>
  <si>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</si>
  <si>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</si>
  <si>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</si>
  <si>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</si>
  <si>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</si>
  <si>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</si>
  <si>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</si>
  <si>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</si>
  <si>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</si>
  <si>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</si>
  <si>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</si>
  <si>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</si>
  <si>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</si>
  <si>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</si>
  <si>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</si>
  <si>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</si>
  <si>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</si>
  <si>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</si>
  <si>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</si>
  <si>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</si>
  <si>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</si>
  <si>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</si>
  <si>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</si>
  <si>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</si>
  <si>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</si>
  <si>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</si>
  <si>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</si>
  <si>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</si>
  <si>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</si>
  <si>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</si>
  <si>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</si>
  <si>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</si>
  <si>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</si>
  <si>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</si>
  <si>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</si>
  <si>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</si>
  <si>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</si>
  <si>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</si>
  <si>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</si>
  <si>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</si>
  <si>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</si>
  <si>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</si>
  <si>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</si>
  <si>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</si>
  <si>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</si>
  <si>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</si>
  <si>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</si>
  <si>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</si>
  <si>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</si>
  <si>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</si>
  <si>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</si>
  <si>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</si>
  <si>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</si>
  <si>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</si>
  <si>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</si>
  <si>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</si>
  <si>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</si>
  <si>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</si>
  <si>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</si>
  <si>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</si>
  <si>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</si>
  <si>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</si>
  <si>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</si>
  <si>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</si>
  <si>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</si>
  <si>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</si>
  <si>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</si>
  <si>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</si>
  <si>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</si>
  <si>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</si>
  <si>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</si>
  <si>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</si>
  <si>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</si>
  <si>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</si>
  <si>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</si>
  <si>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</si>
  <si>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</si>
  <si>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</si>
  <si>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</si>
  <si>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</si>
  <si>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</si>
  <si>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</si>
  <si>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</si>
  <si>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</si>
  <si>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</si>
  <si>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</si>
  <si>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</si>
  <si>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</si>
  <si>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</si>
  <si>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</si>
  <si>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</si>
  <si>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</si>
  <si>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</si>
  <si>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</si>
  <si>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</si>
  <si>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</si>
  <si>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</si>
  <si>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</si>
  <si>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</si>
  <si>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</si>
  <si>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</si>
  <si>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</si>
  <si>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</si>
  <si>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</si>
  <si>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</si>
  <si>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</si>
  <si>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</si>
  <si>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</si>
  <si>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</si>
  <si>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</si>
  <si>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</si>
  <si>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</si>
  <si>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</si>
  <si>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</si>
  <si>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</si>
  <si>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</si>
  <si>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</si>
  <si>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</si>
  <si>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</si>
  <si>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</si>
  <si>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</si>
  <si>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</si>
  <si>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</si>
  <si>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</si>
  <si>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</si>
  <si>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</si>
  <si>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</si>
  <si>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</si>
  <si>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</si>
  <si>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</si>
  <si>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</si>
  <si>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</si>
  <si>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</si>
  <si>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</si>
  <si>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</si>
  <si>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</si>
  <si>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</si>
  <si>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</si>
  <si>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</si>
  <si>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</si>
  <si>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</si>
  <si>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</si>
  <si>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</si>
  <si>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</si>
  <si>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</si>
  <si>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</si>
  <si>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</si>
  <si>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</si>
  <si>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</si>
  <si>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</si>
  <si>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</si>
  <si>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</si>
  <si>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</si>
  <si>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</si>
  <si>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</si>
  <si>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</si>
  <si>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</si>
  <si>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</si>
  <si>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</si>
  <si>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</si>
  <si>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</si>
  <si>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</si>
  <si>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</si>
  <si>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</si>
  <si>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</si>
  <si>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</si>
  <si>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</si>
  <si>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</si>
  <si>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</si>
  <si>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</si>
  <si>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</si>
  <si>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</si>
  <si>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</si>
  <si>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</si>
  <si>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</si>
  <si>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</si>
  <si>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</si>
  <si>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</si>
  <si>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</si>
  <si>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</si>
  <si>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</si>
  <si>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</si>
  <si>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</si>
  <si>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</si>
  <si>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</si>
  <si>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</si>
  <si>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</si>
  <si>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</si>
  <si>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</si>
  <si>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</si>
  <si>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</si>
  <si>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</si>
  <si>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</si>
  <si>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</si>
  <si>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</si>
  <si>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</si>
  <si>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</si>
  <si>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</si>
  <si>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</si>
  <si>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</si>
  <si>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</si>
  <si>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</si>
  <si>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</si>
  <si>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</si>
  <si>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</si>
  <si>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</si>
  <si>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</si>
  <si>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</si>
  <si>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</si>
  <si>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</si>
  <si>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</si>
  <si>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</si>
  <si>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</si>
  <si>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</si>
  <si>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</si>
  <si>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</si>
  <si>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</si>
  <si>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</si>
  <si>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</si>
  <si>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</si>
  <si>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</si>
  <si>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</si>
  <si>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</si>
  <si>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</si>
  <si>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</si>
  <si>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</si>
  <si>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</si>
  <si>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</si>
  <si>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</si>
  <si>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</si>
  <si>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</si>
  <si>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</si>
  <si>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</si>
  <si>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</si>
  <si>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</si>
  <si>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</si>
  <si>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</si>
  <si>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</si>
  <si>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</si>
  <si>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</si>
  <si>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</si>
  <si>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</si>
  <si>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</si>
  <si>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</si>
  <si>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</si>
  <si>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</si>
  <si>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</si>
  <si>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</si>
  <si>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</si>
  <si>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</si>
  <si>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</si>
  <si>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</si>
  <si>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</si>
  <si>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</si>
  <si>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</si>
  <si>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</si>
  <si>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</si>
  <si>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</si>
  <si>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</si>
  <si>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</si>
  <si>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</si>
  <si>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</si>
  <si>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</si>
  <si>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</si>
  <si>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</si>
  <si>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</si>
  <si>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</si>
  <si>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</si>
  <si>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</si>
  <si>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</si>
  <si>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</si>
  <si>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</si>
  <si>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</si>
  <si>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</si>
  <si>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</si>
  <si>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</si>
  <si>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</si>
  <si>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</si>
  <si>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</si>
  <si>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</si>
  <si>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</si>
  <si>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</si>
  <si>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</si>
  <si>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</si>
  <si>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</si>
  <si>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</si>
  <si>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</si>
  <si>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</si>
  <si>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</si>
  <si>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</si>
  <si>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</si>
  <si>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</si>
  <si>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</si>
  <si>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</si>
  <si>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</si>
  <si>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</si>
  <si>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</si>
  <si>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</si>
  <si>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</si>
  <si>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</si>
  <si>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</si>
  <si>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</si>
  <si>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</si>
  <si>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</si>
  <si>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</si>
  <si>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</si>
  <si>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</si>
  <si>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</si>
  <si>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</si>
  <si>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</si>
  <si>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</si>
  <si>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</si>
  <si>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</si>
  <si>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</si>
  <si>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</si>
  <si>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</si>
  <si>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</si>
  <si>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</si>
  <si>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</si>
  <si>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</si>
  <si>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</si>
  <si>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</si>
  <si>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</si>
  <si>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</si>
  <si>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</si>
  <si>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</si>
  <si>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</si>
  <si>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</si>
  <si>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</si>
  <si>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</si>
  <si>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</si>
  <si>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</si>
  <si>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</si>
  <si>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</si>
  <si>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</si>
  <si>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</si>
  <si>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</si>
  <si>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</si>
  <si>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</si>
  <si>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</si>
  <si>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</si>
  <si>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</si>
  <si>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</si>
  <si>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</si>
  <si>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</si>
  <si>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</si>
  <si>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</si>
  <si>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</si>
  <si>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</si>
  <si>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</si>
  <si>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</si>
  <si>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</si>
  <si>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</si>
  <si>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</si>
  <si>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</si>
  <si>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</si>
  <si>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</si>
  <si>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</si>
  <si>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</si>
  <si>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</si>
  <si>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</si>
  <si>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</si>
  <si>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</si>
  <si>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</si>
  <si>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</si>
  <si>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</si>
  <si>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</si>
  <si>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</si>
  <si>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</si>
  <si>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</si>
  <si>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</si>
  <si>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</si>
  <si>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</si>
  <si>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</si>
  <si>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</si>
  <si>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</si>
  <si>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</si>
  <si>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</si>
  <si>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</si>
  <si>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</si>
  <si>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</si>
  <si>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</si>
  <si>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</si>
  <si>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</si>
  <si>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</si>
  <si>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</si>
  <si>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</si>
  <si>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</si>
  <si>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</si>
  <si>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</si>
  <si>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</si>
  <si>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</si>
  <si>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</si>
  <si>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</si>
  <si>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</si>
  <si>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</si>
  <si>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</si>
  <si>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</si>
  <si>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</si>
  <si>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</si>
  <si>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</si>
  <si>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</si>
  <si>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</si>
  <si>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</si>
  <si>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</si>
  <si>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</si>
  <si>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</si>
  <si>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</si>
  <si>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</si>
  <si>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</si>
  <si>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</si>
  <si>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</si>
  <si>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</si>
  <si>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</si>
  <si>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</si>
  <si>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</si>
  <si>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</si>
  <si>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</si>
  <si>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</si>
  <si>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</si>
  <si>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</si>
  <si>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</si>
  <si>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</si>
  <si>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</si>
  <si>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</si>
  <si>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</si>
  <si>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</si>
  <si>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</si>
  <si>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</si>
  <si>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</si>
  <si>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</si>
  <si>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</si>
  <si>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</si>
  <si>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</si>
  <si>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</si>
  <si>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</si>
  <si>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</si>
  <si>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</si>
  <si>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</si>
  <si>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</si>
  <si>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</si>
  <si>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</si>
  <si>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</si>
  <si>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</si>
  <si>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</si>
  <si>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</si>
  <si>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</si>
  <si>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</si>
  <si>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</si>
  <si>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</si>
  <si>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</si>
  <si>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</si>
  <si>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</si>
  <si>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</si>
  <si>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</si>
  <si>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</si>
  <si>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</si>
  <si>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</si>
  <si>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</si>
  <si>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</si>
  <si>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</si>
  <si>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</si>
  <si>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</si>
  <si>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</si>
  <si>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</si>
  <si>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</si>
  <si>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</si>
  <si>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</si>
  <si>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</si>
  <si>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</si>
  <si>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</si>
  <si>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</si>
  <si>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</si>
  <si>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</si>
  <si>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</si>
  <si>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</si>
  <si>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</si>
  <si>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</si>
  <si>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</si>
  <si>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</si>
  <si>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</si>
  <si>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</si>
  <si>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</si>
  <si>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</si>
  <si>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</si>
  <si>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</si>
  <si>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</si>
  <si>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</si>
  <si>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</si>
  <si>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</si>
  <si>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</si>
  <si>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</si>
  <si>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</si>
  <si>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</si>
  <si>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</si>
  <si>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</si>
  <si>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</si>
  <si>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</si>
  <si>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</si>
  <si>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</si>
  <si>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</si>
  <si>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</si>
  <si>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</si>
  <si>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</si>
  <si>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</si>
  <si>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</si>
  <si>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</si>
  <si>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</si>
  <si>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</si>
  <si>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</si>
  <si>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</si>
  <si>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</si>
  <si>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</si>
  <si>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</si>
  <si>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</si>
  <si>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</si>
  <si>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</si>
  <si>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</si>
  <si>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</si>
  <si>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</si>
  <si>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</si>
  <si>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</si>
  <si>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</si>
  <si>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</si>
  <si>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</si>
  <si>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</si>
  <si>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</si>
  <si>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</si>
  <si>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</si>
  <si>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</si>
  <si>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</si>
  <si>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</si>
  <si>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</si>
  <si>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</si>
  <si>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</si>
  <si>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</si>
  <si>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</si>
  <si>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</si>
  <si>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</si>
  <si>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</si>
  <si>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</si>
  <si>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</si>
  <si>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</si>
  <si>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</si>
  <si>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</si>
  <si>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</si>
  <si>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</si>
  <si>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</si>
  <si>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</si>
  <si>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</si>
  <si>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</si>
  <si>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</si>
  <si>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</si>
  <si>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</si>
  <si>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</si>
  <si>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</si>
  <si>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</si>
  <si>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</si>
  <si>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</si>
  <si>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</si>
  <si>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</si>
  <si>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</si>
  <si>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</si>
  <si>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</si>
  <si>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</si>
  <si>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</si>
  <si>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</si>
  <si>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</si>
  <si>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</si>
  <si>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</si>
  <si>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</si>
  <si>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</si>
  <si>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</si>
  <si>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</si>
  <si>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</si>
  <si>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</si>
  <si>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</si>
  <si>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</si>
  <si>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</si>
  <si>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</si>
  <si>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</si>
  <si>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</si>
  <si>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</si>
  <si>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</si>
  <si>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</si>
  <si>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</si>
  <si>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</si>
  <si>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</si>
  <si>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</si>
  <si>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</si>
  <si>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</si>
  <si>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</si>
  <si>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</si>
  <si>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</si>
  <si>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</si>
  <si>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</si>
  <si>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</si>
  <si>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</si>
  <si>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</si>
  <si>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</si>
  <si>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</si>
  <si>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</si>
  <si>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</si>
  <si>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</si>
  <si>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</si>
  <si>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</si>
  <si>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</si>
  <si>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</si>
  <si>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</si>
  <si>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</si>
  <si>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</si>
  <si>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</si>
  <si>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</si>
  <si>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</si>
  <si>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</si>
  <si>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</si>
  <si>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</si>
  <si>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</si>
  <si>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</si>
  <si>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</si>
  <si>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</si>
  <si>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</si>
  <si>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</si>
  <si>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</si>
  <si>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</si>
  <si>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</si>
  <si>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</si>
  <si>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</si>
  <si>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</si>
  <si>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</si>
  <si>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</si>
  <si>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</si>
  <si>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</si>
  <si>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</si>
  <si>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</si>
  <si>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</si>
  <si>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</si>
  <si>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</si>
  <si>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</si>
  <si>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</si>
  <si>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</si>
  <si>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</si>
  <si>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</si>
  <si>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</si>
  <si>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</si>
  <si>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</si>
  <si>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</si>
  <si>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</si>
  <si>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</si>
  <si>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</si>
  <si>
    <t>Average of Start Date</t>
  </si>
  <si>
    <t>Min of Start Date</t>
  </si>
  <si>
    <t>Average of End Date</t>
  </si>
  <si>
    <t>Max of End Date</t>
  </si>
  <si>
    <t>Count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</si>
</sst>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left" wrapText="1" indent="2"/>
    </xf>
    <xf numFmtId="0" fontId="0" fillId="0" borderId="0" xfId="0" applyAlignment="1">
      <alignment horizontal="left" wrapText="1" indent="3"/>
    </xf>
    <xf numFmtId="0" fontId="0" fillId="0" borderId="0" xfId="0" applyAlignment="1">
      <alignment horizontal="left" wrapText="1" indent="4"/>
    </xf>
    <xf numFmtId="0" fontId="0" fillId="0" borderId="0" xfId="0" applyAlignment="1">
      <alignment horizontal="left" wrapText="1" indent="5"/>
    </xf>
    <xf numFmtId="0" fontId="0" fillId="0" borderId="0" xfId="0" applyNumberFormat="1"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36">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1981296688"/>
        <c:axId val="-1981902768"/>
      </c:barChart>
      <c:catAx>
        <c:axId val="-198129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02768"/>
        <c:crosses val="autoZero"/>
        <c:auto val="1"/>
        <c:lblAlgn val="ctr"/>
        <c:lblOffset val="100"/>
        <c:noMultiLvlLbl val="0"/>
      </c:catAx>
      <c:valAx>
        <c:axId val="-1981902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9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(w/pos_veraces)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count="57" longText="1">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m/>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The witness did not see heretics otherwise, nor believed, nor gave or sent them anything, nor heard their errors. The witness said after that he believed the aforesaid heretics to be good men and to have good faith, etc. Witnesses as in confession of Pons Garnier."/>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s v="He recognized that he had done a wicked thing, because after he abjured heresy and swore to persecute heretics from the time of the Peace of Paris, he then saw, adored, and hid heretics. He abjured heresy and swore, etc. Witnesses: as stated before."/>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s v="She abjured heresy and wore, etc. Witnesses: as in the confession of Ermengarde. She was not given penance."/>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haredItems>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x v="0"/>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x v="1"/>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x v="1"/>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x v="2"/>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x v="3"/>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x v="4"/>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x v="1"/>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x v="5"/>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x v="1"/>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x v="6"/>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x v="1"/>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x v="7"/>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x v="1"/>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x v="8"/>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x v="1"/>
    <m/>
    <m/>
    <x v="2"/>
    <x v="2"/>
    <m/>
    <x v="1"/>
    <m/>
    <x v="2"/>
  </r>
  <r>
    <x v="9"/>
    <s v="credidit hereticos esse bonos homines et habere bonam fidem et esse veraceset amicos Dei."/>
    <x v="1"/>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x v="9"/>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x v="10"/>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x v="11"/>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x v="1"/>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x v="12"/>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x v="1"/>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x v="13"/>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x v="1"/>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x v="1"/>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x v="1"/>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x v="14"/>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x v="1"/>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x v="1"/>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x v="1"/>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x v="15"/>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x v="1"/>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x v="1"/>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x v="1"/>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x v="16"/>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x v="1"/>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x v="17"/>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x v="1"/>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x v="18"/>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x v="1"/>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x v="1"/>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x v="1"/>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x v="19"/>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x v="1"/>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x v="1"/>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x v="1"/>
    <m/>
    <m/>
    <x v="2"/>
    <x v="2"/>
    <m/>
    <x v="1"/>
    <m/>
    <x v="2"/>
  </r>
  <r>
    <x v="25"/>
    <s v="se credidisse hereticos esse bonos homines et habere bonam fidem et esse veraces et amicos Dei et posse salvari per ipsos"/>
    <x v="1"/>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x v="20"/>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x v="1"/>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x v="21"/>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x v="1"/>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x v="1"/>
    <s v="sunt XX anni quod primo credidit"/>
    <s v="non credidit XV anni sunt"/>
    <x v="9"/>
    <x v="10"/>
    <m/>
    <x v="1"/>
    <m/>
    <x v="2"/>
  </r>
  <r>
    <x v="28"/>
    <s v="credidit eos esse bonos homines et haberebonam fidem et esse amicos Dei."/>
    <x v="1"/>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x v="22"/>
    <s v="sunt XL anni quod primo credidithereticos"/>
    <s v="sunt XII anni quod ultimo dimisit errores eorum"/>
    <x v="14"/>
    <x v="5"/>
    <s v="Predictos hereticos credidit esse bonos et habere bonam fidem"/>
    <x v="5"/>
    <m/>
    <x v="2"/>
  </r>
  <r>
    <x v="29"/>
    <s v="Predictos hereticos credidit esse bonos et habere bonam fidem"/>
    <x v="1"/>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x v="23"/>
    <s v="sunt VIII anni quod primo credidit ipsos esse bono"/>
    <s v="in eodem anno dimisit errores."/>
    <x v="12"/>
    <x v="7"/>
    <s v="Predictos hereticos credidit esse bonos homines et habere bonam fidem."/>
    <x v="10"/>
    <m/>
    <x v="2"/>
  </r>
  <r>
    <x v="30"/>
    <s v="Predictos hereticos credidit esse bonos homines et habere bonam fidem."/>
    <x v="1"/>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x v="24"/>
    <m/>
    <m/>
    <x v="2"/>
    <x v="2"/>
    <s v="Item. Dixit postea quod predictos hereticos esse bonos homines et habere bonamfidem et cetera"/>
    <x v="10"/>
    <m/>
    <x v="2"/>
  </r>
  <r>
    <x v="31"/>
    <s v="Item. Dixit postea quod predictos hereticos esse bonos homines et habere bonamfidem et cetera"/>
    <x v="1"/>
    <m/>
    <m/>
    <x v="2"/>
    <x v="2"/>
    <m/>
    <x v="1"/>
    <m/>
    <x v="2"/>
  </r>
  <r>
    <x v="32"/>
    <s v="credidit hereticos esse bonos homineslicet sciret quod ecclesia persequeretur eos."/>
    <x v="1"/>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x v="1"/>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x v="1"/>
    <m/>
    <m/>
    <x v="2"/>
    <x v="2"/>
    <m/>
    <x v="1"/>
    <m/>
    <x v="2"/>
  </r>
  <r>
    <x v="35"/>
    <s v="credidittunc hereticos esse bonos homines licet sciret quod ecclesia persequeretur eos"/>
    <x v="1"/>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x v="25"/>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x v="1"/>
    <m/>
    <m/>
    <x v="2"/>
    <x v="2"/>
    <m/>
    <x v="1"/>
    <m/>
    <x v="2"/>
  </r>
  <r>
    <x v="37"/>
    <s v="credidit hereticos esse bones homines licet sciret quod Ecclesia persequeretur eos"/>
    <x v="1"/>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x v="26"/>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x v="1"/>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x v="27"/>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x v="1"/>
    <m/>
    <m/>
    <x v="2"/>
    <x v="2"/>
    <m/>
    <x v="1"/>
    <m/>
    <x v="2"/>
  </r>
  <r>
    <x v="40"/>
    <s v="Credidit hereticos esse bones homines et credidit salvari cum ipsis licet sciret quod ecclesiapersequeretur eos"/>
    <x v="1"/>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x v="28"/>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x v="1"/>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x v="29"/>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x v="1"/>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x v="30"/>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x v="1"/>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x v="31"/>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x v="1"/>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x v="32"/>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x v="33"/>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x v="1"/>
    <m/>
    <m/>
    <x v="2"/>
    <x v="2"/>
    <m/>
    <x v="1"/>
    <m/>
    <x v="2"/>
  </r>
  <r>
    <x v="46"/>
    <s v="Et recognovit quod malefecit quia postquam abiuravit heresim et iuravit persequi hereticos tempore Pacis Parisius facte, vidit hereticos, et adoravit et celavit hereticos. Et abiuravit heresimet iuravit et cetera. Testes: propedicti."/>
    <x v="34"/>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x v="35"/>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x v="1"/>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x v="36"/>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x v="1"/>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x v="37"/>
    <m/>
    <m/>
    <x v="2"/>
    <x v="2"/>
    <m/>
    <x v="1"/>
    <m/>
    <x v="2"/>
  </r>
  <r>
    <x v="49"/>
    <s v="Alibi non vidit hereticos nec credidit nunquam esse bonos homines nec habere bonam fidem nec posse salvari per ipsos"/>
    <x v="1"/>
    <m/>
    <m/>
    <x v="2"/>
    <x v="2"/>
    <m/>
    <x v="1"/>
    <m/>
    <x v="2"/>
  </r>
  <r>
    <x v="50"/>
    <s v="Predictos hereticos credidit esse bonos homines et habere bonamfidem et amicos die et posse salvari per ipsos licet sciret quod ecclesia persequeretur eos"/>
    <x v="1"/>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x v="38"/>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x v="1"/>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x v="39"/>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x v="1"/>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x v="40"/>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x v="1"/>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x v="41"/>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x v="1"/>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x v="42"/>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x v="1"/>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x v="43"/>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x v="1"/>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x v="44"/>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x v="1"/>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x v="45"/>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x v="1"/>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x v="46"/>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x v="1"/>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x v="47"/>
    <s v="sunt XLV anni quod credidit"/>
    <m/>
    <x v="16"/>
    <x v="2"/>
    <s v="tunc credidit hereticos esse bonos homines et veraces et amicos Dei et posse salvari per ipsos"/>
    <x v="22"/>
    <m/>
    <x v="2"/>
  </r>
  <r>
    <x v="60"/>
    <s v="tunc credidit hereticos esse bonos homines et veraces et amicos Dei et posse salvari per ipsos"/>
    <x v="1"/>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x v="1"/>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x v="48"/>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x v="49"/>
    <m/>
    <m/>
    <x v="2"/>
    <x v="2"/>
    <m/>
    <x v="1"/>
    <m/>
    <x v="2"/>
  </r>
  <r>
    <x v="62"/>
    <s v="Etabiuravit heresim et iuravit et cetera. Testes: qui in confessione Ermengardis. Et non habuit penitentiam."/>
    <x v="50"/>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x v="51"/>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x v="1"/>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x v="52"/>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x v="1"/>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x v="53"/>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x v="1"/>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x v="54"/>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x v="55"/>
    <m/>
    <m/>
    <x v="2"/>
    <x v="2"/>
    <s v="credidit hereticos esse bonos homines et habere bonam fidem et credidit erroribus heresibus supradictis"/>
    <x v="5"/>
    <m/>
    <x v="2"/>
  </r>
  <r>
    <x v="65"/>
    <s v="credidit hereticos esse bonos homines et habere bonam fidem et credidit erroribus heresibus supradictis"/>
    <x v="1"/>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x v="56"/>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x v="1"/>
    <m/>
    <m/>
    <x v="2"/>
    <x v="2"/>
    <m/>
    <x v="1"/>
    <m/>
    <x v="2"/>
  </r>
  <r>
    <x v="67"/>
    <s v="se credidisse hereticos esse bonos homines et habere bonam fidem et esse veraceset amicos Die et posse salvari per ipsos"/>
    <x v="1"/>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x v="1"/>
    <m/>
    <m/>
    <x v="2"/>
    <x v="2"/>
    <s v="nec credidit hereticosesse bonos homines nec habere bonam fidem"/>
    <x v="25"/>
    <m/>
    <x v="2"/>
  </r>
  <r>
    <x v="68"/>
    <s v="nec credidit hereticosesse bonos homines nec habere bonam fidem"/>
    <x v="1"/>
    <m/>
    <m/>
    <x v="2"/>
    <x v="2"/>
    <m/>
    <x v="1"/>
    <m/>
    <x v="2"/>
  </r>
  <r>
    <x v="69"/>
    <s v="Se credidisse hereticos esse bonos homines et habere bonam fidem et esse veraces et amicos Deiet posse salvari per ipsos"/>
    <x v="1"/>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x v="1"/>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x v="1"/>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x v="1"/>
    <m/>
    <m/>
    <x v="2"/>
    <x v="2"/>
    <m/>
    <x v="1"/>
    <m/>
    <x v="2"/>
  </r>
  <r>
    <x v="72"/>
    <s v="Alibi nunquam vidit hereticos nisi captos nec credidit nec adoravit nec dedit nec misit nec duxit nec eorumpredicationem audivit. Et abiuravit heresim et iuravit et cetera. Testes: predicti."/>
    <x v="1"/>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x v="1"/>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x v="1"/>
    <m/>
    <m/>
    <x v="2"/>
    <x v="2"/>
    <m/>
    <x v="1"/>
    <m/>
    <x v="2"/>
  </r>
  <r>
    <x v="74"/>
    <s v="Predictos hereticos credidit esse bonos homines et veraces et amicos Dei et habere bonam fidem et posse salvari per ipsos licet sciret quo ecclesia persequeretur eos"/>
    <x v="1"/>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x v="1"/>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x v="1"/>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x v="1"/>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x v="1"/>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x v="1"/>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x v="1"/>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x v="1"/>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x v="1"/>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x v="1"/>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x v="1"/>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x v="1"/>
    <m/>
    <m/>
    <x v="2"/>
    <x v="2"/>
    <m/>
    <x v="1"/>
    <m/>
    <x v="2"/>
  </r>
  <r>
    <x v="81"/>
    <s v="Dixit tamen quod nunquam credidit hereticos esse bonos homines"/>
    <x v="1"/>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x v="1"/>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x v="1"/>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x v="1"/>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x v="1"/>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x v="1"/>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x v="1"/>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x v="1"/>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x v="1"/>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x v="1"/>
    <m/>
    <m/>
    <x v="2"/>
    <x v="2"/>
    <s v="Predictos hereticos credidit esse bonos homineset habere bonam fidem licet sciret quod ecclesia persequeretur eos."/>
    <x v="5"/>
    <m/>
    <x v="2"/>
  </r>
  <r>
    <x v="86"/>
    <s v="Predictos hereticos credidit esse bonos homineset habere bonam fidem licet sciret quod ecclesia persequeretur eos."/>
    <x v="1"/>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x v="1"/>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x v="1"/>
    <m/>
    <m/>
    <x v="2"/>
    <x v="2"/>
    <m/>
    <x v="1"/>
    <m/>
    <x v="2"/>
  </r>
  <r>
    <x v="88"/>
    <s v="nec credidit eos bonos homines"/>
    <x v="1"/>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x v="1"/>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x v="1"/>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x v="1"/>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x v="1"/>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x v="1"/>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x v="1"/>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x v="1"/>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x v="1"/>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x v="1"/>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x v="1"/>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x v="1"/>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x v="1"/>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x v="1"/>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x v="1"/>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x v="1"/>
    <m/>
    <m/>
    <x v="2"/>
    <x v="2"/>
    <m/>
    <x v="1"/>
    <m/>
    <x v="2"/>
  </r>
  <r>
    <x v="97"/>
    <s v="Predictos hereticos non credidit esse bonos homines nec habere bonam fidem"/>
    <x v="1"/>
    <m/>
    <m/>
    <x v="2"/>
    <x v="2"/>
    <m/>
    <x v="1"/>
    <m/>
    <x v="2"/>
  </r>
  <r>
    <x v="98"/>
    <s v="Alibi non vidit hereticos nec credidit nec adoravit nec aliquid dedit nec misit nec eorum predicationem audivit nisi nisi ut supradictum est. Et abiuravit heresim et iuravit et cetera. Testes: predicti."/>
    <x v="1"/>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x v="1"/>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x v="1"/>
    <m/>
    <m/>
    <x v="2"/>
    <x v="2"/>
    <m/>
    <x v="1"/>
    <m/>
    <x v="2"/>
  </r>
  <r>
    <x v="100"/>
    <s v="Predictas hereticas credidit esse bonas feminas et habere bonam fidem"/>
    <x v="1"/>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x v="1"/>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x v="1"/>
    <m/>
    <m/>
    <x v="2"/>
    <x v="2"/>
    <m/>
    <x v="1"/>
    <m/>
    <x v="2"/>
  </r>
  <r>
    <x v="102"/>
    <s v="Alibi non vidit hereticos nec credidit nec adoravit nec aliquid dedit nec misit nec eorum predicationem audivit."/>
    <x v="1"/>
    <m/>
    <m/>
    <x v="2"/>
    <x v="2"/>
    <m/>
    <x v="1"/>
    <m/>
    <x v="2"/>
  </r>
  <r>
    <x v="103"/>
    <s v="Predictos hereticos credidit esse bonos homines et amicos Die et esse veraces et habere bonam fidem et esse salus cum ipsis"/>
    <x v="1"/>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x v="1"/>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x v="1"/>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x v="1"/>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x v="1"/>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x v="1"/>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x v="1"/>
    <m/>
    <m/>
    <x v="2"/>
    <x v="2"/>
    <m/>
    <x v="1"/>
    <m/>
    <x v="2"/>
  </r>
  <r>
    <x v="107"/>
    <s v="predictos hereticos credidit esse bonos homines et esse amicos Die et veraces et habere bonam fidem et possesalvari cum ipsis licet sciret quod ecclesia persequeretor eos."/>
    <x v="1"/>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x v="1"/>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x v="1"/>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x v="1"/>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x v="1"/>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x v="1"/>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x v="1"/>
    <m/>
    <m/>
    <x v="2"/>
    <x v="2"/>
    <m/>
    <x v="1"/>
    <m/>
    <x v="2"/>
  </r>
  <r>
    <x v="111"/>
    <s v="credidit hereticos esse bonos homines et veraces et amicos Dei licet sciret quodecclesia persequeretor eos."/>
    <x v="1"/>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x v="1"/>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x v="1"/>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x v="1"/>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x v="1"/>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x v="1"/>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x v="1"/>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x v="1"/>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x v="1"/>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x v="1"/>
    <m/>
    <m/>
    <x v="2"/>
    <x v="2"/>
    <s v="Predictos hereticos credidit essebonos homines et veraces et amicos Dei et posse salvari per ipsos"/>
    <x v="22"/>
    <m/>
    <x v="2"/>
  </r>
  <r>
    <x v="117"/>
    <s v="Predictos hereticos credidit essebonos homines et veraces et amicos Dei et posse salvari per ipsos"/>
    <x v="1"/>
    <m/>
    <m/>
    <x v="2"/>
    <x v="2"/>
    <m/>
    <x v="1"/>
    <m/>
    <x v="2"/>
  </r>
  <r>
    <x v="118"/>
    <s v="Predictos hereticos credidit esse bonos homines et amicos Dei et veraces et posse salvari per ipsos licet sciret quod ecclesiapersequeretur eos"/>
    <x v="1"/>
    <m/>
    <m/>
    <x v="2"/>
    <x v="2"/>
    <m/>
    <x v="1"/>
    <m/>
    <x v="2"/>
  </r>
  <r>
    <x v="119"/>
    <s v="Predictos homines hereticos credidit esse bonos homines et veraces et amicos Dei et habere bonamfidem l et posse salvari per ipsos licet sciret quod ecclesia persequeretor eos"/>
    <x v="1"/>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x v="1"/>
    <m/>
    <m/>
    <x v="2"/>
    <x v="2"/>
    <m/>
    <x v="1"/>
    <m/>
    <x v="2"/>
  </r>
  <r>
    <x v="121"/>
    <s v="Alibi non vidit hereticos nec Valdenses neccredidit nec adoravit nec dedit nec misit nec duxit nec eorum predicationem audivit. Et fuit confessus aliis inquisitoribus qua confessione conceditesse veram."/>
    <x v="1"/>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x v="1"/>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x v="1"/>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x v="1"/>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x v="1"/>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x v="1"/>
    <m/>
    <m/>
    <x v="2"/>
    <x v="2"/>
    <m/>
    <x v="1"/>
    <m/>
    <x v="2"/>
  </r>
  <r>
    <x v="126"/>
    <s v="credidit hereticos esse bonos homines quando stabant publice"/>
    <x v="1"/>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x v="1"/>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x v="1"/>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4"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0"/>
    <field x="5"/>
    <field x="6"/>
    <field x="10"/>
    <field x="8"/>
  </rowFields>
  <rowItems count="81">
    <i>
      <x/>
    </i>
    <i r="1">
      <x v="15"/>
    </i>
    <i r="2">
      <x v="11"/>
    </i>
    <i r="3">
      <x v="23"/>
    </i>
    <i r="4">
      <x v="28"/>
    </i>
    <i>
      <x v="1"/>
    </i>
    <i r="1">
      <x v="12"/>
    </i>
    <i r="2">
      <x v="12"/>
    </i>
    <i r="3">
      <x v="42"/>
    </i>
    <i r="4">
      <x v="28"/>
    </i>
    <i>
      <x v="3"/>
    </i>
    <i r="1">
      <x v="11"/>
    </i>
    <i r="2">
      <x v="10"/>
    </i>
    <i r="3">
      <x v="26"/>
    </i>
    <i r="4">
      <x v="25"/>
    </i>
    <i>
      <x v="4"/>
    </i>
    <i r="1">
      <x v="3"/>
    </i>
    <i r="2">
      <x v="4"/>
    </i>
    <i r="3">
      <x v="27"/>
    </i>
    <i r="4">
      <x v="28"/>
    </i>
    <i>
      <x v="5"/>
    </i>
    <i r="1">
      <x v="19"/>
    </i>
    <i r="2">
      <x v="15"/>
    </i>
    <i r="3">
      <x v="28"/>
    </i>
    <i r="4">
      <x v="28"/>
    </i>
    <i>
      <x v="20"/>
    </i>
    <i r="1">
      <x v="20"/>
    </i>
    <i r="2">
      <x v="16"/>
    </i>
    <i r="3">
      <x v="35"/>
    </i>
    <i r="4">
      <x v="25"/>
    </i>
    <i>
      <x v="24"/>
    </i>
    <i r="1">
      <x v="12"/>
    </i>
    <i r="2">
      <x v="11"/>
    </i>
    <i r="3">
      <x v="28"/>
    </i>
    <i r="4">
      <x v="29"/>
    </i>
    <i>
      <x v="26"/>
    </i>
    <i r="1">
      <x v="5"/>
    </i>
    <i r="2">
      <x v="8"/>
    </i>
    <i r="3">
      <x v="26"/>
    </i>
    <i r="4">
      <x v="29"/>
    </i>
    <i>
      <x v="41"/>
    </i>
    <i r="1">
      <x v="4"/>
    </i>
    <i r="2">
      <x v="11"/>
    </i>
    <i r="3">
      <x v="37"/>
    </i>
    <i r="4">
      <x v="28"/>
    </i>
    <i>
      <x v="42"/>
    </i>
    <i r="1">
      <x v="20"/>
    </i>
    <i r="2">
      <x v="16"/>
    </i>
    <i r="3">
      <x v="30"/>
    </i>
    <i r="4">
      <x v="28"/>
    </i>
    <i>
      <x v="64"/>
    </i>
    <i r="1">
      <x v="3"/>
    </i>
    <i r="2">
      <x v="5"/>
    </i>
    <i r="3">
      <x v="32"/>
    </i>
    <i r="4">
      <x v="25"/>
    </i>
    <i>
      <x v="66"/>
    </i>
    <i r="1">
      <x/>
    </i>
    <i r="2">
      <x v="4"/>
    </i>
    <i r="3">
      <x v="39"/>
    </i>
    <i r="4">
      <x v="31"/>
    </i>
    <i>
      <x v="70"/>
    </i>
    <i r="1">
      <x v="4"/>
    </i>
    <i r="2">
      <x v="1"/>
    </i>
    <i r="3">
      <x v="25"/>
    </i>
    <i r="4">
      <x v="11"/>
    </i>
    <i>
      <x v="96"/>
    </i>
    <i r="1">
      <x v="20"/>
    </i>
    <i r="2">
      <x v="16"/>
    </i>
    <i r="3">
      <x v="39"/>
    </i>
    <i r="4">
      <x v="30"/>
    </i>
    <i>
      <x v="125"/>
    </i>
    <i r="1">
      <x v="10"/>
    </i>
    <i r="2">
      <x v="10"/>
    </i>
    <i r="3">
      <x v="31"/>
    </i>
    <i r="4">
      <x v="33"/>
    </i>
    <i>
      <x v="127"/>
    </i>
    <i r="1">
      <x v="10"/>
    </i>
    <i r="2">
      <x v="11"/>
    </i>
    <i r="3">
      <x v="41"/>
    </i>
    <i r="4">
      <x v="33"/>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96" firstHeaderRow="0"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axis="axisRow"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 showAll="0"/>
    <pivotField axis="axisRow" multipleItemSelectionAllowed="1"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6">
    <field x="0"/>
    <field x="5"/>
    <field x="6"/>
    <field x="8"/>
    <field x="10"/>
    <field x="2"/>
  </rowFields>
  <rowItems count="193">
    <i>
      <x/>
    </i>
    <i r="1">
      <x v="15"/>
    </i>
    <i r="2">
      <x v="11"/>
    </i>
    <i r="3">
      <x v="28"/>
    </i>
    <i r="4">
      <x v="23"/>
    </i>
    <i r="5">
      <x v="1"/>
    </i>
    <i>
      <x v="1"/>
    </i>
    <i r="1">
      <x v="12"/>
    </i>
    <i r="2">
      <x v="12"/>
    </i>
    <i r="3">
      <x v="28"/>
    </i>
    <i r="4">
      <x v="42"/>
    </i>
    <i r="5">
      <x v="56"/>
    </i>
    <i>
      <x v="3"/>
    </i>
    <i r="1">
      <x v="11"/>
    </i>
    <i r="2">
      <x v="10"/>
    </i>
    <i r="3">
      <x v="25"/>
    </i>
    <i r="4">
      <x v="26"/>
    </i>
    <i r="5">
      <x v="36"/>
    </i>
    <i>
      <x v="4"/>
    </i>
    <i r="1">
      <x v="3"/>
    </i>
    <i r="2">
      <x v="4"/>
    </i>
    <i r="3">
      <x v="28"/>
    </i>
    <i r="4">
      <x v="27"/>
    </i>
    <i r="5">
      <x v="35"/>
    </i>
    <i>
      <x v="5"/>
    </i>
    <i r="1">
      <x v="19"/>
    </i>
    <i r="2">
      <x v="15"/>
    </i>
    <i r="3">
      <x v="28"/>
    </i>
    <i r="4">
      <x v="28"/>
    </i>
    <i r="5">
      <x v="31"/>
    </i>
    <i>
      <x v="7"/>
    </i>
    <i r="1">
      <x v="5"/>
    </i>
    <i r="2">
      <x v="13"/>
    </i>
    <i r="3">
      <x v="26"/>
    </i>
    <i r="4">
      <x v="36"/>
    </i>
    <i r="5">
      <x v="46"/>
    </i>
    <i>
      <x v="12"/>
    </i>
    <i r="1">
      <x v="20"/>
    </i>
    <i r="2">
      <x v="16"/>
    </i>
    <i r="3">
      <x v="26"/>
    </i>
    <i r="4">
      <x v="38"/>
    </i>
    <i r="5">
      <x v="49"/>
    </i>
    <i>
      <x v="13"/>
    </i>
    <i r="1">
      <x v="5"/>
    </i>
    <i r="2">
      <x v="2"/>
    </i>
    <i r="3">
      <x v="26"/>
    </i>
    <i r="4">
      <x v="38"/>
    </i>
    <i r="5">
      <x v="51"/>
    </i>
    <i>
      <x v="14"/>
    </i>
    <i r="1">
      <x v="6"/>
    </i>
    <i r="2">
      <x v="6"/>
    </i>
    <i r="3">
      <x v="9"/>
    </i>
    <i r="4">
      <x v="35"/>
    </i>
    <i r="5">
      <x v="56"/>
    </i>
    <i>
      <x v="19"/>
    </i>
    <i r="1">
      <x v="20"/>
    </i>
    <i r="2">
      <x v="16"/>
    </i>
    <i r="3">
      <x v="23"/>
    </i>
    <i r="4">
      <x v="35"/>
    </i>
    <i r="5">
      <x v="44"/>
    </i>
    <i>
      <x v="20"/>
    </i>
    <i r="1">
      <x v="20"/>
    </i>
    <i r="2">
      <x v="16"/>
    </i>
    <i r="3">
      <x v="25"/>
    </i>
    <i r="4">
      <x v="35"/>
    </i>
    <i r="5">
      <x v="50"/>
    </i>
    <i>
      <x v="24"/>
    </i>
    <i r="1">
      <x v="12"/>
    </i>
    <i r="2">
      <x v="11"/>
    </i>
    <i r="3">
      <x v="29"/>
    </i>
    <i r="4">
      <x v="28"/>
    </i>
    <i r="5">
      <x v="56"/>
    </i>
    <i>
      <x v="26"/>
    </i>
    <i r="1">
      <x v="5"/>
    </i>
    <i r="2">
      <x v="8"/>
    </i>
    <i r="3">
      <x v="29"/>
    </i>
    <i r="4">
      <x v="26"/>
    </i>
    <i r="5">
      <x v="33"/>
    </i>
    <i>
      <x v="36"/>
    </i>
    <i r="1">
      <x v="3"/>
    </i>
    <i r="2">
      <x v="10"/>
    </i>
    <i r="3">
      <x v="15"/>
    </i>
    <i r="4">
      <x v="40"/>
    </i>
    <i r="5">
      <x v="34"/>
    </i>
    <i>
      <x v="41"/>
    </i>
    <i r="1">
      <x v="4"/>
    </i>
    <i r="2">
      <x v="11"/>
    </i>
    <i r="3">
      <x v="28"/>
    </i>
    <i r="4">
      <x v="37"/>
    </i>
    <i r="5">
      <x v="24"/>
    </i>
    <i>
      <x v="42"/>
    </i>
    <i r="1">
      <x v="20"/>
    </i>
    <i r="2">
      <x v="16"/>
    </i>
    <i r="3">
      <x v="28"/>
    </i>
    <i r="4">
      <x v="30"/>
    </i>
    <i r="5">
      <x v="19"/>
    </i>
    <i>
      <x v="43"/>
    </i>
    <i r="1">
      <x v="15"/>
    </i>
    <i r="2">
      <x v="13"/>
    </i>
    <i r="3">
      <x v="35"/>
    </i>
    <i r="4">
      <x v="24"/>
    </i>
    <i r="5">
      <x v="3"/>
    </i>
    <i>
      <x v="46"/>
    </i>
    <i r="1">
      <x v="20"/>
    </i>
    <i r="2">
      <x v="16"/>
    </i>
    <i r="3">
      <x v="2"/>
    </i>
    <i r="4">
      <x v="29"/>
    </i>
    <i r="5">
      <x v="11"/>
    </i>
    <i>
      <x v="51"/>
    </i>
    <i r="1">
      <x v="3"/>
    </i>
    <i r="2">
      <x v="6"/>
    </i>
    <i r="3">
      <x v="12"/>
    </i>
    <i r="4">
      <x v="43"/>
    </i>
    <i r="5">
      <x v="5"/>
    </i>
    <i>
      <x v="56"/>
    </i>
    <i r="1">
      <x v="20"/>
    </i>
    <i r="2">
      <x v="16"/>
    </i>
    <i r="3">
      <x v="22"/>
    </i>
    <i r="4">
      <x v="25"/>
    </i>
    <i r="5">
      <x v="10"/>
    </i>
    <i>
      <x v="64"/>
    </i>
    <i r="1">
      <x v="3"/>
    </i>
    <i r="2">
      <x v="5"/>
    </i>
    <i r="3">
      <x v="25"/>
    </i>
    <i r="4">
      <x v="32"/>
    </i>
    <i r="5">
      <x v="38"/>
    </i>
    <i>
      <x v="65"/>
    </i>
    <i r="1">
      <x v="20"/>
    </i>
    <i r="2">
      <x v="16"/>
    </i>
    <i r="3">
      <x v="15"/>
    </i>
    <i r="4">
      <x v="39"/>
    </i>
    <i r="5">
      <x v="30"/>
    </i>
    <i>
      <x v="66"/>
    </i>
    <i r="1">
      <x/>
    </i>
    <i r="2">
      <x v="4"/>
    </i>
    <i r="3">
      <x v="31"/>
    </i>
    <i r="4">
      <x v="39"/>
    </i>
    <i r="5">
      <x v="27"/>
    </i>
    <i>
      <x v="70"/>
    </i>
    <i r="1">
      <x v="4"/>
    </i>
    <i r="2">
      <x v="1"/>
    </i>
    <i r="3">
      <x v="11"/>
    </i>
    <i r="4">
      <x v="25"/>
    </i>
    <i r="5">
      <x v="56"/>
    </i>
    <i>
      <x v="82"/>
    </i>
    <i r="1">
      <x v="6"/>
    </i>
    <i r="2">
      <x v="11"/>
    </i>
    <i r="3">
      <x v="22"/>
    </i>
    <i r="4">
      <x v="34"/>
    </i>
    <i r="5">
      <x v="56"/>
    </i>
    <i>
      <x v="87"/>
    </i>
    <i r="1">
      <x v="3"/>
    </i>
    <i r="2">
      <x v="14"/>
    </i>
    <i r="3">
      <x v="8"/>
    </i>
    <i r="4">
      <x v="44"/>
    </i>
    <i r="5">
      <x v="56"/>
    </i>
    <i>
      <x v="92"/>
    </i>
    <i r="1">
      <x v="20"/>
    </i>
    <i r="2">
      <x v="16"/>
    </i>
    <i r="3">
      <x v="23"/>
    </i>
    <i r="4">
      <x v="39"/>
    </i>
    <i r="5">
      <x v="56"/>
    </i>
    <i>
      <x v="94"/>
    </i>
    <i r="1">
      <x v="7"/>
    </i>
    <i r="2">
      <x v="6"/>
    </i>
    <i r="3">
      <x v="23"/>
    </i>
    <i r="4">
      <x v="38"/>
    </i>
    <i r="5">
      <x v="56"/>
    </i>
    <i>
      <x v="96"/>
    </i>
    <i r="1">
      <x v="20"/>
    </i>
    <i r="2">
      <x v="16"/>
    </i>
    <i r="3">
      <x v="30"/>
    </i>
    <i r="4">
      <x v="39"/>
    </i>
    <i r="5">
      <x v="56"/>
    </i>
    <i>
      <x v="99"/>
    </i>
    <i r="1">
      <x v="15"/>
    </i>
    <i r="2">
      <x v="12"/>
    </i>
    <i r="3">
      <x v="21"/>
    </i>
    <i r="4">
      <x v="33"/>
    </i>
    <i r="5">
      <x v="56"/>
    </i>
    <i>
      <x v="125"/>
    </i>
    <i r="1">
      <x v="10"/>
    </i>
    <i r="2">
      <x v="10"/>
    </i>
    <i r="3">
      <x v="33"/>
    </i>
    <i r="4">
      <x v="31"/>
    </i>
    <i r="5">
      <x v="56"/>
    </i>
    <i>
      <x v="127"/>
    </i>
    <i r="1">
      <x v="10"/>
    </i>
    <i r="2">
      <x v="11"/>
    </i>
    <i r="3">
      <x v="33"/>
    </i>
    <i r="4">
      <x v="41"/>
    </i>
    <i r="5">
      <x v="56"/>
    </i>
    <i t="grand">
      <x/>
    </i>
  </rowItems>
  <colFields count="1">
    <field x="-2"/>
  </colFields>
  <colItems count="7">
    <i>
      <x/>
    </i>
    <i i="1">
      <x v="1"/>
    </i>
    <i i="2">
      <x v="2"/>
    </i>
    <i i="3">
      <x v="3"/>
    </i>
    <i i="4">
      <x v="4"/>
    </i>
    <i i="5">
      <x v="5"/>
    </i>
    <i i="6">
      <x v="6"/>
    </i>
  </colItems>
  <dataFields count="7">
    <dataField name="Count of Belief Tags" fld="8" subtotal="count" baseField="0" baseItem="0"/>
    <dataField name="Count of Start Date" fld="5" subtotal="count" baseField="0" baseItem="0"/>
    <dataField name="Count of End Date" fld="6" subtotal="count" baseField="0" baseItem="0"/>
    <dataField name="Average of Start Date" fld="5" subtotal="average" baseField="0" baseItem="0"/>
    <dataField name="Average of End Date" fld="6" subtotal="average" baseField="0" baseItem="0"/>
    <dataField name="Min of Start Date" fld="5" subtotal="min" baseField="0" baseItem="0"/>
    <dataField name="Max of End Date" fld="6" subtotal="max" baseField="0" baseItem="0"/>
  </dataFields>
  <formats count="1">
    <format dxfId="17">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35"/>
    <tableColumn id="2" name="Total Beliefs Count"/>
    <tableColumn id="3" name="% of Testimonies With Belief" dataDxfId="34">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sortState ref="A2:B37">
    <sortCondition descending="1" ref="B1:B37"/>
  </sortState>
  <tableColumns count="2">
    <tableColumn id="1" name="Row Labels" dataDxfId="33"/>
    <tableColumn id="2" name="Count of Belief Tags" dataDxfId="32"/>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unt" dataDxfId="31"/>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30" dataDxfId="29">
  <autoFilter ref="A1:K222"/>
  <tableColumns count="11">
    <tableColumn id="1" name="XML ID" dataDxfId="28"/>
    <tableColumn id="2" name="Latin Deposition" dataDxfId="27"/>
    <tableColumn id="3" name="English Translation" dataDxfId="26"/>
    <tableColumn id="4" name="Latin Start Date" dataDxfId="25"/>
    <tableColumn id="5" name="Latin End Date" dataDxfId="24"/>
    <tableColumn id="6" name="Start Date" dataDxfId="23"/>
    <tableColumn id="7" name="End Date" dataDxfId="22"/>
    <tableColumn id="8" name="Latin Beliefs" dataDxfId="21"/>
    <tableColumn id="9" name="Belief Tags" dataDxfId="20"/>
    <tableColumn id="10" name="Latin Heard Errors" dataDxfId="19"/>
    <tableColumn id="11" name="Heard Errors Tags" dataDxfId="1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topLeftCell="A56"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H31" workbookViewId="0">
      <selection activeCell="R18" sqref="R18"/>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50</v>
      </c>
      <c r="B2" s="6">
        <v>8</v>
      </c>
      <c r="E2" s="8" t="s">
        <v>610</v>
      </c>
      <c r="F2" t="s">
        <v>608</v>
      </c>
      <c r="G2" t="s">
        <v>609</v>
      </c>
    </row>
    <row r="3" spans="1:7" ht="17" x14ac:dyDescent="0.2">
      <c r="A3" s="4" t="s">
        <v>55</v>
      </c>
      <c r="B3" s="6">
        <v>7</v>
      </c>
      <c r="D3" s="7"/>
      <c r="E3" s="9" t="s">
        <v>591</v>
      </c>
      <c r="F3">
        <f>SUMIF(A:A,"*pos_bonos_homines*",B:B)</f>
        <v>76</v>
      </c>
      <c r="G3">
        <f t="shared" ref="G3:G19" si="0">(F3/88)*100</f>
        <v>86.36363636363636</v>
      </c>
    </row>
    <row r="4" spans="1:7" ht="17" x14ac:dyDescent="0.2">
      <c r="A4" s="4" t="s">
        <v>6</v>
      </c>
      <c r="B4" s="6">
        <v>6</v>
      </c>
      <c r="D4" s="7"/>
      <c r="E4" s="8" t="s">
        <v>602</v>
      </c>
      <c r="F4">
        <f>SUMIF(A:A,"*pos_bonam_fidem*",B:B)</f>
        <v>60</v>
      </c>
      <c r="G4">
        <f t="shared" si="0"/>
        <v>68.181818181818173</v>
      </c>
    </row>
    <row r="5" spans="1:7" ht="17" x14ac:dyDescent="0.2">
      <c r="A5" s="4" t="s">
        <v>84</v>
      </c>
      <c r="B5" s="6">
        <v>5</v>
      </c>
      <c r="D5" s="7"/>
      <c r="E5" s="9" t="s">
        <v>603</v>
      </c>
      <c r="F5">
        <f>SUMIF(A:A,"*pos_amicos_dei*",B:B)</f>
        <v>53</v>
      </c>
      <c r="G5">
        <f t="shared" si="0"/>
        <v>60.227272727272727</v>
      </c>
    </row>
    <row r="6" spans="1:7" ht="17" x14ac:dyDescent="0.2">
      <c r="A6" s="4" t="s">
        <v>18</v>
      </c>
      <c r="B6" s="6">
        <v>5</v>
      </c>
      <c r="D6" s="7"/>
      <c r="E6" s="9" t="s">
        <v>593</v>
      </c>
      <c r="F6">
        <f>SUMIF(A:A,"*pos_posse_salvari*",B:B)</f>
        <v>40</v>
      </c>
      <c r="G6">
        <f t="shared" si="0"/>
        <v>45.454545454545453</v>
      </c>
    </row>
    <row r="7" spans="1:7" ht="17" x14ac:dyDescent="0.2">
      <c r="A7" s="4" t="s">
        <v>307</v>
      </c>
      <c r="B7" s="6">
        <v>5</v>
      </c>
      <c r="D7" s="7"/>
      <c r="E7" s="9" t="s">
        <v>604</v>
      </c>
      <c r="F7">
        <f>SUMIF(A:A,"*pos_veraces*",B:B)</f>
        <v>37</v>
      </c>
      <c r="G7">
        <f t="shared" si="0"/>
        <v>42.045454545454547</v>
      </c>
    </row>
    <row r="8" spans="1:7" ht="17" x14ac:dyDescent="0.2">
      <c r="A8" s="4" t="s">
        <v>185</v>
      </c>
      <c r="B8" s="6">
        <v>4</v>
      </c>
      <c r="D8" s="7"/>
      <c r="E8" s="8" t="s">
        <v>595</v>
      </c>
      <c r="F8">
        <f>SUMIF(A:A,"*neg_bonos_homines*",B:B)</f>
        <v>9</v>
      </c>
      <c r="G8">
        <f t="shared" si="0"/>
        <v>10.227272727272728</v>
      </c>
    </row>
    <row r="9" spans="1:7" ht="17" x14ac:dyDescent="0.2">
      <c r="A9" s="4" t="s">
        <v>287</v>
      </c>
      <c r="B9" s="6">
        <v>4</v>
      </c>
      <c r="D9" s="7"/>
      <c r="E9" s="9" t="s">
        <v>592</v>
      </c>
      <c r="F9">
        <f>SUMIF(A:A,"*neg_bonam_fidem*",B:B)</f>
        <v>7</v>
      </c>
      <c r="G9">
        <f t="shared" si="0"/>
        <v>7.9545454545454541</v>
      </c>
    </row>
    <row r="10" spans="1:7" ht="17" x14ac:dyDescent="0.2">
      <c r="A10" s="4" t="s">
        <v>350</v>
      </c>
      <c r="B10" s="6">
        <v>3</v>
      </c>
      <c r="D10" s="7"/>
      <c r="E10" s="9" t="s">
        <v>594</v>
      </c>
      <c r="F10">
        <f>SUMIF(A:A,"*neg_posse_salvari*",B:B)</f>
        <v>4</v>
      </c>
      <c r="G10">
        <f t="shared" si="0"/>
        <v>4.5454545454545459</v>
      </c>
    </row>
    <row r="11" spans="1:7" ht="17" x14ac:dyDescent="0.2">
      <c r="A11" s="4" t="s">
        <v>94</v>
      </c>
      <c r="B11" s="6">
        <v>3</v>
      </c>
      <c r="D11" s="7"/>
      <c r="E11" s="9" t="s">
        <v>597</v>
      </c>
      <c r="F11">
        <f>SUMIF(A:A,"*neg_veraces*",B:B)</f>
        <v>3</v>
      </c>
      <c r="G11">
        <f t="shared" si="0"/>
        <v>3.4090909090909087</v>
      </c>
    </row>
    <row r="12" spans="1:7" x14ac:dyDescent="0.2">
      <c r="A12" s="4" t="s">
        <v>110</v>
      </c>
      <c r="B12" s="6">
        <v>3</v>
      </c>
      <c r="E12" s="9" t="s">
        <v>596</v>
      </c>
      <c r="F12">
        <f>SUMIF(A:A,"*neg_amicos_dei*",B:B)</f>
        <v>2</v>
      </c>
      <c r="G12">
        <f t="shared" si="0"/>
        <v>2.2727272727272729</v>
      </c>
    </row>
    <row r="13" spans="1:7" x14ac:dyDescent="0.2">
      <c r="A13" s="4" t="s">
        <v>126</v>
      </c>
      <c r="B13" s="6">
        <v>3</v>
      </c>
      <c r="E13" s="9" t="s">
        <v>599</v>
      </c>
      <c r="F13">
        <f>SUMIF(A:A,"*neg_err_hostia*",B:B)</f>
        <v>2</v>
      </c>
      <c r="G13">
        <f t="shared" si="0"/>
        <v>2.2727272727272729</v>
      </c>
    </row>
    <row r="14" spans="1:7" x14ac:dyDescent="0.2">
      <c r="A14" s="4" t="s">
        <v>297</v>
      </c>
      <c r="B14" s="6">
        <v>3</v>
      </c>
      <c r="E14" s="9" t="s">
        <v>600</v>
      </c>
      <c r="F14">
        <f>SUMIF(A:A,"*neg_err_matrimonio*",B:B)</f>
        <v>2</v>
      </c>
      <c r="G14">
        <f t="shared" si="0"/>
        <v>2.2727272727272729</v>
      </c>
    </row>
    <row r="15" spans="1:7" x14ac:dyDescent="0.2">
      <c r="A15" s="4" t="s">
        <v>380</v>
      </c>
      <c r="B15" s="6">
        <v>3</v>
      </c>
      <c r="E15" s="8" t="s">
        <v>598</v>
      </c>
      <c r="F15">
        <f>SUMIF(A:A,"*neg_err_visibilia*",B:B)</f>
        <v>1</v>
      </c>
      <c r="G15">
        <f t="shared" si="0"/>
        <v>1.1363636363636365</v>
      </c>
    </row>
    <row r="16" spans="1:7" x14ac:dyDescent="0.2">
      <c r="A16" s="4" t="s">
        <v>165</v>
      </c>
      <c r="B16" s="6">
        <v>2</v>
      </c>
      <c r="E16" s="9" t="s">
        <v>605</v>
      </c>
      <c r="F16">
        <f>SUMIF(A:A,"*pos_err_visibilia*",B:B)</f>
        <v>1</v>
      </c>
      <c r="G16">
        <f t="shared" si="0"/>
        <v>1.1363636363636365</v>
      </c>
    </row>
    <row r="17" spans="1:7" x14ac:dyDescent="0.2">
      <c r="A17" s="4" t="s">
        <v>413</v>
      </c>
      <c r="B17" s="6">
        <v>2</v>
      </c>
      <c r="E17" s="9" t="s">
        <v>606</v>
      </c>
      <c r="F17">
        <f>SUMIF(A:A,"*neg_err_resurrectione*",B:B)</f>
        <v>1</v>
      </c>
      <c r="G17">
        <f t="shared" si="0"/>
        <v>1.1363636363636365</v>
      </c>
    </row>
    <row r="18" spans="1:7" x14ac:dyDescent="0.2">
      <c r="A18" s="4" t="s">
        <v>268</v>
      </c>
      <c r="B18" s="6">
        <v>2</v>
      </c>
      <c r="E18" s="9" t="s">
        <v>601</v>
      </c>
      <c r="F18">
        <f>SUMIF(A:A,"*pos_err_resurrectione*",B:B)</f>
        <v>1</v>
      </c>
      <c r="G18">
        <f t="shared" si="0"/>
        <v>1.1363636363636365</v>
      </c>
    </row>
    <row r="19" spans="1:7" x14ac:dyDescent="0.2">
      <c r="A19" s="4" t="s">
        <v>257</v>
      </c>
      <c r="B19" s="6">
        <v>2</v>
      </c>
      <c r="E19" s="9" t="s">
        <v>607</v>
      </c>
      <c r="F19">
        <f>SUMIF(A:A,"*neg_err_baptismo*",B:B)</f>
        <v>1</v>
      </c>
      <c r="G19">
        <f t="shared" si="0"/>
        <v>1.1363636363636365</v>
      </c>
    </row>
    <row r="20" spans="1:7" x14ac:dyDescent="0.2">
      <c r="A20" s="4" t="s">
        <v>292</v>
      </c>
      <c r="B20" s="6">
        <v>1</v>
      </c>
    </row>
    <row r="21" spans="1:7" x14ac:dyDescent="0.2">
      <c r="A21" s="4" t="s">
        <v>324</v>
      </c>
      <c r="B21" s="6">
        <v>1</v>
      </c>
    </row>
    <row r="22" spans="1:7" x14ac:dyDescent="0.2">
      <c r="A22" s="4" t="s">
        <v>384</v>
      </c>
      <c r="B22" s="6">
        <v>1</v>
      </c>
    </row>
    <row r="23" spans="1:7" x14ac:dyDescent="0.2">
      <c r="A23" s="4" t="s">
        <v>175</v>
      </c>
      <c r="B23" s="6">
        <v>1</v>
      </c>
    </row>
    <row r="24" spans="1:7" x14ac:dyDescent="0.2">
      <c r="A24" s="4" t="s">
        <v>407</v>
      </c>
      <c r="B24" s="6">
        <v>1</v>
      </c>
    </row>
    <row r="25" spans="1:7" x14ac:dyDescent="0.2">
      <c r="A25" s="4" t="s">
        <v>244</v>
      </c>
      <c r="B25" s="6">
        <v>1</v>
      </c>
    </row>
    <row r="26" spans="1:7" x14ac:dyDescent="0.2">
      <c r="A26" s="4" t="s">
        <v>365</v>
      </c>
      <c r="B26" s="6">
        <v>1</v>
      </c>
    </row>
    <row r="27" spans="1:7" x14ac:dyDescent="0.2">
      <c r="A27" s="4" t="s">
        <v>275</v>
      </c>
      <c r="B27" s="6">
        <v>1</v>
      </c>
    </row>
    <row r="28" spans="1:7" x14ac:dyDescent="0.2">
      <c r="A28" s="4" t="s">
        <v>432</v>
      </c>
      <c r="B28" s="6">
        <v>1</v>
      </c>
    </row>
    <row r="29" spans="1:7" x14ac:dyDescent="0.2">
      <c r="A29" s="4" t="s">
        <v>43</v>
      </c>
      <c r="B29" s="6">
        <v>1</v>
      </c>
    </row>
    <row r="30" spans="1:7" x14ac:dyDescent="0.2">
      <c r="A30" s="4" t="s">
        <v>315</v>
      </c>
      <c r="B30" s="6">
        <v>1</v>
      </c>
    </row>
    <row r="31" spans="1:7" x14ac:dyDescent="0.2">
      <c r="A31" s="4" t="s">
        <v>282</v>
      </c>
      <c r="B31" s="6">
        <v>1</v>
      </c>
    </row>
    <row r="32" spans="1:7" x14ac:dyDescent="0.2">
      <c r="A32" s="4" t="s">
        <v>480</v>
      </c>
      <c r="B32" s="6">
        <v>1</v>
      </c>
    </row>
    <row r="33" spans="1:2" x14ac:dyDescent="0.2">
      <c r="A33" s="4" t="s">
        <v>506</v>
      </c>
      <c r="B33" s="6">
        <v>1</v>
      </c>
    </row>
    <row r="34" spans="1:2" x14ac:dyDescent="0.2">
      <c r="A34" s="4" t="s">
        <v>486</v>
      </c>
      <c r="B34" s="6">
        <v>1</v>
      </c>
    </row>
    <row r="35" spans="1:2" x14ac:dyDescent="0.2">
      <c r="A35" s="4" t="s">
        <v>457</v>
      </c>
      <c r="B35" s="6">
        <v>1</v>
      </c>
    </row>
    <row r="36" spans="1:2" x14ac:dyDescent="0.2">
      <c r="A36" s="4" t="s">
        <v>390</v>
      </c>
      <c r="B36" s="6">
        <v>1</v>
      </c>
    </row>
    <row r="37" spans="1:2" x14ac:dyDescent="0.2">
      <c r="A37" s="4" t="s">
        <v>217</v>
      </c>
      <c r="B37" s="6">
        <v>1</v>
      </c>
    </row>
    <row r="39" spans="1:2" x14ac:dyDescent="0.2">
      <c r="B39">
        <f>SUM(B2:B38)</f>
        <v>88</v>
      </c>
    </row>
  </sheetData>
  <pageMargins left="0.7" right="0.7" top="0.75" bottom="0.75" header="0.3" footer="0.3"/>
  <pageSetup orientation="portrait" horizontalDpi="0" verticalDpi="0"/>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opLeftCell="A46" workbookViewId="0">
      <selection activeCell="C68" sqref="C68"/>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726</v>
      </c>
    </row>
    <row r="4" spans="1:5" x14ac:dyDescent="0.2">
      <c r="A4" s="4" t="s">
        <v>644</v>
      </c>
      <c r="B4" s="6">
        <v>11</v>
      </c>
      <c r="D4" t="s">
        <v>739</v>
      </c>
      <c r="E4" t="s">
        <v>740</v>
      </c>
    </row>
    <row r="5" spans="1:5" x14ac:dyDescent="0.2">
      <c r="A5" s="4" t="s">
        <v>619</v>
      </c>
      <c r="B5" s="6">
        <v>6</v>
      </c>
      <c r="D5" t="s">
        <v>605</v>
      </c>
      <c r="E5">
        <f>SUMIF(A:A,"*pos_err_visibilia*",B:B)</f>
        <v>32</v>
      </c>
    </row>
    <row r="6" spans="1:5" x14ac:dyDescent="0.2">
      <c r="A6" s="4" t="s">
        <v>643</v>
      </c>
      <c r="B6" s="6">
        <v>4</v>
      </c>
      <c r="D6" t="s">
        <v>729</v>
      </c>
      <c r="E6">
        <f>SUMIF(A:A,"*neg_err_visibilia*",B:B)</f>
        <v>32</v>
      </c>
    </row>
    <row r="7" spans="1:5" x14ac:dyDescent="0.2">
      <c r="A7" s="4" t="s">
        <v>623</v>
      </c>
      <c r="B7" s="6">
        <v>3</v>
      </c>
      <c r="D7" t="s">
        <v>735</v>
      </c>
      <c r="E7">
        <f>SUMIF(A:A,"*pos_err_matrimonio*",B:B)</f>
        <v>28</v>
      </c>
    </row>
    <row r="8" spans="1:5" x14ac:dyDescent="0.2">
      <c r="A8" s="4" t="s">
        <v>621</v>
      </c>
      <c r="B8" s="6">
        <v>3</v>
      </c>
      <c r="D8" t="s">
        <v>737</v>
      </c>
      <c r="E8">
        <f>SUMIF(A:A,"*pos_err_hostia*",B:B)</f>
        <v>28</v>
      </c>
    </row>
    <row r="9" spans="1:5" x14ac:dyDescent="0.2">
      <c r="A9" s="4" t="s">
        <v>620</v>
      </c>
      <c r="B9" s="6">
        <v>3</v>
      </c>
      <c r="D9" t="s">
        <v>599</v>
      </c>
      <c r="E9">
        <f>SUMIF(A:A,"*neg_err_hostia*",B:B)</f>
        <v>26</v>
      </c>
    </row>
    <row r="10" spans="1:5" x14ac:dyDescent="0.2">
      <c r="A10" s="4" t="s">
        <v>630</v>
      </c>
      <c r="B10" s="6">
        <v>2</v>
      </c>
      <c r="D10" t="s">
        <v>738</v>
      </c>
      <c r="E10">
        <f>SUMIF(A:A,"*neg_err_baptismo*",B:B)</f>
        <v>22</v>
      </c>
    </row>
    <row r="11" spans="1:5" x14ac:dyDescent="0.2">
      <c r="A11" s="4" t="s">
        <v>615</v>
      </c>
      <c r="B11" s="6">
        <v>2</v>
      </c>
      <c r="D11" t="s">
        <v>600</v>
      </c>
      <c r="E11">
        <f>SUMIF(A:A,"*neg_err_matrimonio*",B:B)</f>
        <v>22</v>
      </c>
    </row>
    <row r="12" spans="1:5" x14ac:dyDescent="0.2">
      <c r="A12" s="4" t="s">
        <v>637</v>
      </c>
      <c r="B12" s="6">
        <v>2</v>
      </c>
      <c r="D12" t="s">
        <v>730</v>
      </c>
      <c r="E12">
        <f>SUMIF(A:A,"*neg_err_baptismo*",B:B)</f>
        <v>22</v>
      </c>
    </row>
    <row r="13" spans="1:5" x14ac:dyDescent="0.2">
      <c r="A13" s="4" t="s">
        <v>627</v>
      </c>
      <c r="B13" s="6">
        <v>2</v>
      </c>
      <c r="D13" t="s">
        <v>736</v>
      </c>
      <c r="E13">
        <f>SUMIF(A:A,"*pos_err_resurrectione*",B:B)</f>
        <v>21</v>
      </c>
    </row>
    <row r="14" spans="1:5" x14ac:dyDescent="0.2">
      <c r="A14" s="4" t="s">
        <v>633</v>
      </c>
      <c r="B14" s="6">
        <v>2</v>
      </c>
      <c r="D14" t="s">
        <v>606</v>
      </c>
      <c r="E14">
        <f>SUMIF(A:A,"*neg_err_resurrectione*",B:B)</f>
        <v>14</v>
      </c>
    </row>
    <row r="15" spans="1:5" x14ac:dyDescent="0.2">
      <c r="A15" s="4" t="s">
        <v>617</v>
      </c>
      <c r="B15" s="6">
        <v>2</v>
      </c>
      <c r="D15" t="s">
        <v>728</v>
      </c>
      <c r="E15">
        <f>SUMIF(A:A,"*neg_err_sacrementis*",B:B)</f>
        <v>11</v>
      </c>
    </row>
    <row r="16" spans="1:5" x14ac:dyDescent="0.2">
      <c r="A16" s="4" t="s">
        <v>638</v>
      </c>
      <c r="B16" s="6">
        <v>1</v>
      </c>
      <c r="D16" t="s">
        <v>727</v>
      </c>
      <c r="E16">
        <f>SUMIF(A:A,"*neg_err_errors*",B:B)</f>
        <v>11</v>
      </c>
    </row>
    <row r="17" spans="1:5" x14ac:dyDescent="0.2">
      <c r="A17" s="4" t="s">
        <v>612</v>
      </c>
      <c r="B17" s="6">
        <v>1</v>
      </c>
      <c r="D17" t="s">
        <v>731</v>
      </c>
      <c r="E17">
        <f>SUMIF(A:A,"*pos_err_cleric_say*",B:B)</f>
        <v>5</v>
      </c>
    </row>
    <row r="18" spans="1:5" x14ac:dyDescent="0.2">
      <c r="A18" s="4" t="s">
        <v>646</v>
      </c>
      <c r="B18" s="6">
        <v>1</v>
      </c>
    </row>
    <row r="19" spans="1:5" x14ac:dyDescent="0.2">
      <c r="A19" s="4" t="s">
        <v>175</v>
      </c>
      <c r="B19" s="6">
        <v>1</v>
      </c>
    </row>
    <row r="20" spans="1:5" x14ac:dyDescent="0.2">
      <c r="A20" s="4" t="s">
        <v>652</v>
      </c>
      <c r="B20" s="6">
        <v>1</v>
      </c>
    </row>
    <row r="21" spans="1:5" x14ac:dyDescent="0.2">
      <c r="A21" s="4" t="s">
        <v>636</v>
      </c>
      <c r="B21" s="6">
        <v>1</v>
      </c>
    </row>
    <row r="22" spans="1:5" x14ac:dyDescent="0.2">
      <c r="A22" s="4" t="s">
        <v>632</v>
      </c>
      <c r="B22" s="6">
        <v>1</v>
      </c>
    </row>
    <row r="23" spans="1:5" x14ac:dyDescent="0.2">
      <c r="A23" s="4" t="s">
        <v>641</v>
      </c>
      <c r="B23" s="6">
        <v>1</v>
      </c>
    </row>
    <row r="24" spans="1:5" x14ac:dyDescent="0.2">
      <c r="A24" s="4" t="s">
        <v>622</v>
      </c>
      <c r="B24" s="6">
        <v>1</v>
      </c>
    </row>
    <row r="25" spans="1:5" x14ac:dyDescent="0.2">
      <c r="A25" s="4" t="s">
        <v>616</v>
      </c>
      <c r="B25" s="6">
        <v>1</v>
      </c>
    </row>
    <row r="26" spans="1:5" x14ac:dyDescent="0.2">
      <c r="A26" s="4" t="s">
        <v>217</v>
      </c>
      <c r="B26" s="6">
        <v>1</v>
      </c>
    </row>
    <row r="27" spans="1:5" x14ac:dyDescent="0.2">
      <c r="A27" s="4" t="s">
        <v>631</v>
      </c>
      <c r="B27" s="6">
        <v>1</v>
      </c>
    </row>
    <row r="28" spans="1:5" x14ac:dyDescent="0.2">
      <c r="A28" s="4" t="s">
        <v>651</v>
      </c>
      <c r="B28" s="6">
        <v>1</v>
      </c>
    </row>
    <row r="29" spans="1:5" x14ac:dyDescent="0.2">
      <c r="A29" s="4" t="s">
        <v>653</v>
      </c>
      <c r="B29" s="6">
        <v>1</v>
      </c>
    </row>
    <row r="30" spans="1:5" x14ac:dyDescent="0.2">
      <c r="A30" s="4" t="s">
        <v>650</v>
      </c>
      <c r="B30" s="6">
        <v>1</v>
      </c>
    </row>
    <row r="31" spans="1:5" x14ac:dyDescent="0.2">
      <c r="A31" s="4" t="s">
        <v>626</v>
      </c>
      <c r="B31" s="6">
        <v>1</v>
      </c>
    </row>
    <row r="32" spans="1:5" x14ac:dyDescent="0.2">
      <c r="A32" s="4" t="s">
        <v>629</v>
      </c>
      <c r="B32" s="6">
        <v>1</v>
      </c>
    </row>
    <row r="33" spans="1:2" x14ac:dyDescent="0.2">
      <c r="A33" s="4" t="s">
        <v>614</v>
      </c>
      <c r="B33" s="6">
        <v>1</v>
      </c>
    </row>
    <row r="34" spans="1:2" x14ac:dyDescent="0.2">
      <c r="A34" s="4" t="s">
        <v>642</v>
      </c>
      <c r="B34" s="6">
        <v>1</v>
      </c>
    </row>
    <row r="35" spans="1:2" x14ac:dyDescent="0.2">
      <c r="A35" s="4" t="s">
        <v>628</v>
      </c>
      <c r="B35" s="6">
        <v>1</v>
      </c>
    </row>
    <row r="36" spans="1:2" x14ac:dyDescent="0.2">
      <c r="A36" s="4" t="s">
        <v>645</v>
      </c>
      <c r="B36" s="6">
        <v>1</v>
      </c>
    </row>
    <row r="37" spans="1:2" x14ac:dyDescent="0.2">
      <c r="A37" s="4" t="s">
        <v>635</v>
      </c>
      <c r="B37" s="6">
        <v>1</v>
      </c>
    </row>
    <row r="38" spans="1:2" x14ac:dyDescent="0.2">
      <c r="A38" s="4" t="s">
        <v>618</v>
      </c>
      <c r="B38" s="6">
        <v>1</v>
      </c>
    </row>
    <row r="39" spans="1:2" x14ac:dyDescent="0.2">
      <c r="A39" s="4" t="s">
        <v>654</v>
      </c>
      <c r="B39" s="6">
        <v>1</v>
      </c>
    </row>
    <row r="40" spans="1:2" x14ac:dyDescent="0.2">
      <c r="A40" s="4" t="s">
        <v>634</v>
      </c>
      <c r="B40" s="6">
        <v>1</v>
      </c>
    </row>
    <row r="41" spans="1:2" x14ac:dyDescent="0.2">
      <c r="A41" s="4" t="s">
        <v>624</v>
      </c>
      <c r="B41" s="6">
        <v>1</v>
      </c>
    </row>
    <row r="42" spans="1:2" x14ac:dyDescent="0.2">
      <c r="A42" s="4" t="s">
        <v>625</v>
      </c>
      <c r="B42" s="6">
        <v>1</v>
      </c>
    </row>
    <row r="43" spans="1:2" x14ac:dyDescent="0.2">
      <c r="A43" s="4" t="s">
        <v>648</v>
      </c>
      <c r="B43" s="6">
        <v>1</v>
      </c>
    </row>
    <row r="44" spans="1:2" x14ac:dyDescent="0.2">
      <c r="A44" s="4" t="s">
        <v>613</v>
      </c>
      <c r="B44" s="6">
        <v>1</v>
      </c>
    </row>
    <row r="45" spans="1:2" x14ac:dyDescent="0.2">
      <c r="A45" s="4" t="s">
        <v>639</v>
      </c>
      <c r="B45" s="6">
        <v>1</v>
      </c>
    </row>
    <row r="46" spans="1:2" x14ac:dyDescent="0.2">
      <c r="A46" s="4" t="s">
        <v>647</v>
      </c>
      <c r="B46" s="6">
        <v>1</v>
      </c>
    </row>
    <row r="47" spans="1:2" x14ac:dyDescent="0.2">
      <c r="A47" s="4" t="s">
        <v>640</v>
      </c>
      <c r="B47" s="6">
        <v>1</v>
      </c>
    </row>
    <row r="48" spans="1:2" x14ac:dyDescent="0.2">
      <c r="A48" s="4" t="s">
        <v>649</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B30" zoomScale="101" workbookViewId="0">
      <selection activeCell="F26" sqref="F26"/>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741</v>
      </c>
    </row>
    <row r="3" spans="1:5" x14ac:dyDescent="0.2">
      <c r="A3" s="3" t="s">
        <v>563</v>
      </c>
      <c r="B3" t="s">
        <v>726</v>
      </c>
    </row>
    <row r="4" spans="1:5" x14ac:dyDescent="0.2">
      <c r="A4" s="4" t="s">
        <v>644</v>
      </c>
      <c r="B4" s="6">
        <v>8</v>
      </c>
      <c r="D4" t="s">
        <v>742</v>
      </c>
      <c r="E4" t="s">
        <v>747</v>
      </c>
    </row>
    <row r="5" spans="1:5" x14ac:dyDescent="0.2">
      <c r="A5" s="4" t="s">
        <v>615</v>
      </c>
      <c r="B5" s="6">
        <v>2</v>
      </c>
      <c r="D5" t="s">
        <v>605</v>
      </c>
      <c r="E5">
        <f>SUMIF(A:A,"*pos_err_visibilia*",B:B)</f>
        <v>16</v>
      </c>
    </row>
    <row r="6" spans="1:5" x14ac:dyDescent="0.2">
      <c r="A6" s="4" t="s">
        <v>617</v>
      </c>
      <c r="B6" s="6">
        <v>2</v>
      </c>
      <c r="D6" t="s">
        <v>735</v>
      </c>
      <c r="E6">
        <f>SUMIF(A:A,"*pos_err_matrimonio*",B:B)</f>
        <v>16</v>
      </c>
    </row>
    <row r="7" spans="1:5" x14ac:dyDescent="0.2">
      <c r="A7" s="4" t="s">
        <v>633</v>
      </c>
      <c r="B7" s="6">
        <v>2</v>
      </c>
      <c r="D7" t="s">
        <v>733</v>
      </c>
      <c r="E7">
        <f>SUMIF(A:A,"*pos_err_hostia*",B:B)</f>
        <v>15</v>
      </c>
    </row>
    <row r="8" spans="1:5" x14ac:dyDescent="0.2">
      <c r="A8" s="4" t="s">
        <v>643</v>
      </c>
      <c r="B8" s="6">
        <v>2</v>
      </c>
      <c r="D8" t="s">
        <v>598</v>
      </c>
      <c r="E8">
        <f>SUMIF(A:A,"*neg_err_visibilia*",B:B)</f>
        <v>10</v>
      </c>
    </row>
    <row r="9" spans="1:5" x14ac:dyDescent="0.2">
      <c r="A9" s="4" t="s">
        <v>627</v>
      </c>
      <c r="B9" s="6">
        <v>1</v>
      </c>
      <c r="D9" t="s">
        <v>730</v>
      </c>
      <c r="E9">
        <f>SUMIF(A:A,"*neg_err_baptismo*",B:B)</f>
        <v>10</v>
      </c>
    </row>
    <row r="10" spans="1:5" x14ac:dyDescent="0.2">
      <c r="A10" s="4" t="s">
        <v>653</v>
      </c>
      <c r="B10" s="6">
        <v>1</v>
      </c>
      <c r="D10" t="s">
        <v>736</v>
      </c>
      <c r="E10">
        <f>SUMIF(A:A,"*pos_err_resurrectione*",B:B)</f>
        <v>10</v>
      </c>
    </row>
    <row r="11" spans="1:5" x14ac:dyDescent="0.2">
      <c r="A11" s="4" t="s">
        <v>614</v>
      </c>
      <c r="B11" s="6">
        <v>1</v>
      </c>
      <c r="D11" t="s">
        <v>732</v>
      </c>
      <c r="E11">
        <f>SUMIF(A:A,"*neg_err_hostia*",B:B)</f>
        <v>9</v>
      </c>
    </row>
    <row r="12" spans="1:5" x14ac:dyDescent="0.2">
      <c r="A12" s="4" t="s">
        <v>624</v>
      </c>
      <c r="B12" s="6">
        <v>1</v>
      </c>
      <c r="D12" t="s">
        <v>738</v>
      </c>
      <c r="E12">
        <f>SUMIF(A:A,"*pos_err_baptismo*",B:B)</f>
        <v>9</v>
      </c>
    </row>
    <row r="13" spans="1:5" x14ac:dyDescent="0.2">
      <c r="A13" s="4" t="s">
        <v>621</v>
      </c>
      <c r="B13" s="6">
        <v>1</v>
      </c>
      <c r="D13" t="s">
        <v>727</v>
      </c>
      <c r="E13">
        <f>SUMIF(A:A,"*neg_err_errors*",B:B)</f>
        <v>8</v>
      </c>
    </row>
    <row r="14" spans="1:5" x14ac:dyDescent="0.2">
      <c r="A14" s="4" t="s">
        <v>648</v>
      </c>
      <c r="B14" s="6">
        <v>1</v>
      </c>
      <c r="D14" t="s">
        <v>600</v>
      </c>
      <c r="E14">
        <f>SUMIF(A:A,"*neg_err_matrimonio*",B:B)</f>
        <v>7</v>
      </c>
    </row>
    <row r="15" spans="1:5" x14ac:dyDescent="0.2">
      <c r="A15" s="4" t="s">
        <v>616</v>
      </c>
      <c r="B15" s="6">
        <v>1</v>
      </c>
      <c r="D15" t="s">
        <v>606</v>
      </c>
      <c r="E15">
        <f>SUMIF(A:A,"*neg_err_resurrectione*",B:B)</f>
        <v>3</v>
      </c>
    </row>
    <row r="16" spans="1:5" x14ac:dyDescent="0.2">
      <c r="A16" s="4" t="s">
        <v>639</v>
      </c>
      <c r="B16" s="6">
        <v>1</v>
      </c>
      <c r="D16" t="s">
        <v>734</v>
      </c>
      <c r="E16">
        <f>SUMIF(A:A,"*neg_err_sacrementis*",B:B)</f>
        <v>3</v>
      </c>
    </row>
    <row r="17" spans="1:5" x14ac:dyDescent="0.2">
      <c r="A17" s="4" t="s">
        <v>629</v>
      </c>
      <c r="B17" s="6">
        <v>1</v>
      </c>
      <c r="D17" t="s">
        <v>731</v>
      </c>
      <c r="E17">
        <f>SUMIF(A:A,"*pos_err_cleric_say*",B:B)</f>
        <v>1</v>
      </c>
    </row>
    <row r="18" spans="1:5" x14ac:dyDescent="0.2">
      <c r="A18" s="4" t="s">
        <v>628</v>
      </c>
      <c r="B18" s="6">
        <v>1</v>
      </c>
    </row>
    <row r="19" spans="1:5" x14ac:dyDescent="0.2">
      <c r="A19" s="4" t="s">
        <v>642</v>
      </c>
      <c r="B19" s="6">
        <v>1</v>
      </c>
    </row>
    <row r="20" spans="1:5" x14ac:dyDescent="0.2">
      <c r="A20" s="4" t="s">
        <v>654</v>
      </c>
      <c r="B20" s="6">
        <v>1</v>
      </c>
    </row>
    <row r="21" spans="1:5" x14ac:dyDescent="0.2">
      <c r="A21" s="4" t="s">
        <v>636</v>
      </c>
      <c r="B21" s="6">
        <v>1</v>
      </c>
    </row>
    <row r="22" spans="1:5" x14ac:dyDescent="0.2">
      <c r="A22" s="4" t="s">
        <v>635</v>
      </c>
      <c r="B22" s="6">
        <v>1</v>
      </c>
    </row>
    <row r="23" spans="1:5" x14ac:dyDescent="0.2">
      <c r="A23" s="4" t="s">
        <v>640</v>
      </c>
      <c r="B23" s="6">
        <v>1</v>
      </c>
    </row>
    <row r="24" spans="1:5" x14ac:dyDescent="0.2">
      <c r="A24" s="4" t="s">
        <v>613</v>
      </c>
      <c r="B24" s="6">
        <v>1</v>
      </c>
    </row>
    <row r="25" spans="1:5" x14ac:dyDescent="0.2">
      <c r="A25" s="4" t="s">
        <v>612</v>
      </c>
      <c r="B25" s="6">
        <v>1</v>
      </c>
    </row>
    <row r="26" spans="1:5" x14ac:dyDescent="0.2">
      <c r="A26" s="4" t="s">
        <v>637</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4"/>
  <sheetViews>
    <sheetView tabSelected="1" workbookViewId="0">
      <selection activeCell="A3" sqref="A3:A83"/>
    </sheetView>
  </sheetViews>
  <sheetFormatPr baseColWidth="10" defaultRowHeight="16" x14ac:dyDescent="0.2"/>
  <cols>
    <col min="1" max="1" width="90"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0</v>
      </c>
    </row>
    <row r="5" spans="1:1" x14ac:dyDescent="0.2">
      <c r="A5" s="5">
        <v>1238</v>
      </c>
    </row>
    <row r="6" spans="1:1" x14ac:dyDescent="0.2">
      <c r="A6" s="14">
        <v>1240</v>
      </c>
    </row>
    <row r="7" spans="1:1" x14ac:dyDescent="0.2">
      <c r="A7" s="15" t="s">
        <v>612</v>
      </c>
    </row>
    <row r="8" spans="1:1" x14ac:dyDescent="0.2">
      <c r="A8" s="16" t="s">
        <v>6</v>
      </c>
    </row>
    <row r="9" spans="1:1" x14ac:dyDescent="0.2">
      <c r="A9" s="4" t="s">
        <v>7</v>
      </c>
    </row>
    <row r="10" spans="1:1" x14ac:dyDescent="0.2">
      <c r="A10" s="5">
        <v>1233</v>
      </c>
    </row>
    <row r="11" spans="1:1" x14ac:dyDescent="0.2">
      <c r="A11" s="14">
        <v>1241</v>
      </c>
    </row>
    <row r="12" spans="1:1" x14ac:dyDescent="0.2">
      <c r="A12" s="15" t="s">
        <v>613</v>
      </c>
    </row>
    <row r="13" spans="1:1" x14ac:dyDescent="0.2">
      <c r="A13" s="16" t="s">
        <v>6</v>
      </c>
    </row>
    <row r="14" spans="1:1" x14ac:dyDescent="0.2">
      <c r="A14" s="4" t="s">
        <v>19</v>
      </c>
    </row>
    <row r="15" spans="1:1" x14ac:dyDescent="0.2">
      <c r="A15" s="5">
        <v>1232</v>
      </c>
    </row>
    <row r="16" spans="1:1" x14ac:dyDescent="0.2">
      <c r="A16" s="14">
        <v>1239</v>
      </c>
    </row>
    <row r="17" spans="1:1" x14ac:dyDescent="0.2">
      <c r="A17" s="15" t="s">
        <v>615</v>
      </c>
    </row>
    <row r="18" spans="1:1" x14ac:dyDescent="0.2">
      <c r="A18" s="16" t="s">
        <v>18</v>
      </c>
    </row>
    <row r="19" spans="1:1" x14ac:dyDescent="0.2">
      <c r="A19" s="4" t="s">
        <v>25</v>
      </c>
    </row>
    <row r="20" spans="1:1" x14ac:dyDescent="0.2">
      <c r="A20" s="5">
        <v>1215</v>
      </c>
    </row>
    <row r="21" spans="1:1" x14ac:dyDescent="0.2">
      <c r="A21" s="14">
        <v>1233</v>
      </c>
    </row>
    <row r="22" spans="1:1" x14ac:dyDescent="0.2">
      <c r="A22" s="15" t="s">
        <v>616</v>
      </c>
    </row>
    <row r="23" spans="1:1" x14ac:dyDescent="0.2">
      <c r="A23" s="16" t="s">
        <v>6</v>
      </c>
    </row>
    <row r="24" spans="1:1" x14ac:dyDescent="0.2">
      <c r="A24" s="4" t="s">
        <v>31</v>
      </c>
    </row>
    <row r="25" spans="1:1" x14ac:dyDescent="0.2">
      <c r="A25" s="5">
        <v>1243</v>
      </c>
    </row>
    <row r="26" spans="1:1" x14ac:dyDescent="0.2">
      <c r="A26" s="14">
        <v>1244</v>
      </c>
    </row>
    <row r="27" spans="1:1" x14ac:dyDescent="0.2">
      <c r="A27" s="15" t="s">
        <v>617</v>
      </c>
    </row>
    <row r="28" spans="1:1" x14ac:dyDescent="0.2">
      <c r="A28" s="16" t="s">
        <v>6</v>
      </c>
    </row>
    <row r="29" spans="1:1" x14ac:dyDescent="0.2">
      <c r="A29" s="4" t="s">
        <v>111</v>
      </c>
    </row>
    <row r="30" spans="1:1" x14ac:dyDescent="0.2">
      <c r="A30" s="5" t="s">
        <v>564</v>
      </c>
    </row>
    <row r="31" spans="1:1" x14ac:dyDescent="0.2">
      <c r="A31" s="14" t="s">
        <v>564</v>
      </c>
    </row>
    <row r="32" spans="1:1" x14ac:dyDescent="0.2">
      <c r="A32" s="15" t="s">
        <v>621</v>
      </c>
    </row>
    <row r="33" spans="1:1" x14ac:dyDescent="0.2">
      <c r="A33" s="16" t="s">
        <v>18</v>
      </c>
    </row>
    <row r="34" spans="1:1" x14ac:dyDescent="0.2">
      <c r="A34" s="4" t="s">
        <v>131</v>
      </c>
    </row>
    <row r="35" spans="1:1" x14ac:dyDescent="0.2">
      <c r="A35" s="5">
        <v>1233</v>
      </c>
    </row>
    <row r="36" spans="1:1" x14ac:dyDescent="0.2">
      <c r="A36" s="14">
        <v>1240</v>
      </c>
    </row>
    <row r="37" spans="1:1" x14ac:dyDescent="0.2">
      <c r="A37" s="15" t="s">
        <v>617</v>
      </c>
    </row>
    <row r="38" spans="1:1" x14ac:dyDescent="0.2">
      <c r="A38" s="16" t="s">
        <v>126</v>
      </c>
    </row>
    <row r="39" spans="1:1" x14ac:dyDescent="0.2">
      <c r="A39" s="4" t="s">
        <v>137</v>
      </c>
    </row>
    <row r="40" spans="1:1" x14ac:dyDescent="0.2">
      <c r="A40" s="5">
        <v>1223</v>
      </c>
    </row>
    <row r="41" spans="1:1" x14ac:dyDescent="0.2">
      <c r="A41" s="14">
        <v>1237</v>
      </c>
    </row>
    <row r="42" spans="1:1" x14ac:dyDescent="0.2">
      <c r="A42" s="15" t="s">
        <v>615</v>
      </c>
    </row>
    <row r="43" spans="1:1" x14ac:dyDescent="0.2">
      <c r="A43" s="16" t="s">
        <v>126</v>
      </c>
    </row>
    <row r="44" spans="1:1" x14ac:dyDescent="0.2">
      <c r="A44" s="4" t="s">
        <v>201</v>
      </c>
    </row>
    <row r="45" spans="1:1" x14ac:dyDescent="0.2">
      <c r="A45" s="5">
        <v>1220</v>
      </c>
    </row>
    <row r="46" spans="1:1" x14ac:dyDescent="0.2">
      <c r="A46" s="14">
        <v>1240</v>
      </c>
    </row>
    <row r="47" spans="1:1" x14ac:dyDescent="0.2">
      <c r="A47" s="15" t="s">
        <v>628</v>
      </c>
    </row>
    <row r="48" spans="1:1" x14ac:dyDescent="0.2">
      <c r="A48" s="16" t="s">
        <v>6</v>
      </c>
    </row>
    <row r="49" spans="1:1" x14ac:dyDescent="0.2">
      <c r="A49" s="4" t="s">
        <v>207</v>
      </c>
    </row>
    <row r="50" spans="1:1" x14ac:dyDescent="0.2">
      <c r="A50" s="5" t="s">
        <v>564</v>
      </c>
    </row>
    <row r="51" spans="1:1" x14ac:dyDescent="0.2">
      <c r="A51" s="14" t="s">
        <v>564</v>
      </c>
    </row>
    <row r="52" spans="1:1" x14ac:dyDescent="0.2">
      <c r="A52" s="15" t="s">
        <v>629</v>
      </c>
    </row>
    <row r="53" spans="1:1" x14ac:dyDescent="0.2">
      <c r="A53" s="16" t="s">
        <v>6</v>
      </c>
    </row>
    <row r="54" spans="1:1" x14ac:dyDescent="0.2">
      <c r="A54" s="4" t="s">
        <v>325</v>
      </c>
    </row>
    <row r="55" spans="1:1" x14ac:dyDescent="0.2">
      <c r="A55" s="5">
        <v>1215</v>
      </c>
    </row>
    <row r="56" spans="1:1" x14ac:dyDescent="0.2">
      <c r="A56" s="14">
        <v>1234</v>
      </c>
    </row>
    <row r="57" spans="1:1" x14ac:dyDescent="0.2">
      <c r="A57" s="15" t="s">
        <v>642</v>
      </c>
    </row>
    <row r="58" spans="1:1" x14ac:dyDescent="0.2">
      <c r="A58" s="16" t="s">
        <v>18</v>
      </c>
    </row>
    <row r="59" spans="1:1" x14ac:dyDescent="0.2">
      <c r="A59" s="4" t="s">
        <v>339</v>
      </c>
    </row>
    <row r="60" spans="1:1" x14ac:dyDescent="0.2">
      <c r="A60" s="5">
        <v>1195</v>
      </c>
    </row>
    <row r="61" spans="1:1" x14ac:dyDescent="0.2">
      <c r="A61" s="14">
        <v>1233</v>
      </c>
    </row>
    <row r="62" spans="1:1" x14ac:dyDescent="0.2">
      <c r="A62" s="15" t="s">
        <v>643</v>
      </c>
    </row>
    <row r="63" spans="1:1" x14ac:dyDescent="0.2">
      <c r="A63" s="16" t="s">
        <v>297</v>
      </c>
    </row>
    <row r="64" spans="1:1" x14ac:dyDescent="0.2">
      <c r="A64" s="4" t="s">
        <v>353</v>
      </c>
    </row>
    <row r="65" spans="1:1" x14ac:dyDescent="0.2">
      <c r="A65" s="5">
        <v>1220</v>
      </c>
    </row>
    <row r="66" spans="1:1" x14ac:dyDescent="0.2">
      <c r="A66" s="14">
        <v>1221</v>
      </c>
    </row>
    <row r="67" spans="1:1" x14ac:dyDescent="0.2">
      <c r="A67" s="15" t="s">
        <v>637</v>
      </c>
    </row>
    <row r="68" spans="1:1" x14ac:dyDescent="0.2">
      <c r="A68" s="16" t="s">
        <v>268</v>
      </c>
    </row>
    <row r="69" spans="1:1" x14ac:dyDescent="0.2">
      <c r="A69" s="4" t="s">
        <v>454</v>
      </c>
    </row>
    <row r="70" spans="1:1" x14ac:dyDescent="0.2">
      <c r="A70" s="5" t="s">
        <v>564</v>
      </c>
    </row>
    <row r="71" spans="1:1" x14ac:dyDescent="0.2">
      <c r="A71" s="14" t="s">
        <v>564</v>
      </c>
    </row>
    <row r="72" spans="1:1" x14ac:dyDescent="0.2">
      <c r="A72" s="15" t="s">
        <v>643</v>
      </c>
    </row>
    <row r="73" spans="1:1" x14ac:dyDescent="0.2">
      <c r="A73" s="16" t="s">
        <v>457</v>
      </c>
    </row>
    <row r="74" spans="1:1" x14ac:dyDescent="0.2">
      <c r="A74" s="4" t="s">
        <v>542</v>
      </c>
    </row>
    <row r="75" spans="1:1" x14ac:dyDescent="0.2">
      <c r="A75" s="5">
        <v>1231</v>
      </c>
    </row>
    <row r="76" spans="1:1" x14ac:dyDescent="0.2">
      <c r="A76" s="14">
        <v>1239</v>
      </c>
    </row>
    <row r="77" spans="1:1" x14ac:dyDescent="0.2">
      <c r="A77" s="15" t="s">
        <v>653</v>
      </c>
    </row>
    <row r="78" spans="1:1" x14ac:dyDescent="0.2">
      <c r="A78" s="16" t="s">
        <v>307</v>
      </c>
    </row>
    <row r="79" spans="1:1" x14ac:dyDescent="0.2">
      <c r="A79" s="4" t="s">
        <v>549</v>
      </c>
    </row>
    <row r="80" spans="1:1" x14ac:dyDescent="0.2">
      <c r="A80" s="5">
        <v>1231</v>
      </c>
    </row>
    <row r="81" spans="1:1" x14ac:dyDescent="0.2">
      <c r="A81" s="14">
        <v>1240</v>
      </c>
    </row>
    <row r="82" spans="1:1" x14ac:dyDescent="0.2">
      <c r="A82" s="15" t="s">
        <v>654</v>
      </c>
    </row>
    <row r="83" spans="1:1" x14ac:dyDescent="0.2">
      <c r="A83" s="16" t="s">
        <v>307</v>
      </c>
    </row>
    <row r="84" spans="1:1" x14ac:dyDescent="0.2">
      <c r="A84" s="4" t="s">
        <v>565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6"/>
  <sheetViews>
    <sheetView topLeftCell="E186" workbookViewId="0">
      <selection activeCell="A3" sqref="A3:H196"/>
    </sheetView>
  </sheetViews>
  <sheetFormatPr baseColWidth="10" defaultRowHeight="16" x14ac:dyDescent="0.2"/>
  <cols>
    <col min="1" max="1" width="145" style="12" bestFit="1" customWidth="1"/>
    <col min="2" max="2" width="17.33203125" bestFit="1" customWidth="1"/>
    <col min="3" max="3" width="12.5" bestFit="1" customWidth="1"/>
    <col min="4" max="4" width="16" bestFit="1" customWidth="1"/>
    <col min="5" max="5" width="14.1640625" bestFit="1" customWidth="1"/>
    <col min="6" max="6" width="13.33203125" bestFit="1" customWidth="1"/>
    <col min="7" max="7" width="15.1640625" bestFit="1" customWidth="1"/>
    <col min="8" max="8" width="15.6640625" bestFit="1" customWidth="1"/>
    <col min="9" max="21" width="255.83203125" bestFit="1" customWidth="1"/>
    <col min="22" max="22" width="6.6640625" bestFit="1" customWidth="1"/>
    <col min="23" max="23" width="10.6640625" bestFit="1" customWidth="1"/>
  </cols>
  <sheetData>
    <row r="3" spans="1:8" ht="32" x14ac:dyDescent="0.2">
      <c r="A3" s="17" t="s">
        <v>563</v>
      </c>
      <c r="B3" s="12" t="s">
        <v>569</v>
      </c>
      <c r="C3" s="12" t="s">
        <v>566</v>
      </c>
      <c r="D3" s="12" t="s">
        <v>567</v>
      </c>
      <c r="E3" s="12" t="s">
        <v>743</v>
      </c>
      <c r="F3" s="12" t="s">
        <v>745</v>
      </c>
      <c r="G3" s="12" t="s">
        <v>744</v>
      </c>
      <c r="H3" s="12" t="s">
        <v>746</v>
      </c>
    </row>
    <row r="4" spans="1:8" x14ac:dyDescent="0.2">
      <c r="A4" s="18" t="s">
        <v>0</v>
      </c>
      <c r="B4" s="24">
        <v>1</v>
      </c>
      <c r="C4" s="24">
        <v>1</v>
      </c>
      <c r="D4" s="24">
        <v>1</v>
      </c>
      <c r="E4" s="24">
        <v>1238</v>
      </c>
      <c r="F4" s="24">
        <v>1240</v>
      </c>
      <c r="G4" s="24">
        <v>1238</v>
      </c>
      <c r="H4" s="24">
        <v>1240</v>
      </c>
    </row>
    <row r="5" spans="1:8" x14ac:dyDescent="0.2">
      <c r="A5" s="19">
        <v>1238</v>
      </c>
      <c r="B5" s="24">
        <v>1</v>
      </c>
      <c r="C5" s="24">
        <v>1</v>
      </c>
      <c r="D5" s="24">
        <v>1</v>
      </c>
      <c r="E5" s="24">
        <v>1238</v>
      </c>
      <c r="F5" s="24">
        <v>1240</v>
      </c>
      <c r="G5" s="24">
        <v>1238</v>
      </c>
      <c r="H5" s="24">
        <v>1240</v>
      </c>
    </row>
    <row r="6" spans="1:8" x14ac:dyDescent="0.2">
      <c r="A6" s="20">
        <v>1240</v>
      </c>
      <c r="B6" s="24">
        <v>1</v>
      </c>
      <c r="C6" s="24">
        <v>1</v>
      </c>
      <c r="D6" s="24">
        <v>1</v>
      </c>
      <c r="E6" s="24">
        <v>1238</v>
      </c>
      <c r="F6" s="24">
        <v>1240</v>
      </c>
      <c r="G6" s="24">
        <v>1238</v>
      </c>
      <c r="H6" s="24">
        <v>1240</v>
      </c>
    </row>
    <row r="7" spans="1:8" x14ac:dyDescent="0.2">
      <c r="A7" s="21" t="s">
        <v>6</v>
      </c>
      <c r="B7" s="24">
        <v>1</v>
      </c>
      <c r="C7" s="24">
        <v>1</v>
      </c>
      <c r="D7" s="24">
        <v>1</v>
      </c>
      <c r="E7" s="24">
        <v>1238</v>
      </c>
      <c r="F7" s="24">
        <v>1240</v>
      </c>
      <c r="G7" s="24">
        <v>1238</v>
      </c>
      <c r="H7" s="24">
        <v>1240</v>
      </c>
    </row>
    <row r="8" spans="1:8" x14ac:dyDescent="0.2">
      <c r="A8" s="22" t="s">
        <v>612</v>
      </c>
      <c r="B8" s="24">
        <v>1</v>
      </c>
      <c r="C8" s="24">
        <v>1</v>
      </c>
      <c r="D8" s="24">
        <v>1</v>
      </c>
      <c r="E8" s="24">
        <v>1238</v>
      </c>
      <c r="F8" s="24">
        <v>1240</v>
      </c>
      <c r="G8" s="24">
        <v>1238</v>
      </c>
      <c r="H8" s="24">
        <v>1240</v>
      </c>
    </row>
    <row r="9" spans="1:8" ht="80" x14ac:dyDescent="0.2">
      <c r="A9" s="23" t="s">
        <v>2</v>
      </c>
      <c r="B9" s="24">
        <v>1</v>
      </c>
      <c r="C9" s="24">
        <v>1</v>
      </c>
      <c r="D9" s="24">
        <v>1</v>
      </c>
      <c r="E9" s="24">
        <v>1238</v>
      </c>
      <c r="F9" s="24">
        <v>1240</v>
      </c>
      <c r="G9" s="24">
        <v>1238</v>
      </c>
      <c r="H9" s="24">
        <v>1240</v>
      </c>
    </row>
    <row r="10" spans="1:8" x14ac:dyDescent="0.2">
      <c r="A10" s="18" t="s">
        <v>7</v>
      </c>
      <c r="B10" s="24">
        <v>1</v>
      </c>
      <c r="C10" s="24">
        <v>1</v>
      </c>
      <c r="D10" s="24">
        <v>1</v>
      </c>
      <c r="E10" s="24">
        <v>1233</v>
      </c>
      <c r="F10" s="24">
        <v>1241</v>
      </c>
      <c r="G10" s="24">
        <v>1233</v>
      </c>
      <c r="H10" s="24">
        <v>1241</v>
      </c>
    </row>
    <row r="11" spans="1:8" x14ac:dyDescent="0.2">
      <c r="A11" s="19">
        <v>1233</v>
      </c>
      <c r="B11" s="24">
        <v>1</v>
      </c>
      <c r="C11" s="24">
        <v>1</v>
      </c>
      <c r="D11" s="24">
        <v>1</v>
      </c>
      <c r="E11" s="24">
        <v>1233</v>
      </c>
      <c r="F11" s="24">
        <v>1241</v>
      </c>
      <c r="G11" s="24">
        <v>1233</v>
      </c>
      <c r="H11" s="24">
        <v>1241</v>
      </c>
    </row>
    <row r="12" spans="1:8" x14ac:dyDescent="0.2">
      <c r="A12" s="20">
        <v>1241</v>
      </c>
      <c r="B12" s="24">
        <v>1</v>
      </c>
      <c r="C12" s="24">
        <v>1</v>
      </c>
      <c r="D12" s="24">
        <v>1</v>
      </c>
      <c r="E12" s="24">
        <v>1233</v>
      </c>
      <c r="F12" s="24">
        <v>1241</v>
      </c>
      <c r="G12" s="24">
        <v>1233</v>
      </c>
      <c r="H12" s="24">
        <v>1241</v>
      </c>
    </row>
    <row r="13" spans="1:8" x14ac:dyDescent="0.2">
      <c r="A13" s="21" t="s">
        <v>6</v>
      </c>
      <c r="B13" s="24">
        <v>1</v>
      </c>
      <c r="C13" s="24">
        <v>1</v>
      </c>
      <c r="D13" s="24">
        <v>1</v>
      </c>
      <c r="E13" s="24">
        <v>1233</v>
      </c>
      <c r="F13" s="24">
        <v>1241</v>
      </c>
      <c r="G13" s="24">
        <v>1233</v>
      </c>
      <c r="H13" s="24">
        <v>1241</v>
      </c>
    </row>
    <row r="14" spans="1:8" x14ac:dyDescent="0.2">
      <c r="A14" s="22" t="s">
        <v>613</v>
      </c>
      <c r="B14" s="24">
        <v>1</v>
      </c>
      <c r="C14" s="24">
        <v>1</v>
      </c>
      <c r="D14" s="24">
        <v>1</v>
      </c>
      <c r="E14" s="24">
        <v>1233</v>
      </c>
      <c r="F14" s="24">
        <v>1241</v>
      </c>
      <c r="G14" s="24">
        <v>1233</v>
      </c>
      <c r="H14" s="24">
        <v>1241</v>
      </c>
    </row>
    <row r="15" spans="1:8" x14ac:dyDescent="0.2">
      <c r="A15" s="23" t="s">
        <v>564</v>
      </c>
      <c r="B15" s="24">
        <v>1</v>
      </c>
      <c r="C15" s="24">
        <v>1</v>
      </c>
      <c r="D15" s="24">
        <v>1</v>
      </c>
      <c r="E15" s="24">
        <v>1233</v>
      </c>
      <c r="F15" s="24">
        <v>1241</v>
      </c>
      <c r="G15" s="24">
        <v>1233</v>
      </c>
      <c r="H15" s="24">
        <v>1241</v>
      </c>
    </row>
    <row r="16" spans="1:8" x14ac:dyDescent="0.2">
      <c r="A16" s="18" t="s">
        <v>19</v>
      </c>
      <c r="B16" s="24">
        <v>1</v>
      </c>
      <c r="C16" s="24">
        <v>1</v>
      </c>
      <c r="D16" s="24">
        <v>1</v>
      </c>
      <c r="E16" s="24">
        <v>1232</v>
      </c>
      <c r="F16" s="24">
        <v>1239</v>
      </c>
      <c r="G16" s="24">
        <v>1232</v>
      </c>
      <c r="H16" s="24">
        <v>1239</v>
      </c>
    </row>
    <row r="17" spans="1:8" x14ac:dyDescent="0.2">
      <c r="A17" s="19">
        <v>1232</v>
      </c>
      <c r="B17" s="24">
        <v>1</v>
      </c>
      <c r="C17" s="24">
        <v>1</v>
      </c>
      <c r="D17" s="24">
        <v>1</v>
      </c>
      <c r="E17" s="24">
        <v>1232</v>
      </c>
      <c r="F17" s="24">
        <v>1239</v>
      </c>
      <c r="G17" s="24">
        <v>1232</v>
      </c>
      <c r="H17" s="24">
        <v>1239</v>
      </c>
    </row>
    <row r="18" spans="1:8" x14ac:dyDescent="0.2">
      <c r="A18" s="20">
        <v>1239</v>
      </c>
      <c r="B18" s="24">
        <v>1</v>
      </c>
      <c r="C18" s="24">
        <v>1</v>
      </c>
      <c r="D18" s="24">
        <v>1</v>
      </c>
      <c r="E18" s="24">
        <v>1232</v>
      </c>
      <c r="F18" s="24">
        <v>1239</v>
      </c>
      <c r="G18" s="24">
        <v>1232</v>
      </c>
      <c r="H18" s="24">
        <v>1239</v>
      </c>
    </row>
    <row r="19" spans="1:8" x14ac:dyDescent="0.2">
      <c r="A19" s="21" t="s">
        <v>18</v>
      </c>
      <c r="B19" s="24">
        <v>1</v>
      </c>
      <c r="C19" s="24">
        <v>1</v>
      </c>
      <c r="D19" s="24">
        <v>1</v>
      </c>
      <c r="E19" s="24">
        <v>1232</v>
      </c>
      <c r="F19" s="24">
        <v>1239</v>
      </c>
      <c r="G19" s="24">
        <v>1232</v>
      </c>
      <c r="H19" s="24">
        <v>1239</v>
      </c>
    </row>
    <row r="20" spans="1:8" x14ac:dyDescent="0.2">
      <c r="A20" s="22" t="s">
        <v>615</v>
      </c>
      <c r="B20" s="24">
        <v>1</v>
      </c>
      <c r="C20" s="24">
        <v>1</v>
      </c>
      <c r="D20" s="24">
        <v>1</v>
      </c>
      <c r="E20" s="24">
        <v>1232</v>
      </c>
      <c r="F20" s="24">
        <v>1239</v>
      </c>
      <c r="G20" s="24">
        <v>1232</v>
      </c>
      <c r="H20" s="24">
        <v>1239</v>
      </c>
    </row>
    <row r="21" spans="1:8" ht="64" x14ac:dyDescent="0.2">
      <c r="A21" s="23" t="s">
        <v>21</v>
      </c>
      <c r="B21" s="24">
        <v>1</v>
      </c>
      <c r="C21" s="24">
        <v>1</v>
      </c>
      <c r="D21" s="24">
        <v>1</v>
      </c>
      <c r="E21" s="24">
        <v>1232</v>
      </c>
      <c r="F21" s="24">
        <v>1239</v>
      </c>
      <c r="G21" s="24">
        <v>1232</v>
      </c>
      <c r="H21" s="24">
        <v>1239</v>
      </c>
    </row>
    <row r="22" spans="1:8" x14ac:dyDescent="0.2">
      <c r="A22" s="18" t="s">
        <v>25</v>
      </c>
      <c r="B22" s="24">
        <v>1</v>
      </c>
      <c r="C22" s="24">
        <v>1</v>
      </c>
      <c r="D22" s="24">
        <v>1</v>
      </c>
      <c r="E22" s="24">
        <v>1215</v>
      </c>
      <c r="F22" s="24">
        <v>1233</v>
      </c>
      <c r="G22" s="24">
        <v>1215</v>
      </c>
      <c r="H22" s="24">
        <v>1233</v>
      </c>
    </row>
    <row r="23" spans="1:8" x14ac:dyDescent="0.2">
      <c r="A23" s="19">
        <v>1215</v>
      </c>
      <c r="B23" s="24">
        <v>1</v>
      </c>
      <c r="C23" s="24">
        <v>1</v>
      </c>
      <c r="D23" s="24">
        <v>1</v>
      </c>
      <c r="E23" s="24">
        <v>1215</v>
      </c>
      <c r="F23" s="24">
        <v>1233</v>
      </c>
      <c r="G23" s="24">
        <v>1215</v>
      </c>
      <c r="H23" s="24">
        <v>1233</v>
      </c>
    </row>
    <row r="24" spans="1:8" x14ac:dyDescent="0.2">
      <c r="A24" s="20">
        <v>1233</v>
      </c>
      <c r="B24" s="24">
        <v>1</v>
      </c>
      <c r="C24" s="24">
        <v>1</v>
      </c>
      <c r="D24" s="24">
        <v>1</v>
      </c>
      <c r="E24" s="24">
        <v>1215</v>
      </c>
      <c r="F24" s="24">
        <v>1233</v>
      </c>
      <c r="G24" s="24">
        <v>1215</v>
      </c>
      <c r="H24" s="24">
        <v>1233</v>
      </c>
    </row>
    <row r="25" spans="1:8" x14ac:dyDescent="0.2">
      <c r="A25" s="21" t="s">
        <v>6</v>
      </c>
      <c r="B25" s="24">
        <v>1</v>
      </c>
      <c r="C25" s="24">
        <v>1</v>
      </c>
      <c r="D25" s="24">
        <v>1</v>
      </c>
      <c r="E25" s="24">
        <v>1215</v>
      </c>
      <c r="F25" s="24">
        <v>1233</v>
      </c>
      <c r="G25" s="24">
        <v>1215</v>
      </c>
      <c r="H25" s="24">
        <v>1233</v>
      </c>
    </row>
    <row r="26" spans="1:8" x14ac:dyDescent="0.2">
      <c r="A26" s="22" t="s">
        <v>616</v>
      </c>
      <c r="B26" s="24">
        <v>1</v>
      </c>
      <c r="C26" s="24">
        <v>1</v>
      </c>
      <c r="D26" s="24">
        <v>1</v>
      </c>
      <c r="E26" s="24">
        <v>1215</v>
      </c>
      <c r="F26" s="24">
        <v>1233</v>
      </c>
      <c r="G26" s="24">
        <v>1215</v>
      </c>
      <c r="H26" s="24">
        <v>1233</v>
      </c>
    </row>
    <row r="27" spans="1:8" ht="80" x14ac:dyDescent="0.2">
      <c r="A27" s="23" t="s">
        <v>27</v>
      </c>
      <c r="B27" s="24">
        <v>1</v>
      </c>
      <c r="C27" s="24">
        <v>1</v>
      </c>
      <c r="D27" s="24">
        <v>1</v>
      </c>
      <c r="E27" s="24">
        <v>1215</v>
      </c>
      <c r="F27" s="24">
        <v>1233</v>
      </c>
      <c r="G27" s="24">
        <v>1215</v>
      </c>
      <c r="H27" s="24">
        <v>1233</v>
      </c>
    </row>
    <row r="28" spans="1:8" x14ac:dyDescent="0.2">
      <c r="A28" s="18" t="s">
        <v>31</v>
      </c>
      <c r="B28" s="24">
        <v>1</v>
      </c>
      <c r="C28" s="24">
        <v>1</v>
      </c>
      <c r="D28" s="24">
        <v>1</v>
      </c>
      <c r="E28" s="24">
        <v>1243</v>
      </c>
      <c r="F28" s="24">
        <v>1244</v>
      </c>
      <c r="G28" s="24">
        <v>1243</v>
      </c>
      <c r="H28" s="24">
        <v>1244</v>
      </c>
    </row>
    <row r="29" spans="1:8" x14ac:dyDescent="0.2">
      <c r="A29" s="19">
        <v>1243</v>
      </c>
      <c r="B29" s="24">
        <v>1</v>
      </c>
      <c r="C29" s="24">
        <v>1</v>
      </c>
      <c r="D29" s="24">
        <v>1</v>
      </c>
      <c r="E29" s="24">
        <v>1243</v>
      </c>
      <c r="F29" s="24">
        <v>1244</v>
      </c>
      <c r="G29" s="24">
        <v>1243</v>
      </c>
      <c r="H29" s="24">
        <v>1244</v>
      </c>
    </row>
    <row r="30" spans="1:8" x14ac:dyDescent="0.2">
      <c r="A30" s="20">
        <v>1244</v>
      </c>
      <c r="B30" s="24">
        <v>1</v>
      </c>
      <c r="C30" s="24">
        <v>1</v>
      </c>
      <c r="D30" s="24">
        <v>1</v>
      </c>
      <c r="E30" s="24">
        <v>1243</v>
      </c>
      <c r="F30" s="24">
        <v>1244</v>
      </c>
      <c r="G30" s="24">
        <v>1243</v>
      </c>
      <c r="H30" s="24">
        <v>1244</v>
      </c>
    </row>
    <row r="31" spans="1:8" x14ac:dyDescent="0.2">
      <c r="A31" s="21" t="s">
        <v>6</v>
      </c>
      <c r="B31" s="24">
        <v>1</v>
      </c>
      <c r="C31" s="24">
        <v>1</v>
      </c>
      <c r="D31" s="24">
        <v>1</v>
      </c>
      <c r="E31" s="24">
        <v>1243</v>
      </c>
      <c r="F31" s="24">
        <v>1244</v>
      </c>
      <c r="G31" s="24">
        <v>1243</v>
      </c>
      <c r="H31" s="24">
        <v>1244</v>
      </c>
    </row>
    <row r="32" spans="1:8" x14ac:dyDescent="0.2">
      <c r="A32" s="22" t="s">
        <v>617</v>
      </c>
      <c r="B32" s="24">
        <v>1</v>
      </c>
      <c r="C32" s="24">
        <v>1</v>
      </c>
      <c r="D32" s="24">
        <v>1</v>
      </c>
      <c r="E32" s="24">
        <v>1243</v>
      </c>
      <c r="F32" s="24">
        <v>1244</v>
      </c>
      <c r="G32" s="24">
        <v>1243</v>
      </c>
      <c r="H32" s="24">
        <v>1244</v>
      </c>
    </row>
    <row r="33" spans="1:8" ht="48" x14ac:dyDescent="0.2">
      <c r="A33" s="23" t="s">
        <v>33</v>
      </c>
      <c r="B33" s="24">
        <v>1</v>
      </c>
      <c r="C33" s="24">
        <v>1</v>
      </c>
      <c r="D33" s="24">
        <v>1</v>
      </c>
      <c r="E33" s="24">
        <v>1243</v>
      </c>
      <c r="F33" s="24">
        <v>1244</v>
      </c>
      <c r="G33" s="24">
        <v>1243</v>
      </c>
      <c r="H33" s="24">
        <v>1244</v>
      </c>
    </row>
    <row r="34" spans="1:8" x14ac:dyDescent="0.2">
      <c r="A34" s="18" t="s">
        <v>44</v>
      </c>
      <c r="B34" s="24">
        <v>1</v>
      </c>
      <c r="C34" s="24">
        <v>1</v>
      </c>
      <c r="D34" s="24">
        <v>1</v>
      </c>
      <c r="E34" s="24">
        <v>1223</v>
      </c>
      <c r="F34" s="24">
        <v>1242</v>
      </c>
      <c r="G34" s="24">
        <v>1223</v>
      </c>
      <c r="H34" s="24">
        <v>1242</v>
      </c>
    </row>
    <row r="35" spans="1:8" x14ac:dyDescent="0.2">
      <c r="A35" s="19">
        <v>1223</v>
      </c>
      <c r="B35" s="24">
        <v>1</v>
      </c>
      <c r="C35" s="24">
        <v>1</v>
      </c>
      <c r="D35" s="24">
        <v>1</v>
      </c>
      <c r="E35" s="24">
        <v>1223</v>
      </c>
      <c r="F35" s="24">
        <v>1242</v>
      </c>
      <c r="G35" s="24">
        <v>1223</v>
      </c>
      <c r="H35" s="24">
        <v>1242</v>
      </c>
    </row>
    <row r="36" spans="1:8" x14ac:dyDescent="0.2">
      <c r="A36" s="20">
        <v>1242</v>
      </c>
      <c r="B36" s="24">
        <v>1</v>
      </c>
      <c r="C36" s="24">
        <v>1</v>
      </c>
      <c r="D36" s="24">
        <v>1</v>
      </c>
      <c r="E36" s="24">
        <v>1223</v>
      </c>
      <c r="F36" s="24">
        <v>1242</v>
      </c>
      <c r="G36" s="24">
        <v>1223</v>
      </c>
      <c r="H36" s="24">
        <v>1242</v>
      </c>
    </row>
    <row r="37" spans="1:8" x14ac:dyDescent="0.2">
      <c r="A37" s="21" t="s">
        <v>50</v>
      </c>
      <c r="B37" s="24">
        <v>1</v>
      </c>
      <c r="C37" s="24">
        <v>1</v>
      </c>
      <c r="D37" s="24">
        <v>1</v>
      </c>
      <c r="E37" s="24">
        <v>1223</v>
      </c>
      <c r="F37" s="24">
        <v>1242</v>
      </c>
      <c r="G37" s="24">
        <v>1223</v>
      </c>
      <c r="H37" s="24">
        <v>1242</v>
      </c>
    </row>
    <row r="38" spans="1:8" x14ac:dyDescent="0.2">
      <c r="A38" s="22" t="s">
        <v>618</v>
      </c>
      <c r="B38" s="24">
        <v>1</v>
      </c>
      <c r="C38" s="24">
        <v>1</v>
      </c>
      <c r="D38" s="24">
        <v>1</v>
      </c>
      <c r="E38" s="24">
        <v>1223</v>
      </c>
      <c r="F38" s="24">
        <v>1242</v>
      </c>
      <c r="G38" s="24">
        <v>1223</v>
      </c>
      <c r="H38" s="24">
        <v>1242</v>
      </c>
    </row>
    <row r="39" spans="1:8" ht="96" x14ac:dyDescent="0.2">
      <c r="A39" s="23" t="s">
        <v>46</v>
      </c>
      <c r="B39" s="24">
        <v>1</v>
      </c>
      <c r="C39" s="24">
        <v>1</v>
      </c>
      <c r="D39" s="24">
        <v>1</v>
      </c>
      <c r="E39" s="24">
        <v>1223</v>
      </c>
      <c r="F39" s="24">
        <v>1242</v>
      </c>
      <c r="G39" s="24">
        <v>1223</v>
      </c>
      <c r="H39" s="24">
        <v>1242</v>
      </c>
    </row>
    <row r="40" spans="1:8" x14ac:dyDescent="0.2">
      <c r="A40" s="18" t="s">
        <v>69</v>
      </c>
      <c r="B40" s="24">
        <v>1</v>
      </c>
      <c r="C40" s="24"/>
      <c r="D40" s="24"/>
      <c r="E40" s="24"/>
      <c r="F40" s="24"/>
      <c r="G40" s="24"/>
      <c r="H40" s="24"/>
    </row>
    <row r="41" spans="1:8" x14ac:dyDescent="0.2">
      <c r="A41" s="19" t="s">
        <v>564</v>
      </c>
      <c r="B41" s="24">
        <v>1</v>
      </c>
      <c r="C41" s="24"/>
      <c r="D41" s="24"/>
      <c r="E41" s="24"/>
      <c r="F41" s="24"/>
      <c r="G41" s="24"/>
      <c r="H41" s="24"/>
    </row>
    <row r="42" spans="1:8" x14ac:dyDescent="0.2">
      <c r="A42" s="20" t="s">
        <v>564</v>
      </c>
      <c r="B42" s="24">
        <v>1</v>
      </c>
      <c r="C42" s="24"/>
      <c r="D42" s="24"/>
      <c r="E42" s="24"/>
      <c r="F42" s="24"/>
      <c r="G42" s="24"/>
      <c r="H42" s="24"/>
    </row>
    <row r="43" spans="1:8" x14ac:dyDescent="0.2">
      <c r="A43" s="21" t="s">
        <v>50</v>
      </c>
      <c r="B43" s="24">
        <v>1</v>
      </c>
      <c r="C43" s="24"/>
      <c r="D43" s="24"/>
      <c r="E43" s="24"/>
      <c r="F43" s="24"/>
      <c r="G43" s="24"/>
      <c r="H43" s="24"/>
    </row>
    <row r="44" spans="1:8" x14ac:dyDescent="0.2">
      <c r="A44" s="22" t="s">
        <v>620</v>
      </c>
      <c r="B44" s="24">
        <v>1</v>
      </c>
      <c r="C44" s="24"/>
      <c r="D44" s="24"/>
      <c r="E44" s="24"/>
      <c r="F44" s="24"/>
      <c r="G44" s="24"/>
      <c r="H44" s="24"/>
    </row>
    <row r="45" spans="1:8" ht="48" x14ac:dyDescent="0.2">
      <c r="A45" s="23" t="s">
        <v>71</v>
      </c>
      <c r="B45" s="24">
        <v>1</v>
      </c>
      <c r="C45" s="24"/>
      <c r="D45" s="24"/>
      <c r="E45" s="24"/>
      <c r="F45" s="24"/>
      <c r="G45" s="24"/>
      <c r="H45" s="24"/>
    </row>
    <row r="46" spans="1:8" x14ac:dyDescent="0.2">
      <c r="A46" s="18" t="s">
        <v>73</v>
      </c>
      <c r="B46" s="24">
        <v>1</v>
      </c>
      <c r="C46" s="24">
        <v>1</v>
      </c>
      <c r="D46" s="24">
        <v>1</v>
      </c>
      <c r="E46" s="24">
        <v>1223</v>
      </c>
      <c r="F46" s="24">
        <v>1229</v>
      </c>
      <c r="G46" s="24">
        <v>1223</v>
      </c>
      <c r="H46" s="24">
        <v>1229</v>
      </c>
    </row>
    <row r="47" spans="1:8" x14ac:dyDescent="0.2">
      <c r="A47" s="19">
        <v>1223</v>
      </c>
      <c r="B47" s="24">
        <v>1</v>
      </c>
      <c r="C47" s="24">
        <v>1</v>
      </c>
      <c r="D47" s="24">
        <v>1</v>
      </c>
      <c r="E47" s="24">
        <v>1223</v>
      </c>
      <c r="F47" s="24">
        <v>1229</v>
      </c>
      <c r="G47" s="24">
        <v>1223</v>
      </c>
      <c r="H47" s="24">
        <v>1229</v>
      </c>
    </row>
    <row r="48" spans="1:8" x14ac:dyDescent="0.2">
      <c r="A48" s="20">
        <v>1229</v>
      </c>
      <c r="B48" s="24">
        <v>1</v>
      </c>
      <c r="C48" s="24">
        <v>1</v>
      </c>
      <c r="D48" s="24">
        <v>1</v>
      </c>
      <c r="E48" s="24">
        <v>1223</v>
      </c>
      <c r="F48" s="24">
        <v>1229</v>
      </c>
      <c r="G48" s="24">
        <v>1223</v>
      </c>
      <c r="H48" s="24">
        <v>1229</v>
      </c>
    </row>
    <row r="49" spans="1:8" x14ac:dyDescent="0.2">
      <c r="A49" s="21" t="s">
        <v>50</v>
      </c>
      <c r="B49" s="24">
        <v>1</v>
      </c>
      <c r="C49" s="24">
        <v>1</v>
      </c>
      <c r="D49" s="24">
        <v>1</v>
      </c>
      <c r="E49" s="24">
        <v>1223</v>
      </c>
      <c r="F49" s="24">
        <v>1229</v>
      </c>
      <c r="G49" s="24">
        <v>1223</v>
      </c>
      <c r="H49" s="24">
        <v>1229</v>
      </c>
    </row>
    <row r="50" spans="1:8" x14ac:dyDescent="0.2">
      <c r="A50" s="22" t="s">
        <v>620</v>
      </c>
      <c r="B50" s="24">
        <v>1</v>
      </c>
      <c r="C50" s="24">
        <v>1</v>
      </c>
      <c r="D50" s="24">
        <v>1</v>
      </c>
      <c r="E50" s="24">
        <v>1223</v>
      </c>
      <c r="F50" s="24">
        <v>1229</v>
      </c>
      <c r="G50" s="24">
        <v>1223</v>
      </c>
      <c r="H50" s="24">
        <v>1229</v>
      </c>
    </row>
    <row r="51" spans="1:8" ht="80" x14ac:dyDescent="0.2">
      <c r="A51" s="23" t="s">
        <v>75</v>
      </c>
      <c r="B51" s="24">
        <v>1</v>
      </c>
      <c r="C51" s="24">
        <v>1</v>
      </c>
      <c r="D51" s="24">
        <v>1</v>
      </c>
      <c r="E51" s="24">
        <v>1223</v>
      </c>
      <c r="F51" s="24">
        <v>1229</v>
      </c>
      <c r="G51" s="24">
        <v>1223</v>
      </c>
      <c r="H51" s="24">
        <v>1229</v>
      </c>
    </row>
    <row r="52" spans="1:8" x14ac:dyDescent="0.2">
      <c r="A52" s="18" t="s">
        <v>79</v>
      </c>
      <c r="B52" s="24">
        <v>1</v>
      </c>
      <c r="C52" s="24">
        <v>1</v>
      </c>
      <c r="D52" s="24">
        <v>1</v>
      </c>
      <c r="E52" s="24">
        <v>1225</v>
      </c>
      <c r="F52" s="24">
        <v>1235</v>
      </c>
      <c r="G52" s="24">
        <v>1225</v>
      </c>
      <c r="H52" s="24">
        <v>1235</v>
      </c>
    </row>
    <row r="53" spans="1:8" x14ac:dyDescent="0.2">
      <c r="A53" s="19">
        <v>1225</v>
      </c>
      <c r="B53" s="24">
        <v>1</v>
      </c>
      <c r="C53" s="24">
        <v>1</v>
      </c>
      <c r="D53" s="24">
        <v>1</v>
      </c>
      <c r="E53" s="24">
        <v>1225</v>
      </c>
      <c r="F53" s="24">
        <v>1235</v>
      </c>
      <c r="G53" s="24">
        <v>1225</v>
      </c>
      <c r="H53" s="24">
        <v>1235</v>
      </c>
    </row>
    <row r="54" spans="1:8" x14ac:dyDescent="0.2">
      <c r="A54" s="20">
        <v>1235</v>
      </c>
      <c r="B54" s="24">
        <v>1</v>
      </c>
      <c r="C54" s="24">
        <v>1</v>
      </c>
      <c r="D54" s="24">
        <v>1</v>
      </c>
      <c r="E54" s="24">
        <v>1225</v>
      </c>
      <c r="F54" s="24">
        <v>1235</v>
      </c>
      <c r="G54" s="24">
        <v>1225</v>
      </c>
      <c r="H54" s="24">
        <v>1235</v>
      </c>
    </row>
    <row r="55" spans="1:8" x14ac:dyDescent="0.2">
      <c r="A55" s="21" t="s">
        <v>84</v>
      </c>
      <c r="B55" s="24">
        <v>1</v>
      </c>
      <c r="C55" s="24">
        <v>1</v>
      </c>
      <c r="D55" s="24">
        <v>1</v>
      </c>
      <c r="E55" s="24">
        <v>1225</v>
      </c>
      <c r="F55" s="24">
        <v>1235</v>
      </c>
      <c r="G55" s="24">
        <v>1225</v>
      </c>
      <c r="H55" s="24">
        <v>1235</v>
      </c>
    </row>
    <row r="56" spans="1:8" x14ac:dyDescent="0.2">
      <c r="A56" s="22" t="s">
        <v>621</v>
      </c>
      <c r="B56" s="24">
        <v>1</v>
      </c>
      <c r="C56" s="24">
        <v>1</v>
      </c>
      <c r="D56" s="24">
        <v>1</v>
      </c>
      <c r="E56" s="24">
        <v>1225</v>
      </c>
      <c r="F56" s="24">
        <v>1235</v>
      </c>
      <c r="G56" s="24">
        <v>1225</v>
      </c>
      <c r="H56" s="24">
        <v>1235</v>
      </c>
    </row>
    <row r="57" spans="1:8" x14ac:dyDescent="0.2">
      <c r="A57" s="23" t="s">
        <v>564</v>
      </c>
      <c r="B57" s="24">
        <v>1</v>
      </c>
      <c r="C57" s="24">
        <v>1</v>
      </c>
      <c r="D57" s="24">
        <v>1</v>
      </c>
      <c r="E57" s="24">
        <v>1225</v>
      </c>
      <c r="F57" s="24">
        <v>1235</v>
      </c>
      <c r="G57" s="24">
        <v>1225</v>
      </c>
      <c r="H57" s="24">
        <v>1235</v>
      </c>
    </row>
    <row r="58" spans="1:8" x14ac:dyDescent="0.2">
      <c r="A58" s="18" t="s">
        <v>106</v>
      </c>
      <c r="B58" s="24">
        <v>1</v>
      </c>
      <c r="C58" s="24"/>
      <c r="D58" s="24"/>
      <c r="E58" s="24"/>
      <c r="F58" s="24"/>
      <c r="G58" s="24"/>
      <c r="H58" s="24"/>
    </row>
    <row r="59" spans="1:8" x14ac:dyDescent="0.2">
      <c r="A59" s="19" t="s">
        <v>564</v>
      </c>
      <c r="B59" s="24">
        <v>1</v>
      </c>
      <c r="C59" s="24"/>
      <c r="D59" s="24"/>
      <c r="E59" s="24"/>
      <c r="F59" s="24"/>
      <c r="G59" s="24"/>
      <c r="H59" s="24"/>
    </row>
    <row r="60" spans="1:8" x14ac:dyDescent="0.2">
      <c r="A60" s="20" t="s">
        <v>564</v>
      </c>
      <c r="B60" s="24">
        <v>1</v>
      </c>
      <c r="C60" s="24"/>
      <c r="D60" s="24"/>
      <c r="E60" s="24"/>
      <c r="F60" s="24"/>
      <c r="G60" s="24"/>
      <c r="H60" s="24"/>
    </row>
    <row r="61" spans="1:8" x14ac:dyDescent="0.2">
      <c r="A61" s="21" t="s">
        <v>110</v>
      </c>
      <c r="B61" s="24">
        <v>1</v>
      </c>
      <c r="C61" s="24"/>
      <c r="D61" s="24"/>
      <c r="E61" s="24"/>
      <c r="F61" s="24"/>
      <c r="G61" s="24"/>
      <c r="H61" s="24"/>
    </row>
    <row r="62" spans="1:8" x14ac:dyDescent="0.2">
      <c r="A62" s="22" t="s">
        <v>621</v>
      </c>
      <c r="B62" s="24">
        <v>1</v>
      </c>
      <c r="C62" s="24"/>
      <c r="D62" s="24"/>
      <c r="E62" s="24"/>
      <c r="F62" s="24"/>
      <c r="G62" s="24"/>
      <c r="H62" s="24"/>
    </row>
    <row r="63" spans="1:8" ht="80" x14ac:dyDescent="0.2">
      <c r="A63" s="23" t="s">
        <v>108</v>
      </c>
      <c r="B63" s="24">
        <v>1</v>
      </c>
      <c r="C63" s="24"/>
      <c r="D63" s="24"/>
      <c r="E63" s="24"/>
      <c r="F63" s="24"/>
      <c r="G63" s="24"/>
      <c r="H63" s="24"/>
    </row>
    <row r="64" spans="1:8" x14ac:dyDescent="0.2">
      <c r="A64" s="18" t="s">
        <v>111</v>
      </c>
      <c r="B64" s="24">
        <v>1</v>
      </c>
      <c r="C64" s="24"/>
      <c r="D64" s="24"/>
      <c r="E64" s="24"/>
      <c r="F64" s="24"/>
      <c r="G64" s="24"/>
      <c r="H64" s="24"/>
    </row>
    <row r="65" spans="1:8" x14ac:dyDescent="0.2">
      <c r="A65" s="19" t="s">
        <v>564</v>
      </c>
      <c r="B65" s="24">
        <v>1</v>
      </c>
      <c r="C65" s="24"/>
      <c r="D65" s="24"/>
      <c r="E65" s="24"/>
      <c r="F65" s="24"/>
      <c r="G65" s="24"/>
      <c r="H65" s="24"/>
    </row>
    <row r="66" spans="1:8" x14ac:dyDescent="0.2">
      <c r="A66" s="20" t="s">
        <v>564</v>
      </c>
      <c r="B66" s="24">
        <v>1</v>
      </c>
      <c r="C66" s="24"/>
      <c r="D66" s="24"/>
      <c r="E66" s="24"/>
      <c r="F66" s="24"/>
      <c r="G66" s="24"/>
      <c r="H66" s="24"/>
    </row>
    <row r="67" spans="1:8" x14ac:dyDescent="0.2">
      <c r="A67" s="21" t="s">
        <v>18</v>
      </c>
      <c r="B67" s="24">
        <v>1</v>
      </c>
      <c r="C67" s="24"/>
      <c r="D67" s="24"/>
      <c r="E67" s="24"/>
      <c r="F67" s="24"/>
      <c r="G67" s="24"/>
      <c r="H67" s="24"/>
    </row>
    <row r="68" spans="1:8" x14ac:dyDescent="0.2">
      <c r="A68" s="22" t="s">
        <v>621</v>
      </c>
      <c r="B68" s="24">
        <v>1</v>
      </c>
      <c r="C68" s="24"/>
      <c r="D68" s="24"/>
      <c r="E68" s="24"/>
      <c r="F68" s="24"/>
      <c r="G68" s="24"/>
      <c r="H68" s="24"/>
    </row>
    <row r="69" spans="1:8" ht="80" x14ac:dyDescent="0.2">
      <c r="A69" s="23" t="s">
        <v>113</v>
      </c>
      <c r="B69" s="24">
        <v>1</v>
      </c>
      <c r="C69" s="24"/>
      <c r="D69" s="24"/>
      <c r="E69" s="24"/>
      <c r="F69" s="24"/>
      <c r="G69" s="24"/>
      <c r="H69" s="24"/>
    </row>
    <row r="70" spans="1:8" x14ac:dyDescent="0.2">
      <c r="A70" s="18" t="s">
        <v>131</v>
      </c>
      <c r="B70" s="24">
        <v>1</v>
      </c>
      <c r="C70" s="24">
        <v>1</v>
      </c>
      <c r="D70" s="24">
        <v>1</v>
      </c>
      <c r="E70" s="24">
        <v>1233</v>
      </c>
      <c r="F70" s="24">
        <v>1240</v>
      </c>
      <c r="G70" s="24">
        <v>1233</v>
      </c>
      <c r="H70" s="24">
        <v>1240</v>
      </c>
    </row>
    <row r="71" spans="1:8" x14ac:dyDescent="0.2">
      <c r="A71" s="19">
        <v>1233</v>
      </c>
      <c r="B71" s="24">
        <v>1</v>
      </c>
      <c r="C71" s="24">
        <v>1</v>
      </c>
      <c r="D71" s="24">
        <v>1</v>
      </c>
      <c r="E71" s="24">
        <v>1233</v>
      </c>
      <c r="F71" s="24">
        <v>1240</v>
      </c>
      <c r="G71" s="24">
        <v>1233</v>
      </c>
      <c r="H71" s="24">
        <v>1240</v>
      </c>
    </row>
    <row r="72" spans="1:8" x14ac:dyDescent="0.2">
      <c r="A72" s="20">
        <v>1240</v>
      </c>
      <c r="B72" s="24">
        <v>1</v>
      </c>
      <c r="C72" s="24">
        <v>1</v>
      </c>
      <c r="D72" s="24">
        <v>1</v>
      </c>
      <c r="E72" s="24">
        <v>1233</v>
      </c>
      <c r="F72" s="24">
        <v>1240</v>
      </c>
      <c r="G72" s="24">
        <v>1233</v>
      </c>
      <c r="H72" s="24">
        <v>1240</v>
      </c>
    </row>
    <row r="73" spans="1:8" x14ac:dyDescent="0.2">
      <c r="A73" s="21" t="s">
        <v>126</v>
      </c>
      <c r="B73" s="24">
        <v>1</v>
      </c>
      <c r="C73" s="24">
        <v>1</v>
      </c>
      <c r="D73" s="24">
        <v>1</v>
      </c>
      <c r="E73" s="24">
        <v>1233</v>
      </c>
      <c r="F73" s="24">
        <v>1240</v>
      </c>
      <c r="G73" s="24">
        <v>1233</v>
      </c>
      <c r="H73" s="24">
        <v>1240</v>
      </c>
    </row>
    <row r="74" spans="1:8" x14ac:dyDescent="0.2">
      <c r="A74" s="22" t="s">
        <v>617</v>
      </c>
      <c r="B74" s="24">
        <v>1</v>
      </c>
      <c r="C74" s="24">
        <v>1</v>
      </c>
      <c r="D74" s="24">
        <v>1</v>
      </c>
      <c r="E74" s="24">
        <v>1233</v>
      </c>
      <c r="F74" s="24">
        <v>1240</v>
      </c>
      <c r="G74" s="24">
        <v>1233</v>
      </c>
      <c r="H74" s="24">
        <v>1240</v>
      </c>
    </row>
    <row r="75" spans="1:8" x14ac:dyDescent="0.2">
      <c r="A75" s="23" t="s">
        <v>564</v>
      </c>
      <c r="B75" s="24">
        <v>1</v>
      </c>
      <c r="C75" s="24">
        <v>1</v>
      </c>
      <c r="D75" s="24">
        <v>1</v>
      </c>
      <c r="E75" s="24">
        <v>1233</v>
      </c>
      <c r="F75" s="24">
        <v>1240</v>
      </c>
      <c r="G75" s="24">
        <v>1233</v>
      </c>
      <c r="H75" s="24">
        <v>1240</v>
      </c>
    </row>
    <row r="76" spans="1:8" x14ac:dyDescent="0.2">
      <c r="A76" s="18" t="s">
        <v>137</v>
      </c>
      <c r="B76" s="24">
        <v>1</v>
      </c>
      <c r="C76" s="24">
        <v>1</v>
      </c>
      <c r="D76" s="24">
        <v>1</v>
      </c>
      <c r="E76" s="24">
        <v>1223</v>
      </c>
      <c r="F76" s="24">
        <v>1237</v>
      </c>
      <c r="G76" s="24">
        <v>1223</v>
      </c>
      <c r="H76" s="24">
        <v>1237</v>
      </c>
    </row>
    <row r="77" spans="1:8" x14ac:dyDescent="0.2">
      <c r="A77" s="19">
        <v>1223</v>
      </c>
      <c r="B77" s="24">
        <v>1</v>
      </c>
      <c r="C77" s="24">
        <v>1</v>
      </c>
      <c r="D77" s="24">
        <v>1</v>
      </c>
      <c r="E77" s="24">
        <v>1223</v>
      </c>
      <c r="F77" s="24">
        <v>1237</v>
      </c>
      <c r="G77" s="24">
        <v>1223</v>
      </c>
      <c r="H77" s="24">
        <v>1237</v>
      </c>
    </row>
    <row r="78" spans="1:8" x14ac:dyDescent="0.2">
      <c r="A78" s="20">
        <v>1237</v>
      </c>
      <c r="B78" s="24">
        <v>1</v>
      </c>
      <c r="C78" s="24">
        <v>1</v>
      </c>
      <c r="D78" s="24">
        <v>1</v>
      </c>
      <c r="E78" s="24">
        <v>1223</v>
      </c>
      <c r="F78" s="24">
        <v>1237</v>
      </c>
      <c r="G78" s="24">
        <v>1223</v>
      </c>
      <c r="H78" s="24">
        <v>1237</v>
      </c>
    </row>
    <row r="79" spans="1:8" x14ac:dyDescent="0.2">
      <c r="A79" s="21" t="s">
        <v>126</v>
      </c>
      <c r="B79" s="24">
        <v>1</v>
      </c>
      <c r="C79" s="24">
        <v>1</v>
      </c>
      <c r="D79" s="24">
        <v>1</v>
      </c>
      <c r="E79" s="24">
        <v>1223</v>
      </c>
      <c r="F79" s="24">
        <v>1237</v>
      </c>
      <c r="G79" s="24">
        <v>1223</v>
      </c>
      <c r="H79" s="24">
        <v>1237</v>
      </c>
    </row>
    <row r="80" spans="1:8" x14ac:dyDescent="0.2">
      <c r="A80" s="22" t="s">
        <v>615</v>
      </c>
      <c r="B80" s="24">
        <v>1</v>
      </c>
      <c r="C80" s="24">
        <v>1</v>
      </c>
      <c r="D80" s="24">
        <v>1</v>
      </c>
      <c r="E80" s="24">
        <v>1223</v>
      </c>
      <c r="F80" s="24">
        <v>1237</v>
      </c>
      <c r="G80" s="24">
        <v>1223</v>
      </c>
      <c r="H80" s="24">
        <v>1237</v>
      </c>
    </row>
    <row r="81" spans="1:8" ht="80" x14ac:dyDescent="0.2">
      <c r="A81" s="23" t="s">
        <v>139</v>
      </c>
      <c r="B81" s="24">
        <v>1</v>
      </c>
      <c r="C81" s="24">
        <v>1</v>
      </c>
      <c r="D81" s="24">
        <v>1</v>
      </c>
      <c r="E81" s="24">
        <v>1223</v>
      </c>
      <c r="F81" s="24">
        <v>1237</v>
      </c>
      <c r="G81" s="24">
        <v>1223</v>
      </c>
      <c r="H81" s="24">
        <v>1237</v>
      </c>
    </row>
    <row r="82" spans="1:8" x14ac:dyDescent="0.2">
      <c r="A82" s="18" t="s">
        <v>180</v>
      </c>
      <c r="B82" s="24">
        <v>1</v>
      </c>
      <c r="C82" s="24">
        <v>1</v>
      </c>
      <c r="D82" s="24">
        <v>1</v>
      </c>
      <c r="E82" s="24">
        <v>1215</v>
      </c>
      <c r="F82" s="24">
        <v>1239</v>
      </c>
      <c r="G82" s="24">
        <v>1215</v>
      </c>
      <c r="H82" s="24">
        <v>1239</v>
      </c>
    </row>
    <row r="83" spans="1:8" x14ac:dyDescent="0.2">
      <c r="A83" s="19">
        <v>1215</v>
      </c>
      <c r="B83" s="24">
        <v>1</v>
      </c>
      <c r="C83" s="24">
        <v>1</v>
      </c>
      <c r="D83" s="24">
        <v>1</v>
      </c>
      <c r="E83" s="24">
        <v>1215</v>
      </c>
      <c r="F83" s="24">
        <v>1239</v>
      </c>
      <c r="G83" s="24">
        <v>1215</v>
      </c>
      <c r="H83" s="24">
        <v>1239</v>
      </c>
    </row>
    <row r="84" spans="1:8" x14ac:dyDescent="0.2">
      <c r="A84" s="20">
        <v>1239</v>
      </c>
      <c r="B84" s="24">
        <v>1</v>
      </c>
      <c r="C84" s="24">
        <v>1</v>
      </c>
      <c r="D84" s="24">
        <v>1</v>
      </c>
      <c r="E84" s="24">
        <v>1215</v>
      </c>
      <c r="F84" s="24">
        <v>1239</v>
      </c>
      <c r="G84" s="24">
        <v>1215</v>
      </c>
      <c r="H84" s="24">
        <v>1239</v>
      </c>
    </row>
    <row r="85" spans="1:8" x14ac:dyDescent="0.2">
      <c r="A85" s="21" t="s">
        <v>185</v>
      </c>
      <c r="B85" s="24">
        <v>1</v>
      </c>
      <c r="C85" s="24">
        <v>1</v>
      </c>
      <c r="D85" s="24">
        <v>1</v>
      </c>
      <c r="E85" s="24">
        <v>1215</v>
      </c>
      <c r="F85" s="24">
        <v>1239</v>
      </c>
      <c r="G85" s="24">
        <v>1215</v>
      </c>
      <c r="H85" s="24">
        <v>1239</v>
      </c>
    </row>
    <row r="86" spans="1:8" x14ac:dyDescent="0.2">
      <c r="A86" s="22" t="s">
        <v>625</v>
      </c>
      <c r="B86" s="24">
        <v>1</v>
      </c>
      <c r="C86" s="24">
        <v>1</v>
      </c>
      <c r="D86" s="24">
        <v>1</v>
      </c>
      <c r="E86" s="24">
        <v>1215</v>
      </c>
      <c r="F86" s="24">
        <v>1239</v>
      </c>
      <c r="G86" s="24">
        <v>1215</v>
      </c>
      <c r="H86" s="24">
        <v>1239</v>
      </c>
    </row>
    <row r="87" spans="1:8" ht="96" x14ac:dyDescent="0.2">
      <c r="A87" s="23" t="s">
        <v>182</v>
      </c>
      <c r="B87" s="24">
        <v>1</v>
      </c>
      <c r="C87" s="24">
        <v>1</v>
      </c>
      <c r="D87" s="24">
        <v>1</v>
      </c>
      <c r="E87" s="24">
        <v>1215</v>
      </c>
      <c r="F87" s="24">
        <v>1239</v>
      </c>
      <c r="G87" s="24">
        <v>1215</v>
      </c>
      <c r="H87" s="24">
        <v>1239</v>
      </c>
    </row>
    <row r="88" spans="1:8" x14ac:dyDescent="0.2">
      <c r="A88" s="18" t="s">
        <v>201</v>
      </c>
      <c r="B88" s="24">
        <v>1</v>
      </c>
      <c r="C88" s="24">
        <v>1</v>
      </c>
      <c r="D88" s="24">
        <v>1</v>
      </c>
      <c r="E88" s="24">
        <v>1220</v>
      </c>
      <c r="F88" s="24">
        <v>1240</v>
      </c>
      <c r="G88" s="24">
        <v>1220</v>
      </c>
      <c r="H88" s="24">
        <v>1240</v>
      </c>
    </row>
    <row r="89" spans="1:8" x14ac:dyDescent="0.2">
      <c r="A89" s="19">
        <v>1220</v>
      </c>
      <c r="B89" s="24">
        <v>1</v>
      </c>
      <c r="C89" s="24">
        <v>1</v>
      </c>
      <c r="D89" s="24">
        <v>1</v>
      </c>
      <c r="E89" s="24">
        <v>1220</v>
      </c>
      <c r="F89" s="24">
        <v>1240</v>
      </c>
      <c r="G89" s="24">
        <v>1220</v>
      </c>
      <c r="H89" s="24">
        <v>1240</v>
      </c>
    </row>
    <row r="90" spans="1:8" x14ac:dyDescent="0.2">
      <c r="A90" s="20">
        <v>1240</v>
      </c>
      <c r="B90" s="24">
        <v>1</v>
      </c>
      <c r="C90" s="24">
        <v>1</v>
      </c>
      <c r="D90" s="24">
        <v>1</v>
      </c>
      <c r="E90" s="24">
        <v>1220</v>
      </c>
      <c r="F90" s="24">
        <v>1240</v>
      </c>
      <c r="G90" s="24">
        <v>1220</v>
      </c>
      <c r="H90" s="24">
        <v>1240</v>
      </c>
    </row>
    <row r="91" spans="1:8" x14ac:dyDescent="0.2">
      <c r="A91" s="21" t="s">
        <v>6</v>
      </c>
      <c r="B91" s="24">
        <v>1</v>
      </c>
      <c r="C91" s="24">
        <v>1</v>
      </c>
      <c r="D91" s="24">
        <v>1</v>
      </c>
      <c r="E91" s="24">
        <v>1220</v>
      </c>
      <c r="F91" s="24">
        <v>1240</v>
      </c>
      <c r="G91" s="24">
        <v>1220</v>
      </c>
      <c r="H91" s="24">
        <v>1240</v>
      </c>
    </row>
    <row r="92" spans="1:8" x14ac:dyDescent="0.2">
      <c r="A92" s="22" t="s">
        <v>628</v>
      </c>
      <c r="B92" s="24">
        <v>1</v>
      </c>
      <c r="C92" s="24">
        <v>1</v>
      </c>
      <c r="D92" s="24">
        <v>1</v>
      </c>
      <c r="E92" s="24">
        <v>1220</v>
      </c>
      <c r="F92" s="24">
        <v>1240</v>
      </c>
      <c r="G92" s="24">
        <v>1220</v>
      </c>
      <c r="H92" s="24">
        <v>1240</v>
      </c>
    </row>
    <row r="93" spans="1:8" ht="64" x14ac:dyDescent="0.2">
      <c r="A93" s="23" t="s">
        <v>203</v>
      </c>
      <c r="B93" s="24">
        <v>1</v>
      </c>
      <c r="C93" s="24">
        <v>1</v>
      </c>
      <c r="D93" s="24">
        <v>1</v>
      </c>
      <c r="E93" s="24">
        <v>1220</v>
      </c>
      <c r="F93" s="24">
        <v>1240</v>
      </c>
      <c r="G93" s="24">
        <v>1220</v>
      </c>
      <c r="H93" s="24">
        <v>1240</v>
      </c>
    </row>
    <row r="94" spans="1:8" x14ac:dyDescent="0.2">
      <c r="A94" s="18" t="s">
        <v>207</v>
      </c>
      <c r="B94" s="24">
        <v>1</v>
      </c>
      <c r="C94" s="24"/>
      <c r="D94" s="24"/>
      <c r="E94" s="24"/>
      <c r="F94" s="24"/>
      <c r="G94" s="24"/>
      <c r="H94" s="24"/>
    </row>
    <row r="95" spans="1:8" x14ac:dyDescent="0.2">
      <c r="A95" s="19" t="s">
        <v>564</v>
      </c>
      <c r="B95" s="24">
        <v>1</v>
      </c>
      <c r="C95" s="24"/>
      <c r="D95" s="24"/>
      <c r="E95" s="24"/>
      <c r="F95" s="24"/>
      <c r="G95" s="24"/>
      <c r="H95" s="24"/>
    </row>
    <row r="96" spans="1:8" x14ac:dyDescent="0.2">
      <c r="A96" s="20" t="s">
        <v>564</v>
      </c>
      <c r="B96" s="24">
        <v>1</v>
      </c>
      <c r="C96" s="24"/>
      <c r="D96" s="24"/>
      <c r="E96" s="24"/>
      <c r="F96" s="24"/>
      <c r="G96" s="24"/>
      <c r="H96" s="24"/>
    </row>
    <row r="97" spans="1:8" x14ac:dyDescent="0.2">
      <c r="A97" s="21" t="s">
        <v>6</v>
      </c>
      <c r="B97" s="24">
        <v>1</v>
      </c>
      <c r="C97" s="24"/>
      <c r="D97" s="24"/>
      <c r="E97" s="24"/>
      <c r="F97" s="24"/>
      <c r="G97" s="24"/>
      <c r="H97" s="24"/>
    </row>
    <row r="98" spans="1:8" x14ac:dyDescent="0.2">
      <c r="A98" s="22" t="s">
        <v>629</v>
      </c>
      <c r="B98" s="24">
        <v>1</v>
      </c>
      <c r="C98" s="24"/>
      <c r="D98" s="24"/>
      <c r="E98" s="24"/>
      <c r="F98" s="24"/>
      <c r="G98" s="24"/>
      <c r="H98" s="24"/>
    </row>
    <row r="99" spans="1:8" ht="80" x14ac:dyDescent="0.2">
      <c r="A99" s="23" t="s">
        <v>209</v>
      </c>
      <c r="B99" s="24">
        <v>1</v>
      </c>
      <c r="C99" s="24"/>
      <c r="D99" s="24"/>
      <c r="E99" s="24"/>
      <c r="F99" s="24"/>
      <c r="G99" s="24"/>
      <c r="H99" s="24"/>
    </row>
    <row r="100" spans="1:8" x14ac:dyDescent="0.2">
      <c r="A100" s="18" t="s">
        <v>211</v>
      </c>
      <c r="B100" s="24">
        <v>1</v>
      </c>
      <c r="C100" s="24">
        <v>1</v>
      </c>
      <c r="D100" s="24">
        <v>1</v>
      </c>
      <c r="E100" s="24">
        <v>1238</v>
      </c>
      <c r="F100" s="24">
        <v>1242</v>
      </c>
      <c r="G100" s="24">
        <v>1238</v>
      </c>
      <c r="H100" s="24">
        <v>1242</v>
      </c>
    </row>
    <row r="101" spans="1:8" x14ac:dyDescent="0.2">
      <c r="A101" s="19">
        <v>1238</v>
      </c>
      <c r="B101" s="24">
        <v>1</v>
      </c>
      <c r="C101" s="24">
        <v>1</v>
      </c>
      <c r="D101" s="24">
        <v>1</v>
      </c>
      <c r="E101" s="24">
        <v>1238</v>
      </c>
      <c r="F101" s="24">
        <v>1242</v>
      </c>
      <c r="G101" s="24">
        <v>1238</v>
      </c>
      <c r="H101" s="24">
        <v>1242</v>
      </c>
    </row>
    <row r="102" spans="1:8" x14ac:dyDescent="0.2">
      <c r="A102" s="20">
        <v>1242</v>
      </c>
      <c r="B102" s="24">
        <v>1</v>
      </c>
      <c r="C102" s="24">
        <v>1</v>
      </c>
      <c r="D102" s="24">
        <v>1</v>
      </c>
      <c r="E102" s="24">
        <v>1238</v>
      </c>
      <c r="F102" s="24">
        <v>1242</v>
      </c>
      <c r="G102" s="24">
        <v>1238</v>
      </c>
      <c r="H102" s="24">
        <v>1242</v>
      </c>
    </row>
    <row r="103" spans="1:8" x14ac:dyDescent="0.2">
      <c r="A103" s="21" t="s">
        <v>217</v>
      </c>
      <c r="B103" s="24">
        <v>1</v>
      </c>
      <c r="C103" s="24">
        <v>1</v>
      </c>
      <c r="D103" s="24">
        <v>1</v>
      </c>
      <c r="E103" s="24">
        <v>1238</v>
      </c>
      <c r="F103" s="24">
        <v>1242</v>
      </c>
      <c r="G103" s="24">
        <v>1238</v>
      </c>
      <c r="H103" s="24">
        <v>1242</v>
      </c>
    </row>
    <row r="104" spans="1:8" x14ac:dyDescent="0.2">
      <c r="A104" s="22" t="s">
        <v>217</v>
      </c>
      <c r="B104" s="24">
        <v>1</v>
      </c>
      <c r="C104" s="24">
        <v>1</v>
      </c>
      <c r="D104" s="24">
        <v>1</v>
      </c>
      <c r="E104" s="24">
        <v>1238</v>
      </c>
      <c r="F104" s="24">
        <v>1242</v>
      </c>
      <c r="G104" s="24">
        <v>1238</v>
      </c>
      <c r="H104" s="24">
        <v>1242</v>
      </c>
    </row>
    <row r="105" spans="1:8" ht="48" x14ac:dyDescent="0.2">
      <c r="A105" s="23" t="s">
        <v>213</v>
      </c>
      <c r="B105" s="24">
        <v>1</v>
      </c>
      <c r="C105" s="24">
        <v>1</v>
      </c>
      <c r="D105" s="24">
        <v>1</v>
      </c>
      <c r="E105" s="24">
        <v>1238</v>
      </c>
      <c r="F105" s="24">
        <v>1242</v>
      </c>
      <c r="G105" s="24">
        <v>1238</v>
      </c>
      <c r="H105" s="24">
        <v>1242</v>
      </c>
    </row>
    <row r="106" spans="1:8" x14ac:dyDescent="0.2">
      <c r="A106" s="18" t="s">
        <v>228</v>
      </c>
      <c r="B106" s="24">
        <v>1</v>
      </c>
      <c r="C106" s="24"/>
      <c r="D106" s="24"/>
      <c r="E106" s="24"/>
      <c r="F106" s="24"/>
      <c r="G106" s="24"/>
      <c r="H106" s="24"/>
    </row>
    <row r="107" spans="1:8" x14ac:dyDescent="0.2">
      <c r="A107" s="19" t="s">
        <v>564</v>
      </c>
      <c r="B107" s="24">
        <v>1</v>
      </c>
      <c r="C107" s="24"/>
      <c r="D107" s="24"/>
      <c r="E107" s="24"/>
      <c r="F107" s="24"/>
      <c r="G107" s="24"/>
      <c r="H107" s="24"/>
    </row>
    <row r="108" spans="1:8" x14ac:dyDescent="0.2">
      <c r="A108" s="20" t="s">
        <v>564</v>
      </c>
      <c r="B108" s="24">
        <v>1</v>
      </c>
      <c r="C108" s="24"/>
      <c r="D108" s="24"/>
      <c r="E108" s="24"/>
      <c r="F108" s="24"/>
      <c r="G108" s="24"/>
      <c r="H108" s="24"/>
    </row>
    <row r="109" spans="1:8" x14ac:dyDescent="0.2">
      <c r="A109" s="21" t="s">
        <v>94</v>
      </c>
      <c r="B109" s="24">
        <v>1</v>
      </c>
      <c r="C109" s="24"/>
      <c r="D109" s="24"/>
      <c r="E109" s="24"/>
      <c r="F109" s="24"/>
      <c r="G109" s="24"/>
      <c r="H109" s="24"/>
    </row>
    <row r="110" spans="1:8" x14ac:dyDescent="0.2">
      <c r="A110" s="22" t="s">
        <v>631</v>
      </c>
      <c r="B110" s="24">
        <v>1</v>
      </c>
      <c r="C110" s="24"/>
      <c r="D110" s="24"/>
      <c r="E110" s="24"/>
      <c r="F110" s="24"/>
      <c r="G110" s="24"/>
      <c r="H110" s="24"/>
    </row>
    <row r="111" spans="1:8" ht="48" x14ac:dyDescent="0.2">
      <c r="A111" s="23" t="s">
        <v>230</v>
      </c>
      <c r="B111" s="24">
        <v>1</v>
      </c>
      <c r="C111" s="24"/>
      <c r="D111" s="24"/>
      <c r="E111" s="24"/>
      <c r="F111" s="24"/>
      <c r="G111" s="24"/>
      <c r="H111" s="24"/>
    </row>
    <row r="112" spans="1:8" x14ac:dyDescent="0.2">
      <c r="A112" s="18" t="s">
        <v>251</v>
      </c>
      <c r="B112" s="24">
        <v>1</v>
      </c>
      <c r="C112" s="24">
        <v>1</v>
      </c>
      <c r="D112" s="24">
        <v>1</v>
      </c>
      <c r="E112" s="24">
        <v>1215</v>
      </c>
      <c r="F112" s="24">
        <v>1235</v>
      </c>
      <c r="G112" s="24">
        <v>1215</v>
      </c>
      <c r="H112" s="24">
        <v>1235</v>
      </c>
    </row>
    <row r="113" spans="1:8" x14ac:dyDescent="0.2">
      <c r="A113" s="19">
        <v>1215</v>
      </c>
      <c r="B113" s="24">
        <v>1</v>
      </c>
      <c r="C113" s="24">
        <v>1</v>
      </c>
      <c r="D113" s="24">
        <v>1</v>
      </c>
      <c r="E113" s="24">
        <v>1215</v>
      </c>
      <c r="F113" s="24">
        <v>1235</v>
      </c>
      <c r="G113" s="24">
        <v>1215</v>
      </c>
      <c r="H113" s="24">
        <v>1235</v>
      </c>
    </row>
    <row r="114" spans="1:8" x14ac:dyDescent="0.2">
      <c r="A114" s="20">
        <v>1235</v>
      </c>
      <c r="B114" s="24">
        <v>1</v>
      </c>
      <c r="C114" s="24">
        <v>1</v>
      </c>
      <c r="D114" s="24">
        <v>1</v>
      </c>
      <c r="E114" s="24">
        <v>1215</v>
      </c>
      <c r="F114" s="24">
        <v>1235</v>
      </c>
      <c r="G114" s="24">
        <v>1215</v>
      </c>
      <c r="H114" s="24">
        <v>1235</v>
      </c>
    </row>
    <row r="115" spans="1:8" x14ac:dyDescent="0.2">
      <c r="A115" s="21" t="s">
        <v>257</v>
      </c>
      <c r="B115" s="24">
        <v>1</v>
      </c>
      <c r="C115" s="24">
        <v>1</v>
      </c>
      <c r="D115" s="24">
        <v>1</v>
      </c>
      <c r="E115" s="24">
        <v>1215</v>
      </c>
      <c r="F115" s="24">
        <v>1235</v>
      </c>
      <c r="G115" s="24">
        <v>1215</v>
      </c>
      <c r="H115" s="24">
        <v>1235</v>
      </c>
    </row>
    <row r="116" spans="1:8" x14ac:dyDescent="0.2">
      <c r="A116" s="22" t="s">
        <v>634</v>
      </c>
      <c r="B116" s="24">
        <v>1</v>
      </c>
      <c r="C116" s="24">
        <v>1</v>
      </c>
      <c r="D116" s="24">
        <v>1</v>
      </c>
      <c r="E116" s="24">
        <v>1215</v>
      </c>
      <c r="F116" s="24">
        <v>1235</v>
      </c>
      <c r="G116" s="24">
        <v>1215</v>
      </c>
      <c r="H116" s="24">
        <v>1235</v>
      </c>
    </row>
    <row r="117" spans="1:8" ht="80" x14ac:dyDescent="0.2">
      <c r="A117" s="23" t="s">
        <v>253</v>
      </c>
      <c r="B117" s="24">
        <v>1</v>
      </c>
      <c r="C117" s="24">
        <v>1</v>
      </c>
      <c r="D117" s="24">
        <v>1</v>
      </c>
      <c r="E117" s="24">
        <v>1215</v>
      </c>
      <c r="F117" s="24">
        <v>1235</v>
      </c>
      <c r="G117" s="24">
        <v>1215</v>
      </c>
      <c r="H117" s="24">
        <v>1235</v>
      </c>
    </row>
    <row r="118" spans="1:8" x14ac:dyDescent="0.2">
      <c r="A118" s="18" t="s">
        <v>283</v>
      </c>
      <c r="B118" s="24">
        <v>1</v>
      </c>
      <c r="C118" s="24"/>
      <c r="D118" s="24"/>
      <c r="E118" s="24"/>
      <c r="F118" s="24"/>
      <c r="G118" s="24"/>
      <c r="H118" s="24"/>
    </row>
    <row r="119" spans="1:8" x14ac:dyDescent="0.2">
      <c r="A119" s="19" t="s">
        <v>564</v>
      </c>
      <c r="B119" s="24">
        <v>1</v>
      </c>
      <c r="C119" s="24"/>
      <c r="D119" s="24"/>
      <c r="E119" s="24"/>
      <c r="F119" s="24"/>
      <c r="G119" s="24"/>
      <c r="H119" s="24"/>
    </row>
    <row r="120" spans="1:8" x14ac:dyDescent="0.2">
      <c r="A120" s="20" t="s">
        <v>564</v>
      </c>
      <c r="B120" s="24">
        <v>1</v>
      </c>
      <c r="C120" s="24"/>
      <c r="D120" s="24"/>
      <c r="E120" s="24"/>
      <c r="F120" s="24"/>
      <c r="G120" s="24"/>
      <c r="H120" s="24"/>
    </row>
    <row r="121" spans="1:8" x14ac:dyDescent="0.2">
      <c r="A121" s="21" t="s">
        <v>287</v>
      </c>
      <c r="B121" s="24">
        <v>1</v>
      </c>
      <c r="C121" s="24"/>
      <c r="D121" s="24"/>
      <c r="E121" s="24"/>
      <c r="F121" s="24"/>
      <c r="G121" s="24"/>
      <c r="H121" s="24"/>
    </row>
    <row r="122" spans="1:8" x14ac:dyDescent="0.2">
      <c r="A122" s="22" t="s">
        <v>637</v>
      </c>
      <c r="B122" s="24">
        <v>1</v>
      </c>
      <c r="C122" s="24"/>
      <c r="D122" s="24"/>
      <c r="E122" s="24"/>
      <c r="F122" s="24"/>
      <c r="G122" s="24"/>
      <c r="H122" s="24"/>
    </row>
    <row r="123" spans="1:8" ht="64" x14ac:dyDescent="0.2">
      <c r="A123" s="23" t="s">
        <v>285</v>
      </c>
      <c r="B123" s="24">
        <v>1</v>
      </c>
      <c r="C123" s="24"/>
      <c r="D123" s="24"/>
      <c r="E123" s="24"/>
      <c r="F123" s="24"/>
      <c r="G123" s="24"/>
      <c r="H123" s="24"/>
    </row>
    <row r="124" spans="1:8" x14ac:dyDescent="0.2">
      <c r="A124" s="18" t="s">
        <v>325</v>
      </c>
      <c r="B124" s="24">
        <v>1</v>
      </c>
      <c r="C124" s="24">
        <v>1</v>
      </c>
      <c r="D124" s="24">
        <v>1</v>
      </c>
      <c r="E124" s="24">
        <v>1215</v>
      </c>
      <c r="F124" s="24">
        <v>1234</v>
      </c>
      <c r="G124" s="24">
        <v>1215</v>
      </c>
      <c r="H124" s="24">
        <v>1234</v>
      </c>
    </row>
    <row r="125" spans="1:8" x14ac:dyDescent="0.2">
      <c r="A125" s="19">
        <v>1215</v>
      </c>
      <c r="B125" s="24">
        <v>1</v>
      </c>
      <c r="C125" s="24">
        <v>1</v>
      </c>
      <c r="D125" s="24">
        <v>1</v>
      </c>
      <c r="E125" s="24">
        <v>1215</v>
      </c>
      <c r="F125" s="24">
        <v>1234</v>
      </c>
      <c r="G125" s="24">
        <v>1215</v>
      </c>
      <c r="H125" s="24">
        <v>1234</v>
      </c>
    </row>
    <row r="126" spans="1:8" x14ac:dyDescent="0.2">
      <c r="A126" s="20">
        <v>1234</v>
      </c>
      <c r="B126" s="24">
        <v>1</v>
      </c>
      <c r="C126" s="24">
        <v>1</v>
      </c>
      <c r="D126" s="24">
        <v>1</v>
      </c>
      <c r="E126" s="24">
        <v>1215</v>
      </c>
      <c r="F126" s="24">
        <v>1234</v>
      </c>
      <c r="G126" s="24">
        <v>1215</v>
      </c>
      <c r="H126" s="24">
        <v>1234</v>
      </c>
    </row>
    <row r="127" spans="1:8" x14ac:dyDescent="0.2">
      <c r="A127" s="21" t="s">
        <v>18</v>
      </c>
      <c r="B127" s="24">
        <v>1</v>
      </c>
      <c r="C127" s="24">
        <v>1</v>
      </c>
      <c r="D127" s="24">
        <v>1</v>
      </c>
      <c r="E127" s="24">
        <v>1215</v>
      </c>
      <c r="F127" s="24">
        <v>1234</v>
      </c>
      <c r="G127" s="24">
        <v>1215</v>
      </c>
      <c r="H127" s="24">
        <v>1234</v>
      </c>
    </row>
    <row r="128" spans="1:8" x14ac:dyDescent="0.2">
      <c r="A128" s="22" t="s">
        <v>642</v>
      </c>
      <c r="B128" s="24">
        <v>1</v>
      </c>
      <c r="C128" s="24">
        <v>1</v>
      </c>
      <c r="D128" s="24">
        <v>1</v>
      </c>
      <c r="E128" s="24">
        <v>1215</v>
      </c>
      <c r="F128" s="24">
        <v>1234</v>
      </c>
      <c r="G128" s="24">
        <v>1215</v>
      </c>
      <c r="H128" s="24">
        <v>1234</v>
      </c>
    </row>
    <row r="129" spans="1:8" ht="96" x14ac:dyDescent="0.2">
      <c r="A129" s="23" t="s">
        <v>327</v>
      </c>
      <c r="B129" s="24">
        <v>1</v>
      </c>
      <c r="C129" s="24">
        <v>1</v>
      </c>
      <c r="D129" s="24">
        <v>1</v>
      </c>
      <c r="E129" s="24">
        <v>1215</v>
      </c>
      <c r="F129" s="24">
        <v>1234</v>
      </c>
      <c r="G129" s="24">
        <v>1215</v>
      </c>
      <c r="H129" s="24">
        <v>1234</v>
      </c>
    </row>
    <row r="130" spans="1:8" x14ac:dyDescent="0.2">
      <c r="A130" s="18" t="s">
        <v>330</v>
      </c>
      <c r="B130" s="24">
        <v>1</v>
      </c>
      <c r="C130" s="24"/>
      <c r="D130" s="24"/>
      <c r="E130" s="24"/>
      <c r="F130" s="24"/>
      <c r="G130" s="24"/>
      <c r="H130" s="24"/>
    </row>
    <row r="131" spans="1:8" x14ac:dyDescent="0.2">
      <c r="A131" s="19" t="s">
        <v>564</v>
      </c>
      <c r="B131" s="24">
        <v>1</v>
      </c>
      <c r="C131" s="24"/>
      <c r="D131" s="24"/>
      <c r="E131" s="24"/>
      <c r="F131" s="24"/>
      <c r="G131" s="24"/>
      <c r="H131" s="24"/>
    </row>
    <row r="132" spans="1:8" x14ac:dyDescent="0.2">
      <c r="A132" s="20" t="s">
        <v>564</v>
      </c>
      <c r="B132" s="24">
        <v>1</v>
      </c>
      <c r="C132" s="24"/>
      <c r="D132" s="24"/>
      <c r="E132" s="24"/>
      <c r="F132" s="24"/>
      <c r="G132" s="24"/>
      <c r="H132" s="24"/>
    </row>
    <row r="133" spans="1:8" x14ac:dyDescent="0.2">
      <c r="A133" s="21" t="s">
        <v>185</v>
      </c>
      <c r="B133" s="24">
        <v>1</v>
      </c>
      <c r="C133" s="24"/>
      <c r="D133" s="24"/>
      <c r="E133" s="24"/>
      <c r="F133" s="24"/>
      <c r="G133" s="24"/>
      <c r="H133" s="24"/>
    </row>
    <row r="134" spans="1:8" x14ac:dyDescent="0.2">
      <c r="A134" s="22" t="s">
        <v>643</v>
      </c>
      <c r="B134" s="24">
        <v>1</v>
      </c>
      <c r="C134" s="24"/>
      <c r="D134" s="24"/>
      <c r="E134" s="24"/>
      <c r="F134" s="24"/>
      <c r="G134" s="24"/>
      <c r="H134" s="24"/>
    </row>
    <row r="135" spans="1:8" ht="48" x14ac:dyDescent="0.2">
      <c r="A135" s="23" t="s">
        <v>332</v>
      </c>
      <c r="B135" s="24">
        <v>1</v>
      </c>
      <c r="C135" s="24"/>
      <c r="D135" s="24"/>
      <c r="E135" s="24"/>
      <c r="F135" s="24"/>
      <c r="G135" s="24"/>
      <c r="H135" s="24"/>
    </row>
    <row r="136" spans="1:8" x14ac:dyDescent="0.2">
      <c r="A136" s="18" t="s">
        <v>339</v>
      </c>
      <c r="B136" s="24">
        <v>1</v>
      </c>
      <c r="C136" s="24">
        <v>1</v>
      </c>
      <c r="D136" s="24">
        <v>1</v>
      </c>
      <c r="E136" s="24">
        <v>1195</v>
      </c>
      <c r="F136" s="24">
        <v>1233</v>
      </c>
      <c r="G136" s="24">
        <v>1195</v>
      </c>
      <c r="H136" s="24">
        <v>1233</v>
      </c>
    </row>
    <row r="137" spans="1:8" x14ac:dyDescent="0.2">
      <c r="A137" s="19">
        <v>1195</v>
      </c>
      <c r="B137" s="24">
        <v>1</v>
      </c>
      <c r="C137" s="24">
        <v>1</v>
      </c>
      <c r="D137" s="24">
        <v>1</v>
      </c>
      <c r="E137" s="24">
        <v>1195</v>
      </c>
      <c r="F137" s="24">
        <v>1233</v>
      </c>
      <c r="G137" s="24">
        <v>1195</v>
      </c>
      <c r="H137" s="24">
        <v>1233</v>
      </c>
    </row>
    <row r="138" spans="1:8" x14ac:dyDescent="0.2">
      <c r="A138" s="20">
        <v>1233</v>
      </c>
      <c r="B138" s="24">
        <v>1</v>
      </c>
      <c r="C138" s="24">
        <v>1</v>
      </c>
      <c r="D138" s="24">
        <v>1</v>
      </c>
      <c r="E138" s="24">
        <v>1195</v>
      </c>
      <c r="F138" s="24">
        <v>1233</v>
      </c>
      <c r="G138" s="24">
        <v>1195</v>
      </c>
      <c r="H138" s="24">
        <v>1233</v>
      </c>
    </row>
    <row r="139" spans="1:8" x14ac:dyDescent="0.2">
      <c r="A139" s="21" t="s">
        <v>297</v>
      </c>
      <c r="B139" s="24">
        <v>1</v>
      </c>
      <c r="C139" s="24">
        <v>1</v>
      </c>
      <c r="D139" s="24">
        <v>1</v>
      </c>
      <c r="E139" s="24">
        <v>1195</v>
      </c>
      <c r="F139" s="24">
        <v>1233</v>
      </c>
      <c r="G139" s="24">
        <v>1195</v>
      </c>
      <c r="H139" s="24">
        <v>1233</v>
      </c>
    </row>
    <row r="140" spans="1:8" x14ac:dyDescent="0.2">
      <c r="A140" s="22" t="s">
        <v>643</v>
      </c>
      <c r="B140" s="24">
        <v>1</v>
      </c>
      <c r="C140" s="24">
        <v>1</v>
      </c>
      <c r="D140" s="24">
        <v>1</v>
      </c>
      <c r="E140" s="24">
        <v>1195</v>
      </c>
      <c r="F140" s="24">
        <v>1233</v>
      </c>
      <c r="G140" s="24">
        <v>1195</v>
      </c>
      <c r="H140" s="24">
        <v>1233</v>
      </c>
    </row>
    <row r="141" spans="1:8" ht="96" x14ac:dyDescent="0.2">
      <c r="A141" s="23" t="s">
        <v>341</v>
      </c>
      <c r="B141" s="24">
        <v>1</v>
      </c>
      <c r="C141" s="24">
        <v>1</v>
      </c>
      <c r="D141" s="24">
        <v>1</v>
      </c>
      <c r="E141" s="24">
        <v>1195</v>
      </c>
      <c r="F141" s="24">
        <v>1233</v>
      </c>
      <c r="G141" s="24">
        <v>1195</v>
      </c>
      <c r="H141" s="24">
        <v>1233</v>
      </c>
    </row>
    <row r="142" spans="1:8" x14ac:dyDescent="0.2">
      <c r="A142" s="18" t="s">
        <v>353</v>
      </c>
      <c r="B142" s="24">
        <v>1</v>
      </c>
      <c r="C142" s="24">
        <v>1</v>
      </c>
      <c r="D142" s="24">
        <v>1</v>
      </c>
      <c r="E142" s="24">
        <v>1220</v>
      </c>
      <c r="F142" s="24">
        <v>1221</v>
      </c>
      <c r="G142" s="24">
        <v>1220</v>
      </c>
      <c r="H142" s="24">
        <v>1221</v>
      </c>
    </row>
    <row r="143" spans="1:8" x14ac:dyDescent="0.2">
      <c r="A143" s="19">
        <v>1220</v>
      </c>
      <c r="B143" s="24">
        <v>1</v>
      </c>
      <c r="C143" s="24">
        <v>1</v>
      </c>
      <c r="D143" s="24">
        <v>1</v>
      </c>
      <c r="E143" s="24">
        <v>1220</v>
      </c>
      <c r="F143" s="24">
        <v>1221</v>
      </c>
      <c r="G143" s="24">
        <v>1220</v>
      </c>
      <c r="H143" s="24">
        <v>1221</v>
      </c>
    </row>
    <row r="144" spans="1:8" x14ac:dyDescent="0.2">
      <c r="A144" s="20">
        <v>1221</v>
      </c>
      <c r="B144" s="24">
        <v>1</v>
      </c>
      <c r="C144" s="24">
        <v>1</v>
      </c>
      <c r="D144" s="24">
        <v>1</v>
      </c>
      <c r="E144" s="24">
        <v>1220</v>
      </c>
      <c r="F144" s="24">
        <v>1221</v>
      </c>
      <c r="G144" s="24">
        <v>1220</v>
      </c>
      <c r="H144" s="24">
        <v>1221</v>
      </c>
    </row>
    <row r="145" spans="1:8" x14ac:dyDescent="0.2">
      <c r="A145" s="21" t="s">
        <v>268</v>
      </c>
      <c r="B145" s="24">
        <v>1</v>
      </c>
      <c r="C145" s="24">
        <v>1</v>
      </c>
      <c r="D145" s="24">
        <v>1</v>
      </c>
      <c r="E145" s="24">
        <v>1220</v>
      </c>
      <c r="F145" s="24">
        <v>1221</v>
      </c>
      <c r="G145" s="24">
        <v>1220</v>
      </c>
      <c r="H145" s="24">
        <v>1221</v>
      </c>
    </row>
    <row r="146" spans="1:8" x14ac:dyDescent="0.2">
      <c r="A146" s="22" t="s">
        <v>637</v>
      </c>
      <c r="B146" s="24">
        <v>1</v>
      </c>
      <c r="C146" s="24">
        <v>1</v>
      </c>
      <c r="D146" s="24">
        <v>1</v>
      </c>
      <c r="E146" s="24">
        <v>1220</v>
      </c>
      <c r="F146" s="24">
        <v>1221</v>
      </c>
      <c r="G146" s="24">
        <v>1220</v>
      </c>
      <c r="H146" s="24">
        <v>1221</v>
      </c>
    </row>
    <row r="147" spans="1:8" x14ac:dyDescent="0.2">
      <c r="A147" s="23" t="s">
        <v>564</v>
      </c>
      <c r="B147" s="24">
        <v>1</v>
      </c>
      <c r="C147" s="24">
        <v>1</v>
      </c>
      <c r="D147" s="24">
        <v>1</v>
      </c>
      <c r="E147" s="24">
        <v>1220</v>
      </c>
      <c r="F147" s="24">
        <v>1221</v>
      </c>
      <c r="G147" s="24">
        <v>1220</v>
      </c>
      <c r="H147" s="24">
        <v>1221</v>
      </c>
    </row>
    <row r="148" spans="1:8" x14ac:dyDescent="0.2">
      <c r="A148" s="18" t="s">
        <v>397</v>
      </c>
      <c r="B148" s="24">
        <v>1</v>
      </c>
      <c r="C148" s="24">
        <v>1</v>
      </c>
      <c r="D148" s="24">
        <v>1</v>
      </c>
      <c r="E148" s="24">
        <v>1225</v>
      </c>
      <c r="F148" s="24">
        <v>1240</v>
      </c>
      <c r="G148" s="24">
        <v>1225</v>
      </c>
      <c r="H148" s="24">
        <v>1240</v>
      </c>
    </row>
    <row r="149" spans="1:8" x14ac:dyDescent="0.2">
      <c r="A149" s="19">
        <v>1225</v>
      </c>
      <c r="B149" s="24">
        <v>1</v>
      </c>
      <c r="C149" s="24">
        <v>1</v>
      </c>
      <c r="D149" s="24">
        <v>1</v>
      </c>
      <c r="E149" s="24">
        <v>1225</v>
      </c>
      <c r="F149" s="24">
        <v>1240</v>
      </c>
      <c r="G149" s="24">
        <v>1225</v>
      </c>
      <c r="H149" s="24">
        <v>1240</v>
      </c>
    </row>
    <row r="150" spans="1:8" x14ac:dyDescent="0.2">
      <c r="A150" s="20">
        <v>1240</v>
      </c>
      <c r="B150" s="24">
        <v>1</v>
      </c>
      <c r="C150" s="24">
        <v>1</v>
      </c>
      <c r="D150" s="24">
        <v>1</v>
      </c>
      <c r="E150" s="24">
        <v>1225</v>
      </c>
      <c r="F150" s="24">
        <v>1240</v>
      </c>
      <c r="G150" s="24">
        <v>1225</v>
      </c>
      <c r="H150" s="24">
        <v>1240</v>
      </c>
    </row>
    <row r="151" spans="1:8" x14ac:dyDescent="0.2">
      <c r="A151" s="21" t="s">
        <v>287</v>
      </c>
      <c r="B151" s="24">
        <v>1</v>
      </c>
      <c r="C151" s="24">
        <v>1</v>
      </c>
      <c r="D151" s="24">
        <v>1</v>
      </c>
      <c r="E151" s="24">
        <v>1225</v>
      </c>
      <c r="F151" s="24">
        <v>1240</v>
      </c>
      <c r="G151" s="24">
        <v>1225</v>
      </c>
      <c r="H151" s="24">
        <v>1240</v>
      </c>
    </row>
    <row r="152" spans="1:8" x14ac:dyDescent="0.2">
      <c r="A152" s="22" t="s">
        <v>645</v>
      </c>
      <c r="B152" s="24">
        <v>1</v>
      </c>
      <c r="C152" s="24">
        <v>1</v>
      </c>
      <c r="D152" s="24">
        <v>1</v>
      </c>
      <c r="E152" s="24">
        <v>1225</v>
      </c>
      <c r="F152" s="24">
        <v>1240</v>
      </c>
      <c r="G152" s="24">
        <v>1225</v>
      </c>
      <c r="H152" s="24">
        <v>1240</v>
      </c>
    </row>
    <row r="153" spans="1:8" x14ac:dyDescent="0.2">
      <c r="A153" s="23" t="s">
        <v>564</v>
      </c>
      <c r="B153" s="24">
        <v>1</v>
      </c>
      <c r="C153" s="24">
        <v>1</v>
      </c>
      <c r="D153" s="24">
        <v>1</v>
      </c>
      <c r="E153" s="24">
        <v>1225</v>
      </c>
      <c r="F153" s="24">
        <v>1240</v>
      </c>
      <c r="G153" s="24">
        <v>1225</v>
      </c>
      <c r="H153" s="24">
        <v>1240</v>
      </c>
    </row>
    <row r="154" spans="1:8" x14ac:dyDescent="0.2">
      <c r="A154" s="18" t="s">
        <v>420</v>
      </c>
      <c r="B154" s="24">
        <v>1</v>
      </c>
      <c r="C154" s="24">
        <v>1</v>
      </c>
      <c r="D154" s="24">
        <v>1</v>
      </c>
      <c r="E154" s="24">
        <v>1215</v>
      </c>
      <c r="F154" s="24">
        <v>1243</v>
      </c>
      <c r="G154" s="24">
        <v>1215</v>
      </c>
      <c r="H154" s="24">
        <v>1243</v>
      </c>
    </row>
    <row r="155" spans="1:8" x14ac:dyDescent="0.2">
      <c r="A155" s="19">
        <v>1215</v>
      </c>
      <c r="B155" s="24">
        <v>1</v>
      </c>
      <c r="C155" s="24">
        <v>1</v>
      </c>
      <c r="D155" s="24">
        <v>1</v>
      </c>
      <c r="E155" s="24">
        <v>1215</v>
      </c>
      <c r="F155" s="24">
        <v>1243</v>
      </c>
      <c r="G155" s="24">
        <v>1215</v>
      </c>
      <c r="H155" s="24">
        <v>1243</v>
      </c>
    </row>
    <row r="156" spans="1:8" x14ac:dyDescent="0.2">
      <c r="A156" s="20">
        <v>1243</v>
      </c>
      <c r="B156" s="24">
        <v>1</v>
      </c>
      <c r="C156" s="24">
        <v>1</v>
      </c>
      <c r="D156" s="24">
        <v>1</v>
      </c>
      <c r="E156" s="24">
        <v>1215</v>
      </c>
      <c r="F156" s="24">
        <v>1243</v>
      </c>
      <c r="G156" s="24">
        <v>1215</v>
      </c>
      <c r="H156" s="24">
        <v>1243</v>
      </c>
    </row>
    <row r="157" spans="1:8" x14ac:dyDescent="0.2">
      <c r="A157" s="21" t="s">
        <v>413</v>
      </c>
      <c r="B157" s="24">
        <v>1</v>
      </c>
      <c r="C157" s="24">
        <v>1</v>
      </c>
      <c r="D157" s="24">
        <v>1</v>
      </c>
      <c r="E157" s="24">
        <v>1215</v>
      </c>
      <c r="F157" s="24">
        <v>1243</v>
      </c>
      <c r="G157" s="24">
        <v>1215</v>
      </c>
      <c r="H157" s="24">
        <v>1243</v>
      </c>
    </row>
    <row r="158" spans="1:8" x14ac:dyDescent="0.2">
      <c r="A158" s="22" t="s">
        <v>647</v>
      </c>
      <c r="B158" s="24">
        <v>1</v>
      </c>
      <c r="C158" s="24">
        <v>1</v>
      </c>
      <c r="D158" s="24">
        <v>1</v>
      </c>
      <c r="E158" s="24">
        <v>1215</v>
      </c>
      <c r="F158" s="24">
        <v>1243</v>
      </c>
      <c r="G158" s="24">
        <v>1215</v>
      </c>
      <c r="H158" s="24">
        <v>1243</v>
      </c>
    </row>
    <row r="159" spans="1:8" x14ac:dyDescent="0.2">
      <c r="A159" s="23" t="s">
        <v>564</v>
      </c>
      <c r="B159" s="24">
        <v>1</v>
      </c>
      <c r="C159" s="24">
        <v>1</v>
      </c>
      <c r="D159" s="24">
        <v>1</v>
      </c>
      <c r="E159" s="24">
        <v>1215</v>
      </c>
      <c r="F159" s="24">
        <v>1243</v>
      </c>
      <c r="G159" s="24">
        <v>1215</v>
      </c>
      <c r="H159" s="24">
        <v>1243</v>
      </c>
    </row>
    <row r="160" spans="1:8" x14ac:dyDescent="0.2">
      <c r="A160" s="18" t="s">
        <v>441</v>
      </c>
      <c r="B160" s="24">
        <v>1</v>
      </c>
      <c r="C160" s="24"/>
      <c r="D160" s="24"/>
      <c r="E160" s="24"/>
      <c r="F160" s="24"/>
      <c r="G160" s="24"/>
      <c r="H160" s="24"/>
    </row>
    <row r="161" spans="1:8" x14ac:dyDescent="0.2">
      <c r="A161" s="19" t="s">
        <v>564</v>
      </c>
      <c r="B161" s="24">
        <v>1</v>
      </c>
      <c r="C161" s="24"/>
      <c r="D161" s="24"/>
      <c r="E161" s="24"/>
      <c r="F161" s="24"/>
      <c r="G161" s="24"/>
      <c r="H161" s="24"/>
    </row>
    <row r="162" spans="1:8" x14ac:dyDescent="0.2">
      <c r="A162" s="20" t="s">
        <v>564</v>
      </c>
      <c r="B162" s="24">
        <v>1</v>
      </c>
      <c r="C162" s="24"/>
      <c r="D162" s="24"/>
      <c r="E162" s="24"/>
      <c r="F162" s="24"/>
      <c r="G162" s="24"/>
      <c r="H162" s="24"/>
    </row>
    <row r="163" spans="1:8" x14ac:dyDescent="0.2">
      <c r="A163" s="21" t="s">
        <v>110</v>
      </c>
      <c r="B163" s="24">
        <v>1</v>
      </c>
      <c r="C163" s="24"/>
      <c r="D163" s="24"/>
      <c r="E163" s="24"/>
      <c r="F163" s="24"/>
      <c r="G163" s="24"/>
      <c r="H163" s="24"/>
    </row>
    <row r="164" spans="1:8" x14ac:dyDescent="0.2">
      <c r="A164" s="22" t="s">
        <v>643</v>
      </c>
      <c r="B164" s="24">
        <v>1</v>
      </c>
      <c r="C164" s="24"/>
      <c r="D164" s="24"/>
      <c r="E164" s="24"/>
      <c r="F164" s="24"/>
      <c r="G164" s="24"/>
      <c r="H164" s="24"/>
    </row>
    <row r="165" spans="1:8" x14ac:dyDescent="0.2">
      <c r="A165" s="23" t="s">
        <v>564</v>
      </c>
      <c r="B165" s="24">
        <v>1</v>
      </c>
      <c r="C165" s="24"/>
      <c r="D165" s="24"/>
      <c r="E165" s="24"/>
      <c r="F165" s="24"/>
      <c r="G165" s="24"/>
      <c r="H165" s="24"/>
    </row>
    <row r="166" spans="1:8" x14ac:dyDescent="0.2">
      <c r="A166" s="18" t="s">
        <v>447</v>
      </c>
      <c r="B166" s="24">
        <v>1</v>
      </c>
      <c r="C166" s="24">
        <v>1</v>
      </c>
      <c r="D166" s="24">
        <v>1</v>
      </c>
      <c r="E166" s="24">
        <v>1227</v>
      </c>
      <c r="F166" s="24">
        <v>1235</v>
      </c>
      <c r="G166" s="24">
        <v>1227</v>
      </c>
      <c r="H166" s="24">
        <v>1235</v>
      </c>
    </row>
    <row r="167" spans="1:8" x14ac:dyDescent="0.2">
      <c r="A167" s="19">
        <v>1227</v>
      </c>
      <c r="B167" s="24">
        <v>1</v>
      </c>
      <c r="C167" s="24">
        <v>1</v>
      </c>
      <c r="D167" s="24">
        <v>1</v>
      </c>
      <c r="E167" s="24">
        <v>1227</v>
      </c>
      <c r="F167" s="24">
        <v>1235</v>
      </c>
      <c r="G167" s="24">
        <v>1227</v>
      </c>
      <c r="H167" s="24">
        <v>1235</v>
      </c>
    </row>
    <row r="168" spans="1:8" x14ac:dyDescent="0.2">
      <c r="A168" s="20">
        <v>1235</v>
      </c>
      <c r="B168" s="24">
        <v>1</v>
      </c>
      <c r="C168" s="24">
        <v>1</v>
      </c>
      <c r="D168" s="24">
        <v>1</v>
      </c>
      <c r="E168" s="24">
        <v>1227</v>
      </c>
      <c r="F168" s="24">
        <v>1235</v>
      </c>
      <c r="G168" s="24">
        <v>1227</v>
      </c>
      <c r="H168" s="24">
        <v>1235</v>
      </c>
    </row>
    <row r="169" spans="1:8" x14ac:dyDescent="0.2">
      <c r="A169" s="21" t="s">
        <v>110</v>
      </c>
      <c r="B169" s="24">
        <v>1</v>
      </c>
      <c r="C169" s="24">
        <v>1</v>
      </c>
      <c r="D169" s="24">
        <v>1</v>
      </c>
      <c r="E169" s="24">
        <v>1227</v>
      </c>
      <c r="F169" s="24">
        <v>1235</v>
      </c>
      <c r="G169" s="24">
        <v>1227</v>
      </c>
      <c r="H169" s="24">
        <v>1235</v>
      </c>
    </row>
    <row r="170" spans="1:8" x14ac:dyDescent="0.2">
      <c r="A170" s="22" t="s">
        <v>620</v>
      </c>
      <c r="B170" s="24">
        <v>1</v>
      </c>
      <c r="C170" s="24">
        <v>1</v>
      </c>
      <c r="D170" s="24">
        <v>1</v>
      </c>
      <c r="E170" s="24">
        <v>1227</v>
      </c>
      <c r="F170" s="24">
        <v>1235</v>
      </c>
      <c r="G170" s="24">
        <v>1227</v>
      </c>
      <c r="H170" s="24">
        <v>1235</v>
      </c>
    </row>
    <row r="171" spans="1:8" x14ac:dyDescent="0.2">
      <c r="A171" s="23" t="s">
        <v>564</v>
      </c>
      <c r="B171" s="24">
        <v>1</v>
      </c>
      <c r="C171" s="24">
        <v>1</v>
      </c>
      <c r="D171" s="24">
        <v>1</v>
      </c>
      <c r="E171" s="24">
        <v>1227</v>
      </c>
      <c r="F171" s="24">
        <v>1235</v>
      </c>
      <c r="G171" s="24">
        <v>1227</v>
      </c>
      <c r="H171" s="24">
        <v>1235</v>
      </c>
    </row>
    <row r="172" spans="1:8" x14ac:dyDescent="0.2">
      <c r="A172" s="18" t="s">
        <v>454</v>
      </c>
      <c r="B172" s="24">
        <v>1</v>
      </c>
      <c r="C172" s="24"/>
      <c r="D172" s="24"/>
      <c r="E172" s="24"/>
      <c r="F172" s="24"/>
      <c r="G172" s="24"/>
      <c r="H172" s="24"/>
    </row>
    <row r="173" spans="1:8" x14ac:dyDescent="0.2">
      <c r="A173" s="19" t="s">
        <v>564</v>
      </c>
      <c r="B173" s="24">
        <v>1</v>
      </c>
      <c r="C173" s="24"/>
      <c r="D173" s="24"/>
      <c r="E173" s="24"/>
      <c r="F173" s="24"/>
      <c r="G173" s="24"/>
      <c r="H173" s="24"/>
    </row>
    <row r="174" spans="1:8" x14ac:dyDescent="0.2">
      <c r="A174" s="20" t="s">
        <v>564</v>
      </c>
      <c r="B174" s="24">
        <v>1</v>
      </c>
      <c r="C174" s="24"/>
      <c r="D174" s="24"/>
      <c r="E174" s="24"/>
      <c r="F174" s="24"/>
      <c r="G174" s="24"/>
      <c r="H174" s="24"/>
    </row>
    <row r="175" spans="1:8" x14ac:dyDescent="0.2">
      <c r="A175" s="21" t="s">
        <v>457</v>
      </c>
      <c r="B175" s="24">
        <v>1</v>
      </c>
      <c r="C175" s="24"/>
      <c r="D175" s="24"/>
      <c r="E175" s="24"/>
      <c r="F175" s="24"/>
      <c r="G175" s="24"/>
      <c r="H175" s="24"/>
    </row>
    <row r="176" spans="1:8" x14ac:dyDescent="0.2">
      <c r="A176" s="22" t="s">
        <v>643</v>
      </c>
      <c r="B176" s="24">
        <v>1</v>
      </c>
      <c r="C176" s="24"/>
      <c r="D176" s="24"/>
      <c r="E176" s="24"/>
      <c r="F176" s="24"/>
      <c r="G176" s="24"/>
      <c r="H176" s="24"/>
    </row>
    <row r="177" spans="1:8" x14ac:dyDescent="0.2">
      <c r="A177" s="23" t="s">
        <v>564</v>
      </c>
      <c r="B177" s="24">
        <v>1</v>
      </c>
      <c r="C177" s="24"/>
      <c r="D177" s="24"/>
      <c r="E177" s="24"/>
      <c r="F177" s="24"/>
      <c r="G177" s="24"/>
      <c r="H177" s="24"/>
    </row>
    <row r="178" spans="1:8" x14ac:dyDescent="0.2">
      <c r="A178" s="18" t="s">
        <v>462</v>
      </c>
      <c r="B178" s="24">
        <v>1</v>
      </c>
      <c r="C178" s="24">
        <v>1</v>
      </c>
      <c r="D178" s="24">
        <v>1</v>
      </c>
      <c r="E178" s="24">
        <v>1238</v>
      </c>
      <c r="F178" s="24">
        <v>1241</v>
      </c>
      <c r="G178" s="24">
        <v>1238</v>
      </c>
      <c r="H178" s="24">
        <v>1241</v>
      </c>
    </row>
    <row r="179" spans="1:8" x14ac:dyDescent="0.2">
      <c r="A179" s="19">
        <v>1238</v>
      </c>
      <c r="B179" s="24">
        <v>1</v>
      </c>
      <c r="C179" s="24">
        <v>1</v>
      </c>
      <c r="D179" s="24">
        <v>1</v>
      </c>
      <c r="E179" s="24">
        <v>1238</v>
      </c>
      <c r="F179" s="24">
        <v>1241</v>
      </c>
      <c r="G179" s="24">
        <v>1238</v>
      </c>
      <c r="H179" s="24">
        <v>1241</v>
      </c>
    </row>
    <row r="180" spans="1:8" x14ac:dyDescent="0.2">
      <c r="A180" s="20">
        <v>1241</v>
      </c>
      <c r="B180" s="24">
        <v>1</v>
      </c>
      <c r="C180" s="24">
        <v>1</v>
      </c>
      <c r="D180" s="24">
        <v>1</v>
      </c>
      <c r="E180" s="24">
        <v>1238</v>
      </c>
      <c r="F180" s="24">
        <v>1241</v>
      </c>
      <c r="G180" s="24">
        <v>1238</v>
      </c>
      <c r="H180" s="24">
        <v>1241</v>
      </c>
    </row>
    <row r="181" spans="1:8" x14ac:dyDescent="0.2">
      <c r="A181" s="21" t="s">
        <v>55</v>
      </c>
      <c r="B181" s="24">
        <v>1</v>
      </c>
      <c r="C181" s="24">
        <v>1</v>
      </c>
      <c r="D181" s="24">
        <v>1</v>
      </c>
      <c r="E181" s="24">
        <v>1238</v>
      </c>
      <c r="F181" s="24">
        <v>1241</v>
      </c>
      <c r="G181" s="24">
        <v>1238</v>
      </c>
      <c r="H181" s="24">
        <v>1241</v>
      </c>
    </row>
    <row r="182" spans="1:8" x14ac:dyDescent="0.2">
      <c r="A182" s="22" t="s">
        <v>650</v>
      </c>
      <c r="B182" s="24">
        <v>1</v>
      </c>
      <c r="C182" s="24">
        <v>1</v>
      </c>
      <c r="D182" s="24">
        <v>1</v>
      </c>
      <c r="E182" s="24">
        <v>1238</v>
      </c>
      <c r="F182" s="24">
        <v>1241</v>
      </c>
      <c r="G182" s="24">
        <v>1238</v>
      </c>
      <c r="H182" s="24">
        <v>1241</v>
      </c>
    </row>
    <row r="183" spans="1:8" x14ac:dyDescent="0.2">
      <c r="A183" s="23" t="s">
        <v>564</v>
      </c>
      <c r="B183" s="24">
        <v>1</v>
      </c>
      <c r="C183" s="24">
        <v>1</v>
      </c>
      <c r="D183" s="24">
        <v>1</v>
      </c>
      <c r="E183" s="24">
        <v>1238</v>
      </c>
      <c r="F183" s="24">
        <v>1241</v>
      </c>
      <c r="G183" s="24">
        <v>1238</v>
      </c>
      <c r="H183" s="24">
        <v>1241</v>
      </c>
    </row>
    <row r="184" spans="1:8" x14ac:dyDescent="0.2">
      <c r="A184" s="18" t="s">
        <v>542</v>
      </c>
      <c r="B184" s="24">
        <v>1</v>
      </c>
      <c r="C184" s="24">
        <v>1</v>
      </c>
      <c r="D184" s="24">
        <v>1</v>
      </c>
      <c r="E184" s="24">
        <v>1231</v>
      </c>
      <c r="F184" s="24">
        <v>1239</v>
      </c>
      <c r="G184" s="24">
        <v>1231</v>
      </c>
      <c r="H184" s="24">
        <v>1239</v>
      </c>
    </row>
    <row r="185" spans="1:8" x14ac:dyDescent="0.2">
      <c r="A185" s="19">
        <v>1231</v>
      </c>
      <c r="B185" s="24">
        <v>1</v>
      </c>
      <c r="C185" s="24">
        <v>1</v>
      </c>
      <c r="D185" s="24">
        <v>1</v>
      </c>
      <c r="E185" s="24">
        <v>1231</v>
      </c>
      <c r="F185" s="24">
        <v>1239</v>
      </c>
      <c r="G185" s="24">
        <v>1231</v>
      </c>
      <c r="H185" s="24">
        <v>1239</v>
      </c>
    </row>
    <row r="186" spans="1:8" x14ac:dyDescent="0.2">
      <c r="A186" s="20">
        <v>1239</v>
      </c>
      <c r="B186" s="24">
        <v>1</v>
      </c>
      <c r="C186" s="24">
        <v>1</v>
      </c>
      <c r="D186" s="24">
        <v>1</v>
      </c>
      <c r="E186" s="24">
        <v>1231</v>
      </c>
      <c r="F186" s="24">
        <v>1239</v>
      </c>
      <c r="G186" s="24">
        <v>1231</v>
      </c>
      <c r="H186" s="24">
        <v>1239</v>
      </c>
    </row>
    <row r="187" spans="1:8" x14ac:dyDescent="0.2">
      <c r="A187" s="21" t="s">
        <v>307</v>
      </c>
      <c r="B187" s="24">
        <v>1</v>
      </c>
      <c r="C187" s="24">
        <v>1</v>
      </c>
      <c r="D187" s="24">
        <v>1</v>
      </c>
      <c r="E187" s="24">
        <v>1231</v>
      </c>
      <c r="F187" s="24">
        <v>1239</v>
      </c>
      <c r="G187" s="24">
        <v>1231</v>
      </c>
      <c r="H187" s="24">
        <v>1239</v>
      </c>
    </row>
    <row r="188" spans="1:8" x14ac:dyDescent="0.2">
      <c r="A188" s="22" t="s">
        <v>653</v>
      </c>
      <c r="B188" s="24">
        <v>1</v>
      </c>
      <c r="C188" s="24">
        <v>1</v>
      </c>
      <c r="D188" s="24">
        <v>1</v>
      </c>
      <c r="E188" s="24">
        <v>1231</v>
      </c>
      <c r="F188" s="24">
        <v>1239</v>
      </c>
      <c r="G188" s="24">
        <v>1231</v>
      </c>
      <c r="H188" s="24">
        <v>1239</v>
      </c>
    </row>
    <row r="189" spans="1:8" x14ac:dyDescent="0.2">
      <c r="A189" s="23" t="s">
        <v>564</v>
      </c>
      <c r="B189" s="24">
        <v>1</v>
      </c>
      <c r="C189" s="24">
        <v>1</v>
      </c>
      <c r="D189" s="24">
        <v>1</v>
      </c>
      <c r="E189" s="24">
        <v>1231</v>
      </c>
      <c r="F189" s="24">
        <v>1239</v>
      </c>
      <c r="G189" s="24">
        <v>1231</v>
      </c>
      <c r="H189" s="24">
        <v>1239</v>
      </c>
    </row>
    <row r="190" spans="1:8" x14ac:dyDescent="0.2">
      <c r="A190" s="18" t="s">
        <v>549</v>
      </c>
      <c r="B190" s="24">
        <v>1</v>
      </c>
      <c r="C190" s="24">
        <v>1</v>
      </c>
      <c r="D190" s="24">
        <v>1</v>
      </c>
      <c r="E190" s="24">
        <v>1231</v>
      </c>
      <c r="F190" s="24">
        <v>1240</v>
      </c>
      <c r="G190" s="24">
        <v>1231</v>
      </c>
      <c r="H190" s="24">
        <v>1240</v>
      </c>
    </row>
    <row r="191" spans="1:8" x14ac:dyDescent="0.2">
      <c r="A191" s="19">
        <v>1231</v>
      </c>
      <c r="B191" s="24">
        <v>1</v>
      </c>
      <c r="C191" s="24">
        <v>1</v>
      </c>
      <c r="D191" s="24">
        <v>1</v>
      </c>
      <c r="E191" s="24">
        <v>1231</v>
      </c>
      <c r="F191" s="24">
        <v>1240</v>
      </c>
      <c r="G191" s="24">
        <v>1231</v>
      </c>
      <c r="H191" s="24">
        <v>1240</v>
      </c>
    </row>
    <row r="192" spans="1:8" x14ac:dyDescent="0.2">
      <c r="A192" s="20">
        <v>1240</v>
      </c>
      <c r="B192" s="24">
        <v>1</v>
      </c>
      <c r="C192" s="24">
        <v>1</v>
      </c>
      <c r="D192" s="24">
        <v>1</v>
      </c>
      <c r="E192" s="24">
        <v>1231</v>
      </c>
      <c r="F192" s="24">
        <v>1240</v>
      </c>
      <c r="G192" s="24">
        <v>1231</v>
      </c>
      <c r="H192" s="24">
        <v>1240</v>
      </c>
    </row>
    <row r="193" spans="1:8" x14ac:dyDescent="0.2">
      <c r="A193" s="21" t="s">
        <v>307</v>
      </c>
      <c r="B193" s="24">
        <v>1</v>
      </c>
      <c r="C193" s="24">
        <v>1</v>
      </c>
      <c r="D193" s="24">
        <v>1</v>
      </c>
      <c r="E193" s="24">
        <v>1231</v>
      </c>
      <c r="F193" s="24">
        <v>1240</v>
      </c>
      <c r="G193" s="24">
        <v>1231</v>
      </c>
      <c r="H193" s="24">
        <v>1240</v>
      </c>
    </row>
    <row r="194" spans="1:8" x14ac:dyDescent="0.2">
      <c r="A194" s="22" t="s">
        <v>654</v>
      </c>
      <c r="B194" s="24">
        <v>1</v>
      </c>
      <c r="C194" s="24">
        <v>1</v>
      </c>
      <c r="D194" s="24">
        <v>1</v>
      </c>
      <c r="E194" s="24">
        <v>1231</v>
      </c>
      <c r="F194" s="24">
        <v>1240</v>
      </c>
      <c r="G194" s="24">
        <v>1231</v>
      </c>
      <c r="H194" s="24">
        <v>1240</v>
      </c>
    </row>
    <row r="195" spans="1:8" x14ac:dyDescent="0.2">
      <c r="A195" s="23" t="s">
        <v>564</v>
      </c>
      <c r="B195" s="24">
        <v>1</v>
      </c>
      <c r="C195" s="24">
        <v>1</v>
      </c>
      <c r="D195" s="24">
        <v>1</v>
      </c>
      <c r="E195" s="24">
        <v>1231</v>
      </c>
      <c r="F195" s="24">
        <v>1240</v>
      </c>
      <c r="G195" s="24">
        <v>1231</v>
      </c>
      <c r="H195" s="24">
        <v>1240</v>
      </c>
    </row>
    <row r="196" spans="1:8" x14ac:dyDescent="0.2">
      <c r="A196" s="18" t="s">
        <v>565</v>
      </c>
      <c r="B196" s="24">
        <v>32</v>
      </c>
      <c r="C196" s="24">
        <v>23</v>
      </c>
      <c r="D196" s="24">
        <v>23</v>
      </c>
      <c r="E196" s="24">
        <v>1224.9130434782608</v>
      </c>
      <c r="F196" s="24">
        <v>1237.4782608695652</v>
      </c>
      <c r="G196" s="24">
        <v>1195</v>
      </c>
      <c r="H196" s="24">
        <v>1244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workbookViewId="0">
      <selection activeCell="I125" sqref="I125"/>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655</v>
      </c>
      <c r="K1" s="2" t="s">
        <v>611</v>
      </c>
    </row>
    <row r="2" spans="1:11" ht="224" x14ac:dyDescent="0.2">
      <c r="A2" s="1" t="s">
        <v>0</v>
      </c>
      <c r="B2" s="2" t="s">
        <v>1</v>
      </c>
      <c r="C2" s="2" t="s">
        <v>2</v>
      </c>
      <c r="D2" s="2" t="s">
        <v>3</v>
      </c>
      <c r="E2" s="2" t="s">
        <v>4</v>
      </c>
      <c r="F2" s="1">
        <v>1238</v>
      </c>
      <c r="G2" s="1">
        <v>1240</v>
      </c>
      <c r="H2" s="2" t="s">
        <v>5</v>
      </c>
      <c r="I2" s="2" t="s">
        <v>6</v>
      </c>
      <c r="J2" s="13" t="s">
        <v>656</v>
      </c>
      <c r="K2" s="2" t="s">
        <v>612</v>
      </c>
    </row>
    <row r="3" spans="1:11" ht="160" x14ac:dyDescent="0.2">
      <c r="A3" s="1" t="s">
        <v>7</v>
      </c>
      <c r="B3" s="2" t="s">
        <v>8</v>
      </c>
      <c r="D3" s="2" t="s">
        <v>9</v>
      </c>
      <c r="E3" s="2" t="s">
        <v>10</v>
      </c>
      <c r="F3" s="1">
        <v>1233</v>
      </c>
      <c r="G3" s="1">
        <v>1241</v>
      </c>
      <c r="H3" s="2" t="s">
        <v>11</v>
      </c>
      <c r="I3" s="2" t="s">
        <v>6</v>
      </c>
      <c r="J3" s="13" t="s">
        <v>657</v>
      </c>
      <c r="K3" s="2" t="s">
        <v>613</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658</v>
      </c>
      <c r="K5" s="2" t="s">
        <v>614</v>
      </c>
    </row>
    <row r="6" spans="1:11" ht="144" x14ac:dyDescent="0.2">
      <c r="A6" s="1" t="s">
        <v>19</v>
      </c>
      <c r="B6" s="2" t="s">
        <v>20</v>
      </c>
      <c r="C6" s="2" t="s">
        <v>21</v>
      </c>
      <c r="D6" s="2" t="s">
        <v>22</v>
      </c>
      <c r="E6" s="2" t="s">
        <v>23</v>
      </c>
      <c r="F6" s="1">
        <v>1232</v>
      </c>
      <c r="G6" s="1">
        <v>1239</v>
      </c>
      <c r="H6" s="2" t="s">
        <v>24</v>
      </c>
      <c r="I6" s="2" t="s">
        <v>18</v>
      </c>
      <c r="J6" s="13" t="s">
        <v>659</v>
      </c>
      <c r="K6" s="2" t="s">
        <v>615</v>
      </c>
    </row>
    <row r="7" spans="1:11" ht="192" x14ac:dyDescent="0.2">
      <c r="A7" s="1" t="s">
        <v>25</v>
      </c>
      <c r="B7" s="2" t="s">
        <v>26</v>
      </c>
      <c r="C7" s="2" t="s">
        <v>27</v>
      </c>
      <c r="D7" s="2" t="s">
        <v>28</v>
      </c>
      <c r="E7" s="2" t="s">
        <v>29</v>
      </c>
      <c r="F7" s="1">
        <v>1215</v>
      </c>
      <c r="G7" s="1">
        <v>1233</v>
      </c>
      <c r="H7" s="2" t="s">
        <v>30</v>
      </c>
      <c r="I7" s="2" t="s">
        <v>6</v>
      </c>
      <c r="J7" s="13" t="s">
        <v>660</v>
      </c>
      <c r="K7" s="2" t="s">
        <v>616</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661</v>
      </c>
      <c r="K9" s="2" t="s">
        <v>617</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662</v>
      </c>
      <c r="K13" s="2" t="s">
        <v>618</v>
      </c>
    </row>
    <row r="14" spans="1:11" ht="32" x14ac:dyDescent="0.2">
      <c r="A14" s="1" t="s">
        <v>44</v>
      </c>
      <c r="B14" s="2" t="s">
        <v>49</v>
      </c>
      <c r="J14" s="13"/>
      <c r="K14" s="2"/>
    </row>
    <row r="15" spans="1:11" ht="160" x14ac:dyDescent="0.2">
      <c r="A15" s="1" t="s">
        <v>51</v>
      </c>
      <c r="B15" s="2" t="s">
        <v>52</v>
      </c>
      <c r="C15" s="2" t="s">
        <v>53</v>
      </c>
      <c r="H15" s="2" t="s">
        <v>54</v>
      </c>
      <c r="I15" s="2" t="s">
        <v>55</v>
      </c>
      <c r="J15" s="13" t="s">
        <v>663</v>
      </c>
      <c r="K15" s="2" t="s">
        <v>619</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664</v>
      </c>
      <c r="K20" s="2" t="s">
        <v>619</v>
      </c>
    </row>
    <row r="21" spans="1:11" ht="48" x14ac:dyDescent="0.2">
      <c r="A21" s="1" t="s">
        <v>61</v>
      </c>
      <c r="B21" s="2" t="s">
        <v>68</v>
      </c>
      <c r="J21" s="13"/>
      <c r="K21" s="2"/>
    </row>
    <row r="22" spans="1:11" ht="176" x14ac:dyDescent="0.2">
      <c r="A22" s="1" t="s">
        <v>69</v>
      </c>
      <c r="B22" s="2" t="s">
        <v>70</v>
      </c>
      <c r="C22" s="2" t="s">
        <v>71</v>
      </c>
      <c r="H22" s="2" t="s">
        <v>72</v>
      </c>
      <c r="I22" s="2" t="s">
        <v>50</v>
      </c>
      <c r="J22" s="13" t="s">
        <v>665</v>
      </c>
      <c r="K22" s="2" t="s">
        <v>620</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666</v>
      </c>
      <c r="K24" s="2" t="s">
        <v>620</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667</v>
      </c>
      <c r="K26" s="2" t="s">
        <v>621</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668</v>
      </c>
      <c r="K28" s="2" t="s">
        <v>619</v>
      </c>
    </row>
    <row r="29" spans="1:11" ht="48" x14ac:dyDescent="0.2">
      <c r="A29" s="1" t="s">
        <v>85</v>
      </c>
      <c r="B29" s="2" t="s">
        <v>90</v>
      </c>
      <c r="J29" s="13"/>
      <c r="K29" s="2"/>
    </row>
    <row r="30" spans="1:11" ht="144" x14ac:dyDescent="0.2">
      <c r="A30" s="1" t="s">
        <v>91</v>
      </c>
      <c r="B30" s="2" t="s">
        <v>92</v>
      </c>
      <c r="H30" s="2" t="s">
        <v>93</v>
      </c>
      <c r="I30" s="2" t="s">
        <v>94</v>
      </c>
      <c r="J30" s="13" t="s">
        <v>669</v>
      </c>
      <c r="K30" s="2" t="s">
        <v>622</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670</v>
      </c>
      <c r="K32" s="2" t="s">
        <v>623</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671</v>
      </c>
      <c r="K34" s="2" t="s">
        <v>623</v>
      </c>
    </row>
    <row r="35" spans="1:11" ht="48" x14ac:dyDescent="0.2">
      <c r="A35" s="1" t="s">
        <v>101</v>
      </c>
      <c r="B35" s="2" t="s">
        <v>105</v>
      </c>
      <c r="J35" s="13"/>
      <c r="K35" s="2"/>
    </row>
    <row r="36" spans="1:11" ht="224" x14ac:dyDescent="0.2">
      <c r="A36" s="1" t="s">
        <v>106</v>
      </c>
      <c r="B36" s="2" t="s">
        <v>107</v>
      </c>
      <c r="C36" s="2" t="s">
        <v>108</v>
      </c>
      <c r="H36" s="2" t="s">
        <v>109</v>
      </c>
      <c r="I36" s="2" t="s">
        <v>110</v>
      </c>
      <c r="J36" s="13" t="s">
        <v>672</v>
      </c>
      <c r="K36" s="2" t="s">
        <v>621</v>
      </c>
    </row>
    <row r="37" spans="1:11" ht="48" x14ac:dyDescent="0.2">
      <c r="A37" s="1" t="s">
        <v>106</v>
      </c>
      <c r="B37" s="2" t="s">
        <v>109</v>
      </c>
      <c r="J37" s="13"/>
      <c r="K37" s="2"/>
    </row>
    <row r="38" spans="1:11" ht="192" x14ac:dyDescent="0.2">
      <c r="A38" s="1" t="s">
        <v>111</v>
      </c>
      <c r="B38" s="2" t="s">
        <v>112</v>
      </c>
      <c r="C38" s="2" t="s">
        <v>113</v>
      </c>
      <c r="H38" s="2" t="s">
        <v>114</v>
      </c>
      <c r="I38" s="2" t="s">
        <v>18</v>
      </c>
      <c r="J38" s="13" t="s">
        <v>673</v>
      </c>
      <c r="K38" s="2" t="s">
        <v>621</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674</v>
      </c>
      <c r="K40" s="2" t="s">
        <v>623</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675</v>
      </c>
      <c r="K42" s="2" t="s">
        <v>624</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676</v>
      </c>
      <c r="K46" s="2" t="s">
        <v>617</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677</v>
      </c>
      <c r="K49" s="2" t="s">
        <v>615</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678</v>
      </c>
      <c r="K65" s="2" t="s">
        <v>625</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679</v>
      </c>
      <c r="K68" s="2" t="s">
        <v>626</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680</v>
      </c>
      <c r="K70" s="2" t="s">
        <v>627</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681</v>
      </c>
      <c r="K73" s="2" t="s">
        <v>628</v>
      </c>
    </row>
    <row r="74" spans="1:11" ht="32" x14ac:dyDescent="0.2">
      <c r="A74" s="1" t="s">
        <v>201</v>
      </c>
      <c r="B74" s="2" t="s">
        <v>206</v>
      </c>
      <c r="J74" s="13"/>
      <c r="K74" s="2"/>
    </row>
    <row r="75" spans="1:11" ht="208" x14ac:dyDescent="0.2">
      <c r="A75" s="1" t="s">
        <v>207</v>
      </c>
      <c r="B75" s="2" t="s">
        <v>208</v>
      </c>
      <c r="C75" s="2" t="s">
        <v>209</v>
      </c>
      <c r="H75" s="2" t="s">
        <v>210</v>
      </c>
      <c r="I75" s="2" t="s">
        <v>6</v>
      </c>
      <c r="J75" s="13" t="s">
        <v>682</v>
      </c>
      <c r="K75" s="2" t="s">
        <v>629</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683</v>
      </c>
      <c r="K79" s="2" t="s">
        <v>630</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684</v>
      </c>
      <c r="K82" s="2" t="s">
        <v>631</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685</v>
      </c>
      <c r="K85" s="2" t="s">
        <v>632</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686</v>
      </c>
      <c r="K87" s="2" t="s">
        <v>633</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687</v>
      </c>
      <c r="K92" s="2" t="s">
        <v>634</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688</v>
      </c>
      <c r="K94" s="2" t="s">
        <v>630</v>
      </c>
    </row>
    <row r="95" spans="1:11" ht="48" x14ac:dyDescent="0.2">
      <c r="A95" s="1" t="s">
        <v>258</v>
      </c>
      <c r="B95" s="2" t="s">
        <v>263</v>
      </c>
      <c r="J95" s="13"/>
      <c r="K95" s="2"/>
    </row>
    <row r="96" spans="1:11" ht="192" x14ac:dyDescent="0.2">
      <c r="A96" s="1" t="s">
        <v>264</v>
      </c>
      <c r="B96" s="2" t="s">
        <v>265</v>
      </c>
      <c r="C96" s="2" t="s">
        <v>266</v>
      </c>
      <c r="H96" s="2" t="s">
        <v>267</v>
      </c>
      <c r="I96" s="2" t="s">
        <v>268</v>
      </c>
      <c r="J96" s="13" t="s">
        <v>689</v>
      </c>
      <c r="K96" s="2" t="s">
        <v>635</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690</v>
      </c>
      <c r="K98" s="2" t="s">
        <v>636</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691</v>
      </c>
      <c r="K100" s="2" t="s">
        <v>633</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692</v>
      </c>
      <c r="K102" s="2" t="s">
        <v>637</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693</v>
      </c>
      <c r="K104" s="2" t="s">
        <v>638</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694</v>
      </c>
      <c r="K106" s="2" t="s">
        <v>627</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695</v>
      </c>
      <c r="K108" s="2" t="s">
        <v>639</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696</v>
      </c>
      <c r="K113" s="2" t="s">
        <v>640</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697</v>
      </c>
      <c r="K116" s="2" t="s">
        <v>641</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698</v>
      </c>
      <c r="K118" s="2" t="s">
        <v>642</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699</v>
      </c>
      <c r="K120" s="2" t="s">
        <v>643</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700</v>
      </c>
      <c r="K125" s="2" t="s">
        <v>643</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701</v>
      </c>
      <c r="K131" s="2" t="s">
        <v>637</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702</v>
      </c>
      <c r="K135" s="2" t="s">
        <v>644</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703</v>
      </c>
      <c r="K139" s="2" t="s">
        <v>644</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703</v>
      </c>
      <c r="K141" s="2" t="s">
        <v>644</v>
      </c>
    </row>
    <row r="142" spans="1:11" ht="48" x14ac:dyDescent="0.2">
      <c r="A142" s="1" t="s">
        <v>376</v>
      </c>
      <c r="B142" s="2" t="s">
        <v>379</v>
      </c>
      <c r="J142" s="13"/>
      <c r="K142" s="2"/>
    </row>
    <row r="143" spans="1:11" ht="144" x14ac:dyDescent="0.2">
      <c r="A143" s="1" t="s">
        <v>381</v>
      </c>
      <c r="B143" s="2" t="s">
        <v>382</v>
      </c>
      <c r="H143" s="2" t="s">
        <v>383</v>
      </c>
      <c r="I143" s="2" t="s">
        <v>384</v>
      </c>
      <c r="J143" s="13" t="s">
        <v>704</v>
      </c>
      <c r="K143" s="2" t="s">
        <v>644</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705</v>
      </c>
      <c r="K145" s="2" t="s">
        <v>644</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703</v>
      </c>
      <c r="K147" s="2" t="s">
        <v>644</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706</v>
      </c>
      <c r="K150" s="2" t="s">
        <v>645</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707</v>
      </c>
      <c r="K152" s="2" t="s">
        <v>646</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708</v>
      </c>
      <c r="K154" s="2" t="s">
        <v>619</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709</v>
      </c>
      <c r="K160" s="2" t="s">
        <v>647</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710</v>
      </c>
      <c r="K163" s="2" t="s">
        <v>644</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711</v>
      </c>
      <c r="K165" s="2" t="s">
        <v>648</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712</v>
      </c>
      <c r="K167" s="2" t="s">
        <v>649</v>
      </c>
    </row>
    <row r="168" spans="1:11" ht="32" x14ac:dyDescent="0.2">
      <c r="A168" s="1" t="s">
        <v>437</v>
      </c>
      <c r="B168" s="2" t="s">
        <v>440</v>
      </c>
      <c r="J168" s="13"/>
      <c r="K168" s="2"/>
    </row>
    <row r="169" spans="1:11" ht="224" x14ac:dyDescent="0.2">
      <c r="A169" s="1" t="s">
        <v>441</v>
      </c>
      <c r="B169" s="2" t="s">
        <v>442</v>
      </c>
      <c r="H169" s="2" t="s">
        <v>443</v>
      </c>
      <c r="I169" s="2" t="s">
        <v>110</v>
      </c>
      <c r="J169" s="13" t="s">
        <v>713</v>
      </c>
      <c r="K169" s="2" t="s">
        <v>643</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714</v>
      </c>
      <c r="K173" s="2" t="s">
        <v>620</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715</v>
      </c>
      <c r="K176" s="2" t="s">
        <v>643</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716</v>
      </c>
      <c r="K180" s="2" t="s">
        <v>650</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717</v>
      </c>
      <c r="K183" s="2" t="s">
        <v>619</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718</v>
      </c>
      <c r="K187" s="2" t="s">
        <v>644</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719</v>
      </c>
      <c r="K189" s="2" t="s">
        <v>644</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720</v>
      </c>
      <c r="K191" s="2" t="s">
        <v>651</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721</v>
      </c>
      <c r="K194" s="2" t="s">
        <v>652</v>
      </c>
    </row>
    <row r="195" spans="1:11" ht="32" x14ac:dyDescent="0.2">
      <c r="A195" s="1" t="s">
        <v>494</v>
      </c>
      <c r="B195" s="2" t="s">
        <v>497</v>
      </c>
      <c r="J195" s="13"/>
      <c r="K195" s="2"/>
    </row>
    <row r="196" spans="1:11" ht="112" x14ac:dyDescent="0.2">
      <c r="A196" s="1" t="s">
        <v>498</v>
      </c>
      <c r="B196" s="2" t="s">
        <v>499</v>
      </c>
      <c r="H196" s="2" t="s">
        <v>500</v>
      </c>
      <c r="I196" s="2" t="s">
        <v>350</v>
      </c>
      <c r="J196" s="13" t="s">
        <v>722</v>
      </c>
      <c r="K196" s="2" t="s">
        <v>619</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723</v>
      </c>
      <c r="K205" s="2" t="s">
        <v>644</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703</v>
      </c>
      <c r="K207" s="2" t="s">
        <v>644</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724</v>
      </c>
      <c r="K218" s="2" t="s">
        <v>653</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725</v>
      </c>
      <c r="K221" s="2" t="s">
        <v>654</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Sheet3</vt:lpstr>
      <vt:lpstr>Sheet7</vt:lpstr>
      <vt:lpstr>Sheet9</vt:lpstr>
      <vt:lpstr>Sheet8</vt:lpstr>
      <vt:lpstr>Sheet10</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2019-02-18T02:50:38Z</dcterms:modified>
</cp:coreProperties>
</file>