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7"/>
  </bookViews>
  <sheets>
    <sheet name="Sheet2" sheetId="2" r:id="rId1"/>
    <sheet name="Sheet4" sheetId="4" r:id="rId2"/>
    <sheet name="Sheet5" sheetId="5" r:id="rId3"/>
    <sheet name="Sheet3" sheetId="6" r:id="rId4"/>
    <sheet name="Sheet7" sheetId="8" r:id="rId5"/>
    <sheet name="Sheet9" sheetId="10" r:id="rId6"/>
    <sheet name="Sheet8" sheetId="11" r:id="rId7"/>
    <sheet name="Sheet1" sheetId="1" r:id="rId8"/>
    <sheet name="Sheet6" sheetId="7" r:id="rId9"/>
  </sheets>
  <calcPr calcId="150000" concurrentCalc="0"/>
  <pivotCaches>
    <pivotCache cacheId="27" r:id="rId10"/>
    <pivotCache cacheId="28" r:id="rId11"/>
    <pivotCache cacheId="29" r:id="rId12"/>
    <pivotCache cacheId="39" r:id="rId1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10" l="1"/>
  <c r="E10" i="10"/>
  <c r="E6" i="10"/>
  <c r="E7" i="10"/>
  <c r="E17" i="10"/>
  <c r="E12" i="10"/>
  <c r="E8" i="10"/>
  <c r="E16" i="10"/>
  <c r="E15" i="10"/>
  <c r="E14" i="10"/>
  <c r="E11" i="10"/>
  <c r="E13" i="10"/>
  <c r="E9" i="10"/>
  <c r="E5" i="8"/>
  <c r="E17" i="8"/>
  <c r="E10" i="8"/>
  <c r="E14" i="8"/>
  <c r="E13" i="8"/>
  <c r="E11" i="8"/>
  <c r="E9" i="8"/>
  <c r="E12" i="8"/>
  <c r="E6" i="8"/>
  <c r="E7" i="8"/>
  <c r="E8" i="8"/>
  <c r="E15" i="8"/>
  <c r="E16"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<sst xmlns="http://schemas.openxmlformats.org/spreadsheetml/2006/main" count="1374" uniqueCount="755">
  <si>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</si>
  <si>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</si>
  <si>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</si>
  <si>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</si>
  <si>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</si>
  <si>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</si>
  <si>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</si>
  <si>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</si>
  <si>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</si>
  <si>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</si>
  <si>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</si>
  <si>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</si>
  <si>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</si>
  <si>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</si>
  <si>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</si>
  <si>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</si>
  <si>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</si>
  <si>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</si>
  <si>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</si>
  <si>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</si>
  <si>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</si>
  <si>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</si>
  <si>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</si>
  <si>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</si>
  <si>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</si>
  <si>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</si>
  <si>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</si>
  <si>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</si>
  <si>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</si>
  <si>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</si>
  <si>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</si>
  <si>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</si>
  <si>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</si>
  <si>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</si>
  <si>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</si>
  <si>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</si>
  <si>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</si>
  <si>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</si>
  <si>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</si>
  <si>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</si>
  <si>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</si>
  <si>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</si>
  <si>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</si>
  <si>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</si>
  <si>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</si>
  <si>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</si>
  <si>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</si>
  <si>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</si>
  <si>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</si>
  <si>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</si>
  <si>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</si>
  <si>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</si>
  <si>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</si>
  <si>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</si>
  <si>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</si>
  <si>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</si>
  <si>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</si>
  <si>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</si>
  <si>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</si>
  <si>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</si>
  <si>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</si>
  <si>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</si>
  <si>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</si>
  <si>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</si>
  <si>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</si>
  <si>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</si>
  <si>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</si>
  <si>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</si>
  <si>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</si>
  <si>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</si>
  <si>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</si>
  <si>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</si>
  <si>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</si>
  <si>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</si>
  <si>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</si>
  <si>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</si>
  <si>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</si>
  <si>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</si>
  <si>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</si>
  <si>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</si>
  <si>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</si>
  <si>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</si>
  <si>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</si>
  <si>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</si>
  <si>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</si>
  <si>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</si>
  <si>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</si>
  <si>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</si>
  <si>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</si>
  <si>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</si>
  <si>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</si>
  <si>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</si>
  <si>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</si>
  <si>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</si>
  <si>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</si>
  <si>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</si>
  <si>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</si>
  <si>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</si>
  <si>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</si>
  <si>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</si>
  <si>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</si>
  <si>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</si>
  <si>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</si>
  <si>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</si>
  <si>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</si>
  <si>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</si>
  <si>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</si>
  <si>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</si>
  <si>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</si>
  <si>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</si>
  <si>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</si>
  <si>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</si>
  <si>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</si>
  <si>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</si>
  <si>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</si>
  <si>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</si>
  <si>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</si>
  <si>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</si>
  <si>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</si>
  <si>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</si>
  <si>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</si>
  <si>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</si>
  <si>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</si>
  <si>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</si>
  <si>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</si>
  <si>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</si>
  <si>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</si>
  <si>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</si>
  <si>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</si>
  <si>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</si>
  <si>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</si>
  <si>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</si>
  <si>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</si>
  <si>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</si>
  <si>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</si>
  <si>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</si>
  <si>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</si>
  <si>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</si>
  <si>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</si>
  <si>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</si>
  <si>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</si>
  <si>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</si>
  <si>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</si>
  <si>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</si>
  <si>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</si>
  <si>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</si>
  <si>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</si>
  <si>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</si>
  <si>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</si>
  <si>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</si>
  <si>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</si>
  <si>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</si>
  <si>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</si>
  <si>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</si>
  <si>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</si>
  <si>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</si>
  <si>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</si>
  <si>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</si>
  <si>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</si>
  <si>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</si>
  <si>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</si>
  <si>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</si>
  <si>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</si>
  <si>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</si>
  <si>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</si>
  <si>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</si>
  <si>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</si>
  <si>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</si>
  <si>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</si>
  <si>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</si>
  <si>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</si>
  <si>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</si>
  <si>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</si>
  <si>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</si>
  <si>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</si>
  <si>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</si>
  <si>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</si>
  <si>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</si>
  <si>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</si>
  <si>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</si>
  <si>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</si>
  <si>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</si>
  <si>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</si>
  <si>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</si>
  <si>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</si>
  <si>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</si>
  <si>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</si>
  <si>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</si>
  <si>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</si>
  <si>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</si>
  <si>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</si>
  <si>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</si>
  <si>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</si>
  <si>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</si>
  <si>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</si>
  <si>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</si>
  <si>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</si>
  <si>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</si>
  <si>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</si>
  <si>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</si>
  <si>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</si>
  <si>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</si>
  <si>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</si>
  <si>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</si>
  <si>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</si>
  <si>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</si>
  <si>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</si>
  <si>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</si>
  <si>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</si>
  <si>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</si>
  <si>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</si>
  <si>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</si>
  <si>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</si>
  <si>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</si>
  <si>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</si>
  <si>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</si>
  <si>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</si>
  <si>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</si>
  <si>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</si>
  <si>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</si>
  <si>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</si>
  <si>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</si>
  <si>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</si>
  <si>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</si>
  <si>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</si>
  <si>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</si>
  <si>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</si>
  <si>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</si>
  <si>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</si>
  <si>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</si>
  <si>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</si>
  <si>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</si>
  <si>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</si>
  <si>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</si>
  <si>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</si>
  <si>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</si>
  <si>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</si>
  <si>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</si>
  <si>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</si>
  <si>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</si>
  <si>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</si>
  <si>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</si>
  <si>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</si>
  <si>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</si>
  <si>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</si>
  <si>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</si>
  <si>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</si>
  <si>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</si>
  <si>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</si>
  <si>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</si>
  <si>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</si>
  <si>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</si>
  <si>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</si>
  <si>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</si>
  <si>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</si>
  <si>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</si>
  <si>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</si>
  <si>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</si>
  <si>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</si>
  <si>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</si>
  <si>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</si>
  <si>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</si>
  <si>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</si>
  <si>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</si>
  <si>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</si>
  <si>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</si>
  <si>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</si>
  <si>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</si>
  <si>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</si>
  <si>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</si>
  <si>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</si>
  <si>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</si>
  <si>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</si>
  <si>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</si>
  <si>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</si>
  <si>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</si>
  <si>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</si>
  <si>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</si>
  <si>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</si>
  <si>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</si>
  <si>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</si>
  <si>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</si>
  <si>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</si>
  <si>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</si>
  <si>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</si>
  <si>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</si>
  <si>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</si>
  <si>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</si>
  <si>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</si>
  <si>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</si>
  <si>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</si>
  <si>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</si>
  <si>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</si>
  <si>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</si>
  <si>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</si>
  <si>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</si>
  <si>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</si>
  <si>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</si>
  <si>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</si>
  <si>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</si>
  <si>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</si>
  <si>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</si>
  <si>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</si>
  <si>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</si>
  <si>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</si>
  <si>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</si>
  <si>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</si>
  <si>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</si>
  <si>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</si>
  <si>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</si>
  <si>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</si>
  <si>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</si>
  <si>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</si>
  <si>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</si>
  <si>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</si>
  <si>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</si>
  <si>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</si>
  <si>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</si>
  <si>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</si>
  <si>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</si>
  <si>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</si>
  <si>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</si>
  <si>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</si>
  <si>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</si>
  <si>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</si>
  <si>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</si>
  <si>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</si>
  <si>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</si>
  <si>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</si>
  <si>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</si>
  <si>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</si>
  <si>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</si>
  <si>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</si>
  <si>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</si>
  <si>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</si>
  <si>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</si>
  <si>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</si>
  <si>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</si>
  <si>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</si>
  <si>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</si>
  <si>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</si>
  <si>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</si>
  <si>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</si>
  <si>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</si>
  <si>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</si>
  <si>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</si>
  <si>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</si>
  <si>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</si>
  <si>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</si>
  <si>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</si>
  <si>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</si>
  <si>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</si>
  <si>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</si>
  <si>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</si>
  <si>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</si>
  <si>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</si>
  <si>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</si>
  <si>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</si>
  <si>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</si>
  <si>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</si>
  <si>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</si>
  <si>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</si>
  <si>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</si>
  <si>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</si>
  <si>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</si>
  <si>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</si>
  <si>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</si>
  <si>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</si>
  <si>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</si>
  <si>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</si>
  <si>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</si>
  <si>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</si>
  <si>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</si>
  <si>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</si>
  <si>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</si>
  <si>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</si>
  <si>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</si>
  <si>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</si>
  <si>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</si>
  <si>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</si>
  <si>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</si>
  <si>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</si>
  <si>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</si>
  <si>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</si>
  <si>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</si>
  <si>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</si>
  <si>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</si>
  <si>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</si>
  <si>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</si>
  <si>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</si>
  <si>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</si>
  <si>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</si>
  <si>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</si>
  <si>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</si>
  <si>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</si>
  <si>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</si>
  <si>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</si>
  <si>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</si>
  <si>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</si>
  <si>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</si>
  <si>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</si>
  <si>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</si>
  <si>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</si>
  <si>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</si>
  <si>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</si>
  <si>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</si>
  <si>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</si>
  <si>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</si>
  <si>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</si>
  <si>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</si>
  <si>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</si>
  <si>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</si>
  <si>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</si>
  <si>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</si>
  <si>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</si>
  <si>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</si>
  <si>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</si>
  <si>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</si>
  <si>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</si>
  <si>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</si>
  <si>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</si>
  <si>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</si>
  <si>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</si>
  <si>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</si>
  <si>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</si>
  <si>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</si>
  <si>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</si>
  <si>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</si>
  <si>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</si>
  <si>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</si>
  <si>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</si>
  <si>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</si>
  <si>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</si>
  <si>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</si>
  <si>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</si>
  <si>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</si>
  <si>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</si>
  <si>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</si>
  <si>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</si>
  <si>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</si>
  <si>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</si>
  <si>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</si>
  <si>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</si>
  <si>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</si>
  <si>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</si>
  <si>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</si>
  <si>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</si>
  <si>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</si>
  <si>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</si>
  <si>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</si>
  <si>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</si>
  <si>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</si>
  <si>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</si>
  <si>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</si>
  <si>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</si>
  <si>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</si>
  <si>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</si>
  <si>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</si>
  <si>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</si>
  <si>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</si>
  <si>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</si>
  <si>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</si>
  <si>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</si>
  <si>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</si>
  <si>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</si>
  <si>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</si>
  <si>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</si>
  <si>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</si>
  <si>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</si>
  <si>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</si>
  <si>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</si>
  <si>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</si>
  <si>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</si>
  <si>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</si>
  <si>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</si>
  <si>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</si>
  <si>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</si>
  <si>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</si>
  <si>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</si>
  <si>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</si>
  <si>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</si>
  <si>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</si>
  <si>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</si>
  <si>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</si>
  <si>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</si>
  <si>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</si>
  <si>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</si>
  <si>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</si>
  <si>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</si>
  <si>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</si>
  <si>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</si>
  <si>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</si>
  <si>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</si>
  <si>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</si>
  <si>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</si>
  <si>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</si>
  <si>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</si>
  <si>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</si>
  <si>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</si>
  <si>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</si>
  <si>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</si>
  <si>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</si>
  <si>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</si>
  <si>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</si>
  <si>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</si>
  <si>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</si>
  <si>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</si>
  <si>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</si>
  <si>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</si>
  <si>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</si>
  <si>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</si>
  <si>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</si>
  <si>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</si>
  <si>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</si>
  <si>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</si>
  <si>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</si>
  <si>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</si>
  <si>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</si>
  <si>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</si>
  <si>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</si>
  <si>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</si>
  <si>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</si>
  <si>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</si>
  <si>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</si>
  <si>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</si>
  <si>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</si>
  <si>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</si>
  <si>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</si>
  <si>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</si>
  <si>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</si>
  <si>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</si>
  <si>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</si>
  <si>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</si>
  <si>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</si>
  <si>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</si>
  <si>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</si>
  <si>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</si>
  <si>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</si>
  <si>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</si>
  <si>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</si>
  <si>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</si>
  <si>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</si>
  <si>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</si>
  <si>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</si>
  <si>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</si>
  <si>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</si>
  <si>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</si>
  <si>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</si>
  <si>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</si>
  <si>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</si>
  <si>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</si>
  <si>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</si>
  <si>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</si>
  <si>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</si>
  <si>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</si>
  <si>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</si>
  <si>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</si>
  <si>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</si>
  <si>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</si>
  <si>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</si>
  <si>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</si>
  <si>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</si>
  <si>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</si>
  <si>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</si>
  <si>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</si>
  <si>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</si>
  <si>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</si>
  <si>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</si>
  <si>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</si>
  <si>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</si>
  <si>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</si>
  <si>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</si>
  <si>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</si>
  <si>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</si>
  <si>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</si>
  <si>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</si>
  <si>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</si>
  <si>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</si>
  <si>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</si>
  <si>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</si>
  <si>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</si>
  <si>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</si>
  <si>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</si>
  <si>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</si>
  <si>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</si>
  <si>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</si>
  <si>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</si>
  <si>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</si>
  <si>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</si>
  <si>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</si>
  <si>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</si>
  <si>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</si>
  <si>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</si>
  <si>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</si>
  <si>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</si>
  <si>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</si>
  <si>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</si>
  <si>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</si>
  <si>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</si>
  <si>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</si>
  <si>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</si>
  <si>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</si>
  <si>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</si>
  <si>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</si>
  <si>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</si>
  <si>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</si>
  <si>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</si>
  <si>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</si>
  <si>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</si>
  <si>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</si>
  <si>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</si>
  <si>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Column1</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</si>
  <si>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</si>
  <si>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</si>
  <si>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</si>
  <si>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</si>
  <si>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</si>
  <si>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</si>
  <si>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</si>
  <si>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</si>
  <si>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</si>
  <si>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</si>
  <si>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</si>
  <si>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</si>
  <si>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</si>
  <si>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</si>
  <si>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</si>
  <si>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</si>
  <si>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</si>
  <si>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</si>
  <si>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</si>
  <si>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</si>
  <si>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</si>
  <si>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</si>
  <si>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</si>
  <si>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</si>
  <si>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</si>
  <si>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</si>
  <si>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</si>
  <si>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</si>
  <si>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</si>
  <si>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</si>
  <si>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</si>
  <si>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</si>
  <si>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</si>
  <si>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</si>
  <si>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</si>
  <si>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</si>
  <si>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</si>
  <si>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</si>
  <si>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</si>
  <si>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</si>
  <si>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</si>
  <si>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</si>
  <si>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</si>
  <si>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</si>
  <si>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</si>
  <si>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</si>
  <si>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</si>
  <si>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</si>
  <si>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</si>
  <si>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</si>
  <si>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</si>
  <si>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</si>
  <si>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</si>
  <si>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</si>
  <si>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</si>
  <si>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</si>
  <si>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</si>
  <si>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</si>
  <si>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</si>
  <si>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</si>
  <si>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</si>
  <si>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</si>
  <si>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</si>
  <si>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</si>
  <si>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</si>
  <si>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</si>
  <si>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</si>
  <si>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</si>
  <si>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</si>
  <si>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</si>
  <si>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</si>
  <si>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</si>
  <si>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</si>
  <si>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</si>
  <si>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</si>
  <si>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</si>
  <si>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</si>
  <si>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</si>
  <si>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</si>
  <si>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</si>
  <si>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</si>
  <si>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</si>
  <si>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</si>
  <si>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</si>
  <si>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</si>
  <si>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</si>
  <si>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</si>
  <si>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</si>
  <si>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</si>
  <si>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</si>
  <si>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</si>
  <si>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</si>
  <si>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</si>
  <si>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</si>
  <si>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</si>
  <si>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</si>
  <si>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</si>
  <si>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</si>
  <si>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</si>
  <si>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</si>
  <si>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</si>
  <si>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</si>
  <si>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</si>
  <si>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</si>
  <si>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</si>
  <si>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</si>
  <si>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</si>
  <si>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</si>
  <si>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</si>
  <si>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</si>
  <si>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</si>
  <si>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</si>
  <si>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</si>
  <si>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</si>
  <si>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</si>
  <si>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</si>
  <si>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</si>
  <si>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neg_err_sacrementis </t>
  </si>
  <si>
    <t>neg_err_visibilia</t>
  </si>
  <si>
    <t xml:space="preserve">neg_err_baptismo </t>
  </si>
  <si>
    <t>pos_err_cleric_say</t>
  </si>
  <si>
    <t>neg_err_hostia</t>
  </si>
  <si>
    <t>pos_err_hostia</t>
  </si>
  <si>
    <t>neg_err_sacrementis</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</si>
  <si>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</si>
  <si>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</si>
  <si>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</si>
  <si>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</si>
  <si>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</si>
  <si>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</si>
  <si>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</si>
  <si>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</si>
  <si>
    <t>Calculated Field</t>
  </si>
  <si>
    <t>Solve Order</t>
  </si>
  <si>
    <t>Field</t>
  </si>
  <si>
    <t>Formula</t>
  </si>
  <si>
    <t>Calculated Item</t>
  </si>
  <si>
    <t>Item</t>
  </si>
  <si>
    <t>Note:</t>
  </si>
  <si>
    <t>When a cell is updated by more than one formula,</t>
  </si>
  <si>
    <t>the value is set by the formula with the last solve order.</t>
  </si>
  <si>
    <t>To change formula solve orders,</t>
  </si>
  <si>
    <t>use the Solve Order command on the PivotTable command bar.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</si>
</sst>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indent="3"/>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8">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2" Type="http://schemas.openxmlformats.org/officeDocument/2006/relationships/pivotCacheDefinition" Target="pivotCache/pivotCacheDefinition3.xml"/><Relationship Id="rId13" Type="http://schemas.openxmlformats.org/officeDocument/2006/relationships/pivotCacheDefinition" Target="pivotCache/pivotCacheDefinition4.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499993424"/>
        <c:axId val="-500034432"/>
      </c:barChart>
      <c:catAx>
        <c:axId val="-49999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34432"/>
        <c:crosses val="autoZero"/>
        <c:auto val="1"/>
        <c:lblAlgn val="ctr"/>
        <c:lblOffset val="100"/>
        <c:noMultiLvlLbl val="0"/>
      </c:catAx>
      <c:valAx>
        <c:axId val="-5000344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993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Sheet7!$E$5:$E$17</c:f>
              <c:numCache>
                <c:formatCode>General</c:formatCode>
                <c:ptCount val="13"/>
                <c:pt idx="0">
                  <c:v>32.0</c:v>
                </c:pt>
                <c:pt idx="1">
                  <c:v>32.0</c:v>
                </c:pt>
                <c:pt idx="2">
                  <c:v>28.0</c:v>
                </c:pt>
                <c:pt idx="3">
                  <c:v>28.0</c:v>
                </c:pt>
                <c:pt idx="4">
                  <c:v>26.0</c:v>
                </c:pt>
                <c:pt idx="5">
                  <c:v>22.0</c:v>
                </c:pt>
                <c:pt idx="6">
                  <c:v>22.0</c:v>
                </c:pt>
                <c:pt idx="7">
                  <c:v>22.0</c:v>
                </c:pt>
                <c:pt idx="8">
                  <c:v>21.0</c:v>
                </c:pt>
                <c:pt idx="9">
                  <c:v>14.0</c:v>
                </c:pt>
                <c:pt idx="10">
                  <c:v>11.0</c:v>
                </c:pt>
                <c:pt idx="11">
                  <c:v>11.0</c:v>
                </c:pt>
                <c:pt idx="12">
                  <c:v>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46"/>
                <c:pt idx="0">
                  <c:v>#neg_err_visibilia #neg_err_sacrementis</c:v>
                </c:pt>
                <c:pt idx="1">
                  <c:v>#pos_err_visibilia #pos_err_hostia #pos_err_matrimonio #pos_err_resurrectione</c:v>
                </c:pt>
                <c:pt idx="2">
                  <c:v>#neg_err_visibilia #neg_err_hostia #neg_err_baptismo #neg_err_matrimonio #neg_err_resurrectione</c:v>
                </c:pt>
                <c:pt idx="3">
                  <c:v>#pos_err_visibilia #pos_err_hostia #pos_err_baptismo #pos_err_matrimonio #pos_err_resurrectione</c:v>
                </c:pt>
                <c:pt idx="4">
                  <c:v>#pos_err_visibilia #pos_err_hostia #pos_err_matrimonio #pos_err_baptismo #pos_err_resurrectione</c:v>
                </c:pt>
                <c:pt idx="5">
                  <c:v>#neg_err_visibilia #neg_err_hostia #neg_err_matrimonio #neg_err_baptismo #pos_err_cleric_say</c:v>
                </c:pt>
                <c:pt idx="6">
                  <c:v>#pos_err_visibilia #pos_err_baptismo #pos_err_hostia #pos_err_matrimonio</c:v>
                </c:pt>
                <c:pt idx="7">
                  <c:v>#pos_err_visibilia #neg_err_sacrementis</c:v>
                </c:pt>
                <c:pt idx="8">
                  <c:v>#neg_err_visibilia #neg_err_hostia #neg_err_matrimonio</c:v>
                </c:pt>
                <c:pt idx="9">
                  <c:v>#neg_err_visibilia #neg_err_hostia #neg_err_matrimonio #neg_err_baptismo</c:v>
                </c:pt>
                <c:pt idx="10">
                  <c:v>#pos_err_visibilia #pos_err_baptismo #pos_err_hostia #pos_err_matrimonio #pos_err_resurrectione</c:v>
                </c:pt>
                <c:pt idx="11">
                  <c:v>#neg_err_visibilia #neg_err_hostia #neg_err_matrimonio #neg_err_resurrectione</c:v>
                </c:pt>
                <c:pt idx="12">
                  <c:v>#pos_err_visibilia #neg_err_matrimonio #neg_err_baptismo #neg_err_resurrectione #neg_err_hostia</c:v>
                </c:pt>
                <c:pt idx="13">
                  <c:v>#neg_err_visibilia #neg_err_baptismo #neg_err_matrimonio #neg_err_resurrectione #neg_err_hostia #pos_err_cleric_say</c:v>
                </c:pt>
                <c:pt idx="14">
                  <c:v>#neg_err_visibilia #neg_err_hostia #neg_err_matrimonio #pos_err_resurrectione</c:v>
                </c:pt>
                <c:pt idx="15">
                  <c:v>#neg_err_sacrementis #neg_err_visibilia</c:v>
                </c:pt>
                <c:pt idx="16">
                  <c:v>#neg_err_visibilia #neg_err_matrimonio #neg_err_baptismo #neg_err_hostia</c:v>
                </c:pt>
                <c:pt idx="17">
                  <c:v>#neg_err_visibilia #neg_err_baptismo #neg_err_matrimonio #neg_err_hostia #pos_err_cleric_say</c:v>
                </c:pt>
                <c:pt idx="18">
                  <c:v>#neg_err_visibilia #neg_err_matrimonio #neg_err_hostia #neg_err_matrimonio #neg_err_resurrectione</c:v>
                </c:pt>
                <c:pt idx="19">
                  <c:v>#neg_err_visibilia #neg_err_baptismo #neg_err_matrimonio #neg_err_hostia #neg_err_resurrectione</c:v>
                </c:pt>
                <c:pt idx="20">
                  <c:v>#pos_err_visibilia #pos_err_baptismo #pos_err_hostia #pos_err_matrimonio #pos_err_hostia</c:v>
                </c:pt>
                <c:pt idx="21">
                  <c:v>#pos_err_visibilia #neg_err_resurrectione #neg_err_hostia #neg_err_matrimonio #neg_err_baptismo</c:v>
                </c:pt>
                <c:pt idx="22">
                  <c:v>#pos_err_visibilia #pos_err_baptismo #pos_err_matrimonio #neg_err_hostia #neg_err_resurrectione</c:v>
                </c:pt>
                <c:pt idx="23">
                  <c:v>#neg_err_visibilia #neg_err_hostia</c:v>
                </c:pt>
                <c:pt idx="24">
                  <c:v>#pos_err_visibilia #pos_err_baptismo #pos_err_matrimonio #pos_err_hostia #pos_err_resurrectione</c:v>
                </c:pt>
                <c:pt idx="25">
                  <c:v>#pos_err_visibilia #pos_err_hostia</c:v>
                </c:pt>
                <c:pt idx="26">
                  <c:v>#neg_err_visibilia #neg_err_matrimonio #neg_err_resurrectione #pos_err_hostia</c:v>
                </c:pt>
                <c:pt idx="27">
                  <c:v>#pos_err_visibilia #pos_err_baptismo #pos_err_matrimonio #pos_err_hostia</c:v>
                </c:pt>
                <c:pt idx="28">
                  <c:v>#neg_err_visibilia #neg_err_baptismo #neg_err_hostia #neg_err_matrimonio #pos_err_cleric_say</c:v>
                </c:pt>
                <c:pt idx="29">
                  <c:v>#pos_err_visibilia #pos_err_baptismo #pos_err_matrimonio #pos_err_resurrectione #pos_err_hostia</c:v>
                </c:pt>
                <c:pt idx="30">
                  <c:v>#pos_err_visibilia #pos_err_hostia #pos_err_matrimonio #neg_err_baptismo #neg_err_resurrectione</c:v>
                </c:pt>
                <c:pt idx="31">
                  <c:v>#pos_err_visibilia #pos_err_hostia #neg_err_baptismo #neg_err_resurrectione</c:v>
                </c:pt>
                <c:pt idx="32">
                  <c:v>#neg_err_visibilia #neg_err_baptismo #neg_err_matrimonio #neg_err_hostia</c:v>
                </c:pt>
                <c:pt idx="33">
                  <c:v>#pos_err_visibilia #pos_err_hostia #pos_err_matrimonio</c:v>
                </c:pt>
                <c:pt idx="34">
                  <c:v>#pos_err_visibilia #pos_err_hostia #pos_err_resurrectione #pos_err_matrimonio</c:v>
                </c:pt>
                <c:pt idx="35">
                  <c:v>#pos_err_visibilia #pos_err_matrimonio #pos_err_baptismo #pos_err_hostia</c:v>
                </c:pt>
                <c:pt idx="36">
                  <c:v>#neg_err_visibilia #neg_err_sacrementis #neg_err_baptismo</c:v>
                </c:pt>
                <c:pt idx="37">
                  <c:v>#pos_err_visibilia #pos_err_hostia #pos_err_matrimonio #pos_err_resurrectione #pos_err_baptismo</c:v>
                </c:pt>
                <c:pt idx="38">
                  <c:v>#neg_err_visibilia #pos_err_matrimonio #pos_err_resurrectione #neg_err_hostia #neg_err_baptismo</c:v>
                </c:pt>
                <c:pt idx="39">
                  <c:v>#pos_err_visibilia #pos_err_matrimonio #neg_err_hostia #neg_err_baptismo #neg_err_resurrectione</c:v>
                </c:pt>
                <c:pt idx="40">
                  <c:v>#pos_err_hostia #neg_err_sacrementis #neg_err_visibilia</c:v>
                </c:pt>
                <c:pt idx="41">
                  <c:v>#pos_err_visibilia #pos_err_resurrectione #neg_err_hostia #neg_err_baptismo #neg_err_matrimonio</c:v>
                </c:pt>
                <c:pt idx="42">
                  <c:v>#pos_err_hostia #pos_err_resurrectione #pos_err_matrimonio #neg_err_visibilia</c:v>
                </c:pt>
                <c:pt idx="43">
                  <c:v>#pos_err_matrimonio #pos_err_resurrectione #neg_err_visibilia #neg_err_baptismo #neg_err_hostia</c:v>
                </c:pt>
                <c:pt idx="44">
                  <c:v>(blank)</c:v>
                </c:pt>
                <c:pt idx="45">
                  <c:v>Grand Total</c:v>
                </c:pt>
              </c:strCache>
            </c:strRef>
          </c:cat>
          <c:val>
            <c:numRef>
              <c:f>Sheet7!$B$5:$B$50</c:f>
              <c:numCache>
                <c:formatCode>General</c:formatCode>
                <c:ptCount val="46"/>
                <c:pt idx="0">
                  <c:v>6.0</c:v>
                </c:pt>
                <c:pt idx="1">
                  <c:v>4.0</c:v>
                </c:pt>
                <c:pt idx="2">
                  <c:v>3.0</c:v>
                </c:pt>
                <c:pt idx="3">
                  <c:v>3.0</c:v>
                </c:pt>
                <c:pt idx="4">
                  <c:v>3.0</c:v>
                </c:pt>
                <c:pt idx="5">
                  <c:v>2.0</c:v>
                </c:pt>
                <c:pt idx="6">
                  <c:v>2.0</c:v>
                </c:pt>
                <c:pt idx="7">
                  <c:v>2.0</c:v>
                </c:pt>
                <c:pt idx="8">
                  <c:v>2.0</c:v>
                </c:pt>
                <c:pt idx="9">
                  <c:v>2.0</c:v>
                </c:pt>
                <c:pt idx="10">
                  <c:v>2.0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5">
                  <c:v>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(w/Veraces)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Column1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Sheet9!$D$5:$D$17</c:f>
              <c:strCache>
                <c:ptCount val="13"/>
                <c:pt idx="0">
                  <c:v>pos_err_visibilia </c:v>
                </c:pt>
                <c:pt idx="1">
                  <c:v>pos_err_matrimonio </c:v>
                </c:pt>
                <c:pt idx="2">
                  <c:v>pos_err_hostia</c:v>
                </c:pt>
                <c:pt idx="3">
                  <c:v>neg_err_visibilia </c:v>
                </c:pt>
                <c:pt idx="4">
                  <c:v>neg_err_baptismo </c:v>
                </c:pt>
                <c:pt idx="5">
                  <c:v>pos_err_resurrectione </c:v>
                </c:pt>
                <c:pt idx="6">
                  <c:v>neg_err_hostia</c:v>
                </c:pt>
                <c:pt idx="7">
                  <c:v>pos_err_baptismo </c:v>
                </c:pt>
                <c:pt idx="8">
                  <c:v>neg_err_errors</c:v>
                </c:pt>
                <c:pt idx="9">
                  <c:v>neg_err_matrimonio </c:v>
                </c:pt>
                <c:pt idx="10">
                  <c:v>neg_err_resurrectione </c:v>
                </c:pt>
                <c:pt idx="11">
                  <c:v>neg_err_sacrementis</c:v>
                </c:pt>
                <c:pt idx="12">
                  <c:v>pos_err_cleric_say</c:v>
                </c:pt>
              </c:strCache>
            </c:strRef>
          </c:cat>
          <c:val>
            <c:numRef>
              <c:f>Sheet9!$E$5:$E$17</c:f>
              <c:numCache>
                <c:formatCode>General</c:formatCode>
                <c:ptCount val="13"/>
                <c:pt idx="0">
                  <c:v>16.0</c:v>
                </c:pt>
                <c:pt idx="1">
                  <c:v>16.0</c:v>
                </c:pt>
                <c:pt idx="2">
                  <c:v>15.0</c:v>
                </c:pt>
                <c:pt idx="3">
                  <c:v>10.0</c:v>
                </c:pt>
                <c:pt idx="4">
                  <c:v>10.0</c:v>
                </c:pt>
                <c:pt idx="5">
                  <c:v>10.0</c:v>
                </c:pt>
                <c:pt idx="6">
                  <c:v>9.0</c:v>
                </c:pt>
                <c:pt idx="7">
                  <c:v>9.0</c:v>
                </c:pt>
                <c:pt idx="8">
                  <c:v>8.0</c:v>
                </c:pt>
                <c:pt idx="9">
                  <c:v>7.0</c:v>
                </c:pt>
                <c:pt idx="10">
                  <c:v>3.0</c:v>
                </c:pt>
                <c:pt idx="11">
                  <c:v>3.0</c:v>
                </c:pt>
                <c:pt idx="1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24"/>
                <c:pt idx="0">
                  <c:v>#neg_err_errors</c:v>
                </c:pt>
                <c:pt idx="1">
                  <c:v>#pos_err_visibilia #pos_err_baptismo #pos_err_hostia #pos_err_matrimonio</c:v>
                </c:pt>
                <c:pt idx="2">
                  <c:v>#pos_err_visibilia #pos_err_baptismo #pos_err_hostia #pos_err_matrimonio #pos_err_resurrectione</c:v>
                </c:pt>
                <c:pt idx="3">
                  <c:v>#neg_err_visibilia #neg_err_hostia #neg_err_matrimonio #neg_err_baptismo</c:v>
                </c:pt>
                <c:pt idx="4">
                  <c:v>#pos_err_visibilia #pos_err_hostia #pos_err_matrimonio #pos_err_resurrectione</c:v>
                </c:pt>
                <c:pt idx="5">
                  <c:v>#neg_err_visibilia #neg_err_hostia #neg_err_matrimonio</c:v>
                </c:pt>
                <c:pt idx="6">
                  <c:v>#pos_err_visibilia #pos_err_baptismo #pos_err_matrimonio #pos_err_hostia #pos_err_resurrectione</c:v>
                </c:pt>
                <c:pt idx="7">
                  <c:v>#neg_err_visibilia #neg_err_baptismo #neg_err_hostia #neg_err_matrimonio #pos_err_cleric_say</c:v>
                </c:pt>
                <c:pt idx="8">
                  <c:v>#neg_err_visibilia #neg_err_sacrementis #neg_err_baptismo</c:v>
                </c:pt>
                <c:pt idx="9">
                  <c:v>#pos_err_visibilia #pos_err_hostia #pos_err_baptismo #pos_err_matrimonio #pos_err_resurrectione</c:v>
                </c:pt>
                <c:pt idx="10">
                  <c:v>#neg_err_visibilia #pos_err_matrimonio #pos_err_resurrectione #neg_err_hostia #neg_err_baptismo</c:v>
                </c:pt>
                <c:pt idx="11">
                  <c:v>#pos_err_visibilia #pos_err_baptismo #pos_err_hostia #pos_err_matrimonio #pos_err_hostia</c:v>
                </c:pt>
                <c:pt idx="12">
                  <c:v>#pos_err_hostia #neg_err_sacrementis #neg_err_visibilia</c:v>
                </c:pt>
                <c:pt idx="13">
                  <c:v>#pos_err_visibilia #pos_err_baptismo #pos_err_matrimonio #pos_err_hostia</c:v>
                </c:pt>
                <c:pt idx="14">
                  <c:v>#pos_err_visibilia #pos_err_hostia #pos_err_matrimonio #neg_err_baptismo #neg_err_resurrectione</c:v>
                </c:pt>
                <c:pt idx="15">
                  <c:v>#pos_err_visibilia #pos_err_baptismo #pos_err_matrimonio #pos_err_resurrectione #pos_err_hostia</c:v>
                </c:pt>
                <c:pt idx="16">
                  <c:v>#pos_err_visibilia #pos_err_hostia #pos_err_resurrectione #pos_err_matrimonio</c:v>
                </c:pt>
                <c:pt idx="17">
                  <c:v>#neg_err_visibilia #neg_err_matrimonio #neg_err_baptismo #neg_err_hostia</c:v>
                </c:pt>
                <c:pt idx="18">
                  <c:v>#neg_err_visibilia #neg_err_baptismo #neg_err_matrimonio #neg_err_hostia</c:v>
                </c:pt>
                <c:pt idx="19">
                  <c:v>#pos_err_hostia #pos_err_resurrectione #pos_err_matrimonio #neg_err_visibilia</c:v>
                </c:pt>
                <c:pt idx="20">
                  <c:v>#pos_err_visibilia #pos_err_matrimonio #neg_err_hostia #neg_err_baptismo #neg_err_resurrectione</c:v>
                </c:pt>
                <c:pt idx="21">
                  <c:v>#pos_err_visibilia #neg_err_matrimonio #neg_err_baptismo #neg_err_resurrectione #neg_err_hostia</c:v>
                </c:pt>
                <c:pt idx="22">
                  <c:v>#pos_err_visibilia #neg_err_sacrementis</c:v>
                </c:pt>
                <c:pt idx="23">
                  <c:v>(blank)</c:v>
                </c:pt>
              </c:strCache>
            </c:strRef>
          </c:cat>
          <c:val>
            <c:numRef>
              <c:f>Sheet9!$B$4:$B$27</c:f>
              <c:numCache>
                <c:formatCode>General</c:formatCode>
                <c:ptCount val="24"/>
                <c:pt idx="0">
                  <c:v>8.0</c:v>
                </c:pt>
                <c:pt idx="1">
                  <c:v>2.0</c:v>
                </c:pt>
                <c:pt idx="2">
                  <c:v>2.0</c:v>
                </c:pt>
                <c:pt idx="3">
                  <c:v>2.0</c:v>
                </c:pt>
                <c:pt idx="4">
                  <c:v>2.0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19</xdr:row>
      <xdr:rowOff>12700</xdr:rowOff>
    </xdr:from>
    <xdr:to>
      <xdr:col>5</xdr:col>
      <xdr:colOff>76200</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18</xdr:row>
      <xdr:rowOff>190500</xdr:rowOff>
    </xdr:from>
    <xdr:to>
      <xdr:col>4</xdr:col>
      <xdr:colOff>5422900</xdr:colOff>
      <xdr:row>46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499.755961458337" createdVersion="4" refreshedVersion="4" minRefreshableVersion="3" recordCount="221">
  <cacheSource type="worksheet">
    <worksheetSource name="Table1"/>
  </cacheSource>
  <cacheFields count="11">
    <cacheField name="XML ID" numFmtId="0">
      <sharedItems/>
    </cacheField>
    <cacheField name="Latin Deposition" numFmtId="0">
      <sharedItems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Cache/pivotCacheRecords4.xml><?xml version="1.0" encoding="utf-8"?>
<pivotCacheRecords xmlns="http://schemas.openxmlformats.org/spreadsheetml/2006/main" xmlns:r="http://schemas.openxmlformats.org/officeDocument/2006/relationships" count="221">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x v="0"/>
    <x v="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x v="1"/>
    <x v="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x v="2"/>
    <x v="2"/>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x v="3"/>
    <x v="3"/>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x v="4"/>
    <x v="4"/>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x v="5"/>
    <x v="5"/>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x v="2"/>
    <x v="2"/>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x v="6"/>
    <x v="6"/>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x v="2"/>
    <x v="2"/>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x v="7"/>
    <x v="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x v="2"/>
    <x v="2"/>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x v="8"/>
    <x v="8"/>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x v="2"/>
    <x v="2"/>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x v="2"/>
    <x v="2"/>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x v="2"/>
    <x v="2"/>
    <m/>
    <x v="1"/>
    <m/>
    <x v="2"/>
  </r>
  <r>
    <s v="MS609-0078.xml"/>
    <s v="credidit hereticos esse bonos homines et habere bonam fidem et esse veraceset amicos Dei."/>
    <m/>
    <m/>
    <m/>
    <x v="2"/>
    <x v="2"/>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x v="2"/>
    <x v="2"/>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x v="2"/>
    <x v="2"/>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x v="9"/>
    <x v="3"/>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x v="2"/>
    <x v="2"/>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x v="2"/>
    <x v="2"/>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x v="2"/>
    <x v="2"/>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x v="8"/>
    <x v="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x v="2"/>
    <x v="2"/>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x v="2"/>
    <x v="2"/>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x v="10"/>
    <x v="4"/>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x v="2"/>
    <x v="2"/>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x v="2"/>
    <x v="2"/>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x v="2"/>
    <x v="2"/>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x v="11"/>
    <x v="6"/>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x v="2"/>
    <x v="2"/>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x v="12"/>
    <x v="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x v="2"/>
    <x v="2"/>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x v="2"/>
    <x v="2"/>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x v="2"/>
    <x v="2"/>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x v="2"/>
    <x v="2"/>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x v="2"/>
    <x v="2"/>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x v="12"/>
    <x v="4"/>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x v="2"/>
    <x v="2"/>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x v="13"/>
    <x v="5"/>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x v="2"/>
    <x v="2"/>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x v="2"/>
    <x v="2"/>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x v="2"/>
    <x v="2"/>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x v="1"/>
    <x v="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x v="2"/>
    <x v="2"/>
    <m/>
    <x v="1"/>
    <m/>
    <x v="2"/>
  </r>
  <r>
    <s v="MS609-0135.xml"/>
    <s v="se credidisse hereticos esse bonos homines et habere bonam fidem et esse veraces et amicos Dei et posse salvari per ipsos"/>
    <m/>
    <m/>
    <m/>
    <x v="2"/>
    <x v="2"/>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x v="8"/>
    <x v="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x v="2"/>
    <x v="2"/>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x v="3"/>
    <x v="3"/>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x v="2"/>
    <x v="2"/>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x v="9"/>
    <x v="10"/>
    <m/>
    <x v="1"/>
    <m/>
    <x v="2"/>
  </r>
  <r>
    <s v="MS609-0138.xml"/>
    <s v="credidit eos esse bonos homines et haberebonam fidem et esse amicos Dei."/>
    <m/>
    <m/>
    <m/>
    <x v="2"/>
    <x v="2"/>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x v="14"/>
    <x v="5"/>
    <s v="Predictos hereticos credidit esse bonos et habere bonam fidem"/>
    <x v="5"/>
    <m/>
    <x v="2"/>
  </r>
  <r>
    <s v="MS609-0160.xml"/>
    <s v="Predictos hereticos credidit esse bonos et habere bonam fidem"/>
    <m/>
    <m/>
    <m/>
    <x v="2"/>
    <x v="2"/>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x v="12"/>
    <x v="7"/>
    <s v="Predictos hereticos credidit esse bonos homines et habere bonam fidem."/>
    <x v="10"/>
    <m/>
    <x v="2"/>
  </r>
  <r>
    <s v="MS609-0162.xml"/>
    <s v="Predictos hereticos credidit esse bonos homines et habere bonam fidem."/>
    <m/>
    <m/>
    <m/>
    <x v="2"/>
    <x v="2"/>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x v="2"/>
    <x v="2"/>
    <s v="Item. Dixit postea quod predictos hereticos esse bonos homines et habere bonamfidem et cetera"/>
    <x v="10"/>
    <m/>
    <x v="2"/>
  </r>
  <r>
    <s v="MS609-0165.xml"/>
    <s v="Item. Dixit postea quod predictos hereticos esse bonos homines et habere bonamfidem et cetera"/>
    <m/>
    <m/>
    <m/>
    <x v="2"/>
    <x v="2"/>
    <m/>
    <x v="1"/>
    <m/>
    <x v="2"/>
  </r>
  <r>
    <s v="MS609-0172.xml"/>
    <s v="credidit hereticos esse bonos homineslicet sciret quod ecclesia persequeretur eos."/>
    <m/>
    <m/>
    <m/>
    <x v="2"/>
    <x v="2"/>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x v="2"/>
    <x v="2"/>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x v="2"/>
    <x v="2"/>
    <m/>
    <x v="1"/>
    <m/>
    <x v="2"/>
  </r>
  <r>
    <s v="MS609-0176.xml"/>
    <s v="credidittunc hereticos esse bonos homines licet sciret quod ecclesia persequeretur eos"/>
    <m/>
    <m/>
    <m/>
    <x v="2"/>
    <x v="2"/>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x v="5"/>
    <x v="4"/>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x v="2"/>
    <x v="2"/>
    <m/>
    <x v="1"/>
    <m/>
    <x v="2"/>
  </r>
  <r>
    <s v="MS609-0182.xml"/>
    <s v="credidit hereticos esse bones homines licet sciret quod Ecclesia persequeretur eos"/>
    <m/>
    <m/>
    <m/>
    <x v="2"/>
    <x v="2"/>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x v="2"/>
    <x v="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x v="2"/>
    <x v="2"/>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x v="14"/>
    <x v="11"/>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x v="2"/>
    <x v="2"/>
    <m/>
    <x v="1"/>
    <m/>
    <x v="2"/>
  </r>
  <r>
    <s v="MS609-0186.xml"/>
    <s v="Credidit hereticos esse bones homines et credidit salvari cum ipsis licet sciret quod ecclesiapersequeretur eos"/>
    <m/>
    <m/>
    <m/>
    <x v="2"/>
    <x v="2"/>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x v="15"/>
    <x v="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x v="2"/>
    <x v="2"/>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x v="2"/>
    <x v="2"/>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x v="2"/>
    <x v="2"/>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x v="0"/>
    <x v="8"/>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x v="2"/>
    <x v="2"/>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x v="15"/>
    <x v="4"/>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x v="2"/>
    <x v="2"/>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x v="2"/>
    <x v="2"/>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x v="2"/>
    <x v="2"/>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x v="2"/>
    <x v="2"/>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x v="2"/>
    <x v="2"/>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x v="2"/>
    <x v="2"/>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x v="2"/>
    <x v="2"/>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x v="2"/>
    <x v="2"/>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x v="2"/>
    <x v="2"/>
    <m/>
    <x v="1"/>
    <m/>
    <x v="2"/>
  </r>
  <r>
    <s v="MS609-0203.xml"/>
    <s v="Alibi non vidit hereticos nec credidit nunquam esse bonos homines nec habere bonam fidem nec posse salvari per ipsos"/>
    <m/>
    <m/>
    <m/>
    <x v="2"/>
    <x v="2"/>
    <m/>
    <x v="1"/>
    <m/>
    <x v="2"/>
  </r>
  <r>
    <s v="MS609-0204.xml"/>
    <s v="Predictos hereticos credidit esse bonos homines et habere bonamfidem et amicos die et posse salvari per ipsos licet sciret quod ecclesia persequeretur eos"/>
    <m/>
    <m/>
    <m/>
    <x v="2"/>
    <x v="2"/>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x v="5"/>
    <x v="3"/>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x v="2"/>
    <x v="2"/>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x v="1"/>
    <x v="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x v="2"/>
    <x v="2"/>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x v="2"/>
    <x v="2"/>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x v="2"/>
    <x v="2"/>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x v="7"/>
    <x v="8"/>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x v="2"/>
    <x v="2"/>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x v="9"/>
    <x v="12"/>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x v="2"/>
    <x v="2"/>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x v="2"/>
    <x v="2"/>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x v="2"/>
    <x v="2"/>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x v="2"/>
    <x v="2"/>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x v="2"/>
    <x v="2"/>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x v="2"/>
    <x v="2"/>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x v="2"/>
    <x v="2"/>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x v="2"/>
    <x v="2"/>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x v="2"/>
    <x v="2"/>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x v="16"/>
    <x v="2"/>
    <s v="tunc credidit hereticos esse bonos homines et veraces et amicos Dei et posse salvari per ipsos"/>
    <x v="22"/>
    <m/>
    <x v="2"/>
  </r>
  <r>
    <s v="MS609-0222.xml"/>
    <s v="tunc credidit hereticos esse bonos homines et veraces et amicos Dei et posse salvari per ipsos"/>
    <m/>
    <m/>
    <m/>
    <x v="2"/>
    <x v="2"/>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x v="2"/>
    <x v="2"/>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x v="9"/>
    <x v="12"/>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x v="2"/>
    <x v="2"/>
    <m/>
    <x v="1"/>
    <m/>
    <x v="2"/>
  </r>
  <r>
    <s v="MS609-0230.xml"/>
    <s v="Etabiuravit heresim et iuravit et cetera. Testes: qui in confessione Ermengardis. Et non habuit penitentiam."/>
    <s v="She abjured heresy and wore, etc. Witnesses: as in the confession of Ermengarde. She was not given penance."/>
    <m/>
    <m/>
    <x v="2"/>
    <x v="2"/>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x v="2"/>
    <x v="2"/>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x v="2"/>
    <x v="2"/>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x v="5"/>
    <x v="13"/>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x v="2"/>
    <x v="2"/>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x v="2"/>
    <x v="2"/>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x v="2"/>
    <x v="2"/>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x v="2"/>
    <x v="2"/>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x v="2"/>
    <x v="2"/>
    <s v="credidit hereticos esse bonos homines et habere bonam fidem et credidit erroribus heresibus supradictis"/>
    <x v="5"/>
    <m/>
    <x v="2"/>
  </r>
  <r>
    <s v="MS609-0233.xml"/>
    <s v="credidit hereticos esse bonos homines et habere bonam fidem et credidit erroribus heresibus supradictis"/>
    <m/>
    <m/>
    <m/>
    <x v="2"/>
    <x v="2"/>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x v="17"/>
    <x v="5"/>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x v="2"/>
    <x v="2"/>
    <m/>
    <x v="1"/>
    <m/>
    <x v="2"/>
  </r>
  <r>
    <s v="MS609-0248.xml"/>
    <s v="se credidisse hereticos esse bonos homines et habere bonam fidem et esse veraceset amicos Die et posse salvari per ipsos"/>
    <m/>
    <m/>
    <m/>
    <x v="2"/>
    <x v="2"/>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x v="2"/>
    <x v="2"/>
    <s v="nec credidit hereticosesse bonos homines nec habere bonam fidem"/>
    <x v="25"/>
    <m/>
    <x v="2"/>
  </r>
  <r>
    <s v="MS609-0262.xml"/>
    <s v="nec credidit hereticosesse bonos homines nec habere bonam fidem"/>
    <m/>
    <m/>
    <m/>
    <x v="2"/>
    <x v="2"/>
    <m/>
    <x v="1"/>
    <m/>
    <x v="2"/>
  </r>
  <r>
    <s v="MS609-0266.xml"/>
    <s v="Se credidisse hereticos esse bonos homines et habere bonam fidem et esse veraces et amicos Deiet posse salvari per ipsos"/>
    <m/>
    <m/>
    <m/>
    <x v="2"/>
    <x v="2"/>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x v="15"/>
    <x v="14"/>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x v="2"/>
    <x v="2"/>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x v="2"/>
    <x v="2"/>
    <m/>
    <x v="1"/>
    <m/>
    <x v="2"/>
  </r>
  <r>
    <s v="MS609-0294.xml"/>
    <s v="Alibi nunquam vidit hereticos nisi captos nec credidit nec adoravit nec dedit nec misit nec duxit nec eorumpredicationem audivit. Et abiuravit heresim et iuravit et cetera. Testes: predicti."/>
    <m/>
    <m/>
    <m/>
    <x v="2"/>
    <x v="2"/>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x v="2"/>
    <x v="2"/>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x v="2"/>
    <x v="2"/>
    <m/>
    <x v="1"/>
    <m/>
    <x v="2"/>
  </r>
  <r>
    <s v="MS609-0298.xml"/>
    <s v="Predictos hereticos credidit esse bonos homines et veraces et amicos Dei et habere bonam fidem et posse salvari per ipsos licet sciret quo ecclesia persequeretur eos"/>
    <m/>
    <m/>
    <m/>
    <x v="2"/>
    <x v="2"/>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x v="2"/>
    <x v="2"/>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x v="13"/>
    <x v="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x v="2"/>
    <x v="2"/>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x v="3"/>
    <x v="15"/>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x v="2"/>
    <x v="2"/>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x v="2"/>
    <x v="2"/>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x v="2"/>
    <x v="2"/>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x v="18"/>
    <x v="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x v="2"/>
    <x v="2"/>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x v="0"/>
    <x v="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x v="2"/>
    <x v="2"/>
    <m/>
    <x v="1"/>
    <m/>
    <x v="2"/>
  </r>
  <r>
    <s v="MS609-0425.xml"/>
    <s v="Dixit tamen quod nunquam credidit hereticos esse bonos homines"/>
    <m/>
    <m/>
    <m/>
    <x v="2"/>
    <x v="2"/>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x v="9"/>
    <x v="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x v="2"/>
    <x v="2"/>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x v="10"/>
    <x v="6"/>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x v="2"/>
    <x v="2"/>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x v="19"/>
    <x v="6"/>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x v="2"/>
    <x v="2"/>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x v="2"/>
    <x v="2"/>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x v="2"/>
    <x v="2"/>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x v="2"/>
    <x v="2"/>
    <s v="Predictos hereticos credidit esse bonos homineset habere bonam fidem licet sciret quod ecclesia persequeretur eos."/>
    <x v="5"/>
    <m/>
    <x v="2"/>
  </r>
  <r>
    <s v="MS609-0456.xml"/>
    <s v="Predictos hereticos credidit esse bonos homineset habere bonam fidem licet sciret quod ecclesia persequeretur eos."/>
    <m/>
    <m/>
    <m/>
    <x v="2"/>
    <x v="2"/>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x v="5"/>
    <x v="12"/>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x v="2"/>
    <x v="2"/>
    <m/>
    <x v="1"/>
    <m/>
    <x v="2"/>
  </r>
  <r>
    <s v="MS609-0461.xml"/>
    <s v="nec credidit eos bonos homines"/>
    <m/>
    <m/>
    <m/>
    <x v="2"/>
    <x v="2"/>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x v="7"/>
    <x v="6"/>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x v="2"/>
    <x v="2"/>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x v="2"/>
    <x v="2"/>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x v="3"/>
    <x v="8"/>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x v="2"/>
    <x v="2"/>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x v="2"/>
    <x v="2"/>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x v="2"/>
    <x v="2"/>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x v="2"/>
    <x v="2"/>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x v="2"/>
    <x v="2"/>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x v="11"/>
    <x v="3"/>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x v="2"/>
    <x v="2"/>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x v="2"/>
    <x v="2"/>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x v="2"/>
    <x v="2"/>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x v="2"/>
    <x v="2"/>
    <m/>
    <x v="1"/>
    <m/>
    <x v="2"/>
  </r>
  <r>
    <s v="MS609-0481.xml"/>
    <s v="Predictos hereticos non credidit esse bonos homines nec habere bonam fidem"/>
    <m/>
    <m/>
    <m/>
    <x v="2"/>
    <x v="2"/>
    <m/>
    <x v="1"/>
    <m/>
    <x v="2"/>
  </r>
  <r>
    <s v="MS609-0482.xml"/>
    <s v="Alibi non vidit hereticos nec credidit nec adoravit nec aliquid dedit nec misit nec eorum predicationem audivit nisi nisi ut supradictum est. Et abiuravit heresim et iuravit et cetera. Testes: predicti."/>
    <m/>
    <m/>
    <m/>
    <x v="2"/>
    <x v="2"/>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x v="0"/>
    <x v="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x v="2"/>
    <x v="2"/>
    <m/>
    <x v="1"/>
    <m/>
    <x v="2"/>
  </r>
  <r>
    <s v="MS609-0487.xml"/>
    <s v="Predictas hereticas credidit esse bonas feminas et habere bonam fidem"/>
    <m/>
    <m/>
    <m/>
    <x v="2"/>
    <x v="2"/>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x v="2"/>
    <x v="2"/>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x v="2"/>
    <x v="2"/>
    <m/>
    <x v="1"/>
    <m/>
    <x v="2"/>
  </r>
  <r>
    <s v="MS609-0509.xml"/>
    <s v="Alibi non vidit hereticos nec credidit nec adoravit nec aliquid dedit nec misit nec eorum predicationem audivit."/>
    <m/>
    <m/>
    <m/>
    <x v="2"/>
    <x v="2"/>
    <m/>
    <x v="1"/>
    <m/>
    <x v="2"/>
  </r>
  <r>
    <s v="MS609-0511.xml"/>
    <s v="Predictos hereticos credidit esse bonos homines et amicos Die et esse veraces et habere bonam fidem et esse salus cum ipsis"/>
    <m/>
    <m/>
    <m/>
    <x v="2"/>
    <x v="2"/>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x v="1"/>
    <x v="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x v="2"/>
    <x v="2"/>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x v="19"/>
    <x v="12"/>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x v="2"/>
    <x v="2"/>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x v="12"/>
    <x v="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x v="2"/>
    <x v="2"/>
    <m/>
    <x v="1"/>
    <m/>
    <x v="2"/>
  </r>
  <r>
    <s v="MS609-0585.xml"/>
    <s v="predictos hereticos credidit esse bonos homines et esse amicos Die et veraces et habere bonam fidem et possesalvari cum ipsis licet sciret quod ecclesia persequeretor eos."/>
    <m/>
    <m/>
    <m/>
    <x v="2"/>
    <x v="2"/>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x v="20"/>
    <x v="12"/>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x v="2"/>
    <x v="2"/>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x v="2"/>
    <x v="2"/>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x v="2"/>
    <x v="2"/>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x v="14"/>
    <x v="16"/>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x v="2"/>
    <x v="2"/>
    <m/>
    <x v="1"/>
    <m/>
    <x v="2"/>
  </r>
  <r>
    <s v="MS609-0600.xml"/>
    <s v="credidit hereticos esse bonos homines et veraces et amicos Dei licet sciret quodecclesia persequeretor eos."/>
    <m/>
    <m/>
    <m/>
    <x v="2"/>
    <x v="2"/>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x v="2"/>
    <x v="2"/>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x v="2"/>
    <x v="2"/>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x v="2"/>
    <x v="2"/>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x v="2"/>
    <x v="2"/>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x v="1"/>
    <x v="3"/>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x v="2"/>
    <x v="2"/>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x v="13"/>
    <x v="4"/>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x v="2"/>
    <x v="2"/>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x v="2"/>
    <x v="2"/>
    <s v="Predictos hereticos credidit essebonos homines et veraces et amicos Dei et posse salvari per ipsos"/>
    <x v="22"/>
    <m/>
    <x v="2"/>
  </r>
  <r>
    <s v="MS609-0610.xml"/>
    <s v="Predictos hereticos credidit essebonos homines et veraces et amicos Dei et posse salvari per ipsos"/>
    <m/>
    <m/>
    <m/>
    <x v="2"/>
    <x v="2"/>
    <m/>
    <x v="1"/>
    <m/>
    <x v="2"/>
  </r>
  <r>
    <s v="MS609-0611.xml"/>
    <s v="Predictos hereticos credidit esse bonos homines et amicos Dei et veraces et posse salvari per ipsos licet sciret quod ecclesiapersequeretur eos"/>
    <m/>
    <m/>
    <m/>
    <x v="2"/>
    <x v="2"/>
    <m/>
    <x v="1"/>
    <m/>
    <x v="2"/>
  </r>
  <r>
    <s v="MS609-0612.xml"/>
    <s v="Predictos homines hereticos credidit esse bonos homines et veraces et amicos Dei et habere bonamfidem l et posse salvari per ipsos licet sciret quod ecclesia persequeretor eos"/>
    <m/>
    <m/>
    <m/>
    <x v="2"/>
    <x v="2"/>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x v="2"/>
    <x v="2"/>
    <m/>
    <x v="1"/>
    <m/>
    <x v="2"/>
  </r>
  <r>
    <s v="MS609-3738.xml"/>
    <s v="Alibi non vidit hereticos nec Valdenses neccredidit nec adoravit nec dedit nec misit nec duxit nec eorum predicationem audivit. Et fuit confessus aliis inquisitoribus qua confessione conceditesse veram."/>
    <m/>
    <m/>
    <m/>
    <x v="2"/>
    <x v="2"/>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x v="2"/>
    <x v="2"/>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x v="2"/>
    <x v="2"/>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x v="2"/>
    <x v="2"/>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x v="13"/>
    <x v="4"/>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x v="2"/>
    <x v="2"/>
    <m/>
    <x v="1"/>
    <m/>
    <x v="2"/>
  </r>
  <r>
    <s v="MS609-3747.xml"/>
    <s v="credidit hereticos esse bonos homines quando stabant publice"/>
    <m/>
    <m/>
    <m/>
    <x v="2"/>
    <x v="2"/>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x v="2"/>
    <x v="2"/>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0" firstHeaderRow="1" firstDataRow="1" firstDataCol="1"/>
  <pivotFields count="1">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0"/>
  </rowFields>
  <rowItems count="47">
    <i>
      <x/>
    </i>
    <i>
      <x v="17"/>
    </i>
    <i>
      <x v="39"/>
    </i>
    <i>
      <x v="8"/>
    </i>
    <i>
      <x v="35"/>
    </i>
    <i>
      <x v="38"/>
    </i>
    <i>
      <x v="11"/>
    </i>
    <i>
      <x v="26"/>
    </i>
    <i>
      <x v="25"/>
    </i>
    <i>
      <x v="9"/>
    </i>
    <i>
      <x v="10"/>
    </i>
    <i>
      <x v="28"/>
    </i>
    <i>
      <x v="12"/>
    </i>
    <i>
      <x v="23"/>
    </i>
    <i>
      <x v="6"/>
    </i>
    <i>
      <x v="13"/>
    </i>
    <i>
      <x v="1"/>
    </i>
    <i>
      <x v="14"/>
    </i>
    <i>
      <x v="5"/>
    </i>
    <i>
      <x v="15"/>
    </i>
    <i>
      <x v="4"/>
    </i>
    <i>
      <x v="27"/>
    </i>
    <i>
      <x v="24"/>
    </i>
    <i>
      <x v="29"/>
    </i>
    <i>
      <x v="7"/>
    </i>
    <i>
      <x v="31"/>
    </i>
    <i>
      <x v="33"/>
    </i>
    <i>
      <x v="16"/>
    </i>
    <i>
      <x v="30"/>
    </i>
    <i>
      <x v="2"/>
    </i>
    <i>
      <x v="32"/>
    </i>
    <i>
      <x v="37"/>
    </i>
    <i>
      <x v="34"/>
    </i>
    <i>
      <x v="3"/>
    </i>
    <i>
      <x v="36"/>
    </i>
    <i>
      <x v="41"/>
    </i>
    <i>
      <x v="43"/>
    </i>
    <i>
      <x v="18"/>
    </i>
    <i>
      <x v="40"/>
    </i>
    <i>
      <x v="19"/>
    </i>
    <i>
      <x v="42"/>
    </i>
    <i>
      <x v="20"/>
    </i>
    <i>
      <x v="44"/>
    </i>
    <i>
      <x v="21"/>
    </i>
    <i>
      <x v="22"/>
    </i>
    <i>
      <x v="45"/>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10"/>
  </rowFields>
  <rowItems count="25">
    <i>
      <x/>
    </i>
    <i>
      <x v="26"/>
    </i>
    <i>
      <x v="28"/>
    </i>
    <i>
      <x v="10"/>
    </i>
    <i>
      <x v="39"/>
    </i>
    <i>
      <x v="9"/>
    </i>
    <i>
      <x v="31"/>
    </i>
    <i>
      <x v="2"/>
    </i>
    <i>
      <x v="18"/>
    </i>
    <i>
      <x v="35"/>
    </i>
    <i>
      <x v="19"/>
    </i>
    <i>
      <x v="27"/>
    </i>
    <i>
      <x v="20"/>
    </i>
    <i>
      <x v="30"/>
    </i>
    <i>
      <x v="37"/>
    </i>
    <i>
      <x v="32"/>
    </i>
    <i>
      <x v="41"/>
    </i>
    <i>
      <x v="14"/>
    </i>
    <i>
      <x v="3"/>
    </i>
    <i>
      <x v="21"/>
    </i>
    <i>
      <x v="42"/>
    </i>
    <i>
      <x v="23"/>
    </i>
    <i>
      <x v="25"/>
    </i>
    <i>
      <x v="45"/>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65" firstHeaderRow="1" firstDataRow="1" firstDataCol="1"/>
  <pivotFields count="11">
    <pivotField showAll="0"/>
    <pivotField showAll="0"/>
    <pivotField showAll="0"/>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4">
    <field x="10"/>
    <field x="8"/>
    <field x="5"/>
    <field x="6"/>
  </rowFields>
  <rowItems count="62">
    <i>
      <x v="23"/>
    </i>
    <i r="1">
      <x v="28"/>
    </i>
    <i r="2">
      <x v="15"/>
    </i>
    <i r="3">
      <x v="11"/>
    </i>
    <i>
      <x v="25"/>
    </i>
    <i r="1">
      <x v="11"/>
    </i>
    <i r="2">
      <x v="4"/>
    </i>
    <i r="3">
      <x v="1"/>
    </i>
    <i>
      <x v="26"/>
    </i>
    <i r="1">
      <x v="25"/>
    </i>
    <i r="2">
      <x v="11"/>
    </i>
    <i r="3">
      <x v="10"/>
    </i>
    <i r="1">
      <x v="29"/>
    </i>
    <i r="2">
      <x v="5"/>
    </i>
    <i r="3">
      <x v="8"/>
    </i>
    <i>
      <x v="27"/>
    </i>
    <i r="1">
      <x v="28"/>
    </i>
    <i r="2">
      <x v="3"/>
    </i>
    <i r="3">
      <x v="4"/>
    </i>
    <i>
      <x v="28"/>
    </i>
    <i r="1">
      <x v="28"/>
    </i>
    <i r="2">
      <x v="19"/>
    </i>
    <i r="3">
      <x v="15"/>
    </i>
    <i r="1">
      <x v="29"/>
    </i>
    <i r="2">
      <x v="12"/>
    </i>
    <i r="3">
      <x v="11"/>
    </i>
    <i>
      <x v="30"/>
    </i>
    <i r="1">
      <x v="28"/>
    </i>
    <i r="2">
      <x v="20"/>
    </i>
    <i r="3">
      <x v="16"/>
    </i>
    <i>
      <x v="31"/>
    </i>
    <i r="1">
      <x v="33"/>
    </i>
    <i r="2">
      <x v="10"/>
    </i>
    <i r="3">
      <x v="10"/>
    </i>
    <i>
      <x v="32"/>
    </i>
    <i r="1">
      <x v="25"/>
    </i>
    <i r="2">
      <x v="3"/>
    </i>
    <i r="3">
      <x v="5"/>
    </i>
    <i>
      <x v="35"/>
    </i>
    <i r="1">
      <x v="25"/>
    </i>
    <i r="2">
      <x v="20"/>
    </i>
    <i r="3">
      <x v="16"/>
    </i>
    <i>
      <x v="37"/>
    </i>
    <i r="1">
      <x v="28"/>
    </i>
    <i r="2">
      <x v="4"/>
    </i>
    <i r="3">
      <x v="11"/>
    </i>
    <i>
      <x v="39"/>
    </i>
    <i r="1">
      <x v="30"/>
    </i>
    <i r="2">
      <x v="20"/>
    </i>
    <i r="3">
      <x v="16"/>
    </i>
    <i r="1">
      <x v="31"/>
    </i>
    <i r="2">
      <x/>
    </i>
    <i r="3">
      <x v="4"/>
    </i>
    <i>
      <x v="41"/>
    </i>
    <i r="1">
      <x v="33"/>
    </i>
    <i r="2">
      <x v="10"/>
    </i>
    <i r="3">
      <x v="11"/>
    </i>
    <i>
      <x v="42"/>
    </i>
    <i r="1">
      <x v="28"/>
    </i>
    <i r="2">
      <x v="12"/>
    </i>
    <i r="3">
      <x v="12"/>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7"/>
    <tableColumn id="2" name="Total Beliefs Count"/>
    <tableColumn id="3" name="% of Testimonies With Belief" dataDxfId="16">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15"/>
    <tableColumn id="2" name="Count of Belief Tags" dataDxfId="14"/>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E17" totalsRowShown="0">
  <autoFilter ref="D4:E17"/>
  <sortState ref="D5:E17">
    <sortCondition descending="1" ref="E4:E17"/>
  </sortState>
  <tableColumns count="2">
    <tableColumn id="1" name="Heard Errors"/>
    <tableColumn id="2" name="Count of Heard Errors"/>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7" totalsRowShown="0">
  <autoFilter ref="D4:E17"/>
  <sortState ref="D5:E17">
    <sortCondition descending="1" ref="E4:E17"/>
  </sortState>
  <tableColumns count="2">
    <tableColumn id="1" name="Heard Errors Where Deponents had &quot;pos_veraces&quot; Beliefs"/>
    <tableColumn id="3" name="Column1" dataDxfId="13"/>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12" dataDxfId="11">
  <autoFilter ref="A1:K222"/>
  <tableColumns count="11">
    <tableColumn id="1" name="XML ID" dataDxfId="10"/>
    <tableColumn id="2" name="Latin Deposition" dataDxfId="9"/>
    <tableColumn id="3" name="English Translation" dataDxfId="8"/>
    <tableColumn id="4" name="Latin Start Date" dataDxfId="7"/>
    <tableColumn id="5" name="Latin End Date" dataDxfId="6"/>
    <tableColumn id="6" name="Start Date" dataDxfId="5"/>
    <tableColumn id="7" name="End Date" dataDxfId="4"/>
    <tableColumn id="8" name="Latin Beliefs" dataDxfId="3"/>
    <tableColumn id="9" name="Belief Tags" dataDxfId="2"/>
    <tableColumn id="10" name="Latin Heard Errors" dataDxfId="1"/>
    <tableColumn id="11" name="Heard Errors Tag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D1" workbookViewId="0">
      <selection activeCell="F3" sqref="F3"/>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610</v>
      </c>
      <c r="F2" t="s">
        <v>608</v>
      </c>
      <c r="G2" t="s">
        <v>609</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
  <sheetViews>
    <sheetView topLeftCell="A22" workbookViewId="0">
      <selection activeCell="A9" sqref="A9"/>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5" x14ac:dyDescent="0.2">
      <c r="A3" s="3" t="s">
        <v>563</v>
      </c>
      <c r="B3" t="s">
        <v>727</v>
      </c>
    </row>
    <row r="4" spans="1:5" x14ac:dyDescent="0.2">
      <c r="A4" s="4" t="s">
        <v>645</v>
      </c>
      <c r="B4" s="6">
        <v>11</v>
      </c>
      <c r="D4" t="s">
        <v>740</v>
      </c>
      <c r="E4" t="s">
        <v>741</v>
      </c>
    </row>
    <row r="5" spans="1:5" x14ac:dyDescent="0.2">
      <c r="A5" s="4" t="s">
        <v>620</v>
      </c>
      <c r="B5" s="6">
        <v>6</v>
      </c>
      <c r="D5" t="s">
        <v>605</v>
      </c>
      <c r="E5">
        <f>SUMIF(A:A,"*pos_err_visibilia*",B:B)</f>
        <v>32</v>
      </c>
    </row>
    <row r="6" spans="1:5" x14ac:dyDescent="0.2">
      <c r="A6" s="4" t="s">
        <v>644</v>
      </c>
      <c r="B6" s="6">
        <v>4</v>
      </c>
      <c r="D6" t="s">
        <v>730</v>
      </c>
      <c r="E6">
        <f>SUMIF(A:A,"*neg_err_visibilia*",B:B)</f>
        <v>32</v>
      </c>
    </row>
    <row r="7" spans="1:5" x14ac:dyDescent="0.2">
      <c r="A7" s="4" t="s">
        <v>624</v>
      </c>
      <c r="B7" s="6">
        <v>3</v>
      </c>
      <c r="D7" t="s">
        <v>736</v>
      </c>
      <c r="E7">
        <f>SUMIF(A:A,"*pos_err_matrimonio*",B:B)</f>
        <v>28</v>
      </c>
    </row>
    <row r="8" spans="1:5" x14ac:dyDescent="0.2">
      <c r="A8" s="4" t="s">
        <v>622</v>
      </c>
      <c r="B8" s="6">
        <v>3</v>
      </c>
      <c r="D8" t="s">
        <v>738</v>
      </c>
      <c r="E8">
        <f>SUMIF(A:A,"*pos_err_hostia*",B:B)</f>
        <v>28</v>
      </c>
    </row>
    <row r="9" spans="1:5" x14ac:dyDescent="0.2">
      <c r="A9" s="4" t="s">
        <v>621</v>
      </c>
      <c r="B9" s="6">
        <v>3</v>
      </c>
      <c r="D9" t="s">
        <v>599</v>
      </c>
      <c r="E9">
        <f>SUMIF(A:A,"*neg_err_hostia*",B:B)</f>
        <v>26</v>
      </c>
    </row>
    <row r="10" spans="1:5" x14ac:dyDescent="0.2">
      <c r="A10" s="4" t="s">
        <v>631</v>
      </c>
      <c r="B10" s="6">
        <v>2</v>
      </c>
      <c r="D10" t="s">
        <v>739</v>
      </c>
      <c r="E10">
        <f>SUMIF(A:A,"*neg_err_baptismo*",B:B)</f>
        <v>22</v>
      </c>
    </row>
    <row r="11" spans="1:5" x14ac:dyDescent="0.2">
      <c r="A11" s="4" t="s">
        <v>616</v>
      </c>
      <c r="B11" s="6">
        <v>2</v>
      </c>
      <c r="D11" t="s">
        <v>600</v>
      </c>
      <c r="E11">
        <f>SUMIF(A:A,"*neg_err_matrimonio*",B:B)</f>
        <v>22</v>
      </c>
    </row>
    <row r="12" spans="1:5" x14ac:dyDescent="0.2">
      <c r="A12" s="4" t="s">
        <v>638</v>
      </c>
      <c r="B12" s="6">
        <v>2</v>
      </c>
      <c r="D12" t="s">
        <v>731</v>
      </c>
      <c r="E12">
        <f>SUMIF(A:A,"*neg_err_baptismo*",B:B)</f>
        <v>22</v>
      </c>
    </row>
    <row r="13" spans="1:5" x14ac:dyDescent="0.2">
      <c r="A13" s="4" t="s">
        <v>628</v>
      </c>
      <c r="B13" s="6">
        <v>2</v>
      </c>
      <c r="D13" t="s">
        <v>737</v>
      </c>
      <c r="E13">
        <f>SUMIF(A:A,"*pos_err_resurrectione*",B:B)</f>
        <v>21</v>
      </c>
    </row>
    <row r="14" spans="1:5" x14ac:dyDescent="0.2">
      <c r="A14" s="4" t="s">
        <v>634</v>
      </c>
      <c r="B14" s="6">
        <v>2</v>
      </c>
      <c r="D14" t="s">
        <v>606</v>
      </c>
      <c r="E14">
        <f>SUMIF(A:A,"*neg_err_resurrectione*",B:B)</f>
        <v>14</v>
      </c>
    </row>
    <row r="15" spans="1:5" x14ac:dyDescent="0.2">
      <c r="A15" s="4" t="s">
        <v>618</v>
      </c>
      <c r="B15" s="6">
        <v>2</v>
      </c>
      <c r="D15" t="s">
        <v>729</v>
      </c>
      <c r="E15">
        <f>SUMIF(A:A,"*neg_err_sacrementis*",B:B)</f>
        <v>11</v>
      </c>
    </row>
    <row r="16" spans="1:5" x14ac:dyDescent="0.2">
      <c r="A16" s="4" t="s">
        <v>639</v>
      </c>
      <c r="B16" s="6">
        <v>1</v>
      </c>
      <c r="D16" t="s">
        <v>728</v>
      </c>
      <c r="E16">
        <f>SUMIF(A:A,"*neg_err_errors*",B:B)</f>
        <v>11</v>
      </c>
    </row>
    <row r="17" spans="1:5" x14ac:dyDescent="0.2">
      <c r="A17" s="4" t="s">
        <v>613</v>
      </c>
      <c r="B17" s="6">
        <v>1</v>
      </c>
      <c r="D17" t="s">
        <v>732</v>
      </c>
      <c r="E17">
        <f>SUMIF(A:A,"*pos_err_cleric_say*",B:B)</f>
        <v>5</v>
      </c>
    </row>
    <row r="18" spans="1:5" x14ac:dyDescent="0.2">
      <c r="A18" s="4" t="s">
        <v>647</v>
      </c>
      <c r="B18" s="6">
        <v>1</v>
      </c>
    </row>
    <row r="19" spans="1:5" x14ac:dyDescent="0.2">
      <c r="A19" s="4" t="s">
        <v>175</v>
      </c>
      <c r="B19" s="6">
        <v>1</v>
      </c>
    </row>
    <row r="20" spans="1:5" x14ac:dyDescent="0.2">
      <c r="A20" s="4" t="s">
        <v>653</v>
      </c>
      <c r="B20" s="6">
        <v>1</v>
      </c>
    </row>
    <row r="21" spans="1:5" x14ac:dyDescent="0.2">
      <c r="A21" s="4" t="s">
        <v>637</v>
      </c>
      <c r="B21" s="6">
        <v>1</v>
      </c>
    </row>
    <row r="22" spans="1:5" x14ac:dyDescent="0.2">
      <c r="A22" s="4" t="s">
        <v>633</v>
      </c>
      <c r="B22" s="6">
        <v>1</v>
      </c>
    </row>
    <row r="23" spans="1:5" x14ac:dyDescent="0.2">
      <c r="A23" s="4" t="s">
        <v>642</v>
      </c>
      <c r="B23" s="6">
        <v>1</v>
      </c>
    </row>
    <row r="24" spans="1:5" x14ac:dyDescent="0.2">
      <c r="A24" s="4" t="s">
        <v>623</v>
      </c>
      <c r="B24" s="6">
        <v>1</v>
      </c>
    </row>
    <row r="25" spans="1:5" x14ac:dyDescent="0.2">
      <c r="A25" s="4" t="s">
        <v>617</v>
      </c>
      <c r="B25" s="6">
        <v>1</v>
      </c>
    </row>
    <row r="26" spans="1:5" x14ac:dyDescent="0.2">
      <c r="A26" s="4" t="s">
        <v>217</v>
      </c>
      <c r="B26" s="6">
        <v>1</v>
      </c>
    </row>
    <row r="27" spans="1:5" x14ac:dyDescent="0.2">
      <c r="A27" s="4" t="s">
        <v>632</v>
      </c>
      <c r="B27" s="6">
        <v>1</v>
      </c>
    </row>
    <row r="28" spans="1:5" x14ac:dyDescent="0.2">
      <c r="A28" s="4" t="s">
        <v>652</v>
      </c>
      <c r="B28" s="6">
        <v>1</v>
      </c>
    </row>
    <row r="29" spans="1:5" x14ac:dyDescent="0.2">
      <c r="A29" s="4" t="s">
        <v>654</v>
      </c>
      <c r="B29" s="6">
        <v>1</v>
      </c>
    </row>
    <row r="30" spans="1:5" x14ac:dyDescent="0.2">
      <c r="A30" s="4" t="s">
        <v>651</v>
      </c>
      <c r="B30" s="6">
        <v>1</v>
      </c>
    </row>
    <row r="31" spans="1:5" x14ac:dyDescent="0.2">
      <c r="A31" s="4" t="s">
        <v>627</v>
      </c>
      <c r="B31" s="6">
        <v>1</v>
      </c>
    </row>
    <row r="32" spans="1:5" x14ac:dyDescent="0.2">
      <c r="A32" s="4" t="s">
        <v>630</v>
      </c>
      <c r="B32" s="6">
        <v>1</v>
      </c>
    </row>
    <row r="33" spans="1:2" x14ac:dyDescent="0.2">
      <c r="A33" s="4" t="s">
        <v>615</v>
      </c>
      <c r="B33" s="6">
        <v>1</v>
      </c>
    </row>
    <row r="34" spans="1:2" x14ac:dyDescent="0.2">
      <c r="A34" s="4" t="s">
        <v>643</v>
      </c>
      <c r="B34" s="6">
        <v>1</v>
      </c>
    </row>
    <row r="35" spans="1:2" x14ac:dyDescent="0.2">
      <c r="A35" s="4" t="s">
        <v>629</v>
      </c>
      <c r="B35" s="6">
        <v>1</v>
      </c>
    </row>
    <row r="36" spans="1:2" x14ac:dyDescent="0.2">
      <c r="A36" s="4" t="s">
        <v>646</v>
      </c>
      <c r="B36" s="6">
        <v>1</v>
      </c>
    </row>
    <row r="37" spans="1:2" x14ac:dyDescent="0.2">
      <c r="A37" s="4" t="s">
        <v>636</v>
      </c>
      <c r="B37" s="6">
        <v>1</v>
      </c>
    </row>
    <row r="38" spans="1:2" x14ac:dyDescent="0.2">
      <c r="A38" s="4" t="s">
        <v>619</v>
      </c>
      <c r="B38" s="6">
        <v>1</v>
      </c>
    </row>
    <row r="39" spans="1:2" x14ac:dyDescent="0.2">
      <c r="A39" s="4" t="s">
        <v>655</v>
      </c>
      <c r="B39" s="6">
        <v>1</v>
      </c>
    </row>
    <row r="40" spans="1:2" x14ac:dyDescent="0.2">
      <c r="A40" s="4" t="s">
        <v>635</v>
      </c>
      <c r="B40" s="6">
        <v>1</v>
      </c>
    </row>
    <row r="41" spans="1:2" x14ac:dyDescent="0.2">
      <c r="A41" s="4" t="s">
        <v>625</v>
      </c>
      <c r="B41" s="6">
        <v>1</v>
      </c>
    </row>
    <row r="42" spans="1:2" x14ac:dyDescent="0.2">
      <c r="A42" s="4" t="s">
        <v>626</v>
      </c>
      <c r="B42" s="6">
        <v>1</v>
      </c>
    </row>
    <row r="43" spans="1:2" x14ac:dyDescent="0.2">
      <c r="A43" s="4" t="s">
        <v>649</v>
      </c>
      <c r="B43" s="6">
        <v>1</v>
      </c>
    </row>
    <row r="44" spans="1:2" x14ac:dyDescent="0.2">
      <c r="A44" s="4" t="s">
        <v>614</v>
      </c>
      <c r="B44" s="6">
        <v>1</v>
      </c>
    </row>
    <row r="45" spans="1:2" x14ac:dyDescent="0.2">
      <c r="A45" s="4" t="s">
        <v>640</v>
      </c>
      <c r="B45" s="6">
        <v>1</v>
      </c>
    </row>
    <row r="46" spans="1:2" x14ac:dyDescent="0.2">
      <c r="A46" s="4" t="s">
        <v>648</v>
      </c>
      <c r="B46" s="6">
        <v>1</v>
      </c>
    </row>
    <row r="47" spans="1:2" x14ac:dyDescent="0.2">
      <c r="A47" s="4" t="s">
        <v>641</v>
      </c>
      <c r="B47" s="6">
        <v>1</v>
      </c>
    </row>
    <row r="48" spans="1:2" x14ac:dyDescent="0.2">
      <c r="A48" s="4" t="s">
        <v>650</v>
      </c>
      <c r="B48" s="6">
        <v>1</v>
      </c>
    </row>
    <row r="49" spans="1:2" x14ac:dyDescent="0.2">
      <c r="A49" s="4" t="s">
        <v>564</v>
      </c>
      <c r="B49" s="6"/>
    </row>
    <row r="50" spans="1:2" x14ac:dyDescent="0.2">
      <c r="A50" s="4" t="s">
        <v>565</v>
      </c>
      <c r="B50" s="6">
        <v>75</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101" workbookViewId="0">
      <selection activeCell="C23" sqref="C23"/>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742</v>
      </c>
    </row>
    <row r="3" spans="1:5" x14ac:dyDescent="0.2">
      <c r="A3" s="3" t="s">
        <v>563</v>
      </c>
      <c r="B3" t="s">
        <v>727</v>
      </c>
    </row>
    <row r="4" spans="1:5" x14ac:dyDescent="0.2">
      <c r="A4" s="4" t="s">
        <v>645</v>
      </c>
      <c r="B4" s="6">
        <v>8</v>
      </c>
      <c r="D4" t="s">
        <v>743</v>
      </c>
      <c r="E4" t="s">
        <v>611</v>
      </c>
    </row>
    <row r="5" spans="1:5" x14ac:dyDescent="0.2">
      <c r="A5" s="4" t="s">
        <v>616</v>
      </c>
      <c r="B5" s="6">
        <v>2</v>
      </c>
      <c r="D5" t="s">
        <v>605</v>
      </c>
      <c r="E5">
        <f>SUMIF(A:A,"*pos_err_visibilia*",B:B)</f>
        <v>16</v>
      </c>
    </row>
    <row r="6" spans="1:5" x14ac:dyDescent="0.2">
      <c r="A6" s="4" t="s">
        <v>618</v>
      </c>
      <c r="B6" s="6">
        <v>2</v>
      </c>
      <c r="D6" t="s">
        <v>736</v>
      </c>
      <c r="E6">
        <f>SUMIF(A:A,"*pos_err_matrimonio*",B:B)</f>
        <v>16</v>
      </c>
    </row>
    <row r="7" spans="1:5" x14ac:dyDescent="0.2">
      <c r="A7" s="4" t="s">
        <v>634</v>
      </c>
      <c r="B7" s="6">
        <v>2</v>
      </c>
      <c r="D7" t="s">
        <v>734</v>
      </c>
      <c r="E7">
        <f>SUMIF(A:A,"*pos_err_hostia*",B:B)</f>
        <v>15</v>
      </c>
    </row>
    <row r="8" spans="1:5" x14ac:dyDescent="0.2">
      <c r="A8" s="4" t="s">
        <v>644</v>
      </c>
      <c r="B8" s="6">
        <v>2</v>
      </c>
      <c r="D8" t="s">
        <v>598</v>
      </c>
      <c r="E8">
        <f>SUMIF(A:A,"*neg_err_visibilia*",B:B)</f>
        <v>10</v>
      </c>
    </row>
    <row r="9" spans="1:5" x14ac:dyDescent="0.2">
      <c r="A9" s="4" t="s">
        <v>628</v>
      </c>
      <c r="B9" s="6">
        <v>1</v>
      </c>
      <c r="D9" t="s">
        <v>731</v>
      </c>
      <c r="E9">
        <f>SUMIF(A:A,"*neg_err_baptismo*",B:B)</f>
        <v>10</v>
      </c>
    </row>
    <row r="10" spans="1:5" x14ac:dyDescent="0.2">
      <c r="A10" s="4" t="s">
        <v>654</v>
      </c>
      <c r="B10" s="6">
        <v>1</v>
      </c>
      <c r="D10" t="s">
        <v>737</v>
      </c>
      <c r="E10">
        <f>SUMIF(A:A,"*pos_err_resurrectione*",B:B)</f>
        <v>10</v>
      </c>
    </row>
    <row r="11" spans="1:5" x14ac:dyDescent="0.2">
      <c r="A11" s="4" t="s">
        <v>615</v>
      </c>
      <c r="B11" s="6">
        <v>1</v>
      </c>
      <c r="D11" t="s">
        <v>733</v>
      </c>
      <c r="E11">
        <f>SUMIF(A:A,"*neg_err_hostia*",B:B)</f>
        <v>9</v>
      </c>
    </row>
    <row r="12" spans="1:5" x14ac:dyDescent="0.2">
      <c r="A12" s="4" t="s">
        <v>625</v>
      </c>
      <c r="B12" s="6">
        <v>1</v>
      </c>
      <c r="D12" t="s">
        <v>739</v>
      </c>
      <c r="E12">
        <f>SUMIF(A:A,"*pos_err_baptismo*",B:B)</f>
        <v>9</v>
      </c>
    </row>
    <row r="13" spans="1:5" x14ac:dyDescent="0.2">
      <c r="A13" s="4" t="s">
        <v>622</v>
      </c>
      <c r="B13" s="6">
        <v>1</v>
      </c>
      <c r="D13" t="s">
        <v>728</v>
      </c>
      <c r="E13">
        <f>SUMIF(A:A,"*neg_err_errors*",B:B)</f>
        <v>8</v>
      </c>
    </row>
    <row r="14" spans="1:5" x14ac:dyDescent="0.2">
      <c r="A14" s="4" t="s">
        <v>649</v>
      </c>
      <c r="B14" s="6">
        <v>1</v>
      </c>
      <c r="D14" t="s">
        <v>600</v>
      </c>
      <c r="E14">
        <f>SUMIF(A:A,"*neg_err_matrimonio*",B:B)</f>
        <v>7</v>
      </c>
    </row>
    <row r="15" spans="1:5" x14ac:dyDescent="0.2">
      <c r="A15" s="4" t="s">
        <v>617</v>
      </c>
      <c r="B15" s="6">
        <v>1</v>
      </c>
      <c r="D15" t="s">
        <v>606</v>
      </c>
      <c r="E15">
        <f>SUMIF(A:A,"*neg_err_resurrectione*",B:B)</f>
        <v>3</v>
      </c>
    </row>
    <row r="16" spans="1:5" x14ac:dyDescent="0.2">
      <c r="A16" s="4" t="s">
        <v>640</v>
      </c>
      <c r="B16" s="6">
        <v>1</v>
      </c>
      <c r="D16" t="s">
        <v>735</v>
      </c>
      <c r="E16">
        <f>SUMIF(A:A,"*neg_err_sacrementis*",B:B)</f>
        <v>3</v>
      </c>
    </row>
    <row r="17" spans="1:5" x14ac:dyDescent="0.2">
      <c r="A17" s="4" t="s">
        <v>630</v>
      </c>
      <c r="B17" s="6">
        <v>1</v>
      </c>
      <c r="D17" t="s">
        <v>732</v>
      </c>
      <c r="E17">
        <f>SUMIF(A:A,"*pos_err_cleric_say*",B:B)</f>
        <v>1</v>
      </c>
    </row>
    <row r="18" spans="1:5" x14ac:dyDescent="0.2">
      <c r="A18" s="4" t="s">
        <v>629</v>
      </c>
      <c r="B18" s="6">
        <v>1</v>
      </c>
    </row>
    <row r="19" spans="1:5" x14ac:dyDescent="0.2">
      <c r="A19" s="4" t="s">
        <v>643</v>
      </c>
      <c r="B19" s="6">
        <v>1</v>
      </c>
    </row>
    <row r="20" spans="1:5" x14ac:dyDescent="0.2">
      <c r="A20" s="4" t="s">
        <v>655</v>
      </c>
      <c r="B20" s="6">
        <v>1</v>
      </c>
    </row>
    <row r="21" spans="1:5" x14ac:dyDescent="0.2">
      <c r="A21" s="4" t="s">
        <v>637</v>
      </c>
      <c r="B21" s="6">
        <v>1</v>
      </c>
    </row>
    <row r="22" spans="1:5" x14ac:dyDescent="0.2">
      <c r="A22" s="4" t="s">
        <v>636</v>
      </c>
      <c r="B22" s="6">
        <v>1</v>
      </c>
    </row>
    <row r="23" spans="1:5" x14ac:dyDescent="0.2">
      <c r="A23" s="4" t="s">
        <v>641</v>
      </c>
      <c r="B23" s="6">
        <v>1</v>
      </c>
    </row>
    <row r="24" spans="1:5" x14ac:dyDescent="0.2">
      <c r="A24" s="4" t="s">
        <v>614</v>
      </c>
      <c r="B24" s="6">
        <v>1</v>
      </c>
    </row>
    <row r="25" spans="1:5" x14ac:dyDescent="0.2">
      <c r="A25" s="4" t="s">
        <v>613</v>
      </c>
      <c r="B25" s="6">
        <v>1</v>
      </c>
    </row>
    <row r="26" spans="1:5" x14ac:dyDescent="0.2">
      <c r="A26" s="4" t="s">
        <v>638</v>
      </c>
      <c r="B26" s="6">
        <v>1</v>
      </c>
    </row>
    <row r="27" spans="1:5" x14ac:dyDescent="0.2">
      <c r="A27" s="4" t="s">
        <v>564</v>
      </c>
      <c r="B27" s="6"/>
    </row>
    <row r="28" spans="1:5" x14ac:dyDescent="0.2">
      <c r="A28" s="4" t="s">
        <v>565</v>
      </c>
      <c r="B28" s="6">
        <v>34</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5"/>
  <sheetViews>
    <sheetView workbookViewId="0">
      <selection activeCell="A30" activeCellId="5" sqref="A4 A8 A12 A19 A23 A30 A34 A38 A42 A46 A50 A57 A61"/>
      <pivotSelection pane="bottomRight" showHeader="1" axis="axisRow" activeRow="29" previousRow="29" click="1" r:id="rId1">
        <pivotArea dataOnly="0" labelOnly="1" fieldPosition="0">
          <references count="1">
            <reference field="10" count="0"/>
          </references>
        </pivotArea>
      </pivotSelection>
    </sheetView>
  </sheetViews>
  <sheetFormatPr baseColWidth="10" defaultRowHeight="16" x14ac:dyDescent="0.2"/>
  <cols>
    <col min="1" max="1" width="86" customWidth="1"/>
    <col min="2" max="2" width="15.5" customWidth="1"/>
    <col min="3" max="17" width="5.1640625" customWidth="1"/>
    <col min="18" max="18" width="6.6640625" customWidth="1"/>
    <col min="19" max="19" width="10.6640625" customWidth="1"/>
    <col min="20" max="20" width="7.33203125" customWidth="1"/>
    <col min="21" max="22" width="5.1640625" customWidth="1"/>
    <col min="23" max="23" width="9.6640625" customWidth="1"/>
    <col min="24" max="24" width="7.33203125" customWidth="1"/>
    <col min="25" max="27" width="5.1640625" customWidth="1"/>
    <col min="28" max="28" width="6.6640625" customWidth="1"/>
    <col min="29" max="29" width="9.6640625" customWidth="1"/>
    <col min="30" max="30" width="7.33203125" customWidth="1"/>
    <col min="31" max="31" width="5.1640625" customWidth="1"/>
    <col min="32" max="32" width="9.6640625" customWidth="1"/>
    <col min="33" max="33" width="7.33203125" customWidth="1"/>
    <col min="34" max="35" width="5.1640625" customWidth="1"/>
    <col min="36" max="36" width="9.6640625" customWidth="1"/>
    <col min="37" max="37" width="7.33203125" customWidth="1"/>
    <col min="38" max="39" width="5.1640625" customWidth="1"/>
    <col min="40" max="40" width="9.6640625" customWidth="1"/>
    <col min="41" max="41" width="7.33203125" customWidth="1"/>
    <col min="42" max="44" width="5.1640625" customWidth="1"/>
    <col min="45" max="45" width="9.6640625" customWidth="1"/>
    <col min="46" max="46" width="7.33203125" customWidth="1"/>
    <col min="47" max="47" width="9.6640625" customWidth="1"/>
    <col min="48" max="48" width="7.33203125" customWidth="1"/>
    <col min="49" max="51" width="5.1640625" customWidth="1"/>
    <col min="52" max="52" width="9.6640625" customWidth="1"/>
    <col min="53" max="53" width="7.33203125" customWidth="1"/>
    <col min="54" max="54" width="5.1640625" customWidth="1"/>
    <col min="55" max="55" width="9.6640625" customWidth="1"/>
    <col min="56" max="56" width="7.33203125" customWidth="1"/>
    <col min="57" max="58" width="5.1640625" customWidth="1"/>
    <col min="59" max="59" width="9.6640625" customWidth="1"/>
    <col min="60" max="60" width="7.33203125" customWidth="1"/>
    <col min="61" max="62" width="5.1640625" customWidth="1"/>
    <col min="63" max="63" width="9.6640625" customWidth="1"/>
    <col min="64" max="64" width="7.33203125" customWidth="1"/>
    <col min="65" max="65" width="9.6640625" customWidth="1"/>
    <col min="66" max="66" width="7.33203125" customWidth="1"/>
    <col min="67" max="67" width="5.1640625" customWidth="1"/>
    <col min="68" max="68" width="9.6640625" customWidth="1"/>
    <col min="69" max="69" width="7.33203125" customWidth="1"/>
    <col min="70" max="70" width="9.6640625" customWidth="1"/>
    <col min="71" max="71" width="7.33203125" customWidth="1"/>
    <col min="72" max="72" width="9.6640625" customWidth="1"/>
    <col min="73" max="73" width="8.83203125" customWidth="1"/>
    <col min="74" max="74" width="6.6640625" customWidth="1"/>
    <col min="75" max="75" width="11.33203125" customWidth="1"/>
    <col min="76" max="76" width="10.6640625" customWidth="1"/>
    <col min="77" max="77" width="47.1640625" customWidth="1"/>
    <col min="78" max="78" width="9.6640625" customWidth="1"/>
    <col min="79" max="79" width="49.5" customWidth="1"/>
    <col min="80" max="80" width="63.33203125" customWidth="1"/>
    <col min="81" max="81" width="9.6640625" customWidth="1"/>
    <col min="82" max="82" width="65.83203125" customWidth="1"/>
    <col min="83" max="83" width="80.1640625" customWidth="1"/>
    <col min="84" max="84" width="9.6640625" customWidth="1"/>
    <col min="85" max="85" width="82.5" customWidth="1"/>
    <col min="86" max="86" width="37.83203125" customWidth="1"/>
    <col min="87" max="87" width="9.6640625" customWidth="1"/>
    <col min="88" max="88" width="7.33203125" customWidth="1"/>
    <col min="89" max="89" width="9.6640625" customWidth="1"/>
    <col min="90" max="90" width="7.33203125" customWidth="1"/>
    <col min="91" max="91" width="9.6640625" customWidth="1"/>
    <col min="92" max="92" width="8.83203125" customWidth="1"/>
    <col min="93" max="93" width="11.33203125" customWidth="1"/>
    <col min="94" max="94" width="40.33203125" customWidth="1"/>
    <col min="95" max="95" width="52.33203125" customWidth="1"/>
    <col min="96" max="96" width="9.6640625" customWidth="1"/>
    <col min="97" max="97" width="7.33203125" customWidth="1"/>
    <col min="98" max="98" width="9.6640625" customWidth="1"/>
    <col min="99" max="99" width="8.83203125" customWidth="1"/>
    <col min="100" max="100" width="11.33203125" customWidth="1"/>
    <col min="101" max="101" width="54.83203125" customWidth="1"/>
    <col min="102" max="102" width="68.6640625" customWidth="1"/>
    <col min="103" max="103" width="9.6640625" customWidth="1"/>
    <col min="104" max="104" width="8.83203125" customWidth="1"/>
    <col min="105" max="105" width="11.33203125" customWidth="1"/>
    <col min="106" max="106" width="71" customWidth="1"/>
    <col min="107" max="107" width="80.1640625" customWidth="1"/>
    <col min="108" max="108" width="9.6640625" customWidth="1"/>
    <col min="109" max="109" width="82.5" customWidth="1"/>
    <col min="110" max="110" width="63.83203125" customWidth="1"/>
    <col min="111" max="111" width="9.6640625" customWidth="1"/>
    <col min="112" max="112" width="7.33203125" customWidth="1"/>
    <col min="113" max="113" width="9.6640625" customWidth="1"/>
    <col min="114" max="114" width="7.33203125" customWidth="1"/>
    <col min="115" max="115" width="9.6640625" customWidth="1"/>
    <col min="116" max="116" width="7.33203125" customWidth="1"/>
    <col min="117" max="117" width="9.6640625" customWidth="1"/>
    <col min="118" max="118" width="8.83203125" customWidth="1"/>
    <col min="119" max="119" width="11.33203125" customWidth="1"/>
    <col min="120" max="120" width="66.33203125" customWidth="1"/>
    <col min="121" max="121" width="54" customWidth="1"/>
    <col min="122" max="122" width="5.1640625" customWidth="1"/>
    <col min="123" max="123" width="9.6640625" customWidth="1"/>
    <col min="124" max="124" width="7.33203125" customWidth="1"/>
    <col min="125" max="125" width="9.6640625" customWidth="1"/>
    <col min="126" max="126" width="7.33203125" customWidth="1"/>
    <col min="127" max="127" width="9.6640625" customWidth="1"/>
    <col min="128" max="128" width="7.33203125" customWidth="1"/>
    <col min="129" max="129" width="9.6640625" customWidth="1"/>
    <col min="130" max="130" width="7.33203125" customWidth="1"/>
    <col min="131" max="131" width="5.1640625" customWidth="1"/>
    <col min="132" max="132" width="9.6640625" customWidth="1"/>
    <col min="133" max="133" width="8.83203125" customWidth="1"/>
    <col min="134" max="134" width="11.33203125" customWidth="1"/>
    <col min="135" max="135" width="56.5" customWidth="1"/>
    <col min="136" max="136" width="80.1640625" customWidth="1"/>
    <col min="137" max="137" width="9.6640625" customWidth="1"/>
    <col min="138" max="138" width="82.5" customWidth="1"/>
    <col min="139" max="139" width="63.83203125" customWidth="1"/>
    <col min="140" max="140" width="9.6640625" customWidth="1"/>
    <col min="141" max="141" width="7.33203125" customWidth="1"/>
    <col min="142" max="142" width="9.6640625" customWidth="1"/>
    <col min="143" max="143" width="7.33203125" customWidth="1"/>
    <col min="144" max="144" width="9.6640625" customWidth="1"/>
    <col min="145" max="145" width="7.33203125" customWidth="1"/>
    <col min="146" max="146" width="9.6640625" customWidth="1"/>
    <col min="147" max="147" width="7.33203125" customWidth="1"/>
    <col min="148" max="148" width="9.6640625" customWidth="1"/>
    <col min="149" max="149" width="8.83203125" customWidth="1"/>
    <col min="150" max="150" width="11.33203125" customWidth="1"/>
    <col min="151" max="151" width="66.33203125" customWidth="1"/>
    <col min="152" max="152" width="80.1640625" customWidth="1"/>
    <col min="153" max="153" width="9.6640625" customWidth="1"/>
    <col min="154" max="154" width="7.33203125" customWidth="1"/>
    <col min="155" max="155" width="9.6640625" customWidth="1"/>
    <col min="156" max="156" width="7.33203125" customWidth="1"/>
    <col min="157" max="157" width="9.6640625" customWidth="1"/>
    <col min="158" max="158" width="82.5" customWidth="1"/>
    <col min="159" max="159" width="65.5" customWidth="1"/>
    <col min="160" max="160" width="11.33203125" customWidth="1"/>
    <col min="161" max="161" width="67.83203125" customWidth="1"/>
    <col min="162" max="162" width="47.1640625" customWidth="1"/>
    <col min="163" max="163" width="9.6640625" customWidth="1"/>
    <col min="164" max="164" width="8.83203125" customWidth="1"/>
    <col min="165" max="165" width="11.33203125" customWidth="1"/>
    <col min="166" max="166" width="49.5" customWidth="1"/>
    <col min="167" max="167" width="80.1640625" bestFit="1" customWidth="1"/>
    <col min="168" max="168" width="9.6640625" customWidth="1"/>
    <col min="169" max="169" width="7.33203125" customWidth="1"/>
    <col min="170" max="170" width="9.6640625" customWidth="1"/>
    <col min="171" max="171" width="7.33203125" customWidth="1"/>
    <col min="172" max="172" width="9.6640625" customWidth="1"/>
    <col min="173" max="173" width="82.5" customWidth="1"/>
    <col min="174" max="174" width="63.33203125" customWidth="1"/>
    <col min="175" max="175" width="9.6640625" customWidth="1"/>
    <col min="176" max="176" width="7.33203125" customWidth="1"/>
    <col min="177" max="178" width="5.1640625" customWidth="1"/>
    <col min="179" max="179" width="9.6640625" customWidth="1"/>
    <col min="180" max="180" width="8.83203125" customWidth="1"/>
    <col min="181" max="181" width="11.33203125" customWidth="1"/>
    <col min="182" max="182" width="65.83203125" customWidth="1"/>
    <col min="183" max="183" width="80.1640625" customWidth="1"/>
    <col min="184" max="184" width="9.6640625" customWidth="1"/>
    <col min="185" max="185" width="82.5" bestFit="1" customWidth="1"/>
    <col min="186" max="186" width="86" customWidth="1"/>
    <col min="187" max="187" width="9.6640625" customWidth="1"/>
    <col min="188" max="188" width="88.33203125" customWidth="1"/>
    <col min="189" max="189" width="8.83203125" customWidth="1"/>
    <col min="190" max="190" width="9.6640625" customWidth="1"/>
    <col min="191" max="191" width="7.33203125" customWidth="1"/>
    <col min="192" max="192" width="9.6640625" customWidth="1"/>
    <col min="193" max="193" width="8.83203125" customWidth="1"/>
    <col min="194" max="195" width="11.33203125" customWidth="1"/>
    <col min="196" max="196" width="10.6640625" customWidth="1"/>
    <col min="197" max="197" width="33.6640625" customWidth="1"/>
    <col min="198" max="198" width="67.5" bestFit="1" customWidth="1"/>
    <col min="199" max="199" width="9.6640625" customWidth="1"/>
    <col min="200" max="200" width="54.83203125" bestFit="1" customWidth="1"/>
    <col min="201" max="201" width="69.83203125" bestFit="1" customWidth="1"/>
    <col min="202" max="202" width="85.5" bestFit="1" customWidth="1"/>
    <col min="203" max="203" width="9.6640625" customWidth="1"/>
    <col min="204" max="204" width="71" customWidth="1"/>
    <col min="205" max="205" width="68.6640625" bestFit="1" customWidth="1"/>
    <col min="206" max="206" width="11.33203125" customWidth="1"/>
    <col min="207" max="207" width="71" bestFit="1" customWidth="1"/>
    <col min="208" max="208" width="63.83203125" customWidth="1"/>
    <col min="209" max="209" width="11.33203125" customWidth="1"/>
    <col min="210" max="210" width="66.33203125" customWidth="1"/>
    <col min="211" max="211" width="88" bestFit="1" customWidth="1"/>
    <col min="212" max="212" width="54" bestFit="1" customWidth="1"/>
    <col min="213" max="213" width="9.6640625" customWidth="1"/>
    <col min="214" max="214" width="56.5" bestFit="1" customWidth="1"/>
    <col min="215" max="215" width="51.83203125" bestFit="1" customWidth="1"/>
    <col min="216" max="216" width="85.83203125" bestFit="1" customWidth="1"/>
    <col min="217" max="217" width="9.6640625" customWidth="1"/>
    <col min="218" max="218" width="66.33203125" bestFit="1" customWidth="1"/>
    <col min="219" max="219" width="88.1640625" bestFit="1" customWidth="1"/>
    <col min="220" max="220" width="85.5" bestFit="1" customWidth="1"/>
    <col min="221" max="221" width="9.6640625" customWidth="1"/>
    <col min="222" max="222" width="71" bestFit="1" customWidth="1"/>
    <col min="223" max="223" width="54" bestFit="1" customWidth="1"/>
    <col min="224" max="224" width="9.6640625" customWidth="1"/>
    <col min="225" max="225" width="8.83203125" customWidth="1"/>
    <col min="226" max="226" width="11.33203125" bestFit="1" customWidth="1"/>
    <col min="227" max="227" width="56.5" bestFit="1" customWidth="1"/>
    <col min="228" max="228" width="88" bestFit="1" customWidth="1"/>
    <col min="229" max="229" width="69.1640625" bestFit="1" customWidth="1"/>
    <col min="230" max="230" width="11.33203125" bestFit="1" customWidth="1"/>
    <col min="231" max="231" width="23.5" bestFit="1" customWidth="1"/>
    <col min="232" max="232" width="68.6640625" bestFit="1" customWidth="1"/>
    <col min="233" max="233" width="11.33203125" bestFit="1" customWidth="1"/>
    <col min="234" max="234" width="71" bestFit="1" customWidth="1"/>
    <col min="235" max="235" width="65.5" bestFit="1" customWidth="1"/>
    <col min="236" max="236" width="11.33203125" bestFit="1" customWidth="1"/>
    <col min="237" max="237" width="67.83203125" bestFit="1" customWidth="1"/>
    <col min="238" max="238" width="47.1640625" bestFit="1" customWidth="1"/>
    <col min="239" max="239" width="9.6640625" customWidth="1"/>
    <col min="240" max="240" width="49.5" bestFit="1" customWidth="1"/>
    <col min="241" max="241" width="71.6640625" bestFit="1" customWidth="1"/>
    <col min="242" max="242" width="85.5" bestFit="1" customWidth="1"/>
    <col min="243" max="243" width="9.6640625" customWidth="1"/>
    <col min="244" max="244" width="23.5" bestFit="1" customWidth="1"/>
    <col min="245" max="245" width="88" bestFit="1" customWidth="1"/>
    <col min="246" max="246" width="69.1640625" bestFit="1" customWidth="1"/>
    <col min="247" max="247" width="9.6640625" customWidth="1"/>
    <col min="248" max="248" width="65.83203125" bestFit="1" customWidth="1"/>
    <col min="249" max="249" width="71.6640625" bestFit="1" customWidth="1"/>
    <col min="250" max="250" width="85.83203125" bestFit="1" customWidth="1"/>
    <col min="251" max="251" width="9.6640625" customWidth="1"/>
    <col min="252" max="252" width="66.33203125" bestFit="1" customWidth="1"/>
    <col min="253" max="253" width="88.33203125" bestFit="1" customWidth="1"/>
    <col min="254" max="254" width="65.83203125" bestFit="1" customWidth="1"/>
    <col min="255" max="255" width="9.6640625" customWidth="1"/>
    <col min="256" max="256" width="56.5" bestFit="1" customWidth="1"/>
    <col min="257" max="257" width="68.33203125" bestFit="1" customWidth="1"/>
    <col min="258" max="258" width="85.83203125" bestFit="1" customWidth="1"/>
    <col min="259" max="259" width="9.6640625" customWidth="1"/>
    <col min="260" max="260" width="54.83203125" bestFit="1" customWidth="1"/>
    <col min="261" max="261" width="88.33203125" bestFit="1" customWidth="1"/>
    <col min="262" max="262" width="38" bestFit="1" customWidth="1"/>
    <col min="263" max="263" width="11.33203125" bestFit="1" customWidth="1"/>
    <col min="264" max="264" width="40.5" bestFit="1" customWidth="1"/>
    <col min="265" max="265" width="54.33203125" bestFit="1" customWidth="1"/>
    <col min="266" max="266" width="11.33203125" bestFit="1" customWidth="1"/>
    <col min="267" max="267" width="56.83203125" bestFit="1" customWidth="1"/>
    <col min="268" max="268" width="37.83203125" bestFit="1" customWidth="1"/>
    <col min="269" max="269" width="9.6640625" customWidth="1"/>
    <col min="270" max="270" width="8.83203125" customWidth="1"/>
    <col min="271" max="271" width="11.33203125" bestFit="1" customWidth="1"/>
    <col min="272" max="272" width="40.33203125" bestFit="1" customWidth="1"/>
    <col min="273" max="273" width="51.83203125" bestFit="1" customWidth="1"/>
    <col min="274" max="274" width="9.6640625" customWidth="1"/>
    <col min="275" max="275" width="54.33203125" bestFit="1" customWidth="1"/>
    <col min="276" max="276" width="37.83203125" bestFit="1" customWidth="1"/>
    <col min="277" max="277" width="9.6640625" customWidth="1"/>
    <col min="278" max="278" width="8.83203125" customWidth="1"/>
    <col min="279" max="279" width="11.33203125" bestFit="1" customWidth="1"/>
    <col min="280" max="280" width="40.33203125" bestFit="1" customWidth="1"/>
    <col min="281" max="281" width="52.33203125" bestFit="1" customWidth="1"/>
    <col min="282" max="282" width="11.33203125" bestFit="1" customWidth="1"/>
    <col min="283" max="283" width="54.83203125" bestFit="1" customWidth="1"/>
    <col min="284" max="284" width="80.1640625" bestFit="1" customWidth="1"/>
    <col min="285" max="285" width="9.6640625" customWidth="1"/>
    <col min="286" max="286" width="82.5" bestFit="1" customWidth="1"/>
    <col min="287" max="287" width="63.33203125" bestFit="1" customWidth="1"/>
    <col min="288" max="288" width="9.6640625" customWidth="1"/>
    <col min="289" max="289" width="8.83203125" customWidth="1"/>
    <col min="290" max="290" width="11.33203125" bestFit="1" customWidth="1"/>
    <col min="291" max="291" width="65.83203125" bestFit="1" customWidth="1"/>
    <col min="292" max="292" width="8.83203125" customWidth="1"/>
    <col min="293" max="293" width="9.6640625" customWidth="1"/>
    <col min="294" max="294" width="7.33203125" customWidth="1"/>
    <col min="295" max="295" width="9.6640625" customWidth="1"/>
    <col min="296" max="296" width="8.83203125" customWidth="1"/>
    <col min="297" max="299" width="11.33203125" bestFit="1" customWidth="1"/>
    <col min="300" max="300" width="10.6640625" customWidth="1"/>
  </cols>
  <sheetData>
    <row r="3" spans="1:1" x14ac:dyDescent="0.2">
      <c r="A3" s="3" t="s">
        <v>563</v>
      </c>
    </row>
    <row r="4" spans="1:1" x14ac:dyDescent="0.2">
      <c r="A4" s="4" t="s">
        <v>613</v>
      </c>
    </row>
    <row r="5" spans="1:1" x14ac:dyDescent="0.2">
      <c r="A5" s="5" t="s">
        <v>6</v>
      </c>
    </row>
    <row r="6" spans="1:1" x14ac:dyDescent="0.2">
      <c r="A6" s="14">
        <v>1238</v>
      </c>
    </row>
    <row r="7" spans="1:1" x14ac:dyDescent="0.2">
      <c r="A7" s="15">
        <v>1240</v>
      </c>
    </row>
    <row r="8" spans="1:1" x14ac:dyDescent="0.2">
      <c r="A8" s="4" t="s">
        <v>638</v>
      </c>
    </row>
    <row r="9" spans="1:1" x14ac:dyDescent="0.2">
      <c r="A9" s="5" t="s">
        <v>268</v>
      </c>
    </row>
    <row r="10" spans="1:1" x14ac:dyDescent="0.2">
      <c r="A10" s="14">
        <v>1220</v>
      </c>
    </row>
    <row r="11" spans="1:1" x14ac:dyDescent="0.2">
      <c r="A11" s="15">
        <v>1221</v>
      </c>
    </row>
    <row r="12" spans="1:1" x14ac:dyDescent="0.2">
      <c r="A12" s="4" t="s">
        <v>616</v>
      </c>
    </row>
    <row r="13" spans="1:1" x14ac:dyDescent="0.2">
      <c r="A13" s="5" t="s">
        <v>18</v>
      </c>
    </row>
    <row r="14" spans="1:1" x14ac:dyDescent="0.2">
      <c r="A14" s="14">
        <v>1232</v>
      </c>
    </row>
    <row r="15" spans="1:1" x14ac:dyDescent="0.2">
      <c r="A15" s="15">
        <v>1239</v>
      </c>
    </row>
    <row r="16" spans="1:1" x14ac:dyDescent="0.2">
      <c r="A16" s="5" t="s">
        <v>126</v>
      </c>
    </row>
    <row r="17" spans="1:1" x14ac:dyDescent="0.2">
      <c r="A17" s="14">
        <v>1223</v>
      </c>
    </row>
    <row r="18" spans="1:1" x14ac:dyDescent="0.2">
      <c r="A18" s="15">
        <v>1237</v>
      </c>
    </row>
    <row r="19" spans="1:1" x14ac:dyDescent="0.2">
      <c r="A19" s="4" t="s">
        <v>617</v>
      </c>
    </row>
    <row r="20" spans="1:1" x14ac:dyDescent="0.2">
      <c r="A20" s="5" t="s">
        <v>6</v>
      </c>
    </row>
    <row r="21" spans="1:1" x14ac:dyDescent="0.2">
      <c r="A21" s="14">
        <v>1215</v>
      </c>
    </row>
    <row r="22" spans="1:1" x14ac:dyDescent="0.2">
      <c r="A22" s="15">
        <v>1233</v>
      </c>
    </row>
    <row r="23" spans="1:1" x14ac:dyDescent="0.2">
      <c r="A23" s="4" t="s">
        <v>618</v>
      </c>
    </row>
    <row r="24" spans="1:1" x14ac:dyDescent="0.2">
      <c r="A24" s="5" t="s">
        <v>6</v>
      </c>
    </row>
    <row r="25" spans="1:1" x14ac:dyDescent="0.2">
      <c r="A25" s="14">
        <v>1243</v>
      </c>
    </row>
    <row r="26" spans="1:1" x14ac:dyDescent="0.2">
      <c r="A26" s="15">
        <v>1244</v>
      </c>
    </row>
    <row r="27" spans="1:1" x14ac:dyDescent="0.2">
      <c r="A27" s="5" t="s">
        <v>126</v>
      </c>
    </row>
    <row r="28" spans="1:1" x14ac:dyDescent="0.2">
      <c r="A28" s="14">
        <v>1233</v>
      </c>
    </row>
    <row r="29" spans="1:1" x14ac:dyDescent="0.2">
      <c r="A29" s="15">
        <v>1240</v>
      </c>
    </row>
    <row r="30" spans="1:1" x14ac:dyDescent="0.2">
      <c r="A30" s="4" t="s">
        <v>630</v>
      </c>
    </row>
    <row r="31" spans="1:1" x14ac:dyDescent="0.2">
      <c r="A31" s="5" t="s">
        <v>6</v>
      </c>
    </row>
    <row r="32" spans="1:1" x14ac:dyDescent="0.2">
      <c r="A32" s="14" t="s">
        <v>564</v>
      </c>
    </row>
    <row r="33" spans="1:1" x14ac:dyDescent="0.2">
      <c r="A33" s="15" t="s">
        <v>564</v>
      </c>
    </row>
    <row r="34" spans="1:1" x14ac:dyDescent="0.2">
      <c r="A34" s="4" t="s">
        <v>654</v>
      </c>
    </row>
    <row r="35" spans="1:1" x14ac:dyDescent="0.2">
      <c r="A35" s="5" t="s">
        <v>307</v>
      </c>
    </row>
    <row r="36" spans="1:1" x14ac:dyDescent="0.2">
      <c r="A36" s="14">
        <v>1231</v>
      </c>
    </row>
    <row r="37" spans="1:1" x14ac:dyDescent="0.2">
      <c r="A37" s="15">
        <v>1239</v>
      </c>
    </row>
    <row r="38" spans="1:1" x14ac:dyDescent="0.2">
      <c r="A38" s="4" t="s">
        <v>643</v>
      </c>
    </row>
    <row r="39" spans="1:1" x14ac:dyDescent="0.2">
      <c r="A39" s="5" t="s">
        <v>18</v>
      </c>
    </row>
    <row r="40" spans="1:1" x14ac:dyDescent="0.2">
      <c r="A40" s="14">
        <v>1215</v>
      </c>
    </row>
    <row r="41" spans="1:1" x14ac:dyDescent="0.2">
      <c r="A41" s="15">
        <v>1234</v>
      </c>
    </row>
    <row r="42" spans="1:1" x14ac:dyDescent="0.2">
      <c r="A42" s="4" t="s">
        <v>622</v>
      </c>
    </row>
    <row r="43" spans="1:1" x14ac:dyDescent="0.2">
      <c r="A43" s="5" t="s">
        <v>18</v>
      </c>
    </row>
    <row r="44" spans="1:1" x14ac:dyDescent="0.2">
      <c r="A44" s="14" t="s">
        <v>564</v>
      </c>
    </row>
    <row r="45" spans="1:1" x14ac:dyDescent="0.2">
      <c r="A45" s="15" t="s">
        <v>564</v>
      </c>
    </row>
    <row r="46" spans="1:1" x14ac:dyDescent="0.2">
      <c r="A46" s="4" t="s">
        <v>629</v>
      </c>
    </row>
    <row r="47" spans="1:1" x14ac:dyDescent="0.2">
      <c r="A47" s="5" t="s">
        <v>6</v>
      </c>
    </row>
    <row r="48" spans="1:1" x14ac:dyDescent="0.2">
      <c r="A48" s="14">
        <v>1220</v>
      </c>
    </row>
    <row r="49" spans="1:1" x14ac:dyDescent="0.2">
      <c r="A49" s="15">
        <v>1240</v>
      </c>
    </row>
    <row r="50" spans="1:1" x14ac:dyDescent="0.2">
      <c r="A50" s="4" t="s">
        <v>644</v>
      </c>
    </row>
    <row r="51" spans="1:1" x14ac:dyDescent="0.2">
      <c r="A51" s="5" t="s">
        <v>457</v>
      </c>
    </row>
    <row r="52" spans="1:1" x14ac:dyDescent="0.2">
      <c r="A52" s="14" t="s">
        <v>564</v>
      </c>
    </row>
    <row r="53" spans="1:1" x14ac:dyDescent="0.2">
      <c r="A53" s="15" t="s">
        <v>564</v>
      </c>
    </row>
    <row r="54" spans="1:1" x14ac:dyDescent="0.2">
      <c r="A54" s="5" t="s">
        <v>297</v>
      </c>
    </row>
    <row r="55" spans="1:1" x14ac:dyDescent="0.2">
      <c r="A55" s="14">
        <v>1195</v>
      </c>
    </row>
    <row r="56" spans="1:1" x14ac:dyDescent="0.2">
      <c r="A56" s="15">
        <v>1233</v>
      </c>
    </row>
    <row r="57" spans="1:1" x14ac:dyDescent="0.2">
      <c r="A57" s="4" t="s">
        <v>655</v>
      </c>
    </row>
    <row r="58" spans="1:1" x14ac:dyDescent="0.2">
      <c r="A58" s="5" t="s">
        <v>307</v>
      </c>
    </row>
    <row r="59" spans="1:1" x14ac:dyDescent="0.2">
      <c r="A59" s="14">
        <v>1231</v>
      </c>
    </row>
    <row r="60" spans="1:1" x14ac:dyDescent="0.2">
      <c r="A60" s="15">
        <v>1240</v>
      </c>
    </row>
    <row r="61" spans="1:1" x14ac:dyDescent="0.2">
      <c r="A61" s="4" t="s">
        <v>614</v>
      </c>
    </row>
    <row r="62" spans="1:1" x14ac:dyDescent="0.2">
      <c r="A62" s="5" t="s">
        <v>6</v>
      </c>
    </row>
    <row r="63" spans="1:1" x14ac:dyDescent="0.2">
      <c r="A63" s="14">
        <v>1233</v>
      </c>
    </row>
    <row r="64" spans="1:1" x14ac:dyDescent="0.2">
      <c r="A64" s="15">
        <v>1241</v>
      </c>
    </row>
    <row r="65" spans="1:1" x14ac:dyDescent="0.2">
      <c r="A65" s="4" t="s">
        <v>565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abSelected="1" topLeftCell="B60" workbookViewId="0">
      <selection activeCell="C65" sqref="C65"/>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656</v>
      </c>
      <c r="K1" s="2" t="s">
        <v>612</v>
      </c>
    </row>
    <row r="2" spans="1:11" ht="224" x14ac:dyDescent="0.2">
      <c r="A2" s="1" t="s">
        <v>0</v>
      </c>
      <c r="B2" s="2" t="s">
        <v>1</v>
      </c>
      <c r="C2" s="2" t="s">
        <v>2</v>
      </c>
      <c r="D2" s="2" t="s">
        <v>3</v>
      </c>
      <c r="E2" s="2" t="s">
        <v>4</v>
      </c>
      <c r="F2" s="1">
        <v>1238</v>
      </c>
      <c r="G2" s="1">
        <v>1240</v>
      </c>
      <c r="H2" s="2" t="s">
        <v>5</v>
      </c>
      <c r="I2" s="2" t="s">
        <v>6</v>
      </c>
      <c r="J2" s="13" t="s">
        <v>657</v>
      </c>
      <c r="K2" s="2" t="s">
        <v>613</v>
      </c>
    </row>
    <row r="3" spans="1:11" ht="160" x14ac:dyDescent="0.2">
      <c r="A3" s="1" t="s">
        <v>7</v>
      </c>
      <c r="B3" s="2" t="s">
        <v>8</v>
      </c>
      <c r="D3" s="2" t="s">
        <v>9</v>
      </c>
      <c r="E3" s="2" t="s">
        <v>10</v>
      </c>
      <c r="F3" s="1">
        <v>1233</v>
      </c>
      <c r="G3" s="1">
        <v>1241</v>
      </c>
      <c r="H3" s="2" t="s">
        <v>11</v>
      </c>
      <c r="I3" s="2" t="s">
        <v>6</v>
      </c>
      <c r="J3" s="13" t="s">
        <v>658</v>
      </c>
      <c r="K3" s="2" t="s">
        <v>614</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659</v>
      </c>
      <c r="K5" s="2" t="s">
        <v>615</v>
      </c>
    </row>
    <row r="6" spans="1:11" ht="144" x14ac:dyDescent="0.2">
      <c r="A6" s="1" t="s">
        <v>19</v>
      </c>
      <c r="B6" s="2" t="s">
        <v>20</v>
      </c>
      <c r="C6" s="2" t="s">
        <v>21</v>
      </c>
      <c r="D6" s="2" t="s">
        <v>22</v>
      </c>
      <c r="E6" s="2" t="s">
        <v>23</v>
      </c>
      <c r="F6" s="1">
        <v>1232</v>
      </c>
      <c r="G6" s="1">
        <v>1239</v>
      </c>
      <c r="H6" s="2" t="s">
        <v>24</v>
      </c>
      <c r="I6" s="2" t="s">
        <v>18</v>
      </c>
      <c r="J6" s="13" t="s">
        <v>660</v>
      </c>
      <c r="K6" s="2" t="s">
        <v>616</v>
      </c>
    </row>
    <row r="7" spans="1:11" ht="192" x14ac:dyDescent="0.2">
      <c r="A7" s="1" t="s">
        <v>25</v>
      </c>
      <c r="B7" s="2" t="s">
        <v>26</v>
      </c>
      <c r="C7" s="2" t="s">
        <v>27</v>
      </c>
      <c r="D7" s="2" t="s">
        <v>28</v>
      </c>
      <c r="E7" s="2" t="s">
        <v>29</v>
      </c>
      <c r="F7" s="1">
        <v>1215</v>
      </c>
      <c r="G7" s="1">
        <v>1233</v>
      </c>
      <c r="H7" s="2" t="s">
        <v>30</v>
      </c>
      <c r="I7" s="2" t="s">
        <v>6</v>
      </c>
      <c r="J7" s="13" t="s">
        <v>661</v>
      </c>
      <c r="K7" s="2" t="s">
        <v>617</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662</v>
      </c>
      <c r="K9" s="2" t="s">
        <v>618</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663</v>
      </c>
      <c r="K13" s="2" t="s">
        <v>619</v>
      </c>
    </row>
    <row r="14" spans="1:11" ht="32" x14ac:dyDescent="0.2">
      <c r="A14" s="1" t="s">
        <v>44</v>
      </c>
      <c r="B14" s="2" t="s">
        <v>49</v>
      </c>
      <c r="J14" s="13"/>
      <c r="K14" s="2"/>
    </row>
    <row r="15" spans="1:11" ht="160" x14ac:dyDescent="0.2">
      <c r="A15" s="1" t="s">
        <v>51</v>
      </c>
      <c r="B15" s="2" t="s">
        <v>52</v>
      </c>
      <c r="C15" s="2" t="s">
        <v>53</v>
      </c>
      <c r="H15" s="2" t="s">
        <v>54</v>
      </c>
      <c r="I15" s="2" t="s">
        <v>55</v>
      </c>
      <c r="J15" s="13" t="s">
        <v>664</v>
      </c>
      <c r="K15" s="2" t="s">
        <v>620</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665</v>
      </c>
      <c r="K20" s="2" t="s">
        <v>620</v>
      </c>
    </row>
    <row r="21" spans="1:11" ht="48" x14ac:dyDescent="0.2">
      <c r="A21" s="1" t="s">
        <v>61</v>
      </c>
      <c r="B21" s="2" t="s">
        <v>68</v>
      </c>
      <c r="J21" s="13"/>
      <c r="K21" s="2"/>
    </row>
    <row r="22" spans="1:11" ht="176" x14ac:dyDescent="0.2">
      <c r="A22" s="1" t="s">
        <v>69</v>
      </c>
      <c r="B22" s="2" t="s">
        <v>70</v>
      </c>
      <c r="C22" s="2" t="s">
        <v>71</v>
      </c>
      <c r="H22" s="2" t="s">
        <v>72</v>
      </c>
      <c r="I22" s="2" t="s">
        <v>50</v>
      </c>
      <c r="J22" s="13" t="s">
        <v>666</v>
      </c>
      <c r="K22" s="2" t="s">
        <v>621</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667</v>
      </c>
      <c r="K24" s="2" t="s">
        <v>621</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668</v>
      </c>
      <c r="K26" s="2" t="s">
        <v>622</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669</v>
      </c>
      <c r="K28" s="2" t="s">
        <v>620</v>
      </c>
    </row>
    <row r="29" spans="1:11" ht="48" x14ac:dyDescent="0.2">
      <c r="A29" s="1" t="s">
        <v>85</v>
      </c>
      <c r="B29" s="2" t="s">
        <v>90</v>
      </c>
      <c r="J29" s="13"/>
      <c r="K29" s="2"/>
    </row>
    <row r="30" spans="1:11" ht="144" x14ac:dyDescent="0.2">
      <c r="A30" s="1" t="s">
        <v>91</v>
      </c>
      <c r="B30" s="2" t="s">
        <v>92</v>
      </c>
      <c r="H30" s="2" t="s">
        <v>93</v>
      </c>
      <c r="I30" s="2" t="s">
        <v>94</v>
      </c>
      <c r="J30" s="13" t="s">
        <v>670</v>
      </c>
      <c r="K30" s="2" t="s">
        <v>623</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671</v>
      </c>
      <c r="K32" s="2" t="s">
        <v>624</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672</v>
      </c>
      <c r="K34" s="2" t="s">
        <v>624</v>
      </c>
    </row>
    <row r="35" spans="1:11" ht="48" x14ac:dyDescent="0.2">
      <c r="A35" s="1" t="s">
        <v>101</v>
      </c>
      <c r="B35" s="2" t="s">
        <v>105</v>
      </c>
      <c r="J35" s="13"/>
      <c r="K35" s="2"/>
    </row>
    <row r="36" spans="1:11" ht="224" x14ac:dyDescent="0.2">
      <c r="A36" s="1" t="s">
        <v>106</v>
      </c>
      <c r="B36" s="2" t="s">
        <v>107</v>
      </c>
      <c r="C36" s="2" t="s">
        <v>108</v>
      </c>
      <c r="H36" s="2" t="s">
        <v>109</v>
      </c>
      <c r="I36" s="2" t="s">
        <v>110</v>
      </c>
      <c r="J36" s="13" t="s">
        <v>673</v>
      </c>
      <c r="K36" s="2" t="s">
        <v>622</v>
      </c>
    </row>
    <row r="37" spans="1:11" ht="48" x14ac:dyDescent="0.2">
      <c r="A37" s="1" t="s">
        <v>106</v>
      </c>
      <c r="B37" s="2" t="s">
        <v>109</v>
      </c>
      <c r="J37" s="13"/>
      <c r="K37" s="2"/>
    </row>
    <row r="38" spans="1:11" ht="192" x14ac:dyDescent="0.2">
      <c r="A38" s="1" t="s">
        <v>111</v>
      </c>
      <c r="B38" s="2" t="s">
        <v>112</v>
      </c>
      <c r="C38" s="2" t="s">
        <v>113</v>
      </c>
      <c r="H38" s="2" t="s">
        <v>114</v>
      </c>
      <c r="I38" s="2" t="s">
        <v>18</v>
      </c>
      <c r="J38" s="13" t="s">
        <v>674</v>
      </c>
      <c r="K38" s="2" t="s">
        <v>622</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675</v>
      </c>
      <c r="K40" s="2" t="s">
        <v>624</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676</v>
      </c>
      <c r="K42" s="2" t="s">
        <v>625</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677</v>
      </c>
      <c r="K46" s="2" t="s">
        <v>618</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678</v>
      </c>
      <c r="K49" s="2" t="s">
        <v>616</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679</v>
      </c>
      <c r="K65" s="2" t="s">
        <v>626</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680</v>
      </c>
      <c r="K68" s="2" t="s">
        <v>627</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681</v>
      </c>
      <c r="K70" s="2" t="s">
        <v>628</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682</v>
      </c>
      <c r="K73" s="2" t="s">
        <v>629</v>
      </c>
    </row>
    <row r="74" spans="1:11" ht="32" x14ac:dyDescent="0.2">
      <c r="A74" s="1" t="s">
        <v>201</v>
      </c>
      <c r="B74" s="2" t="s">
        <v>206</v>
      </c>
      <c r="J74" s="13"/>
      <c r="K74" s="2"/>
    </row>
    <row r="75" spans="1:11" ht="208" x14ac:dyDescent="0.2">
      <c r="A75" s="1" t="s">
        <v>207</v>
      </c>
      <c r="B75" s="2" t="s">
        <v>208</v>
      </c>
      <c r="C75" s="2" t="s">
        <v>209</v>
      </c>
      <c r="H75" s="2" t="s">
        <v>210</v>
      </c>
      <c r="I75" s="2" t="s">
        <v>6</v>
      </c>
      <c r="J75" s="13" t="s">
        <v>683</v>
      </c>
      <c r="K75" s="2" t="s">
        <v>630</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684</v>
      </c>
      <c r="K79" s="2" t="s">
        <v>631</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685</v>
      </c>
      <c r="K82" s="2" t="s">
        <v>632</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686</v>
      </c>
      <c r="K85" s="2" t="s">
        <v>633</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687</v>
      </c>
      <c r="K87" s="2" t="s">
        <v>634</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688</v>
      </c>
      <c r="K92" s="2" t="s">
        <v>635</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689</v>
      </c>
      <c r="K94" s="2" t="s">
        <v>631</v>
      </c>
    </row>
    <row r="95" spans="1:11" ht="48" x14ac:dyDescent="0.2">
      <c r="A95" s="1" t="s">
        <v>258</v>
      </c>
      <c r="B95" s="2" t="s">
        <v>263</v>
      </c>
      <c r="J95" s="13"/>
      <c r="K95" s="2"/>
    </row>
    <row r="96" spans="1:11" ht="192" x14ac:dyDescent="0.2">
      <c r="A96" s="1" t="s">
        <v>264</v>
      </c>
      <c r="B96" s="2" t="s">
        <v>265</v>
      </c>
      <c r="C96" s="2" t="s">
        <v>266</v>
      </c>
      <c r="H96" s="2" t="s">
        <v>267</v>
      </c>
      <c r="I96" s="2" t="s">
        <v>268</v>
      </c>
      <c r="J96" s="13" t="s">
        <v>690</v>
      </c>
      <c r="K96" s="2" t="s">
        <v>636</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691</v>
      </c>
      <c r="K98" s="2" t="s">
        <v>637</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692</v>
      </c>
      <c r="K100" s="2" t="s">
        <v>634</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693</v>
      </c>
      <c r="K102" s="2" t="s">
        <v>638</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694</v>
      </c>
      <c r="K104" s="2" t="s">
        <v>639</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695</v>
      </c>
      <c r="K106" s="2" t="s">
        <v>628</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696</v>
      </c>
      <c r="K108" s="2" t="s">
        <v>640</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697</v>
      </c>
      <c r="K113" s="2" t="s">
        <v>641</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698</v>
      </c>
      <c r="K116" s="2" t="s">
        <v>642</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699</v>
      </c>
      <c r="K118" s="2" t="s">
        <v>643</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700</v>
      </c>
      <c r="K120" s="2" t="s">
        <v>644</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701</v>
      </c>
      <c r="K125" s="2" t="s">
        <v>644</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702</v>
      </c>
      <c r="K131" s="2" t="s">
        <v>638</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703</v>
      </c>
      <c r="K135" s="2" t="s">
        <v>645</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704</v>
      </c>
      <c r="K139" s="2" t="s">
        <v>645</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704</v>
      </c>
      <c r="K141" s="2" t="s">
        <v>645</v>
      </c>
    </row>
    <row r="142" spans="1:11" ht="48" x14ac:dyDescent="0.2">
      <c r="A142" s="1" t="s">
        <v>376</v>
      </c>
      <c r="B142" s="2" t="s">
        <v>379</v>
      </c>
      <c r="J142" s="13"/>
      <c r="K142" s="2"/>
    </row>
    <row r="143" spans="1:11" ht="144" x14ac:dyDescent="0.2">
      <c r="A143" s="1" t="s">
        <v>381</v>
      </c>
      <c r="B143" s="2" t="s">
        <v>382</v>
      </c>
      <c r="H143" s="2" t="s">
        <v>383</v>
      </c>
      <c r="I143" s="2" t="s">
        <v>384</v>
      </c>
      <c r="J143" s="13" t="s">
        <v>705</v>
      </c>
      <c r="K143" s="2" t="s">
        <v>645</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706</v>
      </c>
      <c r="K145" s="2" t="s">
        <v>645</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704</v>
      </c>
      <c r="K147" s="2" t="s">
        <v>645</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707</v>
      </c>
      <c r="K150" s="2" t="s">
        <v>646</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708</v>
      </c>
      <c r="K152" s="2" t="s">
        <v>647</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709</v>
      </c>
      <c r="K154" s="2" t="s">
        <v>620</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710</v>
      </c>
      <c r="K160" s="2" t="s">
        <v>648</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711</v>
      </c>
      <c r="K163" s="2" t="s">
        <v>645</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712</v>
      </c>
      <c r="K165" s="2" t="s">
        <v>649</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713</v>
      </c>
      <c r="K167" s="2" t="s">
        <v>650</v>
      </c>
    </row>
    <row r="168" spans="1:11" ht="32" x14ac:dyDescent="0.2">
      <c r="A168" s="1" t="s">
        <v>437</v>
      </c>
      <c r="B168" s="2" t="s">
        <v>440</v>
      </c>
      <c r="J168" s="13"/>
      <c r="K168" s="2"/>
    </row>
    <row r="169" spans="1:11" ht="224" x14ac:dyDescent="0.2">
      <c r="A169" s="1" t="s">
        <v>441</v>
      </c>
      <c r="B169" s="2" t="s">
        <v>442</v>
      </c>
      <c r="H169" s="2" t="s">
        <v>443</v>
      </c>
      <c r="I169" s="2" t="s">
        <v>110</v>
      </c>
      <c r="J169" s="13" t="s">
        <v>714</v>
      </c>
      <c r="K169" s="2" t="s">
        <v>644</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715</v>
      </c>
      <c r="K173" s="2" t="s">
        <v>621</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716</v>
      </c>
      <c r="K176" s="2" t="s">
        <v>644</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717</v>
      </c>
      <c r="K180" s="2" t="s">
        <v>651</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718</v>
      </c>
      <c r="K183" s="2" t="s">
        <v>620</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719</v>
      </c>
      <c r="K187" s="2" t="s">
        <v>645</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720</v>
      </c>
      <c r="K189" s="2" t="s">
        <v>645</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721</v>
      </c>
      <c r="K191" s="2" t="s">
        <v>652</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722</v>
      </c>
      <c r="K194" s="2" t="s">
        <v>653</v>
      </c>
    </row>
    <row r="195" spans="1:11" ht="32" x14ac:dyDescent="0.2">
      <c r="A195" s="1" t="s">
        <v>494</v>
      </c>
      <c r="B195" s="2" t="s">
        <v>497</v>
      </c>
      <c r="J195" s="13"/>
      <c r="K195" s="2"/>
    </row>
    <row r="196" spans="1:11" ht="112" x14ac:dyDescent="0.2">
      <c r="A196" s="1" t="s">
        <v>498</v>
      </c>
      <c r="B196" s="2" t="s">
        <v>499</v>
      </c>
      <c r="H196" s="2" t="s">
        <v>500</v>
      </c>
      <c r="I196" s="2" t="s">
        <v>350</v>
      </c>
      <c r="J196" s="13" t="s">
        <v>723</v>
      </c>
      <c r="K196" s="2" t="s">
        <v>620</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724</v>
      </c>
      <c r="K205" s="2" t="s">
        <v>645</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704</v>
      </c>
      <c r="K207" s="2" t="s">
        <v>645</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725</v>
      </c>
      <c r="K218" s="2" t="s">
        <v>654</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726</v>
      </c>
      <c r="K221" s="2" t="s">
        <v>655</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topLeftCell="A74"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Sheet4</vt:lpstr>
      <vt:lpstr>Sheet5</vt:lpstr>
      <vt:lpstr>Sheet3</vt:lpstr>
      <vt:lpstr>Sheet7</vt:lpstr>
      <vt:lpstr>Sheet9</vt:lpstr>
      <vt:lpstr>Sheet8</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2019-02-04T00:33:49Z</dcterms:modified>
</cp:coreProperties>
</file>