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<sst xmlns="http://schemas.openxmlformats.org/spreadsheetml/2006/main" count="78" uniqueCount="43">
  <si>
    <t>POWER SUPPLY REQUIREMENTS</t>
  </si>
  <si>
    <t>14V to 12V LM2940 CT</t>
  </si>
  <si>
    <t>LDO I/P VOLTAGE</t>
  </si>
  <si>
    <t>LDO O/P VOLTAGE</t>
  </si>
  <si>
    <t>POWER DISSAPATED</t>
  </si>
  <si>
    <t>MAIN CONTACT RELAY</t>
  </si>
  <si>
    <t>ZETTLER AZEV200</t>
  </si>
  <si>
    <t>VOLTAGE</t>
  </si>
  <si>
    <t>CURRENT(mA)</t>
  </si>
  <si>
    <t>POWER</t>
  </si>
  <si>
    <t>TOTAL POWER DRAW FROM 14V Line(mW)</t>
  </si>
  <si>
    <t>12V</t>
  </si>
  <si>
    <t>2.6W</t>
  </si>
  <si>
    <t>420mW</t>
  </si>
  <si>
    <t>Nominal</t>
  </si>
  <si>
    <t>Holding</t>
  </si>
  <si>
    <t>TOTAL CURRENT DRAW FROM 14V Line(mA)</t>
  </si>
  <si>
    <t>OPAMP INPUT</t>
  </si>
  <si>
    <t>TLV1805DBVR</t>
  </si>
  <si>
    <t>CURRENT</t>
  </si>
  <si>
    <t>0.241W</t>
  </si>
  <si>
    <t>V</t>
  </si>
  <si>
    <t>uA</t>
  </si>
  <si>
    <t>mA</t>
  </si>
  <si>
    <t>-14V to -12V L912AC</t>
  </si>
  <si>
    <t>TOTAL POWER DRAW FROM -14V Line (mW)</t>
  </si>
  <si>
    <t>W</t>
  </si>
  <si>
    <t>TOTAL CURRENT DRAW FROM -14V Line(mA)</t>
  </si>
  <si>
    <t>5V to 3.3V LD1117</t>
  </si>
  <si>
    <t>MCU</t>
  </si>
  <si>
    <t>STM32F401</t>
  </si>
  <si>
    <t>TOTAL POWER DRAW FROM 5V Line (mW)</t>
  </si>
  <si>
    <t>TOTAL CURRENT DRAW FROM 5V Line(mA)</t>
  </si>
  <si>
    <t>LEDs</t>
  </si>
  <si>
    <t>LH R974-LP-1-0-20-R18</t>
  </si>
  <si>
    <t>mA per LED</t>
  </si>
  <si>
    <t>METERING IC</t>
  </si>
  <si>
    <t>ADE795</t>
  </si>
  <si>
    <t>mA(Assumed)</t>
  </si>
  <si>
    <t>DISPLAY</t>
  </si>
  <si>
    <t>ILI9341 TFT SPI DISPLAY</t>
  </si>
  <si>
    <t>TOTAL POWER OUT(mW)</t>
  </si>
  <si>
    <t>TOTAL POWER IN(mW)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</si>
</sst>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6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/>
    <font>
      <b/>
      <sz val="16.0"/>
      <color theme="1"/>
      <name val="Calibri"/>
    </font>
    <font>
      <b/>
      <sz val="18.0"/>
      <color theme="1"/>
      <name val="Calibri"/>
    </font>
    <font>
      <u/>
      <sz val="11.0"/>
      <color theme="1"/>
      <name val="Calibri"/>
    </font>
    <font>
      <sz val="14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rgb="FF8496B0"/>
        <bgColor rgb="FF8496B0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rgb="FF0070C0"/>
        <bgColor rgb="FF0070C0"/>
      </patternFill>
    </fill>
    <fill>
      <patternFill patternType="solid">
        <fgColor rgb="FF757070"/>
        <bgColor rgb="FF75707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3">
    <border/>
    <border>
      <left/>
      <right/>
      <top/>
      <bottom/>
    </border>
    <border>
      <left/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0" fillId="0" fontId="1" numFmtId="0" xfId="0" applyFont="1"/>
    <xf borderId="1" fillId="3" fontId="1" numFmtId="0" xfId="0" applyBorder="1" applyFill="1" applyFont="1"/>
    <xf borderId="1" fillId="3" fontId="3" numFmtId="0" xfId="0" applyBorder="1" applyFont="1"/>
    <xf borderId="2" fillId="3" fontId="4" numFmtId="0" xfId="0" applyAlignment="1" applyBorder="1" applyFont="1">
      <alignment horizontal="center"/>
    </xf>
    <xf borderId="3" fillId="0" fontId="5" numFmtId="0" xfId="0" applyBorder="1" applyFont="1"/>
    <xf borderId="4" fillId="4" fontId="6" numFmtId="0" xfId="0" applyAlignment="1" applyBorder="1" applyFill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2" fillId="4" fontId="3" numFmtId="0" xfId="0" applyAlignment="1" applyBorder="1" applyFont="1">
      <alignment horizontal="center"/>
    </xf>
    <xf borderId="7" fillId="0" fontId="5" numFmtId="0" xfId="0" applyBorder="1" applyFont="1"/>
    <xf borderId="2" fillId="3" fontId="1" numFmtId="0" xfId="0" applyAlignment="1" applyBorder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" fillId="4" fontId="4" numFmtId="0" xfId="0" applyBorder="1" applyFont="1"/>
    <xf borderId="2" fillId="4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1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4" fillId="5" fontId="6" numFmtId="0" xfId="0" applyAlignment="1" applyBorder="1" applyFill="1" applyFont="1">
      <alignment horizontal="center" vertical="center"/>
    </xf>
    <xf borderId="2" fillId="5" fontId="3" numFmtId="0" xfId="0" applyAlignment="1" applyBorder="1" applyFont="1">
      <alignment horizontal="center"/>
    </xf>
    <xf borderId="1" fillId="5" fontId="4" numFmtId="0" xfId="0" applyBorder="1" applyFont="1"/>
    <xf borderId="2" fillId="5" fontId="4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5" fontId="1" numFmtId="0" xfId="0" applyBorder="1" applyFont="1"/>
    <xf borderId="2" fillId="5" fontId="1" numFmtId="0" xfId="0" applyAlignment="1" applyBorder="1" applyFont="1">
      <alignment horizontal="center"/>
    </xf>
    <xf quotePrefix="1" borderId="4" fillId="6" fontId="6" numFmtId="0" xfId="0" applyAlignment="1" applyBorder="1" applyFill="1" applyFont="1">
      <alignment horizontal="center" vertical="center"/>
    </xf>
    <xf borderId="2" fillId="6" fontId="4" numFmtId="0" xfId="0" applyAlignment="1" applyBorder="1" applyFont="1">
      <alignment horizontal="center"/>
    </xf>
    <xf borderId="4" fillId="7" fontId="6" numFmtId="0" xfId="0" applyAlignment="1" applyBorder="1" applyFill="1" applyFont="1">
      <alignment horizontal="center" vertical="center"/>
    </xf>
    <xf borderId="2" fillId="7" fontId="3" numFmtId="0" xfId="0" applyAlignment="1" applyBorder="1" applyFont="1">
      <alignment horizontal="center"/>
    </xf>
    <xf borderId="2" fillId="6" fontId="1" numFmtId="0" xfId="0" applyAlignment="1" applyBorder="1" applyFont="1">
      <alignment horizontal="center"/>
    </xf>
    <xf borderId="1" fillId="7" fontId="4" numFmtId="0" xfId="0" applyBorder="1" applyFont="1"/>
    <xf borderId="2" fillId="7" fontId="4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4" fillId="8" fontId="6" numFmtId="0" xfId="0" applyAlignment="1" applyBorder="1" applyFill="1" applyFont="1">
      <alignment horizontal="center" vertical="center"/>
    </xf>
    <xf borderId="2" fillId="8" fontId="4" numFmtId="0" xfId="0" applyAlignment="1" applyBorder="1" applyFont="1">
      <alignment horizontal="center"/>
    </xf>
    <xf borderId="4" fillId="9" fontId="7" numFmtId="0" xfId="0" applyAlignment="1" applyBorder="1" applyFill="1" applyFont="1">
      <alignment horizontal="center" vertical="center"/>
    </xf>
    <xf borderId="2" fillId="9" fontId="3" numFmtId="0" xfId="0" applyAlignment="1" applyBorder="1" applyFont="1">
      <alignment horizontal="center"/>
    </xf>
    <xf borderId="2" fillId="8" fontId="1" numFmtId="0" xfId="0" applyAlignment="1" applyBorder="1" applyFont="1">
      <alignment horizontal="center"/>
    </xf>
    <xf borderId="2" fillId="8" fontId="8" numFmtId="0" xfId="0" applyAlignment="1" applyBorder="1" applyFont="1">
      <alignment horizontal="center"/>
    </xf>
    <xf borderId="1" fillId="9" fontId="4" numFmtId="0" xfId="0" applyBorder="1" applyFont="1"/>
    <xf borderId="2" fillId="9" fontId="4" numFmtId="0" xfId="0" applyAlignment="1" applyBorder="1" applyFont="1">
      <alignment horizontal="center"/>
    </xf>
    <xf borderId="1" fillId="9" fontId="1" numFmtId="0" xfId="0" applyAlignment="1" applyBorder="1" applyFont="1">
      <alignment horizontal="center"/>
    </xf>
    <xf borderId="2" fillId="9" fontId="1" numFmtId="0" xfId="0" applyAlignment="1" applyBorder="1" applyFont="1">
      <alignment horizontal="center"/>
    </xf>
    <xf borderId="1" fillId="9" fontId="1" numFmtId="0" xfId="0" applyBorder="1" applyFont="1"/>
    <xf borderId="4" fillId="4" fontId="7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/>
    </xf>
    <xf borderId="2" fillId="5" fontId="6" numFmtId="0" xfId="0" applyAlignment="1" applyBorder="1" applyFont="1">
      <alignment horizontal="center"/>
    </xf>
    <xf borderId="4" fillId="10" fontId="6" numFmtId="0" xfId="0" applyAlignment="1" applyBorder="1" applyFill="1" applyFont="1">
      <alignment horizontal="center" vertical="center"/>
    </xf>
    <xf borderId="2" fillId="10" fontId="4" numFmtId="0" xfId="0" applyAlignment="1" applyBorder="1" applyFont="1">
      <alignment horizontal="center"/>
    </xf>
    <xf borderId="1" fillId="10" fontId="4" numFmtId="0" xfId="0" applyBorder="1" applyFont="1"/>
    <xf borderId="1" fillId="10" fontId="1" numFmtId="0" xfId="0" applyAlignment="1" applyBorder="1" applyFont="1">
      <alignment horizontal="center"/>
    </xf>
    <xf borderId="2" fillId="10" fontId="1" numFmtId="0" xfId="0" applyAlignment="1" applyBorder="1" applyFont="1">
      <alignment horizontal="center"/>
    </xf>
    <xf borderId="1" fillId="10" fontId="1" numFmtId="0" xfId="0" applyBorder="1" applyFont="1"/>
    <xf borderId="4" fillId="11" fontId="4" numFmtId="0" xfId="0" applyAlignment="1" applyBorder="1" applyFill="1" applyFont="1">
      <alignment horizontal="center" vertical="center"/>
    </xf>
    <xf borderId="4" fillId="11" fontId="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A2" s="1"/>
      <c r="B2" s="1"/>
      <c r="C2" s="1"/>
      <c r="D2" s="1"/>
      <c r="E2" s="1"/>
      <c r="F2" s="1"/>
      <c r="G2" s="1"/>
      <c r="H2" s="2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"/>
      <c r="T3" s="3"/>
    </row>
    <row r="5">
      <c r="A5" s="4"/>
      <c r="B5" s="4"/>
      <c r="C5" s="4"/>
    </row>
    <row r="6" ht="18.75" customHeight="1">
      <c r="A6" s="5" t="s">
        <v>1</v>
      </c>
      <c r="B6" s="4"/>
      <c r="C6" s="4"/>
      <c r="D6" s="6" t="s">
        <v>2</v>
      </c>
      <c r="E6" s="7"/>
      <c r="F6" s="6" t="s">
        <v>3</v>
      </c>
      <c r="G6" s="7"/>
      <c r="H6" s="6" t="s">
        <v>4</v>
      </c>
      <c r="I6" s="7"/>
      <c r="J6" s="8" t="s">
        <v>5</v>
      </c>
      <c r="K6" s="9"/>
      <c r="L6" s="9"/>
      <c r="M6" s="10"/>
      <c r="N6" s="11" t="s">
        <v>6</v>
      </c>
      <c r="O6" s="12"/>
      <c r="P6" s="12"/>
      <c r="Q6" s="12"/>
      <c r="R6" s="7"/>
    </row>
    <row r="7" ht="15.0" customHeight="1">
      <c r="A7" s="4"/>
      <c r="B7" s="4"/>
      <c r="C7" s="4"/>
      <c r="D7" s="13">
        <v>14.0</v>
      </c>
      <c r="E7" s="7"/>
      <c r="F7" s="13">
        <v>12.0</v>
      </c>
      <c r="G7" s="7"/>
      <c r="H7" s="13">
        <f>(D7-F7)*(O8+O12/1000+P12)</f>
        <v>456.27</v>
      </c>
      <c r="I7" s="7"/>
      <c r="J7" s="14"/>
      <c r="M7" s="15"/>
      <c r="N7" s="16" t="s">
        <v>7</v>
      </c>
      <c r="O7" s="17" t="s">
        <v>8</v>
      </c>
      <c r="P7" s="7"/>
      <c r="Q7" s="18" t="s">
        <v>9</v>
      </c>
      <c r="R7" s="7"/>
    </row>
    <row r="8" ht="15.0" customHeight="1">
      <c r="D8" s="6" t="s">
        <v>10</v>
      </c>
      <c r="E8" s="12"/>
      <c r="F8" s="12"/>
      <c r="G8" s="12"/>
      <c r="H8" s="12"/>
      <c r="I8" s="7"/>
      <c r="J8" s="14"/>
      <c r="M8" s="15"/>
      <c r="N8" s="19" t="s">
        <v>11</v>
      </c>
      <c r="O8" s="20">
        <v>216.0</v>
      </c>
      <c r="P8" s="20">
        <v>35.0</v>
      </c>
      <c r="Q8" s="21" t="s">
        <v>12</v>
      </c>
      <c r="R8" s="21" t="s">
        <v>13</v>
      </c>
    </row>
    <row r="9">
      <c r="D9" s="6">
        <f>D7*(O8+(O12/1000)+P12)*1.1</f>
        <v>3513.279</v>
      </c>
      <c r="E9" s="12"/>
      <c r="F9" s="12"/>
      <c r="G9" s="12"/>
      <c r="H9" s="12"/>
      <c r="I9" s="7"/>
      <c r="J9" s="22"/>
      <c r="K9" s="23"/>
      <c r="L9" s="23"/>
      <c r="M9" s="24"/>
      <c r="N9" s="21"/>
      <c r="O9" s="21" t="s">
        <v>14</v>
      </c>
      <c r="P9" s="21" t="s">
        <v>15</v>
      </c>
      <c r="Q9" s="21" t="s">
        <v>14</v>
      </c>
      <c r="R9" s="21" t="s">
        <v>15</v>
      </c>
    </row>
    <row r="10">
      <c r="D10" s="6" t="s">
        <v>16</v>
      </c>
      <c r="E10" s="12"/>
      <c r="F10" s="12"/>
      <c r="G10" s="12"/>
      <c r="H10" s="12"/>
      <c r="I10" s="7"/>
      <c r="J10" s="25" t="s">
        <v>17</v>
      </c>
      <c r="K10" s="9"/>
      <c r="L10" s="9"/>
      <c r="M10" s="10"/>
      <c r="N10" s="26" t="s">
        <v>18</v>
      </c>
      <c r="O10" s="12"/>
      <c r="P10" s="12"/>
      <c r="Q10" s="12"/>
      <c r="R10" s="7"/>
    </row>
    <row r="11">
      <c r="D11" s="6">
        <f>D9/14</f>
        <v>250.9485</v>
      </c>
      <c r="E11" s="12"/>
      <c r="F11" s="12"/>
      <c r="G11" s="12"/>
      <c r="H11" s="12"/>
      <c r="I11" s="7"/>
      <c r="J11" s="14"/>
      <c r="M11" s="15"/>
      <c r="N11" s="27" t="s">
        <v>7</v>
      </c>
      <c r="O11" s="28" t="s">
        <v>19</v>
      </c>
      <c r="P11" s="7"/>
      <c r="Q11" s="28" t="s">
        <v>9</v>
      </c>
      <c r="R11" s="7"/>
    </row>
    <row r="12">
      <c r="J12" s="14"/>
      <c r="M12" s="15"/>
      <c r="N12" s="29">
        <v>12.0</v>
      </c>
      <c r="O12" s="30">
        <v>135.0</v>
      </c>
      <c r="P12" s="30">
        <v>12.0</v>
      </c>
      <c r="Q12" s="31" t="s">
        <v>20</v>
      </c>
      <c r="R12" s="7"/>
    </row>
    <row r="13">
      <c r="J13" s="22"/>
      <c r="K13" s="23"/>
      <c r="L13" s="23"/>
      <c r="M13" s="24"/>
      <c r="N13" s="29" t="s">
        <v>21</v>
      </c>
      <c r="O13" s="30" t="s">
        <v>22</v>
      </c>
      <c r="P13" s="30" t="s">
        <v>23</v>
      </c>
      <c r="Q13" s="30"/>
      <c r="R13" s="30"/>
    </row>
    <row r="14">
      <c r="A14" s="32" t="s">
        <v>24</v>
      </c>
      <c r="B14" s="9"/>
      <c r="C14" s="10"/>
    </row>
    <row r="15">
      <c r="A15" s="14"/>
      <c r="C15" s="15"/>
      <c r="D15" s="33" t="s">
        <v>2</v>
      </c>
      <c r="E15" s="7"/>
      <c r="F15" s="33" t="s">
        <v>3</v>
      </c>
      <c r="G15" s="7"/>
      <c r="H15" s="33" t="s">
        <v>4</v>
      </c>
      <c r="I15" s="7"/>
      <c r="J15" s="34" t="s">
        <v>17</v>
      </c>
      <c r="K15" s="9"/>
      <c r="L15" s="9"/>
      <c r="M15" s="10"/>
      <c r="N15" s="35" t="s">
        <v>18</v>
      </c>
      <c r="O15" s="12"/>
      <c r="P15" s="12"/>
      <c r="Q15" s="12"/>
      <c r="R15" s="7"/>
    </row>
    <row r="16">
      <c r="A16" s="22"/>
      <c r="B16" s="23"/>
      <c r="C16" s="24"/>
      <c r="D16" s="36">
        <v>-14.0</v>
      </c>
      <c r="E16" s="7"/>
      <c r="F16" s="36">
        <v>-12.0</v>
      </c>
      <c r="G16" s="7"/>
      <c r="H16" s="36" t="str">
        <f>-(D16-F16)*O17/1000 &amp; "mW"</f>
        <v>0.27mW</v>
      </c>
      <c r="I16" s="7"/>
      <c r="J16" s="14"/>
      <c r="M16" s="15"/>
      <c r="N16" s="37" t="s">
        <v>7</v>
      </c>
      <c r="O16" s="38" t="s">
        <v>19</v>
      </c>
      <c r="P16" s="7"/>
      <c r="Q16" s="38" t="s">
        <v>9</v>
      </c>
      <c r="R16" s="7"/>
    </row>
    <row r="17">
      <c r="D17" s="33" t="s">
        <v>25</v>
      </c>
      <c r="E17" s="12"/>
      <c r="F17" s="12"/>
      <c r="G17" s="12"/>
      <c r="H17" s="12"/>
      <c r="I17" s="7"/>
      <c r="J17" s="14"/>
      <c r="M17" s="15"/>
      <c r="N17" s="39">
        <v>-12.0</v>
      </c>
      <c r="O17" s="40">
        <v>135.0</v>
      </c>
      <c r="P17" s="7"/>
      <c r="Q17" s="40">
        <f>-N17*O17/1000000</f>
        <v>0.00162</v>
      </c>
      <c r="R17" s="7"/>
    </row>
    <row r="18">
      <c r="D18" s="33">
        <f>-D16*(O17/1000)*1.1</f>
        <v>2.079</v>
      </c>
      <c r="E18" s="12"/>
      <c r="F18" s="12"/>
      <c r="G18" s="12"/>
      <c r="H18" s="12"/>
      <c r="I18" s="7"/>
      <c r="J18" s="22"/>
      <c r="K18" s="23"/>
      <c r="L18" s="23"/>
      <c r="M18" s="24"/>
      <c r="N18" s="39" t="s">
        <v>21</v>
      </c>
      <c r="O18" s="40" t="s">
        <v>22</v>
      </c>
      <c r="P18" s="7"/>
      <c r="Q18" s="40" t="s">
        <v>26</v>
      </c>
      <c r="R18" s="7"/>
    </row>
    <row r="19">
      <c r="D19" s="33" t="s">
        <v>27</v>
      </c>
      <c r="E19" s="12"/>
      <c r="F19" s="12"/>
      <c r="G19" s="12"/>
      <c r="H19" s="12"/>
      <c r="I19" s="7"/>
    </row>
    <row r="20">
      <c r="D20" s="33">
        <f>D18/14</f>
        <v>0.1485</v>
      </c>
      <c r="E20" s="12"/>
      <c r="F20" s="12"/>
      <c r="G20" s="12"/>
      <c r="H20" s="12"/>
      <c r="I20" s="7"/>
    </row>
    <row r="21" ht="15.75" customHeight="1">
      <c r="A21" s="41" t="s">
        <v>28</v>
      </c>
      <c r="B21" s="9"/>
      <c r="C21" s="10"/>
    </row>
    <row r="22" ht="15.75" customHeight="1">
      <c r="A22" s="14"/>
      <c r="C22" s="15"/>
      <c r="D22" s="42" t="s">
        <v>2</v>
      </c>
      <c r="E22" s="7"/>
      <c r="F22" s="42" t="s">
        <v>3</v>
      </c>
      <c r="G22" s="7"/>
      <c r="H22" s="42" t="s">
        <v>4</v>
      </c>
      <c r="I22" s="7"/>
      <c r="J22" s="43" t="s">
        <v>29</v>
      </c>
      <c r="K22" s="9"/>
      <c r="L22" s="9"/>
      <c r="M22" s="10"/>
      <c r="N22" s="44" t="s">
        <v>30</v>
      </c>
      <c r="O22" s="12"/>
      <c r="P22" s="12"/>
      <c r="Q22" s="12"/>
      <c r="R22" s="7"/>
    </row>
    <row r="23" ht="15.75" customHeight="1">
      <c r="A23" s="22"/>
      <c r="B23" s="23"/>
      <c r="C23" s="24"/>
      <c r="D23" s="45">
        <v>5.0</v>
      </c>
      <c r="E23" s="7"/>
      <c r="F23" s="45">
        <v>3.3</v>
      </c>
      <c r="G23" s="7"/>
      <c r="H23" s="46" t="str">
        <f>(D23-F23)*(O24+O28+O32+O36)&amp;"mW"</f>
        <v>595.mW</v>
      </c>
      <c r="I23" s="7"/>
      <c r="J23" s="14"/>
      <c r="M23" s="15"/>
      <c r="N23" s="47" t="s">
        <v>7</v>
      </c>
      <c r="O23" s="48" t="s">
        <v>19</v>
      </c>
      <c r="P23" s="7"/>
      <c r="Q23" s="48" t="s">
        <v>9</v>
      </c>
      <c r="R23" s="7"/>
    </row>
    <row r="24" ht="15.75" customHeight="1">
      <c r="D24" s="42" t="s">
        <v>31</v>
      </c>
      <c r="E24" s="12"/>
      <c r="F24" s="12"/>
      <c r="G24" s="12"/>
      <c r="H24" s="12"/>
      <c r="I24" s="7"/>
      <c r="J24" s="14"/>
      <c r="M24" s="15"/>
      <c r="N24" s="49">
        <v>3.3</v>
      </c>
      <c r="O24" s="50">
        <v>160.0</v>
      </c>
      <c r="P24" s="7"/>
      <c r="Q24" s="50" t="str">
        <f>(N24*O24)&amp;"mW"</f>
        <v>528mW</v>
      </c>
      <c r="R24" s="7"/>
    </row>
    <row r="25" ht="15.75" customHeight="1">
      <c r="D25" s="42">
        <f>D23*(O24+O28*6+O32+O36)*1.1</f>
        <v>2750</v>
      </c>
      <c r="E25" s="12"/>
      <c r="F25" s="12"/>
      <c r="G25" s="12"/>
      <c r="H25" s="12"/>
      <c r="I25" s="7"/>
      <c r="J25" s="22"/>
      <c r="K25" s="23"/>
      <c r="L25" s="23"/>
      <c r="M25" s="24"/>
      <c r="N25" s="49" t="s">
        <v>21</v>
      </c>
      <c r="O25" s="50" t="s">
        <v>23</v>
      </c>
      <c r="P25" s="7"/>
      <c r="Q25" s="51"/>
      <c r="R25" s="51"/>
    </row>
    <row r="26" ht="15.75" customHeight="1">
      <c r="D26" s="42" t="s">
        <v>32</v>
      </c>
      <c r="E26" s="12"/>
      <c r="F26" s="12"/>
      <c r="G26" s="12"/>
      <c r="H26" s="12"/>
      <c r="I26" s="7"/>
      <c r="J26" s="52" t="s">
        <v>33</v>
      </c>
      <c r="K26" s="9"/>
      <c r="L26" s="9"/>
      <c r="M26" s="10"/>
      <c r="N26" s="11" t="s">
        <v>34</v>
      </c>
      <c r="O26" s="12"/>
      <c r="P26" s="12"/>
      <c r="Q26" s="12"/>
      <c r="R26" s="7"/>
    </row>
    <row r="27" ht="15.75" customHeight="1">
      <c r="D27" s="42">
        <f>D25/5</f>
        <v>550</v>
      </c>
      <c r="E27" s="12"/>
      <c r="F27" s="12"/>
      <c r="G27" s="12"/>
      <c r="H27" s="12"/>
      <c r="I27" s="7"/>
      <c r="J27" s="14"/>
      <c r="M27" s="15"/>
      <c r="N27" s="16" t="s">
        <v>7</v>
      </c>
      <c r="O27" s="17" t="s">
        <v>19</v>
      </c>
      <c r="P27" s="7"/>
      <c r="Q27" s="17" t="s">
        <v>9</v>
      </c>
      <c r="R27" s="7"/>
    </row>
    <row r="28" ht="15.75" customHeight="1">
      <c r="J28" s="14"/>
      <c r="M28" s="15"/>
      <c r="N28" s="20">
        <v>3.3</v>
      </c>
      <c r="O28" s="53">
        <v>30.0</v>
      </c>
      <c r="P28" s="7"/>
      <c r="Q28" s="53" t="str">
        <f>N28*O28*6 &amp;"mW"</f>
        <v>594mW</v>
      </c>
      <c r="R28" s="7"/>
    </row>
    <row r="29" ht="15.75" customHeight="1">
      <c r="J29" s="22"/>
      <c r="K29" s="23"/>
      <c r="L29" s="23"/>
      <c r="M29" s="24"/>
      <c r="N29" s="20" t="s">
        <v>21</v>
      </c>
      <c r="O29" s="53" t="s">
        <v>35</v>
      </c>
      <c r="P29" s="7"/>
      <c r="Q29" s="21"/>
      <c r="R29" s="21"/>
    </row>
    <row r="30" ht="15.75" customHeight="1">
      <c r="J30" s="25" t="s">
        <v>36</v>
      </c>
      <c r="K30" s="9"/>
      <c r="L30" s="9"/>
      <c r="M30" s="10"/>
      <c r="N30" s="54" t="s">
        <v>37</v>
      </c>
      <c r="O30" s="12"/>
      <c r="P30" s="12"/>
      <c r="Q30" s="12"/>
      <c r="R30" s="7"/>
    </row>
    <row r="31" ht="15.0" customHeight="1">
      <c r="J31" s="14"/>
      <c r="M31" s="15"/>
      <c r="N31" s="27" t="s">
        <v>7</v>
      </c>
      <c r="O31" s="28" t="s">
        <v>19</v>
      </c>
      <c r="P31" s="7"/>
      <c r="Q31" s="28" t="s">
        <v>9</v>
      </c>
      <c r="R31" s="7"/>
    </row>
    <row r="32" ht="15.0" customHeight="1">
      <c r="J32" s="14"/>
      <c r="M32" s="15"/>
      <c r="N32" s="29">
        <v>3.3</v>
      </c>
      <c r="O32" s="31">
        <v>60.0</v>
      </c>
      <c r="P32" s="7"/>
      <c r="Q32" s="31" t="str">
        <f>N32*O32 &amp; "mW"</f>
        <v>198mW</v>
      </c>
      <c r="R32" s="7"/>
    </row>
    <row r="33" ht="15.0" customHeight="1">
      <c r="J33" s="22"/>
      <c r="K33" s="23"/>
      <c r="L33" s="23"/>
      <c r="M33" s="24"/>
      <c r="N33" s="29" t="s">
        <v>21</v>
      </c>
      <c r="O33" s="31" t="s">
        <v>38</v>
      </c>
      <c r="P33" s="7"/>
      <c r="Q33" s="30"/>
      <c r="R33" s="30"/>
    </row>
    <row r="34" ht="15.75" customHeight="1">
      <c r="J34" s="55" t="s">
        <v>39</v>
      </c>
      <c r="K34" s="9"/>
      <c r="L34" s="9"/>
      <c r="M34" s="10"/>
      <c r="N34" s="56" t="s">
        <v>40</v>
      </c>
      <c r="O34" s="12"/>
      <c r="P34" s="12"/>
      <c r="Q34" s="12"/>
      <c r="R34" s="7"/>
    </row>
    <row r="35" ht="15.75" customHeight="1">
      <c r="J35" s="14"/>
      <c r="M35" s="15"/>
      <c r="N35" s="57" t="s">
        <v>7</v>
      </c>
      <c r="O35" s="56" t="s">
        <v>19</v>
      </c>
      <c r="P35" s="7"/>
      <c r="Q35" s="56" t="s">
        <v>9</v>
      </c>
      <c r="R35" s="7"/>
    </row>
    <row r="36" ht="15.75" customHeight="1">
      <c r="J36" s="14"/>
      <c r="M36" s="15"/>
      <c r="N36" s="58">
        <v>3.3</v>
      </c>
      <c r="O36" s="59">
        <v>100.0</v>
      </c>
      <c r="P36" s="7"/>
      <c r="Q36" s="59" t="str">
        <f>N36*O36 &amp; "mW"</f>
        <v>330mW</v>
      </c>
      <c r="R36" s="7"/>
    </row>
    <row r="37" ht="15.75" customHeight="1">
      <c r="J37" s="22"/>
      <c r="K37" s="23"/>
      <c r="L37" s="23"/>
      <c r="M37" s="24"/>
      <c r="N37" s="58" t="s">
        <v>21</v>
      </c>
      <c r="O37" s="59" t="s">
        <v>38</v>
      </c>
      <c r="P37" s="7"/>
      <c r="Q37" s="60"/>
      <c r="R37" s="60"/>
    </row>
    <row r="38" ht="15.75" customHeight="1"/>
    <row r="39" ht="15.75" customHeight="1"/>
    <row r="40" ht="15.75" customHeight="1"/>
    <row r="41" ht="15.75" customHeight="1">
      <c r="B41" s="61" t="s">
        <v>41</v>
      </c>
      <c r="C41" s="9"/>
      <c r="D41" s="10"/>
      <c r="E41" s="62">
        <f>D25+D18+D9</f>
        <v>6265.358</v>
      </c>
      <c r="F41" s="9"/>
      <c r="G41" s="9"/>
      <c r="H41" s="10"/>
    </row>
    <row r="42" ht="15.75" customHeight="1">
      <c r="B42" s="22"/>
      <c r="C42" s="23"/>
      <c r="D42" s="24"/>
      <c r="E42" s="22"/>
      <c r="F42" s="23"/>
      <c r="G42" s="23"/>
      <c r="H42" s="24"/>
    </row>
    <row r="43" ht="15.75" customHeight="1">
      <c r="B43" s="61" t="s">
        <v>42</v>
      </c>
      <c r="C43" s="9"/>
      <c r="D43" s="10"/>
      <c r="E43" s="62">
        <f>E41/0.7</f>
        <v>8950.511429</v>
      </c>
      <c r="F43" s="9"/>
      <c r="G43" s="9"/>
      <c r="H43" s="10"/>
    </row>
    <row r="44" ht="15.75" customHeight="1">
      <c r="B44" s="22"/>
      <c r="C44" s="23"/>
      <c r="D44" s="24"/>
      <c r="E44" s="22"/>
      <c r="F44" s="23"/>
      <c r="G44" s="23"/>
      <c r="H44" s="2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J10:M13"/>
    <mergeCell ref="D11:I11"/>
    <mergeCell ref="A14:C16"/>
    <mergeCell ref="D15:E15"/>
    <mergeCell ref="F15:G15"/>
    <mergeCell ref="H15:I15"/>
    <mergeCell ref="J15:M18"/>
    <mergeCell ref="D18:I18"/>
    <mergeCell ref="H16:I16"/>
    <mergeCell ref="D17:I17"/>
    <mergeCell ref="D19:I19"/>
    <mergeCell ref="D20:I20"/>
    <mergeCell ref="A21:C23"/>
    <mergeCell ref="D22:E22"/>
    <mergeCell ref="F22:G22"/>
    <mergeCell ref="H23:I23"/>
    <mergeCell ref="J22:M25"/>
    <mergeCell ref="J26:M29"/>
    <mergeCell ref="J30:M33"/>
    <mergeCell ref="J34:M37"/>
    <mergeCell ref="H22:I22"/>
    <mergeCell ref="N22:R22"/>
    <mergeCell ref="O23:P23"/>
    <mergeCell ref="Q23:R23"/>
    <mergeCell ref="O24:P24"/>
    <mergeCell ref="Q24:R24"/>
    <mergeCell ref="N26:R26"/>
    <mergeCell ref="Q27:R27"/>
    <mergeCell ref="O28:P28"/>
    <mergeCell ref="Q28:R28"/>
    <mergeCell ref="O29:P29"/>
    <mergeCell ref="N30:R30"/>
    <mergeCell ref="O31:P31"/>
    <mergeCell ref="Q31:R31"/>
    <mergeCell ref="O36:P36"/>
    <mergeCell ref="O37:P37"/>
    <mergeCell ref="B41:D42"/>
    <mergeCell ref="E41:H42"/>
    <mergeCell ref="B43:D44"/>
    <mergeCell ref="E43:H44"/>
    <mergeCell ref="O32:P32"/>
    <mergeCell ref="Q32:R32"/>
    <mergeCell ref="O33:P33"/>
    <mergeCell ref="N34:R34"/>
    <mergeCell ref="O35:P35"/>
    <mergeCell ref="Q35:R35"/>
    <mergeCell ref="Q36:R36"/>
    <mergeCell ref="D8:I8"/>
    <mergeCell ref="D9:I9"/>
    <mergeCell ref="D10:I10"/>
    <mergeCell ref="D6:E6"/>
    <mergeCell ref="F6:G6"/>
    <mergeCell ref="H6:I6"/>
    <mergeCell ref="J6:M9"/>
    <mergeCell ref="D7:E7"/>
    <mergeCell ref="F7:G7"/>
    <mergeCell ref="H7:I7"/>
    <mergeCell ref="D16:E16"/>
    <mergeCell ref="F16:G16"/>
    <mergeCell ref="N15:R15"/>
    <mergeCell ref="O16:P16"/>
    <mergeCell ref="Q16:R16"/>
    <mergeCell ref="O17:P17"/>
    <mergeCell ref="Q17:R17"/>
    <mergeCell ref="O18:P18"/>
    <mergeCell ref="Q18:R18"/>
    <mergeCell ref="N6:R6"/>
    <mergeCell ref="O7:P7"/>
    <mergeCell ref="Q7:R7"/>
    <mergeCell ref="N10:R10"/>
    <mergeCell ref="O11:P11"/>
    <mergeCell ref="Q11:R11"/>
    <mergeCell ref="Q12:R12"/>
    <mergeCell ref="D23:E23"/>
    <mergeCell ref="F23:G23"/>
    <mergeCell ref="D24:I24"/>
    <mergeCell ref="D25:I25"/>
    <mergeCell ref="D26:I26"/>
    <mergeCell ref="D27:I27"/>
    <mergeCell ref="O25:P25"/>
    <mergeCell ref="O27:P27"/>
  </mergeCells>
  <printOptions/>
  <pageMargins bottom="0.75" footer="0.0" header="0.0" left="0.7" right="0.7" top="0.75"/>
  <pageSetup orientation="portrait"/>
  <drawing r:id="rId1"/>
</worksheet>
</file>