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35A3E811-FA6D-43E7-BA1B-B798A03D469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MTest" sheetId="8" r:id="rId1"/>
    <sheet name="Mtest2" sheetId="9" r:id="rId2"/>
    <sheet name="Mtest3" sheetId="10" r:id="rId3"/>
    <sheet name="Mtest4" sheetId="11" r:id="rId4"/>
    <sheet name="test1" sheetId="4" r:id="rId5"/>
    <sheet name="Infromation" sheetId="1" r:id="rId6"/>
    <sheet name="Covid-19" sheetId="2" r:id="rId7"/>
    <sheet name="Not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4" l="1"/>
  <c r="AJ7" i="4"/>
  <c r="AJ13" i="4"/>
  <c r="AJ15" i="4"/>
  <c r="AJ21" i="4"/>
  <c r="AJ23" i="4"/>
  <c r="AJ29" i="4"/>
  <c r="AJ31" i="4"/>
  <c r="AJ37" i="4"/>
  <c r="AJ39" i="4"/>
  <c r="AJ45" i="4"/>
  <c r="AJ47" i="4"/>
  <c r="AJ2" i="4"/>
  <c r="AI3" i="4"/>
  <c r="AJ3" i="4" s="1"/>
  <c r="AI4" i="4"/>
  <c r="AJ4" i="4" s="1"/>
  <c r="AI5" i="4"/>
  <c r="AI6" i="4"/>
  <c r="AJ6" i="4" s="1"/>
  <c r="AI7" i="4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I14" i="4"/>
  <c r="AJ14" i="4" s="1"/>
  <c r="AI15" i="4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I22" i="4"/>
  <c r="AJ22" i="4" s="1"/>
  <c r="AI23" i="4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I30" i="4"/>
  <c r="AJ30" i="4" s="1"/>
  <c r="AI31" i="4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I38" i="4"/>
  <c r="AJ38" i="4" s="1"/>
  <c r="AI39" i="4"/>
  <c r="AI40" i="4"/>
  <c r="AJ40" i="4" s="1"/>
  <c r="AI41" i="4"/>
  <c r="AJ41" i="4" s="1"/>
  <c r="AI42" i="4"/>
  <c r="AJ42" i="4" s="1"/>
  <c r="AI43" i="4"/>
  <c r="AI44" i="4"/>
  <c r="AJ44" i="4" s="1"/>
  <c r="AI45" i="4"/>
  <c r="AI46" i="4"/>
  <c r="AJ46" i="4" s="1"/>
  <c r="AI47" i="4"/>
  <c r="AI48" i="4"/>
  <c r="AJ48" i="4" s="1"/>
  <c r="AI49" i="4"/>
  <c r="AJ49" i="4" s="1"/>
  <c r="AI50" i="4"/>
  <c r="AJ50" i="4" s="1"/>
  <c r="AI51" i="4"/>
  <c r="AJ51" i="4" s="1"/>
  <c r="AI52" i="4"/>
  <c r="AJ52" i="4" s="1"/>
  <c r="AI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4" i="4"/>
  <c r="AG45" i="4"/>
  <c r="AG46" i="4"/>
  <c r="AG47" i="4"/>
  <c r="AG48" i="4"/>
  <c r="AG49" i="4"/>
  <c r="AG50" i="4"/>
  <c r="AG51" i="4"/>
  <c r="AG52" i="4"/>
  <c r="AG2" i="4"/>
  <c r="AE43" i="4"/>
  <c r="L43" i="4"/>
  <c r="AJ43" i="4" s="1"/>
  <c r="Z25" i="4"/>
  <c r="AG43" i="4" l="1"/>
  <c r="AH35" i="4"/>
  <c r="AH48" i="4"/>
  <c r="AH25" i="4"/>
  <c r="AK3" i="4"/>
  <c r="AL3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K47" i="4"/>
  <c r="AL47" i="4"/>
  <c r="AK48" i="4"/>
  <c r="AL48" i="4"/>
  <c r="AK49" i="4"/>
  <c r="AL49" i="4"/>
  <c r="AK50" i="4"/>
  <c r="AL50" i="4"/>
  <c r="AK51" i="4"/>
  <c r="AL51" i="4"/>
  <c r="AK52" i="4"/>
  <c r="AL52" i="4"/>
  <c r="AL2" i="4"/>
  <c r="AK2" i="4"/>
  <c r="AH3" i="4"/>
  <c r="AH4" i="4"/>
  <c r="AH5" i="4"/>
  <c r="AH6" i="4"/>
  <c r="AH7" i="4"/>
  <c r="AH8" i="4"/>
  <c r="AH9" i="4"/>
  <c r="AH10" i="4"/>
  <c r="AH11" i="4"/>
  <c r="AH12" i="4"/>
  <c r="AH13" i="4"/>
  <c r="AH15" i="4"/>
  <c r="AH16" i="4"/>
  <c r="AH19" i="4"/>
  <c r="AH20" i="4"/>
  <c r="AH21" i="4"/>
  <c r="AH22" i="4"/>
  <c r="AH23" i="4"/>
  <c r="AH24" i="4"/>
  <c r="AH26" i="4"/>
  <c r="AH29" i="4"/>
  <c r="AH30" i="4"/>
  <c r="AH31" i="4"/>
  <c r="AH32" i="4"/>
  <c r="AH33" i="4"/>
  <c r="AH34" i="4"/>
  <c r="AH36" i="4"/>
  <c r="AH37" i="4"/>
  <c r="AH39" i="4"/>
  <c r="AH40" i="4"/>
  <c r="AH41" i="4"/>
  <c r="AH45" i="4"/>
  <c r="AH46" i="4"/>
  <c r="AH47" i="4"/>
  <c r="AH49" i="4"/>
  <c r="AH50" i="4"/>
  <c r="AH52" i="4"/>
  <c r="AH2" i="4"/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" i="4"/>
  <c r="AE3" i="4"/>
  <c r="AE4" i="4"/>
  <c r="AF4" i="4" s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F23" i="4" s="1"/>
  <c r="AE24" i="4"/>
  <c r="AF24" i="4" s="1"/>
  <c r="AE25" i="4"/>
  <c r="AE26" i="4"/>
  <c r="AE27" i="4"/>
  <c r="AE28" i="4"/>
  <c r="AE29" i="4"/>
  <c r="AE30" i="4"/>
  <c r="AE31" i="4"/>
  <c r="AE32" i="4"/>
  <c r="AF32" i="4" s="1"/>
  <c r="AE33" i="4"/>
  <c r="AE34" i="4"/>
  <c r="AE35" i="4"/>
  <c r="AE36" i="4"/>
  <c r="AE37" i="4"/>
  <c r="AE38" i="4"/>
  <c r="AE39" i="4"/>
  <c r="AE40" i="4"/>
  <c r="AE41" i="4"/>
  <c r="AE42" i="4"/>
  <c r="AE44" i="4"/>
  <c r="AE45" i="4"/>
  <c r="AF45" i="4" s="1"/>
  <c r="AE46" i="4"/>
  <c r="AE47" i="4"/>
  <c r="AE48" i="4"/>
  <c r="AE49" i="4"/>
  <c r="AE50" i="4"/>
  <c r="AE51" i="4"/>
  <c r="AE52" i="4"/>
  <c r="AE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Z4" i="4"/>
  <c r="AC4" i="4" s="1"/>
  <c r="AB4" i="4"/>
  <c r="AA3" i="4"/>
  <c r="AA2" i="4"/>
  <c r="AF42" i="4" l="1"/>
  <c r="AF8" i="4"/>
  <c r="AF13" i="4"/>
  <c r="AF3" i="4"/>
  <c r="AF44" i="4"/>
  <c r="AF47" i="4"/>
  <c r="AF14" i="4"/>
  <c r="AF31" i="4"/>
  <c r="AF22" i="4"/>
  <c r="AF12" i="4"/>
  <c r="AF33" i="4"/>
  <c r="AF2" i="4"/>
  <c r="AF41" i="4"/>
  <c r="AF30" i="4"/>
  <c r="AF21" i="4"/>
  <c r="AF11" i="4"/>
  <c r="AF51" i="4"/>
  <c r="AF40" i="4"/>
  <c r="AF28" i="4"/>
  <c r="AF20" i="4"/>
  <c r="AF10" i="4"/>
  <c r="AF50" i="4"/>
  <c r="AF39" i="4"/>
  <c r="AF27" i="4"/>
  <c r="AF18" i="4"/>
  <c r="AF9" i="4"/>
  <c r="AF49" i="4"/>
  <c r="AF37" i="4"/>
  <c r="AF26" i="4"/>
  <c r="AF16" i="4"/>
  <c r="AF7" i="4"/>
  <c r="AF34" i="4"/>
  <c r="AF48" i="4"/>
  <c r="AF35" i="4"/>
  <c r="AF25" i="4"/>
  <c r="AF15" i="4"/>
  <c r="AF6" i="4"/>
  <c r="AA4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" i="4"/>
  <c r="Z41" i="4"/>
  <c r="AC41" i="4" s="1"/>
  <c r="Z3" i="4" l="1"/>
  <c r="AC3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15" i="4"/>
  <c r="AC15" i="4" s="1"/>
  <c r="Z16" i="4"/>
  <c r="AC16" i="4" s="1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AC25" i="4"/>
  <c r="Z26" i="4"/>
  <c r="AC26" i="4" s="1"/>
  <c r="Z27" i="4"/>
  <c r="AC27" i="4" s="1"/>
  <c r="Z28" i="4"/>
  <c r="AC28" i="4" s="1"/>
  <c r="Z29" i="4"/>
  <c r="AC29" i="4" s="1"/>
  <c r="Z30" i="4"/>
  <c r="AC30" i="4" s="1"/>
  <c r="Z31" i="4"/>
  <c r="AC31" i="4" s="1"/>
  <c r="Z32" i="4"/>
  <c r="AC32" i="4" s="1"/>
  <c r="Z33" i="4"/>
  <c r="AC33" i="4" s="1"/>
  <c r="Z34" i="4"/>
  <c r="AC34" i="4" s="1"/>
  <c r="Z35" i="4"/>
  <c r="AC35" i="4" s="1"/>
  <c r="Z36" i="4"/>
  <c r="AC36" i="4" s="1"/>
  <c r="Z37" i="4"/>
  <c r="AC37" i="4" s="1"/>
  <c r="Z38" i="4"/>
  <c r="AC38" i="4" s="1"/>
  <c r="Z39" i="4"/>
  <c r="AC39" i="4" s="1"/>
  <c r="Z40" i="4"/>
  <c r="AC40" i="4" s="1"/>
  <c r="Z42" i="4"/>
  <c r="AC42" i="4" s="1"/>
  <c r="Z43" i="4"/>
  <c r="AC43" i="4" s="1"/>
  <c r="Z44" i="4"/>
  <c r="AC44" i="4" s="1"/>
  <c r="Z45" i="4"/>
  <c r="AC45" i="4" s="1"/>
  <c r="Z46" i="4"/>
  <c r="AC46" i="4" s="1"/>
  <c r="Z47" i="4"/>
  <c r="AC47" i="4" s="1"/>
  <c r="Z48" i="4"/>
  <c r="AC48" i="4" s="1"/>
  <c r="Z49" i="4"/>
  <c r="AC49" i="4" s="1"/>
  <c r="Z50" i="4"/>
  <c r="AC50" i="4" s="1"/>
  <c r="Z51" i="4"/>
  <c r="AC51" i="4" s="1"/>
  <c r="Z52" i="4"/>
  <c r="AC52" i="4" s="1"/>
  <c r="Z2" i="4"/>
  <c r="AC2" i="4" s="1"/>
</calcChain>
</file>

<file path=xl/sharedStrings.xml><?xml version="1.0" encoding="utf-8"?>
<sst xmlns="http://schemas.openxmlformats.org/spreadsheetml/2006/main" count="364" uniqueCount="160">
  <si>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</si>
  <si>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</si>
  <si>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</si>
  <si>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</si>
  <si>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</si>
  <si>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</si>
  <si>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</si>
  <si>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</si>
  <si>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</si>
  <si>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</si>
  <si>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</si>
  <si>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</si>
  <si>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</si>
  <si>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</si>
  <si>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</si>
  <si>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</si>
  <si>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</si>
  <si>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</si>
  <si>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</si>
  <si>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</si>
  <si>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</si>
  <si>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</si>
  <si>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</si>
  <si>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</si>
  <si>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</si>
  <si>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</si>
  <si>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</si>
  <si>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</si>
  <si>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</si>
  <si>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</si>
  <si>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</si>
  <si>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</si>
  <si>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</si>
  <si>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</si>
  <si>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</si>
  <si>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</si>
  <si>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</si>
  <si>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</si>
  <si>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</si>
  <si>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</si>
  <si>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</si>
  <si>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</si>
  <si>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</si>
  <si>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</si>
  <si>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</si>
  <si>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</si>
  <si>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</si>
  <si>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</si>
  <si>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</si>
  <si>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</si>
  <si>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</si>
  <si>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</si>
  <si>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</si>
  <si>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</si>
  <si>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</si>
  <si>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</si>
  <si>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</si>
  <si>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</si>
  <si>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</si>
  <si>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</si>
  <si>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</si>
  <si>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</si>
  <si>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</si>
  <si>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</si>
  <si>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</si>
  <si>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</si>
  <si>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</si>
  <si>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</si>
  <si>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</si>
  <si>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</si>
  <si>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</si>
  <si>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</si>
  <si>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</si>
  <si>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</si>
  <si>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</si>
  <si>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</si>
  <si>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</si>
  <si>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</si>
  <si>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</si>
  <si>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</si>
  <si>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</si>
  <si>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</si>
  <si>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</si>
  <si>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</si>
  <si>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</si>
  <si>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</si>
  <si>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</si>
  <si>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</si>
  <si>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</si>
  <si>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</si>
  <si>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</si>
  <si>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</si>
  <si>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</si>
  <si>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</si>
  <si>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</si>
  <si>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</si>
  <si>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</si>
  <si>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</si>
  <si>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</si>
  <si>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</si>
  <si>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</si>
  <si>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</si>
  <si>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</si>
  <si>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</si>
  <si>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</si>
  <si>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</si>
  <si>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</si>
  <si>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</si>
  <si>
    <t>Sum_arizona</t>
    <phoneticPr fontId="20" type="noConversion"/>
  </si>
  <si>
    <t>Log(7D/(Total-7Day))</t>
    <phoneticPr fontId="20" type="noConversion"/>
  </si>
  <si>
    <t>Log(E/P)</t>
    <phoneticPr fontId="20" type="noConversion"/>
  </si>
  <si>
    <t>J_Amended</t>
    <phoneticPr fontId="20" type="noConversion"/>
  </si>
  <si>
    <t>I_amended</t>
    <phoneticPr fontId="20" type="noConversion"/>
  </si>
  <si>
    <t>Since Mandate Face mask</t>
    <phoneticPr fontId="20" type="noConversion"/>
  </si>
  <si>
    <t>Since SIP</t>
    <phoneticPr fontId="20" type="noConversion"/>
  </si>
  <si>
    <t>Since Reopen</t>
    <phoneticPr fontId="20" type="noConversion"/>
  </si>
  <si>
    <t>관측수</t>
  </si>
  <si>
    <t>잔차</t>
  </si>
  <si>
    <t>잔차 출력</t>
  </si>
  <si>
    <t>예측치 0.00200578124913689</t>
  </si>
  <si>
    <t>Unemployment Insurance</t>
    <phoneticPr fontId="20" type="noConversion"/>
  </si>
  <si>
    <t>% in Poverty</t>
    <phoneticPr fontId="20" type="noConversion"/>
  </si>
  <si>
    <t>X</t>
    <phoneticPr fontId="20" type="noConversion"/>
  </si>
  <si>
    <t xml:space="preserve">Y </t>
    <phoneticPr fontId="20" type="noConversion"/>
  </si>
  <si>
    <t>7Days/Population</t>
    <phoneticPr fontId="20" type="noConversion"/>
  </si>
  <si>
    <t>MaskMandate_amended</t>
    <phoneticPr fontId="20" type="noConversion"/>
  </si>
  <si>
    <t>Reopen - Maskmandate</t>
    <phoneticPr fontId="20" type="noConversion"/>
  </si>
  <si>
    <t>예측치 -2.69771643296717</t>
  </si>
  <si>
    <t>Reopen - MaskMandate</t>
    <phoneticPr fontId="20" type="noConversion"/>
  </si>
  <si>
    <t>Unemployment Insurance Max</t>
    <phoneticPr fontId="20" type="noConversion"/>
  </si>
  <si>
    <t>Y</t>
    <phoneticPr fontId="20" type="noConversion"/>
  </si>
  <si>
    <t>log(7Days/Population)</t>
    <phoneticPr fontId="20" type="noConversion"/>
  </si>
  <si>
    <t>예측치 -0.553965674790654</t>
  </si>
  <si>
    <t>log(7Days/(Total - 7Days)</t>
    <phoneticPr fontId="20" type="noConversion"/>
  </si>
  <si>
    <t>Multiple R</t>
    <phoneticPr fontId="20" type="noConversion"/>
  </si>
  <si>
    <t>R square</t>
    <phoneticPr fontId="20" type="noConversion"/>
  </si>
  <si>
    <t>Adjusted R Square</t>
    <phoneticPr fontId="20" type="noConversion"/>
  </si>
  <si>
    <t>Standard Error</t>
    <phoneticPr fontId="20" type="noConversion"/>
  </si>
  <si>
    <t>Observations</t>
    <phoneticPr fontId="20" type="noConversion"/>
  </si>
  <si>
    <t>Regression Statistics</t>
    <phoneticPr fontId="20" type="noConversion"/>
  </si>
  <si>
    <t>Summary</t>
    <phoneticPr fontId="20" type="noConversion"/>
  </si>
  <si>
    <t>Anova</t>
    <phoneticPr fontId="20" type="noConversion"/>
  </si>
  <si>
    <t>Regression</t>
    <phoneticPr fontId="20" type="noConversion"/>
  </si>
  <si>
    <t>Residual</t>
    <phoneticPr fontId="20" type="noConversion"/>
  </si>
  <si>
    <t>Total</t>
    <phoneticPr fontId="20" type="noConversion"/>
  </si>
  <si>
    <t>Intercept</t>
    <phoneticPr fontId="20" type="noConversion"/>
  </si>
  <si>
    <t>df</t>
    <phoneticPr fontId="20" type="noConversion"/>
  </si>
  <si>
    <t>SS</t>
    <phoneticPr fontId="20" type="noConversion"/>
  </si>
  <si>
    <t>MS</t>
    <phoneticPr fontId="20" type="noConversion"/>
  </si>
  <si>
    <t>F</t>
    <phoneticPr fontId="20" type="noConversion"/>
  </si>
  <si>
    <t>Significance F</t>
    <phoneticPr fontId="20" type="noConversion"/>
  </si>
  <si>
    <t>Coefficients</t>
    <phoneticPr fontId="20" type="noConversion"/>
  </si>
  <si>
    <t>t Statistics</t>
    <phoneticPr fontId="20" type="noConversion"/>
  </si>
  <si>
    <t>P-value</t>
    <phoneticPr fontId="20" type="noConversion"/>
  </si>
  <si>
    <t>Lower 95%</t>
    <phoneticPr fontId="20" type="noConversion"/>
  </si>
  <si>
    <t>Upper95%</t>
    <phoneticPr fontId="20" type="noConversion"/>
  </si>
  <si>
    <t>Lower 50.0%</t>
    <phoneticPr fontId="20" type="noConversion"/>
  </si>
  <si>
    <t>Upper 50.0%</t>
    <phoneticPr fontId="20" type="noConversion"/>
  </si>
  <si>
    <t>Days since Mask Mandate</t>
  </si>
  <si>
    <t>Days since Mask Mandate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</si>
</sst>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16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Continuous"/>
    </xf>
    <xf numFmtId="14" fontId="18" fillId="33" borderId="0" xfId="0" applyNumberFormat="1" applyFont="1" applyFill="1" applyAlignment="1">
      <alignment horizontal="right"/>
    </xf>
    <xf numFmtId="0" fontId="0" fillId="0" borderId="13" xfId="0" applyFont="1" applyFill="1" applyBorder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0-4055-8DBB-426797E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840"/>
        <c:axId val="628931600"/>
      </c:scatterChart>
      <c:valAx>
        <c:axId val="628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31600"/>
        <c:crosses val="autoZero"/>
        <c:crossBetween val="midCat"/>
      </c:valAx>
      <c:valAx>
        <c:axId val="628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3-4C7F-A306-375EBE63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5632"/>
        <c:axId val="355783728"/>
      </c:scatterChart>
      <c:valAx>
        <c:axId val="5408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83728"/>
        <c:crosses val="autoZero"/>
        <c:crossBetween val="midCat"/>
      </c:valAx>
      <c:valAx>
        <c:axId val="3557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E-4935-B9A6-B9D39F2F0BA7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E-4935-B9A6-B9D39F2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0840"/>
        <c:axId val="297512120"/>
      </c:scatterChart>
      <c:valAx>
        <c:axId val="2975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2120"/>
        <c:crosses val="autoZero"/>
        <c:crossBetween val="midCat"/>
      </c:valAx>
      <c:valAx>
        <c:axId val="29751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0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D-43D5-9261-282635431472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D-43D5-9261-28263543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3080"/>
        <c:axId val="297513720"/>
      </c:scatterChart>
      <c:valAx>
        <c:axId val="2975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720"/>
        <c:crosses val="autoZero"/>
        <c:crossBetween val="midCat"/>
      </c:valAx>
      <c:valAx>
        <c:axId val="29751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5-423D-A005-AEFAA9F3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6768"/>
        <c:axId val="305827408"/>
      </c:scatterChart>
      <c:valAx>
        <c:axId val="3058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7408"/>
        <c:crosses val="autoZero"/>
        <c:crossBetween val="midCat"/>
      </c:valAx>
      <c:valAx>
        <c:axId val="30582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D-4B22-A5D3-4F87109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0208"/>
        <c:axId val="628905680"/>
      </c:scatterChart>
      <c:valAx>
        <c:axId val="5025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5680"/>
        <c:crosses val="autoZero"/>
        <c:crossBetween val="midCat"/>
      </c:valAx>
      <c:valAx>
        <c:axId val="6289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8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9-4C5C-8D0B-38ECF9C20B35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9-4C5C-8D0B-38ECF9C2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7280"/>
        <c:axId val="628914640"/>
      </c:scatterChart>
      <c:valAx>
        <c:axId val="6289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4640"/>
        <c:crosses val="autoZero"/>
        <c:crossBetween val="midCat"/>
      </c:valAx>
      <c:valAx>
        <c:axId val="62891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8B6-9C7C-1F16DA141127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2-48B6-9C7C-1F16DA14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8920"/>
        <c:axId val="297521080"/>
      </c:scatterChart>
      <c:valAx>
        <c:axId val="2975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21080"/>
        <c:crosses val="autoZero"/>
        <c:crossBetween val="midCat"/>
      </c:valAx>
      <c:valAx>
        <c:axId val="29752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08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6-470F-9EE5-85C013B1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99672"/>
        <c:axId val="532200312"/>
      </c:scatterChart>
      <c:valAx>
        <c:axId val="5321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0312"/>
        <c:crosses val="autoZero"/>
        <c:crossBetween val="midCat"/>
      </c:valAx>
      <c:valAx>
        <c:axId val="53220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99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log(7daycases/Total)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3D-BEA9-EC12437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7C3-B0F1-1F04556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62A-AB9A-ED00A48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log(</a:t>
            </a:r>
            <a:r>
              <a:rPr lang="en-US" altLang="ko-KR" baseline="0"/>
              <a:t>cases in last 7days/population)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71062618551035E-3"/>
                  <c:y val="-0.100303641554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B-4D5B-8895-C9AD0882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in SIP </a:t>
            </a:r>
            <a:r>
              <a:rPr lang="en-US" altLang="ko-KR" baseline="0"/>
              <a:t>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test1!$AF$2:$AF$52</c:f>
              <c:numCache>
                <c:formatCode>General</c:formatCode>
                <c:ptCount val="51"/>
                <c:pt idx="0">
                  <c:v>26</c:v>
                </c:pt>
                <c:pt idx="1">
                  <c:v>27</c:v>
                </c:pt>
                <c:pt idx="2">
                  <c:v>46</c:v>
                </c:pt>
                <c:pt idx="3">
                  <c:v>0</c:v>
                </c:pt>
                <c:pt idx="4">
                  <c:v>105</c:v>
                </c:pt>
                <c:pt idx="5">
                  <c:v>32</c:v>
                </c:pt>
                <c:pt idx="6">
                  <c:v>101</c:v>
                </c:pt>
                <c:pt idx="7">
                  <c:v>69</c:v>
                </c:pt>
                <c:pt idx="8">
                  <c:v>58</c:v>
                </c:pt>
                <c:pt idx="9">
                  <c:v>45</c:v>
                </c:pt>
                <c:pt idx="10">
                  <c:v>28</c:v>
                </c:pt>
                <c:pt idx="11">
                  <c:v>99</c:v>
                </c:pt>
                <c:pt idx="12">
                  <c:v>37</c:v>
                </c:pt>
                <c:pt idx="13">
                  <c:v>69</c:v>
                </c:pt>
                <c:pt idx="14">
                  <c:v>54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53</c:v>
                </c:pt>
                <c:pt idx="19">
                  <c:v>60</c:v>
                </c:pt>
                <c:pt idx="20">
                  <c:v>46</c:v>
                </c:pt>
                <c:pt idx="21">
                  <c:v>55</c:v>
                </c:pt>
                <c:pt idx="22">
                  <c:v>69</c:v>
                </c:pt>
                <c:pt idx="23">
                  <c:v>51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0</c:v>
                </c:pt>
                <c:pt idx="28">
                  <c:v>39</c:v>
                </c:pt>
                <c:pt idx="29">
                  <c:v>80</c:v>
                </c:pt>
                <c:pt idx="30">
                  <c:v>103</c:v>
                </c:pt>
                <c:pt idx="31">
                  <c:v>100</c:v>
                </c:pt>
                <c:pt idx="32">
                  <c:v>102</c:v>
                </c:pt>
                <c:pt idx="33">
                  <c:v>53</c:v>
                </c:pt>
                <c:pt idx="34">
                  <c:v>0</c:v>
                </c:pt>
                <c:pt idx="35">
                  <c:v>57</c:v>
                </c:pt>
                <c:pt idx="36">
                  <c:v>0</c:v>
                </c:pt>
                <c:pt idx="37">
                  <c:v>88</c:v>
                </c:pt>
                <c:pt idx="38">
                  <c:v>65</c:v>
                </c:pt>
                <c:pt idx="39">
                  <c:v>42</c:v>
                </c:pt>
                <c:pt idx="40">
                  <c:v>27</c:v>
                </c:pt>
                <c:pt idx="41">
                  <c:v>0</c:v>
                </c:pt>
                <c:pt idx="42">
                  <c:v>29</c:v>
                </c:pt>
                <c:pt idx="43">
                  <c:v>91</c:v>
                </c:pt>
                <c:pt idx="45">
                  <c:v>51</c:v>
                </c:pt>
                <c:pt idx="46">
                  <c:v>60</c:v>
                </c:pt>
                <c:pt idx="47">
                  <c:v>70</c:v>
                </c:pt>
                <c:pt idx="48">
                  <c:v>41</c:v>
                </c:pt>
                <c:pt idx="49">
                  <c:v>49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4325-8C2B-11D6A9CB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since REopen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test1!$AG$2:$AG$52</c:f>
              <c:numCache>
                <c:formatCode>General</c:formatCode>
                <c:ptCount val="51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59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55</c:v>
                </c:pt>
                <c:pt idx="8">
                  <c:v>34</c:v>
                </c:pt>
                <c:pt idx="9">
                  <c:v>45</c:v>
                </c:pt>
                <c:pt idx="10">
                  <c:v>62</c:v>
                </c:pt>
                <c:pt idx="11">
                  <c:v>56</c:v>
                </c:pt>
                <c:pt idx="12">
                  <c:v>62</c:v>
                </c:pt>
                <c:pt idx="13">
                  <c:v>34</c:v>
                </c:pt>
                <c:pt idx="14">
                  <c:v>45</c:v>
                </c:pt>
                <c:pt idx="15">
                  <c:v>48</c:v>
                </c:pt>
                <c:pt idx="16">
                  <c:v>59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48</c:v>
                </c:pt>
                <c:pt idx="21">
                  <c:v>45</c:v>
                </c:pt>
                <c:pt idx="22">
                  <c:v>37</c:v>
                </c:pt>
                <c:pt idx="23">
                  <c:v>66</c:v>
                </c:pt>
                <c:pt idx="24">
                  <c:v>66</c:v>
                </c:pt>
                <c:pt idx="25">
                  <c:v>59</c:v>
                </c:pt>
                <c:pt idx="26">
                  <c:v>66</c:v>
                </c:pt>
                <c:pt idx="27">
                  <c:v>45</c:v>
                </c:pt>
                <c:pt idx="28">
                  <c:v>54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48</c:v>
                </c:pt>
                <c:pt idx="33">
                  <c:v>55</c:v>
                </c:pt>
                <c:pt idx="34">
                  <c:v>62</c:v>
                </c:pt>
                <c:pt idx="35">
                  <c:v>59</c:v>
                </c:pt>
                <c:pt idx="36">
                  <c:v>69</c:v>
                </c:pt>
                <c:pt idx="37">
                  <c:v>48</c:v>
                </c:pt>
                <c:pt idx="38">
                  <c:v>27</c:v>
                </c:pt>
                <c:pt idx="39">
                  <c:v>54</c:v>
                </c:pt>
                <c:pt idx="40">
                  <c:v>73</c:v>
                </c:pt>
                <c:pt idx="41">
                  <c:v>111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34</c:v>
                </c:pt>
                <c:pt idx="47">
                  <c:v>58</c:v>
                </c:pt>
                <c:pt idx="48">
                  <c:v>59</c:v>
                </c:pt>
                <c:pt idx="49">
                  <c:v>52</c:v>
                </c:pt>
                <c:pt idx="50">
                  <c:v>62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F-4F5F-833C-9925ED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Since mandated</a:t>
            </a:r>
            <a:r>
              <a:rPr lang="en-US" altLang="ko-KR" baseline="0"/>
              <a:t> masks </a:t>
            </a:r>
            <a:r>
              <a:rPr lang="en-US" altLang="ko-KR"/>
              <a:t> </a:t>
            </a:r>
            <a:r>
              <a:rPr lang="en-US" altLang="ko-KR" baseline="0"/>
              <a:t>X) vs. Log(7daycases/(Total-7Days))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64613383446547E-2"/>
                  <c:y val="-9.823129251700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8-4BC3-8C0F-956DA76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47D-BC24-611A85D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240"/>
        <c:axId val="297501560"/>
      </c:scatterChart>
      <c:valAx>
        <c:axId val="2975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560"/>
        <c:crosses val="autoZero"/>
        <c:crossBetween val="midCat"/>
      </c:valAx>
      <c:valAx>
        <c:axId val="297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poverty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0-477F-95EC-C7F3E799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Reopen - MaskMandate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-111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C-41AA-8854-B44C26FE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1-43DA-BD79-BC8CD3F8EA2F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1-43DA-BD79-BC8CD3F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84376"/>
        <c:axId val="516384696"/>
      </c:scatterChart>
      <c:valAx>
        <c:axId val="5163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84696"/>
        <c:crosses val="autoZero"/>
        <c:crossBetween val="midCat"/>
      </c:valAx>
      <c:valAx>
        <c:axId val="51638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84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Reopen-MaskMandate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61613220359869"/>
                  <c:y val="4.260908976254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-111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42C7-9F87-247B964F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2-4580-8869-AF97266BFE54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580-8869-AF97266B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2696"/>
        <c:axId val="246322480"/>
      </c:scatterChart>
      <c:valAx>
        <c:axId val="5163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2480"/>
        <c:crosses val="autoZero"/>
        <c:crossBetween val="midCat"/>
      </c:valAx>
      <c:valAx>
        <c:axId val="246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92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EFF-B035-20DF398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1792"/>
        <c:axId val="540892112"/>
      </c:scatterChart>
      <c:valAx>
        <c:axId val="5408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2112"/>
        <c:crosses val="autoZero"/>
        <c:crossBetween val="midCat"/>
      </c:valAx>
      <c:valAx>
        <c:axId val="5408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9-46FB-8576-65766F2A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8240"/>
        <c:axId val="628901840"/>
      </c:scatterChart>
      <c:valAx>
        <c:axId val="2463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1840"/>
        <c:crosses val="autoZero"/>
        <c:crossBetween val="midCat"/>
      </c:valAx>
      <c:valAx>
        <c:axId val="6289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54A-B535-3421D91032A9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5-454A-B535-3421D910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6880"/>
        <c:axId val="628917200"/>
      </c:scatterChart>
      <c:valAx>
        <c:axId val="6289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7200"/>
        <c:crosses val="autoZero"/>
        <c:crossBetween val="midCat"/>
      </c:valAx>
      <c:valAx>
        <c:axId val="6289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2891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9-4607-9A20-2CA30C6F719B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9-4607-9A20-2CA30C6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5432"/>
        <c:axId val="540895632"/>
      </c:scatterChart>
      <c:valAx>
        <c:axId val="5322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  <c:valAx>
        <c:axId val="5408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32205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-111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8-4943-867F-7BAC387E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3552"/>
        <c:axId val="540895312"/>
      </c:scatterChart>
      <c:valAx>
        <c:axId val="5408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312"/>
        <c:crosses val="autoZero"/>
        <c:crossBetween val="midCat"/>
      </c:valAx>
      <c:valAx>
        <c:axId val="54089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850F7-D7BA-49B7-A431-1396FDE9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2D3B2-9BA1-4CD8-9094-1B102B9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AFDAAD-0C49-42BF-B079-49EFE0D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27B814-4651-4EEE-94F4-0FC1C21E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A41817-A925-47DD-9216-7DDD49EC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12</xdr:row>
      <xdr:rowOff>25400</xdr:rowOff>
    </xdr:from>
    <xdr:to>
      <xdr:col>16</xdr:col>
      <xdr:colOff>69850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A6038-5708-4143-A6E7-217E45A7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</xdr:row>
      <xdr:rowOff>95250</xdr:rowOff>
    </xdr:from>
    <xdr:to>
      <xdr:col>23</xdr:col>
      <xdr:colOff>88900</xdr:colOff>
      <xdr:row>12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1BADE-1A3B-45F9-A37E-4B053D2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12</xdr:row>
      <xdr:rowOff>177800</xdr:rowOff>
    </xdr:from>
    <xdr:to>
      <xdr:col>23</xdr:col>
      <xdr:colOff>57150</xdr:colOff>
      <xdr:row>22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C4A22-6663-4ADA-972E-4A0A1B94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06DC5-9E6F-4E88-8335-74214622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C2064-9945-43DB-A3D6-D003B059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1161B1-DDF3-485E-9CB4-1FE959DD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1A2107-23EC-4DC6-BE89-FA0B7A4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1A37FA-3EE4-4E43-BF17-6CD7599E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C848B1-5F6A-4EC2-9C4F-ADE4079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2609D6-9276-414E-8CD6-AAAB11C4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4BC7BC-453E-4262-AA7B-AE93BC7C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54</xdr:row>
      <xdr:rowOff>94672</xdr:rowOff>
    </xdr:from>
    <xdr:to>
      <xdr:col>12</xdr:col>
      <xdr:colOff>704273</xdr:colOff>
      <xdr:row>72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54</xdr:row>
      <xdr:rowOff>23090</xdr:rowOff>
    </xdr:from>
    <xdr:to>
      <xdr:col>23</xdr:col>
      <xdr:colOff>623453</xdr:colOff>
      <xdr:row>69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31</xdr:col>
      <xdr:colOff>484909</xdr:colOff>
      <xdr:row>69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23</xdr:col>
      <xdr:colOff>363683</xdr:colOff>
      <xdr:row>86</xdr:row>
      <xdr:rowOff>182420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E88197-C377-4D2E-9924-AE50E577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305956</xdr:colOff>
      <xdr:row>91</xdr:row>
      <xdr:rowOff>185305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0B3F0B-C1A6-498B-B71E-1073FEE4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23</xdr:col>
      <xdr:colOff>363683</xdr:colOff>
      <xdr:row>104</xdr:row>
      <xdr:rowOff>182420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F5D98DD-AD87-4C4B-8888-FED18193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12</xdr:col>
      <xdr:colOff>305956</xdr:colOff>
      <xdr:row>111</xdr:row>
      <xdr:rowOff>185305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E79DEA7-AD69-405F-8278-EAEA6D00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71</xdr:row>
      <xdr:rowOff>0</xdr:rowOff>
    </xdr:from>
    <xdr:to>
      <xdr:col>31</xdr:col>
      <xdr:colOff>458933</xdr:colOff>
      <xdr:row>86</xdr:row>
      <xdr:rowOff>182420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99B5A90-D16B-4990-870D-8CED7F7E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31</xdr:col>
      <xdr:colOff>458933</xdr:colOff>
      <xdr:row>104</xdr:row>
      <xdr:rowOff>182420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7424631-1452-4160-B9B1-28094B7B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89</xdr:row>
      <xdr:rowOff>0</xdr:rowOff>
    </xdr:from>
    <xdr:to>
      <xdr:col>40</xdr:col>
      <xdr:colOff>77933</xdr:colOff>
      <xdr:row>104</xdr:row>
      <xdr:rowOff>182420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CC763E-57BC-4B5D-9171-07CA9625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404813</xdr:colOff>
      <xdr:row>26</xdr:row>
      <xdr:rowOff>104775</xdr:rowOff>
    </xdr:from>
    <xdr:to>
      <xdr:col>26</xdr:col>
      <xdr:colOff>309563</xdr:colOff>
      <xdr:row>38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BC430-9513-4B89-B55C-3351E02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103908</xdr:colOff>
      <xdr:row>53</xdr:row>
      <xdr:rowOff>207819</xdr:rowOff>
    </xdr:from>
    <xdr:to>
      <xdr:col>37</xdr:col>
      <xdr:colOff>369453</xdr:colOff>
      <xdr:row>69</xdr:row>
      <xdr:rowOff>170875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64FCCB-5D73-46CC-A514-5E685F1B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71</xdr:row>
      <xdr:rowOff>0</xdr:rowOff>
    </xdr:from>
    <xdr:to>
      <xdr:col>38</xdr:col>
      <xdr:colOff>170297</xdr:colOff>
      <xdr:row>86</xdr:row>
      <xdr:rowOff>182420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029FAAF-9C39-4688-8CB7-4F84C5F7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461817</xdr:colOff>
      <xdr:row>69</xdr:row>
      <xdr:rowOff>182420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BCA36C22-B005-42C0-9F25-B8D4275C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FA7-CDC0-42CD-9539-67852CB11F50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C2" t="s">
        <v>122</v>
      </c>
      <c r="D2" t="s">
        <v>120</v>
      </c>
    </row>
    <row r="3" spans="1:9" x14ac:dyDescent="0.45">
      <c r="A3" s="28" t="s">
        <v>139</v>
      </c>
      <c r="B3" s="28"/>
      <c r="D3" t="s">
        <v>121</v>
      </c>
    </row>
    <row r="4" spans="1:9" x14ac:dyDescent="0.45">
      <c r="A4" s="25" t="s">
        <v>134</v>
      </c>
      <c r="B4" s="25">
        <v>0.53612516163350776</v>
      </c>
      <c r="C4" t="s">
        <v>123</v>
      </c>
      <c r="D4" t="s">
        <v>124</v>
      </c>
    </row>
    <row r="5" spans="1:9" x14ac:dyDescent="0.45">
      <c r="A5" s="25" t="s">
        <v>135</v>
      </c>
      <c r="B5" s="25">
        <v>0.28743018893655486</v>
      </c>
    </row>
    <row r="6" spans="1:9" x14ac:dyDescent="0.45">
      <c r="A6" s="25" t="s">
        <v>136</v>
      </c>
      <c r="B6" s="25">
        <v>0.25710806931683378</v>
      </c>
    </row>
    <row r="7" spans="1:9" x14ac:dyDescent="0.45">
      <c r="A7" s="25" t="s">
        <v>137</v>
      </c>
      <c r="B7" s="25">
        <v>7.1010656851962716E-4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9.5598236111945081E-6</v>
      </c>
      <c r="D12" s="25">
        <v>4.7799118055972541E-6</v>
      </c>
      <c r="E12" s="25">
        <v>9.479224821394558</v>
      </c>
      <c r="F12" s="25">
        <v>3.4789192276924314E-4</v>
      </c>
    </row>
    <row r="13" spans="1:9" x14ac:dyDescent="0.45">
      <c r="A13" s="25" t="s">
        <v>143</v>
      </c>
      <c r="B13" s="25">
        <v>47</v>
      </c>
      <c r="C13" s="25">
        <v>2.3699812916771835E-5</v>
      </c>
      <c r="D13" s="25">
        <v>5.042513386547199E-7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1.2656318476405803E-3</v>
      </c>
      <c r="C17" s="25">
        <v>7.7200297405048278E-4</v>
      </c>
      <c r="D17" s="25">
        <v>1.639413176092011</v>
      </c>
      <c r="E17" s="25">
        <v>0.10780468599207607</v>
      </c>
      <c r="F17" s="25">
        <v>-2.8743781197664584E-4</v>
      </c>
      <c r="G17" s="25">
        <v>2.8187015072578064E-3</v>
      </c>
      <c r="H17" s="25">
        <v>7.408662434665584E-4</v>
      </c>
      <c r="I17" s="25">
        <v>1.7903974518146022E-3</v>
      </c>
    </row>
    <row r="18" spans="1:9" x14ac:dyDescent="0.45">
      <c r="A18" t="s">
        <v>120</v>
      </c>
      <c r="B18" s="25">
        <v>-2.478181159291006E-6</v>
      </c>
      <c r="C18" s="25">
        <v>8.2548282382553443E-7</v>
      </c>
      <c r="D18" s="25">
        <v>-3.0020989992334099</v>
      </c>
      <c r="E18" s="25">
        <v>4.2843193954789621E-3</v>
      </c>
      <c r="F18" s="25">
        <v>-4.1388383993688855E-6</v>
      </c>
      <c r="G18" s="25">
        <v>-8.1752391921312668E-7</v>
      </c>
      <c r="H18" s="25">
        <v>-3.0392994546095903E-6</v>
      </c>
      <c r="I18" s="25">
        <v>-1.9170628639724217E-6</v>
      </c>
    </row>
    <row r="19" spans="1:9" ht="17.5" thickBot="1" x14ac:dyDescent="0.5">
      <c r="A19" s="26" t="s">
        <v>121</v>
      </c>
      <c r="B19" s="26">
        <v>6.058683432618303E-5</v>
      </c>
      <c r="C19" s="26">
        <v>4.0151705854290682E-5</v>
      </c>
      <c r="D19" s="26">
        <v>1.5089479522003575</v>
      </c>
      <c r="E19" s="26">
        <v>0.13800571569776601</v>
      </c>
      <c r="F19" s="26">
        <v>-2.0187979036254196E-5</v>
      </c>
      <c r="G19" s="26">
        <v>1.4136164768862024E-4</v>
      </c>
      <c r="H19" s="26">
        <v>3.3293890011869238E-5</v>
      </c>
      <c r="I19" s="26">
        <v>8.7879778640496823E-5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1.0091013128583032E-3</v>
      </c>
      <c r="C26" s="25">
        <v>-6.2398419114773225E-4</v>
      </c>
    </row>
    <row r="27" spans="1:9" x14ac:dyDescent="0.45">
      <c r="A27" s="25">
        <v>2</v>
      </c>
      <c r="B27" s="25">
        <v>1.5190840499773013E-3</v>
      </c>
      <c r="C27" s="25">
        <v>2.3904786919650648E-3</v>
      </c>
    </row>
    <row r="28" spans="1:9" x14ac:dyDescent="0.45">
      <c r="A28" s="25">
        <v>3</v>
      </c>
      <c r="B28" s="25">
        <v>1.1900656952106847E-3</v>
      </c>
      <c r="C28" s="25">
        <v>3.0438073084258646E-4</v>
      </c>
    </row>
    <row r="29" spans="1:9" x14ac:dyDescent="0.45">
      <c r="A29" s="25">
        <v>4</v>
      </c>
      <c r="B29" s="25">
        <v>9.2596180533477033E-4</v>
      </c>
      <c r="C29" s="25">
        <v>4.3212750593709043E-4</v>
      </c>
    </row>
    <row r="30" spans="1:9" x14ac:dyDescent="0.45">
      <c r="A30" s="25">
        <v>5</v>
      </c>
      <c r="B30" s="25">
        <v>3.1574950073009556E-4</v>
      </c>
      <c r="C30" s="25">
        <v>4.2950708766277426E-5</v>
      </c>
    </row>
    <row r="31" spans="1:9" x14ac:dyDescent="0.45">
      <c r="A31" s="25">
        <v>6</v>
      </c>
      <c r="B31" s="25">
        <v>2.8739535225302077E-4</v>
      </c>
      <c r="C31" s="25">
        <v>-1.4436486940618234E-4</v>
      </c>
    </row>
    <row r="32" spans="1:9" x14ac:dyDescent="0.45">
      <c r="A32" s="25">
        <v>7</v>
      </c>
      <c r="B32" s="25">
        <v>1.0316948130014657E-3</v>
      </c>
      <c r="C32" s="25">
        <v>1.004731283449974E-4</v>
      </c>
    </row>
    <row r="33" spans="1:3" x14ac:dyDescent="0.45">
      <c r="A33" s="25">
        <v>8</v>
      </c>
      <c r="B33" s="25">
        <v>1.1468261289995388E-3</v>
      </c>
      <c r="C33" s="25">
        <v>-7.6815418560102929E-4</v>
      </c>
    </row>
    <row r="34" spans="1:3" x14ac:dyDescent="0.45">
      <c r="A34" s="25">
        <v>9</v>
      </c>
      <c r="B34" s="25">
        <v>1.4081129756716429E-3</v>
      </c>
      <c r="C34" s="25">
        <v>1.7367754186788822E-3</v>
      </c>
    </row>
    <row r="35" spans="1:3" x14ac:dyDescent="0.45">
      <c r="A35" s="25">
        <v>10</v>
      </c>
      <c r="B35" s="25">
        <v>1.2274874553637803E-3</v>
      </c>
      <c r="C35" s="25">
        <v>7.2422591436237054E-4</v>
      </c>
    </row>
    <row r="36" spans="1:3" x14ac:dyDescent="0.45">
      <c r="A36" s="25">
        <v>11</v>
      </c>
      <c r="B36" s="25">
        <v>1.9293459849041908E-4</v>
      </c>
      <c r="C36" s="25">
        <v>-9.6489073668368108E-5</v>
      </c>
    </row>
    <row r="37" spans="1:3" x14ac:dyDescent="0.45">
      <c r="A37" s="25">
        <v>12</v>
      </c>
      <c r="B37" s="25">
        <v>8.7033133332716926E-4</v>
      </c>
      <c r="C37" s="25">
        <v>5.057882602444027E-4</v>
      </c>
    </row>
    <row r="38" spans="1:3" x14ac:dyDescent="0.45">
      <c r="A38" s="25">
        <v>13</v>
      </c>
      <c r="B38" s="25">
        <v>7.9929286189054792E-4</v>
      </c>
      <c r="C38" s="25">
        <v>-3.0930300231820393E-4</v>
      </c>
    </row>
    <row r="39" spans="1:3" x14ac:dyDescent="0.45">
      <c r="A39" s="25">
        <v>14</v>
      </c>
      <c r="B39" s="25">
        <v>1.0928287251900856E-3</v>
      </c>
      <c r="C39" s="25">
        <v>-5.7981877491902571E-4</v>
      </c>
    </row>
    <row r="40" spans="1:3" x14ac:dyDescent="0.45">
      <c r="A40" s="25">
        <v>15</v>
      </c>
      <c r="B40" s="25">
        <v>7.5219925447485628E-4</v>
      </c>
      <c r="C40" s="25">
        <v>3.063706147802002E-4</v>
      </c>
    </row>
    <row r="41" spans="1:3" x14ac:dyDescent="0.45">
      <c r="A41" s="25">
        <v>16</v>
      </c>
      <c r="B41" s="25">
        <v>7.8332145382076571E-4</v>
      </c>
      <c r="C41" s="25">
        <v>3.4468658165990305E-5</v>
      </c>
    </row>
    <row r="42" spans="1:3" x14ac:dyDescent="0.45">
      <c r="A42" s="25">
        <v>17</v>
      </c>
      <c r="B42" s="25">
        <v>9.2159334782443815E-4</v>
      </c>
      <c r="C42" s="25">
        <v>-6.5102682314738356E-4</v>
      </c>
    </row>
    <row r="43" spans="1:3" x14ac:dyDescent="0.45">
      <c r="A43" s="25">
        <v>18</v>
      </c>
      <c r="B43" s="25">
        <v>1.7804362197627061E-3</v>
      </c>
      <c r="C43" s="25">
        <v>4.6356579054721361E-4</v>
      </c>
    </row>
    <row r="44" spans="1:3" x14ac:dyDescent="0.45">
      <c r="A44" s="25">
        <v>19</v>
      </c>
      <c r="B44" s="25">
        <v>8.6564850993980566E-4</v>
      </c>
      <c r="C44" s="25">
        <v>-6.9230772494514035E-4</v>
      </c>
    </row>
    <row r="45" spans="1:3" x14ac:dyDescent="0.45">
      <c r="A45" s="25">
        <v>20</v>
      </c>
      <c r="B45" s="25">
        <v>7.4529545808109507E-4</v>
      </c>
      <c r="C45" s="25">
        <v>-2.2781309335714135E-4</v>
      </c>
    </row>
    <row r="46" spans="1:3" x14ac:dyDescent="0.45">
      <c r="A46" s="25">
        <v>21</v>
      </c>
      <c r="B46" s="25">
        <v>-1.6804290319408742E-4</v>
      </c>
      <c r="C46" s="25">
        <v>3.8985787705222931E-4</v>
      </c>
    </row>
    <row r="47" spans="1:3" x14ac:dyDescent="0.45">
      <c r="A47" s="25">
        <v>22</v>
      </c>
      <c r="B47" s="25">
        <v>1.2228046319764168E-3</v>
      </c>
      <c r="C47" s="25">
        <v>-8.9647132482044358E-4</v>
      </c>
    </row>
    <row r="48" spans="1:3" x14ac:dyDescent="0.45">
      <c r="A48" s="25">
        <v>23</v>
      </c>
      <c r="B48" s="25">
        <v>7.0234576157949245E-4</v>
      </c>
      <c r="C48" s="25">
        <v>-1.6413445162128228E-4</v>
      </c>
    </row>
    <row r="49" spans="1:3" x14ac:dyDescent="0.45">
      <c r="A49" s="25">
        <v>24</v>
      </c>
      <c r="B49" s="25">
        <v>1.8768199114329994E-3</v>
      </c>
      <c r="C49" s="25">
        <v>-8.0420745846181358E-5</v>
      </c>
    </row>
    <row r="50" spans="1:3" x14ac:dyDescent="0.45">
      <c r="A50" s="25">
        <v>25</v>
      </c>
      <c r="B50" s="25">
        <v>1.2723600897730743E-3</v>
      </c>
      <c r="C50" s="25">
        <v>-7.5411559850798316E-4</v>
      </c>
    </row>
    <row r="51" spans="1:3" x14ac:dyDescent="0.45">
      <c r="A51" s="25">
        <v>26</v>
      </c>
      <c r="B51" s="25">
        <v>6.8530469395232439E-4</v>
      </c>
      <c r="C51" s="25">
        <v>-3.1158904731600054E-4</v>
      </c>
    </row>
    <row r="52" spans="1:3" x14ac:dyDescent="0.45">
      <c r="A52" s="25">
        <v>27</v>
      </c>
      <c r="B52" s="25">
        <v>8.4168731514055106E-4</v>
      </c>
      <c r="C52" s="25">
        <v>-2.4353298925114636E-4</v>
      </c>
    </row>
    <row r="53" spans="1:3" x14ac:dyDescent="0.45">
      <c r="A53" s="25">
        <v>28</v>
      </c>
      <c r="B53" s="25">
        <v>8.8493504674085955E-4</v>
      </c>
      <c r="C53" s="25">
        <v>1.1154656925176146E-3</v>
      </c>
    </row>
    <row r="54" spans="1:3" x14ac:dyDescent="0.45">
      <c r="A54" s="25">
        <v>29</v>
      </c>
      <c r="B54" s="25">
        <v>6.6790843350231167E-4</v>
      </c>
      <c r="C54" s="25">
        <v>-5.0129804084732342E-4</v>
      </c>
    </row>
    <row r="55" spans="1:3" x14ac:dyDescent="0.45">
      <c r="A55" s="25">
        <v>30</v>
      </c>
      <c r="B55" s="25">
        <v>7.4263607164831735E-5</v>
      </c>
      <c r="C55" s="25">
        <v>2.0962193162275589E-4</v>
      </c>
    </row>
    <row r="56" spans="1:3" x14ac:dyDescent="0.45">
      <c r="A56" s="25">
        <v>31</v>
      </c>
      <c r="B56" s="25">
        <v>1.1807245446034454E-3</v>
      </c>
      <c r="C56" s="25">
        <v>-3.9949989741919472E-4</v>
      </c>
    </row>
    <row r="57" spans="1:3" x14ac:dyDescent="0.45">
      <c r="A57" s="25">
        <v>32</v>
      </c>
      <c r="B57" s="25">
        <v>8.4060949019400244E-4</v>
      </c>
      <c r="C57" s="25">
        <v>-5.7963592267151818E-4</v>
      </c>
    </row>
    <row r="58" spans="1:3" x14ac:dyDescent="0.45">
      <c r="A58" s="25">
        <v>33</v>
      </c>
      <c r="B58" s="25">
        <v>1.2464841224552907E-3</v>
      </c>
      <c r="C58" s="25">
        <v>-4.7865528939734477E-5</v>
      </c>
    </row>
    <row r="59" spans="1:3" x14ac:dyDescent="0.45">
      <c r="A59" s="25">
        <v>34</v>
      </c>
      <c r="B59" s="25">
        <v>3.8239501848889694E-4</v>
      </c>
      <c r="C59" s="25">
        <v>8.8609892855611566E-5</v>
      </c>
    </row>
    <row r="60" spans="1:3" x14ac:dyDescent="0.45">
      <c r="A60" s="25">
        <v>35</v>
      </c>
      <c r="B60" s="25">
        <v>9.1826188831484147E-4</v>
      </c>
      <c r="C60" s="25">
        <v>-2.5989000024695939E-4</v>
      </c>
    </row>
    <row r="61" spans="1:3" x14ac:dyDescent="0.45">
      <c r="A61" s="25">
        <v>36</v>
      </c>
      <c r="B61" s="25">
        <v>8.7504681827118322E-4</v>
      </c>
      <c r="C61" s="25">
        <v>-1.0494015753150952E-5</v>
      </c>
    </row>
    <row r="62" spans="1:3" x14ac:dyDescent="0.45">
      <c r="A62" s="25">
        <v>37</v>
      </c>
      <c r="B62" s="25">
        <v>4.2316456892991453E-4</v>
      </c>
      <c r="C62" s="25">
        <v>8.6533900041833238E-5</v>
      </c>
    </row>
    <row r="63" spans="1:3" x14ac:dyDescent="0.45">
      <c r="A63" s="25">
        <v>38</v>
      </c>
      <c r="B63" s="25">
        <v>5.8727160330555785E-4</v>
      </c>
      <c r="C63" s="25">
        <v>-2.1185366975952932E-4</v>
      </c>
    </row>
    <row r="64" spans="1:3" x14ac:dyDescent="0.45">
      <c r="A64" s="25">
        <v>39</v>
      </c>
      <c r="B64" s="25">
        <v>1.5763475901830501E-3</v>
      </c>
      <c r="C64" s="25">
        <v>-1.2642362515564345E-3</v>
      </c>
    </row>
    <row r="65" spans="1:3" x14ac:dyDescent="0.45">
      <c r="A65" s="25">
        <v>40</v>
      </c>
      <c r="B65" s="25">
        <v>1.3847233549023129E-3</v>
      </c>
      <c r="C65" s="25">
        <v>1.1541589350168809E-3</v>
      </c>
    </row>
    <row r="66" spans="1:3" x14ac:dyDescent="0.45">
      <c r="A66" s="25">
        <v>41</v>
      </c>
      <c r="B66" s="25">
        <v>1.0333523773671015E-3</v>
      </c>
      <c r="C66" s="25">
        <v>-5.3801950120598799E-4</v>
      </c>
    </row>
    <row r="67" spans="1:3" x14ac:dyDescent="0.45">
      <c r="A67" s="25">
        <v>42</v>
      </c>
      <c r="B67" s="25">
        <v>1.5111105940261542E-3</v>
      </c>
      <c r="C67" s="25">
        <v>1.5195932758400583E-4</v>
      </c>
    </row>
    <row r="68" spans="1:3" x14ac:dyDescent="0.45">
      <c r="A68" s="25">
        <v>43</v>
      </c>
      <c r="B68" s="25">
        <v>8.7724329511009325E-4</v>
      </c>
      <c r="C68" s="25">
        <v>9.2988791892858612E-4</v>
      </c>
    </row>
    <row r="69" spans="1:3" x14ac:dyDescent="0.45">
      <c r="A69" s="25">
        <v>44</v>
      </c>
      <c r="B69" s="25">
        <v>3.7356828418744399E-4</v>
      </c>
      <c r="C69" s="25">
        <v>1.0544133867788795E-3</v>
      </c>
    </row>
    <row r="70" spans="1:3" x14ac:dyDescent="0.45">
      <c r="A70" s="25">
        <v>45</v>
      </c>
      <c r="B70" s="25">
        <v>6.6078009051230742E-4</v>
      </c>
      <c r="C70" s="25">
        <v>-5.7934933619208659E-4</v>
      </c>
    </row>
    <row r="71" spans="1:3" x14ac:dyDescent="0.45">
      <c r="A71" s="25">
        <v>46</v>
      </c>
      <c r="B71" s="25">
        <v>9.771584967187383E-4</v>
      </c>
      <c r="C71" s="25">
        <v>-4.6457790703973518E-4</v>
      </c>
    </row>
    <row r="72" spans="1:3" x14ac:dyDescent="0.45">
      <c r="A72" s="25">
        <v>47</v>
      </c>
      <c r="B72" s="25">
        <v>-6.8086874639629357E-5</v>
      </c>
      <c r="C72" s="25">
        <v>6.6445682093846641E-4</v>
      </c>
    </row>
    <row r="73" spans="1:3" x14ac:dyDescent="0.45">
      <c r="A73" s="25">
        <v>48</v>
      </c>
      <c r="B73" s="25">
        <v>1.2933286871072518E-3</v>
      </c>
      <c r="C73" s="25">
        <v>-9.8709865020459421E-4</v>
      </c>
    </row>
    <row r="74" spans="1:3" x14ac:dyDescent="0.45">
      <c r="A74" s="25">
        <v>49</v>
      </c>
      <c r="B74" s="25">
        <v>1.0151599962909214E-3</v>
      </c>
      <c r="C74" s="25">
        <v>-2.3887252532644651E-4</v>
      </c>
    </row>
    <row r="75" spans="1:3" ht="17.5" thickBot="1" x14ac:dyDescent="0.5">
      <c r="A75" s="26">
        <v>50</v>
      </c>
      <c r="B75" s="26">
        <v>6.7922967974138086E-4</v>
      </c>
      <c r="C75" s="26">
        <v>-2.6035396293598324E-4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74C6-D54C-42EA-B6C3-0D1DA0A56FD9}">
  <dimension ref="A1:I75"/>
  <sheetViews>
    <sheetView workbookViewId="0">
      <selection activeCell="C18" sqref="C18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D2" t="s">
        <v>122</v>
      </c>
      <c r="E2" t="s">
        <v>120</v>
      </c>
    </row>
    <row r="3" spans="1:9" x14ac:dyDescent="0.45">
      <c r="A3" s="28" t="s">
        <v>139</v>
      </c>
      <c r="B3" s="28"/>
      <c r="E3" t="s">
        <v>159</v>
      </c>
    </row>
    <row r="4" spans="1:9" x14ac:dyDescent="0.45">
      <c r="A4" s="25" t="s">
        <v>134</v>
      </c>
      <c r="B4" s="25">
        <v>0.50930004830844633</v>
      </c>
      <c r="D4" t="s">
        <v>123</v>
      </c>
      <c r="E4" t="s">
        <v>124</v>
      </c>
    </row>
    <row r="5" spans="1:9" x14ac:dyDescent="0.45">
      <c r="A5" s="25" t="s">
        <v>135</v>
      </c>
      <c r="B5" s="25">
        <v>0.25938653920698573</v>
      </c>
    </row>
    <row r="6" spans="1:9" x14ac:dyDescent="0.45">
      <c r="A6" s="25" t="s">
        <v>136</v>
      </c>
      <c r="B6" s="25">
        <v>0.22787107279026173</v>
      </c>
    </row>
    <row r="7" spans="1:9" x14ac:dyDescent="0.45">
      <c r="A7" s="25" t="s">
        <v>137</v>
      </c>
      <c r="B7" s="25">
        <v>7.2394508010952408E-4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8.6271020142714375E-6</v>
      </c>
      <c r="D12" s="25">
        <v>4.3135510071357187E-6</v>
      </c>
      <c r="E12" s="25">
        <v>8.2304521778976305</v>
      </c>
      <c r="F12" s="25">
        <v>8.6179233596168935E-4</v>
      </c>
    </row>
    <row r="13" spans="1:9" x14ac:dyDescent="0.45">
      <c r="A13" s="25" t="s">
        <v>143</v>
      </c>
      <c r="B13" s="25">
        <v>47</v>
      </c>
      <c r="C13" s="25">
        <v>2.4632534513694906E-5</v>
      </c>
      <c r="D13" s="25">
        <v>5.240964790147852E-7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2.357393649968168E-3</v>
      </c>
      <c r="C17" s="25">
        <v>3.7675438844967009E-4</v>
      </c>
      <c r="D17" s="25">
        <v>6.2571099959014482</v>
      </c>
      <c r="E17" s="25">
        <v>1.0974673259234341E-7</v>
      </c>
      <c r="F17" s="25">
        <v>1.5994615829984845E-3</v>
      </c>
      <c r="G17" s="25">
        <v>3.1153257169378515E-3</v>
      </c>
      <c r="H17" s="25">
        <v>2.1012965222036361E-3</v>
      </c>
      <c r="I17" s="25">
        <v>2.6134907777326999E-3</v>
      </c>
    </row>
    <row r="18" spans="1:9" x14ac:dyDescent="0.45">
      <c r="A18" t="s">
        <v>120</v>
      </c>
      <c r="B18" s="25">
        <v>-2.419781857537103E-6</v>
      </c>
      <c r="C18" s="25">
        <v>3.7743179698557302E-6</v>
      </c>
      <c r="D18" s="25">
        <v>-0.64111764744335964</v>
      </c>
      <c r="E18" s="25">
        <v>0.52456035237231891</v>
      </c>
      <c r="F18" s="25">
        <v>-1.001273022919416E-5</v>
      </c>
      <c r="G18" s="25">
        <v>5.1731665141199544E-6</v>
      </c>
      <c r="H18" s="25">
        <v>-4.9853577897182821E-6</v>
      </c>
      <c r="I18" s="25">
        <v>1.4579407464407606E-7</v>
      </c>
    </row>
    <row r="19" spans="1:9" ht="17.5" thickBot="1" x14ac:dyDescent="0.5">
      <c r="A19" s="40" t="s">
        <v>158</v>
      </c>
      <c r="B19" s="26">
        <v>-2.8974738503825112E-6</v>
      </c>
      <c r="C19" s="26">
        <v>7.8201333560689485E-7</v>
      </c>
      <c r="D19" s="26">
        <v>-3.7051463427204561</v>
      </c>
      <c r="E19" s="26">
        <v>5.5550311626239701E-4</v>
      </c>
      <c r="F19" s="26">
        <v>-4.4706817598998546E-6</v>
      </c>
      <c r="G19" s="26">
        <v>-1.324265940865168E-6</v>
      </c>
      <c r="H19" s="26">
        <v>-3.4290439535114912E-6</v>
      </c>
      <c r="I19" s="26">
        <v>-2.3659037472535312E-6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1.1183633771565786E-3</v>
      </c>
      <c r="C26" s="25">
        <v>-7.3324625544600767E-4</v>
      </c>
    </row>
    <row r="27" spans="1:9" x14ac:dyDescent="0.45">
      <c r="A27" s="25">
        <v>2</v>
      </c>
      <c r="B27" s="25">
        <v>1.5289119237118247E-3</v>
      </c>
      <c r="C27" s="25">
        <v>2.3806508182305413E-3</v>
      </c>
    </row>
    <row r="28" spans="1:9" x14ac:dyDescent="0.45">
      <c r="A28" s="25">
        <v>3</v>
      </c>
      <c r="B28" s="25">
        <v>9.2480428685372609E-4</v>
      </c>
      <c r="C28" s="25">
        <v>5.696421391995451E-4</v>
      </c>
    </row>
    <row r="29" spans="1:9" x14ac:dyDescent="0.45">
      <c r="A29" s="25">
        <v>4</v>
      </c>
      <c r="B29" s="25">
        <v>9.1318306955888613E-4</v>
      </c>
      <c r="C29" s="25">
        <v>4.4490624171297463E-4</v>
      </c>
    </row>
    <row r="30" spans="1:9" x14ac:dyDescent="0.45">
      <c r="A30" s="25">
        <v>5</v>
      </c>
      <c r="B30" s="25">
        <v>3.9737008040417873E-4</v>
      </c>
      <c r="C30" s="25">
        <v>-3.8669870907805744E-5</v>
      </c>
    </row>
    <row r="31" spans="1:9" x14ac:dyDescent="0.45">
      <c r="A31" s="25">
        <v>6</v>
      </c>
      <c r="B31" s="25">
        <v>2.5915275389157906E-4</v>
      </c>
      <c r="C31" s="25">
        <v>-1.1612227104474063E-4</v>
      </c>
    </row>
    <row r="32" spans="1:9" x14ac:dyDescent="0.45">
      <c r="A32" s="25">
        <v>7</v>
      </c>
      <c r="B32" s="25">
        <v>1.0483776346478634E-3</v>
      </c>
      <c r="C32" s="25">
        <v>8.3790306698599713E-5</v>
      </c>
    </row>
    <row r="33" spans="1:3" x14ac:dyDescent="0.45">
      <c r="A33" s="25">
        <v>8</v>
      </c>
      <c r="B33" s="25">
        <v>8.8217227551043919E-4</v>
      </c>
      <c r="C33" s="25">
        <v>-5.0350033211192969E-4</v>
      </c>
    </row>
    <row r="34" spans="1:3" x14ac:dyDescent="0.45">
      <c r="A34" s="25">
        <v>9</v>
      </c>
      <c r="B34" s="25">
        <v>1.434759684521048E-3</v>
      </c>
      <c r="C34" s="25">
        <v>1.7101287098294771E-3</v>
      </c>
    </row>
    <row r="35" spans="1:3" x14ac:dyDescent="0.45">
      <c r="A35" s="25">
        <v>10</v>
      </c>
      <c r="B35" s="25">
        <v>1.1401100919811024E-3</v>
      </c>
      <c r="C35" s="25">
        <v>8.1160327774504847E-4</v>
      </c>
    </row>
    <row r="36" spans="1:3" x14ac:dyDescent="0.45">
      <c r="A36" s="25">
        <v>11</v>
      </c>
      <c r="B36" s="25">
        <v>2.9350739188994403E-4</v>
      </c>
      <c r="C36" s="25">
        <v>-1.9706186706789307E-4</v>
      </c>
    </row>
    <row r="37" spans="1:3" x14ac:dyDescent="0.45">
      <c r="A37" s="25">
        <v>12</v>
      </c>
      <c r="B37" s="25">
        <v>1.059325364996803E-3</v>
      </c>
      <c r="C37" s="25">
        <v>3.1679422857476894E-4</v>
      </c>
    </row>
    <row r="38" spans="1:3" x14ac:dyDescent="0.45">
      <c r="A38" s="25">
        <v>13</v>
      </c>
      <c r="B38" s="25">
        <v>8.0498983121573241E-4</v>
      </c>
      <c r="C38" s="25">
        <v>-3.1499997164338841E-4</v>
      </c>
    </row>
    <row r="39" spans="1:3" x14ac:dyDescent="0.45">
      <c r="A39" s="25">
        <v>14</v>
      </c>
      <c r="B39" s="25">
        <v>1.0773523731516885E-3</v>
      </c>
      <c r="C39" s="25">
        <v>-5.6434242288062864E-4</v>
      </c>
    </row>
    <row r="40" spans="1:3" x14ac:dyDescent="0.45">
      <c r="A40" s="25">
        <v>15</v>
      </c>
      <c r="B40" s="25">
        <v>9.6370872793418013E-4</v>
      </c>
      <c r="C40" s="25">
        <v>9.4861141320876346E-5</v>
      </c>
    </row>
    <row r="41" spans="1:3" x14ac:dyDescent="0.45">
      <c r="A41" s="25">
        <v>16</v>
      </c>
      <c r="B41" s="25">
        <v>9.4342641098150255E-4</v>
      </c>
      <c r="C41" s="25">
        <v>-1.2563629899474654E-4</v>
      </c>
    </row>
    <row r="42" spans="1:3" x14ac:dyDescent="0.45">
      <c r="A42" s="25">
        <v>17</v>
      </c>
      <c r="B42" s="25">
        <v>6.3215942796509238E-4</v>
      </c>
      <c r="C42" s="25">
        <v>-3.6159290328803778E-4</v>
      </c>
    </row>
    <row r="43" spans="1:3" x14ac:dyDescent="0.45">
      <c r="A43" s="25">
        <v>18</v>
      </c>
      <c r="B43" s="25">
        <v>1.4916911337563875E-3</v>
      </c>
      <c r="C43" s="25">
        <v>7.5231087655353219E-4</v>
      </c>
    </row>
    <row r="44" spans="1:3" x14ac:dyDescent="0.45">
      <c r="A44" s="25">
        <v>19</v>
      </c>
      <c r="B44" s="25">
        <v>9.1799131138065038E-4</v>
      </c>
      <c r="C44" s="25">
        <v>-7.4465052638598506E-4</v>
      </c>
    </row>
    <row r="45" spans="1:3" x14ac:dyDescent="0.45">
      <c r="A45" s="25">
        <v>20</v>
      </c>
      <c r="B45" s="25">
        <v>9.299962549884056E-4</v>
      </c>
      <c r="C45" s="25">
        <v>-4.1251389026445188E-4</v>
      </c>
    </row>
    <row r="46" spans="1:3" x14ac:dyDescent="0.45">
      <c r="A46" s="25">
        <v>21</v>
      </c>
      <c r="B46" s="25">
        <v>-1.6515489477625335E-4</v>
      </c>
      <c r="C46" s="25">
        <v>3.8696986863439523E-4</v>
      </c>
    </row>
    <row r="47" spans="1:3" x14ac:dyDescent="0.45">
      <c r="A47" s="25">
        <v>22</v>
      </c>
      <c r="B47" s="25">
        <v>1.1463827316747128E-3</v>
      </c>
      <c r="C47" s="25">
        <v>-8.200494245187396E-4</v>
      </c>
    </row>
    <row r="48" spans="1:3" x14ac:dyDescent="0.45">
      <c r="A48" s="25">
        <v>23</v>
      </c>
      <c r="B48" s="25">
        <v>9.4374749350779755E-4</v>
      </c>
      <c r="C48" s="25">
        <v>-4.0553618354958738E-4</v>
      </c>
    </row>
    <row r="49" spans="1:3" x14ac:dyDescent="0.45">
      <c r="A49" s="25">
        <v>24</v>
      </c>
      <c r="B49" s="25">
        <v>1.5409795111062002E-3</v>
      </c>
      <c r="C49" s="25">
        <v>2.5541965448061792E-4</v>
      </c>
    </row>
    <row r="50" spans="1:3" x14ac:dyDescent="0.45">
      <c r="A50" s="25">
        <v>25</v>
      </c>
      <c r="B50" s="25">
        <v>1.4302020178457644E-3</v>
      </c>
      <c r="C50" s="25">
        <v>-9.1195752658067319E-4</v>
      </c>
    </row>
    <row r="51" spans="1:3" x14ac:dyDescent="0.45">
      <c r="A51" s="25">
        <v>26</v>
      </c>
      <c r="B51" s="25">
        <v>7.5798808455702178E-4</v>
      </c>
      <c r="C51" s="25">
        <v>-3.8427243792069792E-4</v>
      </c>
    </row>
    <row r="52" spans="1:3" x14ac:dyDescent="0.45">
      <c r="A52" s="25">
        <v>27</v>
      </c>
      <c r="B52" s="25">
        <v>9.3973802620517417E-4</v>
      </c>
      <c r="C52" s="25">
        <v>-3.4158370031576947E-4</v>
      </c>
    </row>
    <row r="53" spans="1:3" x14ac:dyDescent="0.45">
      <c r="A53" s="25">
        <v>28</v>
      </c>
      <c r="B53" s="25">
        <v>8.6781019383176672E-4</v>
      </c>
      <c r="C53" s="25">
        <v>1.1325905454267074E-3</v>
      </c>
    </row>
    <row r="54" spans="1:3" x14ac:dyDescent="0.45">
      <c r="A54" s="25">
        <v>29</v>
      </c>
      <c r="B54" s="25">
        <v>9.7014584068753559E-4</v>
      </c>
      <c r="C54" s="25">
        <v>-8.0353544803254745E-4</v>
      </c>
    </row>
    <row r="55" spans="1:3" x14ac:dyDescent="0.45">
      <c r="A55" s="25">
        <v>30</v>
      </c>
      <c r="B55" s="25">
        <v>8.5813336754783469E-5</v>
      </c>
      <c r="C55" s="25">
        <v>1.9807220203280415E-4</v>
      </c>
    </row>
    <row r="56" spans="1:3" x14ac:dyDescent="0.45">
      <c r="A56" s="25">
        <v>31</v>
      </c>
      <c r="B56" s="25">
        <v>7.3885694654308998E-4</v>
      </c>
      <c r="C56" s="25">
        <v>4.2367700641160726E-5</v>
      </c>
    </row>
    <row r="57" spans="1:3" x14ac:dyDescent="0.45">
      <c r="A57" s="25">
        <v>32</v>
      </c>
      <c r="B57" s="25">
        <v>7.1316340820256263E-4</v>
      </c>
      <c r="C57" s="25">
        <v>-4.5218984068007837E-4</v>
      </c>
    </row>
    <row r="58" spans="1:3" x14ac:dyDescent="0.45">
      <c r="A58" s="25">
        <v>33</v>
      </c>
      <c r="B58" s="25">
        <v>1.3287591111890665E-3</v>
      </c>
      <c r="C58" s="25">
        <v>-1.3014051767351034E-4</v>
      </c>
    </row>
    <row r="59" spans="1:3" x14ac:dyDescent="0.45">
      <c r="A59" s="25">
        <v>34</v>
      </c>
      <c r="B59" s="25">
        <v>4.0946898969186412E-4</v>
      </c>
      <c r="C59" s="25">
        <v>6.153592165264438E-5</v>
      </c>
    </row>
    <row r="60" spans="1:3" x14ac:dyDescent="0.45">
      <c r="A60" s="25">
        <v>35</v>
      </c>
      <c r="B60" s="25">
        <v>8.1174016290218786E-4</v>
      </c>
      <c r="C60" s="25">
        <v>-1.5336827483430578E-4</v>
      </c>
    </row>
    <row r="61" spans="1:3" x14ac:dyDescent="0.45">
      <c r="A61" s="25">
        <v>36</v>
      </c>
      <c r="B61" s="25">
        <v>7.9565524461199444E-4</v>
      </c>
      <c r="C61" s="25">
        <v>6.889755790603783E-5</v>
      </c>
    </row>
    <row r="62" spans="1:3" x14ac:dyDescent="0.45">
      <c r="A62" s="25">
        <v>37</v>
      </c>
      <c r="B62" s="25">
        <v>3.4916237461329728E-4</v>
      </c>
      <c r="C62" s="25">
        <v>1.6053609435845049E-4</v>
      </c>
    </row>
    <row r="63" spans="1:3" x14ac:dyDescent="0.45">
      <c r="A63" s="25">
        <v>38</v>
      </c>
      <c r="B63" s="25">
        <v>5.2097475009162597E-4</v>
      </c>
      <c r="C63" s="25">
        <v>-1.4555681654559744E-4</v>
      </c>
    </row>
    <row r="64" spans="1:3" x14ac:dyDescent="0.45">
      <c r="A64" s="25">
        <v>39</v>
      </c>
      <c r="B64" s="25">
        <v>1.6253899790802081E-3</v>
      </c>
      <c r="C64" s="25">
        <v>-1.3132786404535925E-3</v>
      </c>
    </row>
    <row r="65" spans="1:3" x14ac:dyDescent="0.45">
      <c r="A65" s="25">
        <v>40</v>
      </c>
      <c r="B65" s="25">
        <v>1.4128171747434695E-3</v>
      </c>
      <c r="C65" s="25">
        <v>1.1260651151757243E-3</v>
      </c>
    </row>
    <row r="66" spans="1:3" x14ac:dyDescent="0.45">
      <c r="A66" s="25">
        <v>41</v>
      </c>
      <c r="B66" s="25">
        <v>1.1578394759098084E-3</v>
      </c>
      <c r="C66" s="25">
        <v>-6.6250659974869492E-4</v>
      </c>
    </row>
    <row r="67" spans="1:3" x14ac:dyDescent="0.45">
      <c r="A67" s="25">
        <v>42</v>
      </c>
      <c r="B67" s="25">
        <v>1.5605883411129774E-3</v>
      </c>
      <c r="C67" s="25">
        <v>1.0248158049718263E-4</v>
      </c>
    </row>
    <row r="68" spans="1:3" x14ac:dyDescent="0.45">
      <c r="A68" s="25">
        <v>43</v>
      </c>
      <c r="B68" s="25">
        <v>7.1472177175433901E-4</v>
      </c>
      <c r="C68" s="25">
        <v>1.0924094422843404E-3</v>
      </c>
    </row>
    <row r="69" spans="1:3" x14ac:dyDescent="0.45">
      <c r="A69" s="25">
        <v>44</v>
      </c>
      <c r="B69" s="25">
        <v>4.7601692257073173E-4</v>
      </c>
      <c r="C69" s="25">
        <v>9.5196474839559183E-4</v>
      </c>
    </row>
    <row r="70" spans="1:3" x14ac:dyDescent="0.45">
      <c r="A70" s="25">
        <v>45</v>
      </c>
      <c r="B70" s="25">
        <v>6.8708614354912002E-4</v>
      </c>
      <c r="C70" s="25">
        <v>-6.0565538922889919E-4</v>
      </c>
    </row>
    <row r="71" spans="1:3" x14ac:dyDescent="0.45">
      <c r="A71" s="25">
        <v>46</v>
      </c>
      <c r="B71" s="25">
        <v>1.1798759513673171E-3</v>
      </c>
      <c r="C71" s="25">
        <v>-6.67295361688314E-4</v>
      </c>
    </row>
    <row r="72" spans="1:3" x14ac:dyDescent="0.45">
      <c r="A72" s="25">
        <v>47</v>
      </c>
      <c r="B72" s="25">
        <v>-7.4377821428704607E-5</v>
      </c>
      <c r="C72" s="25">
        <v>6.7074776772754166E-4</v>
      </c>
    </row>
    <row r="73" spans="1:3" x14ac:dyDescent="0.45">
      <c r="A73" s="25">
        <v>48</v>
      </c>
      <c r="B73" s="25">
        <v>9.8609760781129437E-4</v>
      </c>
      <c r="C73" s="25">
        <v>-6.7986757090863679E-4</v>
      </c>
    </row>
    <row r="74" spans="1:3" x14ac:dyDescent="0.45">
      <c r="A74" s="25">
        <v>49</v>
      </c>
      <c r="B74" s="25">
        <v>1.2853283253266388E-3</v>
      </c>
      <c r="C74" s="25">
        <v>-5.0904085436216391E-4</v>
      </c>
    </row>
    <row r="75" spans="1:3" ht="17.5" thickBot="1" x14ac:dyDescent="0.5">
      <c r="A75" s="26">
        <v>50</v>
      </c>
      <c r="B75" s="26">
        <v>7.3545045880655212E-4</v>
      </c>
      <c r="C75" s="26">
        <v>-3.165747420011545E-4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906C-9D27-48CA-AE4B-A56256A4C711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0.53509550839625397</v>
      </c>
      <c r="E4" t="s">
        <v>128</v>
      </c>
    </row>
    <row r="5" spans="1:9" x14ac:dyDescent="0.45">
      <c r="A5" s="25" t="s">
        <v>135</v>
      </c>
      <c r="B5" s="25">
        <v>0.28632720310584547</v>
      </c>
      <c r="E5" t="s">
        <v>129</v>
      </c>
    </row>
    <row r="6" spans="1:9" x14ac:dyDescent="0.45">
      <c r="A6" s="25" t="s">
        <v>136</v>
      </c>
      <c r="B6" s="25">
        <v>0.25595814791886018</v>
      </c>
      <c r="D6" t="s">
        <v>130</v>
      </c>
    </row>
    <row r="7" spans="1:9" x14ac:dyDescent="0.45">
      <c r="A7" s="25" t="s">
        <v>137</v>
      </c>
      <c r="B7" s="25">
        <v>0.33455175417769534</v>
      </c>
      <c r="E7" t="s">
        <v>131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2.1105125970952301</v>
      </c>
      <c r="D12" s="25">
        <v>1.055256298547615</v>
      </c>
      <c r="E12" s="25">
        <v>9.4282552204176362</v>
      </c>
      <c r="F12" s="25">
        <v>3.6076953909157318E-4</v>
      </c>
    </row>
    <row r="13" spans="1:9" x14ac:dyDescent="0.45">
      <c r="A13" s="25" t="s">
        <v>143</v>
      </c>
      <c r="B13" s="25">
        <v>47</v>
      </c>
      <c r="C13" s="25">
        <v>5.260469182498535</v>
      </c>
      <c r="D13" s="25">
        <v>0.11192487622337309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7.3709817795937651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-2.6753119285471127</v>
      </c>
      <c r="C17" s="25">
        <v>0.17635943291212525</v>
      </c>
      <c r="D17" s="25">
        <v>-15.169655993848327</v>
      </c>
      <c r="E17" s="25">
        <v>9.8584118033111851E-20</v>
      </c>
      <c r="F17" s="25">
        <v>-3.0301013447148417</v>
      </c>
      <c r="G17" s="25">
        <v>-2.3205225123793838</v>
      </c>
      <c r="H17" s="25">
        <v>-2.795191472376263</v>
      </c>
      <c r="I17" s="25">
        <v>-2.5554323847179625</v>
      </c>
    </row>
    <row r="18" spans="1:9" x14ac:dyDescent="0.45">
      <c r="A18" t="s">
        <v>128</v>
      </c>
      <c r="B18" s="25">
        <v>-2.6205286452368631E-3</v>
      </c>
      <c r="C18" s="25">
        <v>1.3892302376010315E-3</v>
      </c>
      <c r="D18" s="25">
        <v>-1.8863170224124104</v>
      </c>
      <c r="E18" s="25">
        <v>6.543932986404899E-2</v>
      </c>
      <c r="F18" s="25">
        <v>-5.415299397117288E-3</v>
      </c>
      <c r="G18" s="25">
        <v>1.7424210664356184E-4</v>
      </c>
      <c r="H18" s="25">
        <v>-3.5648517495204656E-3</v>
      </c>
      <c r="I18" s="25">
        <v>-1.6762055409532605E-3</v>
      </c>
    </row>
    <row r="19" spans="1:9" ht="17.5" thickBot="1" x14ac:dyDescent="0.5">
      <c r="A19" s="40" t="s">
        <v>129</v>
      </c>
      <c r="B19" s="26">
        <v>-1.1903069013661696E-3</v>
      </c>
      <c r="C19" s="26">
        <v>3.6130853540600281E-4</v>
      </c>
      <c r="D19" s="26">
        <v>-3.2944333851084373</v>
      </c>
      <c r="E19" s="26">
        <v>1.8798327603084012E-3</v>
      </c>
      <c r="F19" s="26">
        <v>-1.9171659199987913E-3</v>
      </c>
      <c r="G19" s="26">
        <v>-4.6344788273354779E-4</v>
      </c>
      <c r="H19" s="26">
        <v>-1.4359047788986511E-3</v>
      </c>
      <c r="I19" s="26">
        <v>-9.4470902383368802E-4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127</v>
      </c>
      <c r="C25" s="27" t="s">
        <v>117</v>
      </c>
    </row>
    <row r="26" spans="1:9" x14ac:dyDescent="0.45">
      <c r="A26" s="25">
        <v>1</v>
      </c>
      <c r="B26" s="25">
        <v>-3.1157254820525955</v>
      </c>
      <c r="C26" s="25">
        <v>-0.29868169083564267</v>
      </c>
    </row>
    <row r="27" spans="1:9" x14ac:dyDescent="0.45">
      <c r="A27" s="25">
        <v>2</v>
      </c>
      <c r="B27" s="25">
        <v>-2.9609855848749933</v>
      </c>
      <c r="C27" s="25">
        <v>0.55311377209678181</v>
      </c>
    </row>
    <row r="28" spans="1:9" x14ac:dyDescent="0.45">
      <c r="A28" s="25">
        <v>3</v>
      </c>
      <c r="B28" s="25">
        <v>-3.193796640546597</v>
      </c>
      <c r="C28" s="25">
        <v>0.36827699131267844</v>
      </c>
    </row>
    <row r="29" spans="1:9" x14ac:dyDescent="0.45">
      <c r="A29" s="25">
        <v>4</v>
      </c>
      <c r="B29" s="25">
        <v>-3.2188116200975996</v>
      </c>
      <c r="C29" s="25">
        <v>0.35173995124763202</v>
      </c>
    </row>
    <row r="30" spans="1:9" x14ac:dyDescent="0.45">
      <c r="A30" s="25">
        <v>5</v>
      </c>
      <c r="B30" s="25">
        <v>-3.4318858227533005</v>
      </c>
      <c r="C30" s="25">
        <v>-1.3382546923974559E-2</v>
      </c>
    </row>
    <row r="31" spans="1:9" x14ac:dyDescent="0.45">
      <c r="A31" s="25">
        <v>6</v>
      </c>
      <c r="B31" s="25">
        <v>-3.5709859538598896</v>
      </c>
      <c r="C31" s="25">
        <v>-0.27358544139275764</v>
      </c>
    </row>
    <row r="32" spans="1:9" x14ac:dyDescent="0.45">
      <c r="A32" s="25">
        <v>7</v>
      </c>
      <c r="B32" s="25">
        <v>-3.1697783896102387</v>
      </c>
      <c r="C32" s="25">
        <v>0.22368924277897984</v>
      </c>
    </row>
    <row r="33" spans="1:3" x14ac:dyDescent="0.45">
      <c r="A33" s="25">
        <v>8</v>
      </c>
      <c r="B33" s="25">
        <v>-3.3191114531441142</v>
      </c>
      <c r="C33" s="25">
        <v>-0.10262541833552685</v>
      </c>
    </row>
    <row r="34" spans="1:3" x14ac:dyDescent="0.45">
      <c r="A34" s="25">
        <v>9</v>
      </c>
      <c r="B34" s="25">
        <v>-3.0209900269394678</v>
      </c>
      <c r="C34" s="25">
        <v>0.51859526477234485</v>
      </c>
    </row>
    <row r="35" spans="1:3" x14ac:dyDescent="0.45">
      <c r="A35" s="25">
        <v>10</v>
      </c>
      <c r="B35" s="25">
        <v>-3.1202560621267121</v>
      </c>
      <c r="C35" s="25">
        <v>0.41067209928597448</v>
      </c>
    </row>
    <row r="36" spans="1:3" x14ac:dyDescent="0.45">
      <c r="A36" s="25">
        <v>11</v>
      </c>
      <c r="B36" s="25">
        <v>-3.5016619021823647</v>
      </c>
      <c r="C36" s="25">
        <v>-0.51405601710967996</v>
      </c>
    </row>
    <row r="37" spans="1:3" x14ac:dyDescent="0.45">
      <c r="A37" s="25">
        <v>12</v>
      </c>
      <c r="B37" s="25">
        <v>-3.046096644354471</v>
      </c>
      <c r="C37" s="25">
        <v>0.18475282285514938</v>
      </c>
    </row>
    <row r="38" spans="1:3" x14ac:dyDescent="0.45">
      <c r="A38" s="25">
        <v>13</v>
      </c>
      <c r="B38" s="25">
        <v>-3.3247952708749708</v>
      </c>
      <c r="C38" s="25">
        <v>1.4982363194617321E-2</v>
      </c>
    </row>
    <row r="39" spans="1:3" x14ac:dyDescent="0.45">
      <c r="A39" s="25">
        <v>14</v>
      </c>
      <c r="B39" s="25">
        <v>-3.1840806070489456</v>
      </c>
      <c r="C39" s="25">
        <v>-0.10579360424098017</v>
      </c>
    </row>
    <row r="40" spans="1:3" x14ac:dyDescent="0.45">
      <c r="A40" s="25">
        <v>15</v>
      </c>
      <c r="B40" s="25">
        <v>-3.1220641731328707</v>
      </c>
      <c r="C40" s="25">
        <v>0.14678370136501862</v>
      </c>
    </row>
    <row r="41" spans="1:3" x14ac:dyDescent="0.45">
      <c r="A41" s="25">
        <v>16</v>
      </c>
      <c r="B41" s="25">
        <v>-3.1015705063448289</v>
      </c>
      <c r="C41" s="25">
        <v>1.4212361480301361E-2</v>
      </c>
    </row>
    <row r="42" spans="1:3" x14ac:dyDescent="0.45">
      <c r="A42" s="25">
        <v>17</v>
      </c>
      <c r="B42" s="25">
        <v>-3.3323613381012382</v>
      </c>
      <c r="C42" s="25">
        <v>-0.23536459856306369</v>
      </c>
    </row>
    <row r="43" spans="1:3" x14ac:dyDescent="0.45">
      <c r="A43" s="25">
        <v>18</v>
      </c>
      <c r="B43" s="25">
        <v>-2.9693177331845568</v>
      </c>
      <c r="C43" s="25">
        <v>0.32034097483557655</v>
      </c>
    </row>
    <row r="44" spans="1:3" x14ac:dyDescent="0.45">
      <c r="A44" s="25">
        <v>19</v>
      </c>
      <c r="B44" s="25">
        <v>-3.2049984996550585</v>
      </c>
      <c r="C44" s="25">
        <v>-0.55610074135767151</v>
      </c>
    </row>
    <row r="45" spans="1:3" x14ac:dyDescent="0.45">
      <c r="A45" s="25">
        <v>20</v>
      </c>
      <c r="B45" s="25">
        <v>-3.2578981695559608</v>
      </c>
      <c r="C45" s="25">
        <v>-2.820627637996509E-2</v>
      </c>
    </row>
    <row r="46" spans="1:3" x14ac:dyDescent="0.45">
      <c r="A46" s="25">
        <v>21</v>
      </c>
      <c r="B46" s="25">
        <v>-3.6863808521143127</v>
      </c>
      <c r="C46" s="25">
        <v>3.2371712432686994E-2</v>
      </c>
    </row>
    <row r="47" spans="1:3" x14ac:dyDescent="0.45">
      <c r="A47" s="25">
        <v>22</v>
      </c>
      <c r="B47" s="25">
        <v>-3.1848188861987721</v>
      </c>
      <c r="C47" s="25">
        <v>-0.30151971155539359</v>
      </c>
    </row>
    <row r="48" spans="1:3" x14ac:dyDescent="0.45">
      <c r="A48" s="25">
        <v>23</v>
      </c>
      <c r="B48" s="25">
        <v>-3.1335152143949929</v>
      </c>
      <c r="C48" s="25">
        <v>-0.13553196582864224</v>
      </c>
    </row>
    <row r="49" spans="1:3" x14ac:dyDescent="0.45">
      <c r="A49" s="25">
        <v>24</v>
      </c>
      <c r="B49" s="25">
        <v>-2.9288287639157939</v>
      </c>
      <c r="C49" s="25">
        <v>0.18323160858017129</v>
      </c>
    </row>
    <row r="50" spans="1:3" x14ac:dyDescent="0.45">
      <c r="A50" s="25">
        <v>25</v>
      </c>
      <c r="B50" s="25">
        <v>-2.9015989469153123</v>
      </c>
      <c r="C50" s="25">
        <v>-0.38386635867361463</v>
      </c>
    </row>
    <row r="51" spans="1:3" x14ac:dyDescent="0.45">
      <c r="A51" s="25">
        <v>26</v>
      </c>
      <c r="B51" s="25">
        <v>-3.1594064475156052</v>
      </c>
      <c r="C51" s="25">
        <v>-0.26805227131775711</v>
      </c>
    </row>
    <row r="52" spans="1:3" x14ac:dyDescent="0.45">
      <c r="A52" s="25">
        <v>27</v>
      </c>
      <c r="B52" s="25">
        <v>-3.2357343661815436</v>
      </c>
      <c r="C52" s="25">
        <v>1.2547614108703087E-2</v>
      </c>
    </row>
    <row r="53" spans="1:3" x14ac:dyDescent="0.45">
      <c r="A53" s="25">
        <v>28</v>
      </c>
      <c r="B53" s="25">
        <v>-3.2335658652878463</v>
      </c>
      <c r="C53" s="25">
        <v>0.53468287165928574</v>
      </c>
    </row>
    <row r="54" spans="1:3" x14ac:dyDescent="0.45">
      <c r="A54" s="25">
        <v>29</v>
      </c>
      <c r="B54" s="25">
        <v>-3.2097782618828354</v>
      </c>
      <c r="C54" s="25">
        <v>-0.56851965021841044</v>
      </c>
    </row>
    <row r="55" spans="1:3" x14ac:dyDescent="0.45">
      <c r="A55" s="25">
        <v>30</v>
      </c>
      <c r="B55" s="25">
        <v>-3.6288218950306663</v>
      </c>
      <c r="C55" s="25">
        <v>8.1965165031997689E-2</v>
      </c>
    </row>
    <row r="56" spans="1:3" x14ac:dyDescent="0.45">
      <c r="A56" s="25">
        <v>31</v>
      </c>
      <c r="B56" s="25">
        <v>-3.307143512952357</v>
      </c>
      <c r="C56" s="25">
        <v>0.1999194495231893</v>
      </c>
    </row>
    <row r="57" spans="1:3" x14ac:dyDescent="0.45">
      <c r="A57" s="25">
        <v>32</v>
      </c>
      <c r="B57" s="25">
        <v>-3.3486014089022942</v>
      </c>
      <c r="C57" s="25">
        <v>-0.2348020686653749</v>
      </c>
    </row>
    <row r="58" spans="1:3" x14ac:dyDescent="0.45">
      <c r="A58" s="25">
        <v>33</v>
      </c>
      <c r="B58" s="25">
        <v>-2.9635134404086658</v>
      </c>
      <c r="C58" s="25">
        <v>4.219445079447226E-2</v>
      </c>
    </row>
    <row r="59" spans="1:3" x14ac:dyDescent="0.45">
      <c r="A59" s="25">
        <v>34</v>
      </c>
      <c r="B59" s="25">
        <v>-3.4187831795271162</v>
      </c>
      <c r="C59" s="25">
        <v>9.1808615230743129E-2</v>
      </c>
    </row>
    <row r="60" spans="1:3" x14ac:dyDescent="0.45">
      <c r="A60" s="25">
        <v>35</v>
      </c>
      <c r="B60" s="25">
        <v>-3.2597618844290581</v>
      </c>
      <c r="C60" s="25">
        <v>7.8233163015949625E-2</v>
      </c>
    </row>
    <row r="61" spans="1:3" x14ac:dyDescent="0.45">
      <c r="A61" s="25">
        <v>36</v>
      </c>
      <c r="B61" s="25">
        <v>-3.1360708718621346</v>
      </c>
      <c r="C61" s="25">
        <v>7.2862394795288665E-2</v>
      </c>
    </row>
    <row r="62" spans="1:3" x14ac:dyDescent="0.45">
      <c r="A62" s="25">
        <v>37</v>
      </c>
      <c r="B62" s="25">
        <v>-3.4623539725038115</v>
      </c>
      <c r="C62" s="25">
        <v>0.16966730156412968</v>
      </c>
    </row>
    <row r="63" spans="1:3" x14ac:dyDescent="0.45">
      <c r="A63" s="25">
        <v>38</v>
      </c>
      <c r="B63" s="25">
        <v>-3.4793323224546944</v>
      </c>
      <c r="C63" s="25">
        <v>5.3847337287845853E-2</v>
      </c>
    </row>
    <row r="64" spans="1:3" x14ac:dyDescent="0.45">
      <c r="A64" s="25">
        <v>39</v>
      </c>
      <c r="B64" s="25">
        <v>-2.9565013413566592</v>
      </c>
      <c r="C64" s="25">
        <v>-0.54918911229930423</v>
      </c>
    </row>
    <row r="65" spans="1:3" x14ac:dyDescent="0.45">
      <c r="A65" s="25">
        <v>40</v>
      </c>
      <c r="B65" s="25">
        <v>-2.872053387290193</v>
      </c>
      <c r="C65" s="25">
        <v>0.27669595345592102</v>
      </c>
    </row>
    <row r="66" spans="1:3" x14ac:dyDescent="0.45">
      <c r="A66" s="25">
        <v>41</v>
      </c>
      <c r="B66" s="25">
        <v>-2.8772203060914152</v>
      </c>
      <c r="C66" s="25">
        <v>-0.42788254003975545</v>
      </c>
    </row>
    <row r="67" spans="1:3" x14ac:dyDescent="0.45">
      <c r="A67" s="25">
        <v>42</v>
      </c>
      <c r="B67" s="25">
        <v>-2.8401735504181236</v>
      </c>
      <c r="C67" s="25">
        <v>6.108405936770156E-2</v>
      </c>
    </row>
    <row r="68" spans="1:3" x14ac:dyDescent="0.45">
      <c r="A68" s="25">
        <v>43</v>
      </c>
      <c r="B68" s="25">
        <v>-3.2771181236422287</v>
      </c>
      <c r="C68" s="25">
        <v>0.53410781104769001</v>
      </c>
    </row>
    <row r="69" spans="1:3" x14ac:dyDescent="0.45">
      <c r="A69" s="25">
        <v>44</v>
      </c>
      <c r="B69" s="25">
        <v>-3.4207210328894653</v>
      </c>
      <c r="C69" s="25">
        <v>0.57544366592536944</v>
      </c>
    </row>
    <row r="70" spans="1:3" x14ac:dyDescent="0.45">
      <c r="A70" s="25">
        <v>45</v>
      </c>
      <c r="B70" s="25">
        <v>-3.312144655400326</v>
      </c>
      <c r="C70" s="25">
        <v>-0.77706688677365321</v>
      </c>
    </row>
    <row r="71" spans="1:3" x14ac:dyDescent="0.45">
      <c r="A71" s="25">
        <v>46</v>
      </c>
      <c r="B71" s="25">
        <v>-3.1252479372635249</v>
      </c>
      <c r="C71" s="25">
        <v>-0.16498990637187827</v>
      </c>
    </row>
    <row r="72" spans="1:3" x14ac:dyDescent="0.45">
      <c r="A72" s="25">
        <v>47</v>
      </c>
      <c r="B72" s="25">
        <v>-3.6182749092716233</v>
      </c>
      <c r="C72" s="25">
        <v>0.39379065859743578</v>
      </c>
    </row>
    <row r="73" spans="1:3" x14ac:dyDescent="0.45">
      <c r="A73" s="25">
        <v>48</v>
      </c>
      <c r="B73" s="25">
        <v>-3.1800020547263688</v>
      </c>
      <c r="C73" s="25">
        <v>-0.33395015858056887</v>
      </c>
    </row>
    <row r="74" spans="1:3" x14ac:dyDescent="0.45">
      <c r="A74" s="25">
        <v>49</v>
      </c>
      <c r="B74" s="25">
        <v>-2.9794579925002784</v>
      </c>
      <c r="C74" s="25">
        <v>-0.13051943065602956</v>
      </c>
    </row>
    <row r="75" spans="1:3" ht="17.5" thickBot="1" x14ac:dyDescent="0.5">
      <c r="A75" s="26">
        <v>50</v>
      </c>
      <c r="B75" s="26">
        <v>-3.2799878344411271</v>
      </c>
      <c r="C75" s="26">
        <v>-9.7926981523990264E-2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5927-BB78-4848-8A42-1438E2AD7175}">
  <dimension ref="A1:I75"/>
  <sheetViews>
    <sheetView tabSelected="1" workbookViewId="0">
      <selection activeCell="H13" sqref="H13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0.54560989292137163</v>
      </c>
      <c r="E4" t="s">
        <v>128</v>
      </c>
    </row>
    <row r="5" spans="1:9" x14ac:dyDescent="0.45">
      <c r="A5" s="25" t="s">
        <v>135</v>
      </c>
      <c r="B5" s="25">
        <v>0.29769015525367065</v>
      </c>
      <c r="E5" t="s">
        <v>129</v>
      </c>
    </row>
    <row r="6" spans="1:9" x14ac:dyDescent="0.45">
      <c r="A6" s="25" t="s">
        <v>136</v>
      </c>
      <c r="B6" s="25">
        <v>0.26780462994531623</v>
      </c>
      <c r="D6" t="s">
        <v>130</v>
      </c>
    </row>
    <row r="7" spans="1:9" x14ac:dyDescent="0.45">
      <c r="A7" s="25" t="s">
        <v>137</v>
      </c>
      <c r="B7" s="25">
        <v>0.37869934953067796</v>
      </c>
      <c r="E7" t="s">
        <v>133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2.857081917722522</v>
      </c>
      <c r="D12" s="25">
        <v>1.428540958861261</v>
      </c>
      <c r="E12" s="25">
        <v>9.9610146444523746</v>
      </c>
      <c r="F12" s="25">
        <v>2.4741485528519439E-4</v>
      </c>
    </row>
    <row r="13" spans="1:9" x14ac:dyDescent="0.45">
      <c r="A13" s="25" t="s">
        <v>143</v>
      </c>
      <c r="B13" s="25">
        <v>47</v>
      </c>
      <c r="C13" s="25">
        <v>6.7404202747430544</v>
      </c>
      <c r="D13" s="25">
        <v>0.14341319733495861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9.5975021924655763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-0.6953784081253449</v>
      </c>
      <c r="C17" s="25">
        <v>0.1996319005756802</v>
      </c>
      <c r="D17" s="25">
        <v>-3.4833030498636557</v>
      </c>
      <c r="E17" s="25">
        <v>1.0821468095713654E-3</v>
      </c>
      <c r="F17" s="25">
        <v>-1.0969859903463135</v>
      </c>
      <c r="G17" s="25">
        <v>-0.29377082590437631</v>
      </c>
      <c r="H17" s="25">
        <v>-0.83107730882822561</v>
      </c>
      <c r="I17" s="25">
        <v>-0.5596795074224642</v>
      </c>
    </row>
    <row r="18" spans="1:9" x14ac:dyDescent="0.45">
      <c r="A18" t="s">
        <v>128</v>
      </c>
      <c r="B18" s="25">
        <v>-5.7700687914804235E-3</v>
      </c>
      <c r="C18" s="25">
        <v>1.5725536654888513E-3</v>
      </c>
      <c r="D18" s="25">
        <v>-3.6692348999655366</v>
      </c>
      <c r="E18" s="25">
        <v>6.1960238385705825E-4</v>
      </c>
      <c r="F18" s="25">
        <v>-8.9336387103585921E-3</v>
      </c>
      <c r="G18" s="25">
        <v>-2.606498872602254E-3</v>
      </c>
      <c r="H18" s="25">
        <v>-6.8390051843502872E-3</v>
      </c>
      <c r="I18" s="25">
        <v>-4.7011323986105597E-3</v>
      </c>
    </row>
    <row r="19" spans="1:9" ht="17.5" thickBot="1" x14ac:dyDescent="0.5">
      <c r="A19" s="40" t="s">
        <v>129</v>
      </c>
      <c r="B19" s="26">
        <v>-6.1838415105263203E-4</v>
      </c>
      <c r="C19" s="26">
        <v>4.0898696727639973E-4</v>
      </c>
      <c r="D19" s="26">
        <v>-1.5119898689454287</v>
      </c>
      <c r="E19" s="26">
        <v>0.13723177301628944</v>
      </c>
      <c r="F19" s="26">
        <v>-1.4411598027100356E-3</v>
      </c>
      <c r="G19" s="26">
        <v>2.0439150060477167E-4</v>
      </c>
      <c r="H19" s="26">
        <v>-8.9639123159020802E-4</v>
      </c>
      <c r="I19" s="26">
        <v>-3.4037707051505598E-4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132</v>
      </c>
      <c r="C25" s="27" t="s">
        <v>117</v>
      </c>
    </row>
    <row r="26" spans="1:9" x14ac:dyDescent="0.45">
      <c r="A26" s="25">
        <v>1</v>
      </c>
      <c r="B26" s="25">
        <v>-0.92418054401481875</v>
      </c>
      <c r="C26" s="25">
        <v>0.44604101337285135</v>
      </c>
    </row>
    <row r="27" spans="1:9" x14ac:dyDescent="0.45">
      <c r="A27" s="25">
        <v>2</v>
      </c>
      <c r="B27" s="25">
        <v>-0.84379060437797659</v>
      </c>
      <c r="C27" s="25">
        <v>0.4461232964299211</v>
      </c>
    </row>
    <row r="28" spans="1:9" x14ac:dyDescent="0.45">
      <c r="A28" s="25">
        <v>3</v>
      </c>
      <c r="B28" s="25">
        <v>-0.93387917870971893</v>
      </c>
      <c r="C28" s="25">
        <v>0.30169528677361401</v>
      </c>
    </row>
    <row r="29" spans="1:9" x14ac:dyDescent="0.45">
      <c r="A29" s="25">
        <v>4</v>
      </c>
      <c r="B29" s="25">
        <v>-0.99096148247347049</v>
      </c>
      <c r="C29" s="25">
        <v>0.40633453096568606</v>
      </c>
    </row>
    <row r="30" spans="1:9" x14ac:dyDescent="0.45">
      <c r="A30" s="25">
        <v>5</v>
      </c>
      <c r="B30" s="25">
        <v>-1.123700363807715</v>
      </c>
      <c r="C30" s="25">
        <v>-7.1479722747068486E-2</v>
      </c>
    </row>
    <row r="31" spans="1:9" x14ac:dyDescent="0.45">
      <c r="A31" s="25">
        <v>6</v>
      </c>
      <c r="B31" s="25">
        <v>-1.367902955358083</v>
      </c>
      <c r="C31" s="25">
        <v>-0.58837451828195375</v>
      </c>
    </row>
    <row r="32" spans="1:9" x14ac:dyDescent="0.45">
      <c r="A32" s="25">
        <v>7</v>
      </c>
      <c r="B32" s="25">
        <v>-0.98312255008676064</v>
      </c>
      <c r="C32" s="25">
        <v>-2.8731649607487419E-2</v>
      </c>
    </row>
    <row r="33" spans="1:3" x14ac:dyDescent="0.45">
      <c r="A33" s="25">
        <v>8</v>
      </c>
      <c r="B33" s="25">
        <v>-1.2238239980178522</v>
      </c>
      <c r="C33" s="25">
        <v>-0.36057524960643961</v>
      </c>
    </row>
    <row r="34" spans="1:3" x14ac:dyDescent="0.45">
      <c r="A34" s="25">
        <v>9</v>
      </c>
      <c r="B34" s="25">
        <v>-0.90582453120518169</v>
      </c>
      <c r="C34" s="25">
        <v>0.61754501893668956</v>
      </c>
    </row>
    <row r="35" spans="1:3" x14ac:dyDescent="0.45">
      <c r="A35" s="25">
        <v>10</v>
      </c>
      <c r="B35" s="25">
        <v>-0.94416889842547724</v>
      </c>
      <c r="C35" s="25">
        <v>0.3816046056120147</v>
      </c>
    </row>
    <row r="36" spans="1:3" x14ac:dyDescent="0.45">
      <c r="A36" s="25">
        <v>11</v>
      </c>
      <c r="B36" s="25">
        <v>-1.2172627826285394</v>
      </c>
      <c r="C36" s="25">
        <v>0.44980898150078263</v>
      </c>
    </row>
    <row r="37" spans="1:3" x14ac:dyDescent="0.45">
      <c r="A37" s="25">
        <v>12</v>
      </c>
      <c r="B37" s="25">
        <v>-0.61467024272513782</v>
      </c>
      <c r="C37" s="25">
        <v>0.27157751816588799</v>
      </c>
    </row>
    <row r="38" spans="1:3" x14ac:dyDescent="0.45">
      <c r="A38" s="25">
        <v>13</v>
      </c>
      <c r="B38" s="25">
        <v>-1.1562382633962707</v>
      </c>
      <c r="C38" s="25">
        <v>-0.20105415770922597</v>
      </c>
    </row>
    <row r="39" spans="1:3" x14ac:dyDescent="0.45">
      <c r="A39" s="25">
        <v>14</v>
      </c>
      <c r="B39" s="25">
        <v>-1.0346393964910385</v>
      </c>
      <c r="C39" s="25">
        <v>-7.8778151930603446E-2</v>
      </c>
    </row>
    <row r="40" spans="1:3" x14ac:dyDescent="0.45">
      <c r="A40" s="25">
        <v>15</v>
      </c>
      <c r="B40" s="25">
        <v>-0.71585788279060059</v>
      </c>
      <c r="C40" s="25">
        <v>-0.20760975924722203</v>
      </c>
    </row>
    <row r="41" spans="1:3" x14ac:dyDescent="0.45">
      <c r="A41" s="25">
        <v>16</v>
      </c>
      <c r="B41" s="25">
        <v>-0.65671581514168431</v>
      </c>
      <c r="C41" s="25">
        <v>-9.8079299214675508E-2</v>
      </c>
    </row>
    <row r="42" spans="1:3" x14ac:dyDescent="0.45">
      <c r="A42" s="25">
        <v>17</v>
      </c>
      <c r="B42" s="25">
        <v>-1.0367264595063979</v>
      </c>
      <c r="C42" s="25">
        <v>-6.1746926399060653E-2</v>
      </c>
    </row>
    <row r="43" spans="1:3" x14ac:dyDescent="0.45">
      <c r="A43" s="25">
        <v>18</v>
      </c>
      <c r="B43" s="25">
        <v>-0.84811929343534498</v>
      </c>
      <c r="C43" s="25">
        <v>0.12899159002054372</v>
      </c>
    </row>
    <row r="44" spans="1:3" x14ac:dyDescent="0.45">
      <c r="A44" s="25">
        <v>19</v>
      </c>
      <c r="B44" s="25">
        <v>-0.97055935534376614</v>
      </c>
      <c r="C44" s="25">
        <v>-0.16787946395884457</v>
      </c>
    </row>
    <row r="45" spans="1:3" x14ac:dyDescent="0.45">
      <c r="A45" s="25">
        <v>20</v>
      </c>
      <c r="B45" s="25">
        <v>-1.1170754504479481</v>
      </c>
      <c r="C45" s="25">
        <v>-0.21242357250468369</v>
      </c>
    </row>
    <row r="46" spans="1:3" x14ac:dyDescent="0.45">
      <c r="A46" s="25">
        <v>21</v>
      </c>
      <c r="B46" s="25">
        <v>-1.2735493899394261</v>
      </c>
      <c r="C46" s="25">
        <v>-0.57667694289104721</v>
      </c>
    </row>
    <row r="47" spans="1:3" x14ac:dyDescent="0.45">
      <c r="A47" s="25">
        <v>22</v>
      </c>
      <c r="B47" s="25">
        <v>-1.0923355345508103</v>
      </c>
      <c r="C47" s="25">
        <v>-0.23728241800059169</v>
      </c>
    </row>
    <row r="48" spans="1:3" x14ac:dyDescent="0.45">
      <c r="A48" s="25">
        <v>23</v>
      </c>
      <c r="B48" s="25">
        <v>-0.77911947820984606</v>
      </c>
      <c r="C48" s="25">
        <v>-0.29170096728584216</v>
      </c>
    </row>
    <row r="49" spans="1:3" x14ac:dyDescent="0.45">
      <c r="A49" s="25">
        <v>24</v>
      </c>
      <c r="B49" s="25">
        <v>-0.78299799570790918</v>
      </c>
      <c r="C49" s="25">
        <v>9.9402123663986264E-2</v>
      </c>
    </row>
    <row r="50" spans="1:3" x14ac:dyDescent="0.45">
      <c r="A50" s="25">
        <v>25</v>
      </c>
      <c r="B50" s="25">
        <v>-0.5528272777648422</v>
      </c>
      <c r="C50" s="25">
        <v>-0.25208986915779363</v>
      </c>
    </row>
    <row r="51" spans="1:3" x14ac:dyDescent="0.45">
      <c r="A51" s="25">
        <v>26</v>
      </c>
      <c r="B51" s="25">
        <v>-0.6559019192686899</v>
      </c>
      <c r="C51" s="25">
        <v>0.32425283126510485</v>
      </c>
    </row>
    <row r="52" spans="1:3" x14ac:dyDescent="0.45">
      <c r="A52" s="25">
        <v>27</v>
      </c>
      <c r="B52" s="25">
        <v>-1.0482483976692289</v>
      </c>
      <c r="C52" s="25">
        <v>-0.16312573918726447</v>
      </c>
    </row>
    <row r="53" spans="1:3" x14ac:dyDescent="0.45">
      <c r="A53" s="25">
        <v>28</v>
      </c>
      <c r="B53" s="25">
        <v>-0.98540057496902933</v>
      </c>
      <c r="C53" s="25">
        <v>0.54910952797914792</v>
      </c>
    </row>
    <row r="54" spans="1:3" x14ac:dyDescent="0.45">
      <c r="A54" s="25">
        <v>29</v>
      </c>
      <c r="B54" s="25">
        <v>-1.0171291285396231</v>
      </c>
      <c r="C54" s="25">
        <v>-0.38242207959897456</v>
      </c>
    </row>
    <row r="55" spans="1:3" x14ac:dyDescent="0.45">
      <c r="A55" s="25">
        <v>30</v>
      </c>
      <c r="B55" s="25">
        <v>-1.3670890594850884</v>
      </c>
      <c r="C55" s="25">
        <v>-0.46263555553323532</v>
      </c>
    </row>
    <row r="56" spans="1:3" x14ac:dyDescent="0.45">
      <c r="A56" s="25">
        <v>31</v>
      </c>
      <c r="B56" s="25">
        <v>-1.0633033284365636</v>
      </c>
      <c r="C56" s="25">
        <v>0.2121832561427599</v>
      </c>
    </row>
    <row r="57" spans="1:3" x14ac:dyDescent="0.45">
      <c r="A57" s="25">
        <v>32</v>
      </c>
      <c r="B57" s="25">
        <v>-1.1686059464173233</v>
      </c>
      <c r="C57" s="25">
        <v>-0.71902017826200226</v>
      </c>
    </row>
    <row r="58" spans="1:3" x14ac:dyDescent="0.45">
      <c r="A58" s="25">
        <v>33</v>
      </c>
      <c r="B58" s="25">
        <v>-0.62907949021122533</v>
      </c>
      <c r="C58" s="25">
        <v>-5.7911608192850572E-2</v>
      </c>
    </row>
    <row r="59" spans="1:3" x14ac:dyDescent="0.45">
      <c r="A59" s="25">
        <v>34</v>
      </c>
      <c r="B59" s="25">
        <v>-1.0948500198503128</v>
      </c>
      <c r="C59" s="25">
        <v>0.10990805755628341</v>
      </c>
    </row>
    <row r="60" spans="1:3" x14ac:dyDescent="0.45">
      <c r="A60" s="25">
        <v>35</v>
      </c>
      <c r="B60" s="25">
        <v>-1.0210531445880104</v>
      </c>
      <c r="C60" s="25">
        <v>0.21310799741893272</v>
      </c>
    </row>
    <row r="61" spans="1:3" x14ac:dyDescent="0.45">
      <c r="A61" s="25">
        <v>36</v>
      </c>
      <c r="B61" s="25">
        <v>-0.63055271893056442</v>
      </c>
      <c r="C61" s="25">
        <v>7.09153593711076E-2</v>
      </c>
    </row>
    <row r="62" spans="1:3" x14ac:dyDescent="0.45">
      <c r="A62" s="25">
        <v>37</v>
      </c>
      <c r="B62" s="25">
        <v>-1.1307117507563329</v>
      </c>
      <c r="C62" s="25">
        <v>0.55214979905730377</v>
      </c>
    </row>
    <row r="63" spans="1:3" x14ac:dyDescent="0.45">
      <c r="A63" s="25">
        <v>38</v>
      </c>
      <c r="B63" s="25">
        <v>-1.3202873757270304</v>
      </c>
      <c r="C63" s="25">
        <v>7.0306038339325916E-2</v>
      </c>
    </row>
    <row r="64" spans="1:3" x14ac:dyDescent="0.45">
      <c r="A64" s="25">
        <v>39</v>
      </c>
      <c r="B64" s="25">
        <v>-0.9340428414464339</v>
      </c>
      <c r="C64" s="25">
        <v>-0.76914428306027549</v>
      </c>
    </row>
    <row r="65" spans="1:3" x14ac:dyDescent="0.45">
      <c r="A65" s="25">
        <v>40</v>
      </c>
      <c r="B65" s="25">
        <v>-0.47575661959043203</v>
      </c>
      <c r="C65" s="25">
        <v>8.2294261929999446E-2</v>
      </c>
    </row>
    <row r="66" spans="1:3" x14ac:dyDescent="0.45">
      <c r="A66" s="25">
        <v>41</v>
      </c>
      <c r="B66" s="25">
        <v>-0.31091181080680752</v>
      </c>
      <c r="C66" s="25">
        <v>-0.86985818376871171</v>
      </c>
    </row>
    <row r="67" spans="1:3" x14ac:dyDescent="0.45">
      <c r="A67" s="25">
        <v>42</v>
      </c>
      <c r="B67" s="25">
        <v>-0.50768978459303249</v>
      </c>
      <c r="C67" s="25">
        <v>-4.473385029470911E-2</v>
      </c>
    </row>
    <row r="68" spans="1:3" x14ac:dyDescent="0.45">
      <c r="A68" s="25">
        <v>43</v>
      </c>
      <c r="B68" s="25">
        <v>-0.97716606928340322</v>
      </c>
      <c r="C68" s="25">
        <v>0.53560425703999481</v>
      </c>
    </row>
    <row r="69" spans="1:3" x14ac:dyDescent="0.45">
      <c r="A69" s="25">
        <v>44</v>
      </c>
      <c r="B69" s="25">
        <v>-1.1752126603569604</v>
      </c>
      <c r="C69" s="25">
        <v>0.50784454657218603</v>
      </c>
    </row>
    <row r="70" spans="1:3" x14ac:dyDescent="0.45">
      <c r="A70" s="25">
        <v>45</v>
      </c>
      <c r="B70" s="25">
        <v>-1.0703101655301492</v>
      </c>
      <c r="C70" s="25">
        <v>-0.30130090441953916</v>
      </c>
    </row>
    <row r="71" spans="1:3" x14ac:dyDescent="0.45">
      <c r="A71" s="25">
        <v>46</v>
      </c>
      <c r="B71" s="25">
        <v>-0.92912761722323978</v>
      </c>
      <c r="C71" s="25">
        <v>-0.22132713864553699</v>
      </c>
    </row>
    <row r="72" spans="1:3" x14ac:dyDescent="0.45">
      <c r="A72" s="25">
        <v>47</v>
      </c>
      <c r="B72" s="25">
        <v>-1.1896719562484046</v>
      </c>
      <c r="C72" s="25">
        <v>0.34532005564400892</v>
      </c>
    </row>
    <row r="73" spans="1:3" x14ac:dyDescent="0.45">
      <c r="A73" s="25">
        <v>48</v>
      </c>
      <c r="B73" s="25">
        <v>-0.95757328817166087</v>
      </c>
      <c r="C73" s="25">
        <v>0.25594129382033148</v>
      </c>
    </row>
    <row r="74" spans="1:3" x14ac:dyDescent="0.45">
      <c r="A74" s="25">
        <v>49</v>
      </c>
      <c r="B74" s="25">
        <v>-0.62413696685783671</v>
      </c>
      <c r="C74" s="25">
        <v>-0.20179274563878524</v>
      </c>
    </row>
    <row r="75" spans="1:3" ht="17.5" thickBot="1" x14ac:dyDescent="0.5">
      <c r="A75" s="26">
        <v>50</v>
      </c>
      <c r="B75" s="26">
        <v>-1.009517556860082</v>
      </c>
      <c r="C75" s="26">
        <v>0.24969368756596999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N52"/>
  <sheetViews>
    <sheetView zoomScale="55" zoomScaleNormal="55" workbookViewId="0">
      <pane xSplit="1" ySplit="1" topLeftCell="R50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AN72" sqref="AN7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30" max="31" width="12.58203125" bestFit="1" customWidth="1"/>
    <col min="32" max="32" width="13.33203125" customWidth="1"/>
    <col min="33" max="34" width="12.58203125" bestFit="1" customWidth="1"/>
    <col min="35" max="35" width="12.58203125" customWidth="1"/>
  </cols>
  <sheetData>
    <row r="1" spans="1:40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  <c r="AB1" s="9" t="s">
        <v>109</v>
      </c>
      <c r="AC1" s="9" t="s">
        <v>110</v>
      </c>
      <c r="AD1" s="9" t="s">
        <v>112</v>
      </c>
      <c r="AE1" s="9" t="s">
        <v>111</v>
      </c>
      <c r="AF1" s="9" t="s">
        <v>114</v>
      </c>
      <c r="AG1" s="9" t="s">
        <v>115</v>
      </c>
      <c r="AH1" s="9" t="s">
        <v>113</v>
      </c>
      <c r="AI1" s="9" t="s">
        <v>125</v>
      </c>
      <c r="AJ1" s="9" t="s">
        <v>126</v>
      </c>
      <c r="AK1" s="9" t="s">
        <v>13</v>
      </c>
      <c r="AL1" s="9" t="s">
        <v>17</v>
      </c>
      <c r="AM1" s="24">
        <v>44014</v>
      </c>
      <c r="AN1" s="24">
        <v>44014</v>
      </c>
    </row>
    <row r="2" spans="1:40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  <c r="AA2" s="23">
        <f>B2/P2</f>
        <v>9.1878447692257011E-3</v>
      </c>
      <c r="AB2">
        <f>LOG(E2/(B2-E2))</f>
        <v>-0.55396567479065351</v>
      </c>
      <c r="AC2">
        <f>LOG(Z2)</f>
        <v>-2.697716432967173</v>
      </c>
      <c r="AD2" s="21">
        <f t="shared" ref="AD2:AD33" si="0">IF(I2=0,$AM$1,I2)</f>
        <v>43925</v>
      </c>
      <c r="AE2" s="21">
        <f t="shared" ref="AE2:AE33" si="1">IF(J2=0,$AM$1,J2)</f>
        <v>43951</v>
      </c>
      <c r="AF2">
        <f>AE2-AD2</f>
        <v>26</v>
      </c>
      <c r="AG2">
        <f>$AM$1-L2</f>
        <v>63</v>
      </c>
      <c r="AH2">
        <f t="shared" ref="AH2:AH13" si="2">$AM$1-M2</f>
        <v>52</v>
      </c>
      <c r="AI2" s="21">
        <f>IF(M2=0,$AM$1,M2)</f>
        <v>43962</v>
      </c>
      <c r="AJ2">
        <f t="shared" ref="AJ2:AJ33" si="3">L2-AI2</f>
        <v>-11</v>
      </c>
      <c r="AK2">
        <f>N2</f>
        <v>275</v>
      </c>
      <c r="AL2">
        <f>Q2</f>
        <v>16.8</v>
      </c>
    </row>
    <row r="3" spans="1:40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  <c r="AA3" s="23">
        <f>B3/P3</f>
        <v>1.5431805792486962E-3</v>
      </c>
      <c r="AB3">
        <f>LOG(E3/(B3-E3))</f>
        <v>-0.4781395306419674</v>
      </c>
      <c r="AC3">
        <f>LOG(Z3)</f>
        <v>-3.4144071728882381</v>
      </c>
      <c r="AD3" s="21">
        <f t="shared" si="0"/>
        <v>43918</v>
      </c>
      <c r="AE3" s="21">
        <f t="shared" si="1"/>
        <v>43945</v>
      </c>
      <c r="AF3">
        <f t="shared" ref="AF3:AF51" si="4">AE3-AD3</f>
        <v>27</v>
      </c>
      <c r="AG3">
        <f t="shared" ref="AG3:AG52" si="5">$AM$1-L3</f>
        <v>69</v>
      </c>
      <c r="AH3">
        <f t="shared" si="2"/>
        <v>69</v>
      </c>
      <c r="AI3" s="21">
        <f t="shared" ref="AI3:AI52" si="6">IF(M3=0,$AM$1,M3)</f>
        <v>43945</v>
      </c>
      <c r="AJ3">
        <f t="shared" si="3"/>
        <v>0</v>
      </c>
      <c r="AK3">
        <f t="shared" ref="AK3:AK52" si="7">N3</f>
        <v>370</v>
      </c>
      <c r="AL3">
        <f t="shared" ref="AL3:AL52" si="8">Q3</f>
        <v>10.9</v>
      </c>
    </row>
    <row r="4" spans="1:40" x14ac:dyDescent="0.45">
      <c r="A4" t="s">
        <v>108</v>
      </c>
      <c r="B4">
        <v>98089</v>
      </c>
      <c r="C4">
        <v>1809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 t="shared" ref="Z4" si="9">E4/P4</f>
        <v>3.9095627419423662E-3</v>
      </c>
      <c r="AA4" s="23">
        <f>B4/P4</f>
        <v>1.367733432464458E-2</v>
      </c>
      <c r="AB4">
        <f t="shared" ref="AB4:AB52" si="10">LOG(E4/(B4-E4))</f>
        <v>-0.39766730794805549</v>
      </c>
      <c r="AC4">
        <f>LOG(Z4)</f>
        <v>-2.4078718127782115</v>
      </c>
      <c r="AD4" s="21">
        <f t="shared" si="0"/>
        <v>43921</v>
      </c>
      <c r="AE4" s="21">
        <f t="shared" si="1"/>
        <v>43967</v>
      </c>
      <c r="AF4">
        <f t="shared" si="4"/>
        <v>46</v>
      </c>
      <c r="AG4">
        <f t="shared" si="5"/>
        <v>55</v>
      </c>
      <c r="AH4">
        <f t="shared" si="2"/>
        <v>55</v>
      </c>
      <c r="AI4" s="21">
        <f t="shared" si="6"/>
        <v>43959</v>
      </c>
      <c r="AJ4">
        <f t="shared" si="3"/>
        <v>0</v>
      </c>
      <c r="AK4">
        <f t="shared" si="7"/>
        <v>240</v>
      </c>
      <c r="AL4">
        <f t="shared" si="8"/>
        <v>14</v>
      </c>
    </row>
    <row r="5" spans="1:40" x14ac:dyDescent="0.45">
      <c r="A5" t="s">
        <v>39</v>
      </c>
      <c r="B5">
        <v>23814</v>
      </c>
      <c r="C5">
        <v>287</v>
      </c>
      <c r="D5">
        <v>9.5</v>
      </c>
      <c r="E5">
        <v>4504</v>
      </c>
      <c r="F5">
        <v>790.2</v>
      </c>
      <c r="G5">
        <v>338893</v>
      </c>
      <c r="H5" s="12">
        <v>43901</v>
      </c>
      <c r="I5" s="11">
        <v>0</v>
      </c>
      <c r="J5" s="14">
        <v>0</v>
      </c>
      <c r="K5" s="11">
        <v>0</v>
      </c>
      <c r="L5" s="13">
        <v>43955</v>
      </c>
      <c r="M5" s="10">
        <v>43962</v>
      </c>
      <c r="N5">
        <v>451</v>
      </c>
      <c r="O5">
        <v>56.67</v>
      </c>
      <c r="P5">
        <v>3013825</v>
      </c>
      <c r="Q5">
        <v>17.2</v>
      </c>
      <c r="R5">
        <v>43.5</v>
      </c>
      <c r="S5">
        <v>32336</v>
      </c>
      <c r="T5">
        <v>0.25</v>
      </c>
      <c r="U5">
        <v>0.09</v>
      </c>
      <c r="V5">
        <v>0.12</v>
      </c>
      <c r="W5">
        <v>0.25</v>
      </c>
      <c r="X5">
        <v>0.13</v>
      </c>
      <c r="Y5">
        <v>0.17</v>
      </c>
      <c r="Z5" s="23">
        <f t="shared" ref="Z5:Z52" si="11">E5/P5</f>
        <v>1.4944464260532712E-3</v>
      </c>
      <c r="AA5" s="23">
        <f>B5/P5</f>
        <v>7.9015868539148749E-3</v>
      </c>
      <c r="AB5">
        <f t="shared" si="10"/>
        <v>-0.63218389193610491</v>
      </c>
      <c r="AC5">
        <f t="shared" ref="AC5:AC52" si="12">LOG(Z5)</f>
        <v>-2.8255196492339185</v>
      </c>
      <c r="AD5" s="21">
        <f t="shared" si="0"/>
        <v>44014</v>
      </c>
      <c r="AE5" s="21">
        <f t="shared" si="1"/>
        <v>44014</v>
      </c>
      <c r="AF5">
        <v>0</v>
      </c>
      <c r="AG5">
        <f t="shared" si="5"/>
        <v>59</v>
      </c>
      <c r="AH5">
        <f t="shared" si="2"/>
        <v>52</v>
      </c>
      <c r="AI5" s="21">
        <f t="shared" si="6"/>
        <v>43962</v>
      </c>
      <c r="AJ5">
        <f t="shared" si="3"/>
        <v>-7</v>
      </c>
      <c r="AK5">
        <f t="shared" si="7"/>
        <v>451</v>
      </c>
      <c r="AL5">
        <f t="shared" si="8"/>
        <v>17.2</v>
      </c>
    </row>
    <row r="6" spans="1:40" x14ac:dyDescent="0.45">
      <c r="A6" t="s">
        <v>40</v>
      </c>
      <c r="B6">
        <v>260155</v>
      </c>
      <c r="C6">
        <v>6331</v>
      </c>
      <c r="D6">
        <v>16</v>
      </c>
      <c r="E6">
        <v>53722</v>
      </c>
      <c r="F6">
        <v>657.7</v>
      </c>
      <c r="G6">
        <v>4680138</v>
      </c>
      <c r="H6" s="12">
        <v>43894</v>
      </c>
      <c r="I6" s="10">
        <v>43909</v>
      </c>
      <c r="J6" s="14">
        <v>0</v>
      </c>
      <c r="K6" s="10">
        <v>43909</v>
      </c>
      <c r="L6" s="13">
        <v>43959</v>
      </c>
      <c r="M6" s="10">
        <v>43956</v>
      </c>
      <c r="N6">
        <v>450</v>
      </c>
      <c r="O6">
        <v>241.65</v>
      </c>
      <c r="P6">
        <v>39557045</v>
      </c>
      <c r="Q6">
        <v>12.8</v>
      </c>
      <c r="R6">
        <v>33.299999999999997</v>
      </c>
      <c r="S6">
        <v>268818</v>
      </c>
      <c r="T6">
        <v>0.24</v>
      </c>
      <c r="U6">
        <v>0.09</v>
      </c>
      <c r="V6">
        <v>0.14000000000000001</v>
      </c>
      <c r="W6">
        <v>0.26</v>
      </c>
      <c r="X6">
        <v>0.12</v>
      </c>
      <c r="Y6">
        <v>0.14000000000000001</v>
      </c>
      <c r="Z6" s="23">
        <f t="shared" si="11"/>
        <v>1.3580893112718608E-3</v>
      </c>
      <c r="AA6" s="23">
        <f t="shared" ref="AA6:AA52" si="13">B6/P6</f>
        <v>6.5767046047044211E-3</v>
      </c>
      <c r="AB6">
        <f t="shared" si="10"/>
        <v>-0.58462695150778443</v>
      </c>
      <c r="AC6">
        <f t="shared" si="12"/>
        <v>-2.8670716688499676</v>
      </c>
      <c r="AD6" s="21">
        <f t="shared" si="0"/>
        <v>43909</v>
      </c>
      <c r="AE6" s="21">
        <f t="shared" si="1"/>
        <v>44014</v>
      </c>
      <c r="AF6">
        <f t="shared" si="4"/>
        <v>105</v>
      </c>
      <c r="AG6">
        <f t="shared" si="5"/>
        <v>55</v>
      </c>
      <c r="AH6">
        <f t="shared" si="2"/>
        <v>58</v>
      </c>
      <c r="AI6" s="21">
        <f t="shared" si="6"/>
        <v>43956</v>
      </c>
      <c r="AJ6">
        <f t="shared" si="3"/>
        <v>3</v>
      </c>
      <c r="AK6">
        <f t="shared" si="7"/>
        <v>450</v>
      </c>
      <c r="AL6">
        <f t="shared" si="8"/>
        <v>12.8</v>
      </c>
    </row>
    <row r="7" spans="1:40" x14ac:dyDescent="0.45">
      <c r="A7" t="s">
        <v>41</v>
      </c>
      <c r="B7">
        <v>34065</v>
      </c>
      <c r="C7">
        <v>1701</v>
      </c>
      <c r="D7">
        <v>299</v>
      </c>
      <c r="E7">
        <v>2043</v>
      </c>
      <c r="F7">
        <v>598.1</v>
      </c>
      <c r="G7">
        <v>350717</v>
      </c>
      <c r="H7" s="12">
        <v>43901</v>
      </c>
      <c r="I7" s="10">
        <v>43916</v>
      </c>
      <c r="J7" s="13">
        <v>43948</v>
      </c>
      <c r="K7" s="10">
        <v>43916</v>
      </c>
      <c r="L7" s="13">
        <v>43952</v>
      </c>
      <c r="M7" s="10">
        <v>43944</v>
      </c>
      <c r="N7">
        <v>618</v>
      </c>
      <c r="O7">
        <v>54.72</v>
      </c>
      <c r="P7">
        <v>5695564</v>
      </c>
      <c r="Q7">
        <v>9.6</v>
      </c>
      <c r="R7">
        <v>31.3</v>
      </c>
      <c r="S7">
        <v>38526</v>
      </c>
      <c r="T7">
        <v>0.24</v>
      </c>
      <c r="U7">
        <v>0.09</v>
      </c>
      <c r="V7">
        <v>0.14000000000000001</v>
      </c>
      <c r="W7">
        <v>0.26</v>
      </c>
      <c r="X7">
        <v>0.13</v>
      </c>
      <c r="Y7">
        <v>0.14000000000000001</v>
      </c>
      <c r="Z7" s="23">
        <f t="shared" si="11"/>
        <v>3.5870020949637299E-4</v>
      </c>
      <c r="AA7" s="23">
        <f t="shared" si="13"/>
        <v>5.9809704534967917E-3</v>
      </c>
      <c r="AB7">
        <f t="shared" si="10"/>
        <v>-1.1951800865547835</v>
      </c>
      <c r="AC7">
        <f t="shared" si="12"/>
        <v>-3.445268369677275</v>
      </c>
      <c r="AD7" s="21">
        <f t="shared" si="0"/>
        <v>43916</v>
      </c>
      <c r="AE7" s="21">
        <f t="shared" si="1"/>
        <v>43948</v>
      </c>
      <c r="AF7">
        <f t="shared" si="4"/>
        <v>32</v>
      </c>
      <c r="AG7">
        <f t="shared" si="5"/>
        <v>62</v>
      </c>
      <c r="AH7">
        <f t="shared" si="2"/>
        <v>70</v>
      </c>
      <c r="AI7" s="21">
        <f t="shared" si="6"/>
        <v>43944</v>
      </c>
      <c r="AJ7">
        <f t="shared" si="3"/>
        <v>8</v>
      </c>
      <c r="AK7">
        <f t="shared" si="7"/>
        <v>618</v>
      </c>
      <c r="AL7">
        <f t="shared" si="8"/>
        <v>9.6</v>
      </c>
    </row>
    <row r="8" spans="1:40" x14ac:dyDescent="0.45">
      <c r="A8" t="s">
        <v>42</v>
      </c>
      <c r="B8">
        <v>46717</v>
      </c>
      <c r="C8">
        <v>4335</v>
      </c>
      <c r="D8">
        <v>121.3</v>
      </c>
      <c r="E8">
        <v>511</v>
      </c>
      <c r="F8">
        <v>1307.5999999999999</v>
      </c>
      <c r="G8">
        <v>499669</v>
      </c>
      <c r="H8" s="12">
        <v>43900</v>
      </c>
      <c r="I8" s="21">
        <v>43913</v>
      </c>
      <c r="J8" s="14">
        <v>0</v>
      </c>
      <c r="K8" s="10">
        <v>43913</v>
      </c>
      <c r="L8" s="13">
        <v>43971</v>
      </c>
      <c r="M8" s="10">
        <v>43924</v>
      </c>
      <c r="N8">
        <v>649</v>
      </c>
      <c r="O8">
        <v>644.54</v>
      </c>
      <c r="P8">
        <v>3572665</v>
      </c>
      <c r="Q8">
        <v>10.4</v>
      </c>
      <c r="R8">
        <v>36</v>
      </c>
      <c r="S8">
        <v>31230</v>
      </c>
      <c r="T8">
        <v>0.22</v>
      </c>
      <c r="U8">
        <v>0.08</v>
      </c>
      <c r="V8">
        <v>0.11</v>
      </c>
      <c r="W8">
        <v>0.27</v>
      </c>
      <c r="X8">
        <v>0.15</v>
      </c>
      <c r="Y8">
        <v>0.17</v>
      </c>
      <c r="Z8" s="23">
        <f t="shared" si="11"/>
        <v>1.4303048284683843E-4</v>
      </c>
      <c r="AA8" s="23">
        <f t="shared" si="13"/>
        <v>1.3076233008132584E-2</v>
      </c>
      <c r="AB8">
        <f t="shared" si="10"/>
        <v>-1.9562774736400368</v>
      </c>
      <c r="AC8">
        <f t="shared" si="12"/>
        <v>-3.8445713952526472</v>
      </c>
      <c r="AD8" s="21">
        <f t="shared" si="0"/>
        <v>43913</v>
      </c>
      <c r="AE8" s="21">
        <f t="shared" si="1"/>
        <v>44014</v>
      </c>
      <c r="AF8">
        <f t="shared" ref="AF8" si="14">AE8-AD8</f>
        <v>101</v>
      </c>
      <c r="AG8">
        <f t="shared" si="5"/>
        <v>43</v>
      </c>
      <c r="AH8">
        <f t="shared" si="2"/>
        <v>90</v>
      </c>
      <c r="AI8" s="21">
        <f t="shared" si="6"/>
        <v>43924</v>
      </c>
      <c r="AJ8">
        <f t="shared" si="3"/>
        <v>47</v>
      </c>
      <c r="AK8">
        <f t="shared" si="7"/>
        <v>649</v>
      </c>
      <c r="AL8">
        <f t="shared" si="8"/>
        <v>10.4</v>
      </c>
    </row>
    <row r="9" spans="1:40" x14ac:dyDescent="0.45">
      <c r="A9" t="s">
        <v>43</v>
      </c>
      <c r="B9">
        <v>12348</v>
      </c>
      <c r="C9">
        <v>512</v>
      </c>
      <c r="D9">
        <v>52.9</v>
      </c>
      <c r="E9">
        <v>1095</v>
      </c>
      <c r="F9">
        <v>1276.7</v>
      </c>
      <c r="G9">
        <v>123941</v>
      </c>
      <c r="H9" s="12">
        <v>43903</v>
      </c>
      <c r="I9" s="10">
        <v>43914</v>
      </c>
      <c r="J9" s="13">
        <v>43983</v>
      </c>
      <c r="K9" s="10">
        <v>43914</v>
      </c>
      <c r="L9" s="13">
        <v>43959</v>
      </c>
      <c r="M9" s="10">
        <v>43952</v>
      </c>
      <c r="N9">
        <v>400</v>
      </c>
      <c r="O9">
        <v>388.58</v>
      </c>
      <c r="P9">
        <v>967171</v>
      </c>
      <c r="Q9">
        <v>12.5</v>
      </c>
      <c r="R9">
        <v>41.3</v>
      </c>
      <c r="S9">
        <v>9433</v>
      </c>
      <c r="T9">
        <v>0.22</v>
      </c>
      <c r="U9">
        <v>0.08</v>
      </c>
      <c r="V9">
        <v>0.12</v>
      </c>
      <c r="W9">
        <v>0.25</v>
      </c>
      <c r="X9">
        <v>0.14000000000000001</v>
      </c>
      <c r="Y9">
        <v>0.19</v>
      </c>
      <c r="Z9" s="23">
        <f t="shared" si="11"/>
        <v>1.1321679413464631E-3</v>
      </c>
      <c r="AA9" s="23">
        <f t="shared" si="13"/>
        <v>1.2767132182416553E-2</v>
      </c>
      <c r="AB9">
        <f t="shared" si="10"/>
        <v>-1.0118541996942481</v>
      </c>
      <c r="AC9">
        <f t="shared" si="12"/>
        <v>-2.9460891468312589</v>
      </c>
      <c r="AD9" s="21">
        <f t="shared" si="0"/>
        <v>43914</v>
      </c>
      <c r="AE9" s="21">
        <f t="shared" si="1"/>
        <v>43983</v>
      </c>
      <c r="AF9">
        <f t="shared" si="4"/>
        <v>69</v>
      </c>
      <c r="AG9">
        <f t="shared" si="5"/>
        <v>55</v>
      </c>
      <c r="AH9">
        <f t="shared" si="2"/>
        <v>62</v>
      </c>
      <c r="AI9" s="21">
        <f t="shared" si="6"/>
        <v>43952</v>
      </c>
      <c r="AJ9">
        <f t="shared" si="3"/>
        <v>7</v>
      </c>
      <c r="AK9">
        <f t="shared" si="7"/>
        <v>400</v>
      </c>
      <c r="AL9">
        <f t="shared" si="8"/>
        <v>12.5</v>
      </c>
    </row>
    <row r="10" spans="1:40" x14ac:dyDescent="0.45">
      <c r="A10" t="s">
        <v>44</v>
      </c>
      <c r="B10">
        <v>10482</v>
      </c>
      <c r="C10">
        <v>559</v>
      </c>
      <c r="D10">
        <v>79.599999999999994</v>
      </c>
      <c r="E10">
        <v>266</v>
      </c>
      <c r="F10">
        <v>1492.2</v>
      </c>
      <c r="G10">
        <v>105993</v>
      </c>
      <c r="H10" s="12">
        <v>43901</v>
      </c>
      <c r="I10" s="10">
        <v>43922</v>
      </c>
      <c r="J10" s="13">
        <v>43980</v>
      </c>
      <c r="K10" s="10">
        <v>43915</v>
      </c>
      <c r="L10" s="13">
        <v>43980</v>
      </c>
      <c r="M10" s="10">
        <v>43936</v>
      </c>
      <c r="N10">
        <v>444</v>
      </c>
      <c r="O10">
        <v>11496.81</v>
      </c>
      <c r="P10">
        <v>702455</v>
      </c>
      <c r="Q10">
        <v>16.2</v>
      </c>
      <c r="R10">
        <v>31.8</v>
      </c>
      <c r="S10">
        <v>5008</v>
      </c>
      <c r="T10">
        <v>0.2</v>
      </c>
      <c r="U10">
        <v>0.1</v>
      </c>
      <c r="V10">
        <v>0.21</v>
      </c>
      <c r="W10">
        <v>0.27</v>
      </c>
      <c r="X10">
        <v>0.1</v>
      </c>
      <c r="Y10">
        <v>0.12</v>
      </c>
      <c r="Z10" s="23">
        <f t="shared" si="11"/>
        <v>3.7867194339850951E-4</v>
      </c>
      <c r="AA10" s="23">
        <f t="shared" si="13"/>
        <v>1.4921952295876605E-2</v>
      </c>
      <c r="AB10">
        <f t="shared" si="10"/>
        <v>-1.5843992476242919</v>
      </c>
      <c r="AC10">
        <f t="shared" si="12"/>
        <v>-3.421736871479641</v>
      </c>
      <c r="AD10" s="21">
        <f t="shared" si="0"/>
        <v>43922</v>
      </c>
      <c r="AE10" s="21">
        <f t="shared" si="1"/>
        <v>43980</v>
      </c>
      <c r="AF10">
        <f t="shared" si="4"/>
        <v>58</v>
      </c>
      <c r="AG10">
        <f t="shared" si="5"/>
        <v>34</v>
      </c>
      <c r="AH10">
        <f t="shared" si="2"/>
        <v>78</v>
      </c>
      <c r="AI10" s="21">
        <f t="shared" si="6"/>
        <v>43936</v>
      </c>
      <c r="AJ10">
        <f t="shared" si="3"/>
        <v>44</v>
      </c>
      <c r="AK10">
        <f t="shared" si="7"/>
        <v>444</v>
      </c>
      <c r="AL10">
        <f t="shared" si="8"/>
        <v>16.2</v>
      </c>
    </row>
    <row r="11" spans="1:40" x14ac:dyDescent="0.45">
      <c r="A11" t="s">
        <v>45</v>
      </c>
      <c r="B11">
        <v>197076</v>
      </c>
      <c r="C11">
        <v>3731</v>
      </c>
      <c r="D11">
        <v>17.5</v>
      </c>
      <c r="E11">
        <v>66984</v>
      </c>
      <c r="F11">
        <v>925.3</v>
      </c>
      <c r="G11">
        <v>2200199</v>
      </c>
      <c r="H11" s="12">
        <v>43899</v>
      </c>
      <c r="I11" s="10">
        <v>43924</v>
      </c>
      <c r="J11" s="13">
        <v>43969</v>
      </c>
      <c r="K11" s="11">
        <v>0</v>
      </c>
      <c r="L11" s="13">
        <v>43969</v>
      </c>
      <c r="M11" s="10">
        <v>43962</v>
      </c>
      <c r="N11">
        <v>275</v>
      </c>
      <c r="O11">
        <v>323.89999999999998</v>
      </c>
      <c r="P11">
        <v>21299325</v>
      </c>
      <c r="Q11">
        <v>13.6</v>
      </c>
      <c r="R11">
        <v>42.1</v>
      </c>
      <c r="S11">
        <v>205426</v>
      </c>
      <c r="T11">
        <v>0.21</v>
      </c>
      <c r="U11">
        <v>0.08</v>
      </c>
      <c r="V11">
        <v>0.12</v>
      </c>
      <c r="W11">
        <v>0.25</v>
      </c>
      <c r="X11">
        <v>0.14000000000000001</v>
      </c>
      <c r="Y11">
        <v>0.21</v>
      </c>
      <c r="Z11" s="23">
        <f t="shared" si="11"/>
        <v>3.1448883943505251E-3</v>
      </c>
      <c r="AA11" s="23">
        <f t="shared" si="13"/>
        <v>9.2526875851699532E-3</v>
      </c>
      <c r="AB11">
        <f t="shared" si="10"/>
        <v>-0.28827951226849219</v>
      </c>
      <c r="AC11">
        <f t="shared" si="12"/>
        <v>-2.502394762167123</v>
      </c>
      <c r="AD11" s="21">
        <f t="shared" si="0"/>
        <v>43924</v>
      </c>
      <c r="AE11" s="21">
        <f t="shared" si="1"/>
        <v>43969</v>
      </c>
      <c r="AF11">
        <f t="shared" si="4"/>
        <v>45</v>
      </c>
      <c r="AG11">
        <f t="shared" si="5"/>
        <v>45</v>
      </c>
      <c r="AH11">
        <f t="shared" si="2"/>
        <v>52</v>
      </c>
      <c r="AI11" s="21">
        <f t="shared" si="6"/>
        <v>43962</v>
      </c>
      <c r="AJ11">
        <f t="shared" si="3"/>
        <v>7</v>
      </c>
      <c r="AK11">
        <f t="shared" si="7"/>
        <v>275</v>
      </c>
      <c r="AL11">
        <f t="shared" si="8"/>
        <v>13.6</v>
      </c>
    </row>
    <row r="12" spans="1:40" x14ac:dyDescent="0.45">
      <c r="A12" t="s">
        <v>46</v>
      </c>
      <c r="B12">
        <v>95516</v>
      </c>
      <c r="C12">
        <v>2860</v>
      </c>
      <c r="D12">
        <v>27.2</v>
      </c>
      <c r="E12">
        <v>20531</v>
      </c>
      <c r="F12">
        <v>908</v>
      </c>
      <c r="G12">
        <v>949185</v>
      </c>
      <c r="H12" s="12">
        <v>43904</v>
      </c>
      <c r="I12" s="10">
        <v>43924</v>
      </c>
      <c r="J12" s="13">
        <v>43952</v>
      </c>
      <c r="K12" s="11">
        <v>0</v>
      </c>
      <c r="L12" s="13">
        <v>43952</v>
      </c>
      <c r="M12" s="10">
        <v>43948</v>
      </c>
      <c r="N12">
        <v>365</v>
      </c>
      <c r="O12">
        <v>177.02</v>
      </c>
      <c r="P12">
        <v>10519475</v>
      </c>
      <c r="Q12">
        <v>14.3</v>
      </c>
      <c r="R12">
        <v>36.200000000000003</v>
      </c>
      <c r="S12">
        <v>85202</v>
      </c>
      <c r="T12">
        <v>0.26</v>
      </c>
      <c r="U12">
        <v>0.09</v>
      </c>
      <c r="V12">
        <v>0.12</v>
      </c>
      <c r="W12">
        <v>0.27</v>
      </c>
      <c r="X12">
        <v>0.12</v>
      </c>
      <c r="Y12">
        <v>0.14000000000000001</v>
      </c>
      <c r="Z12" s="23">
        <f t="shared" si="11"/>
        <v>1.9517133697261508E-3</v>
      </c>
      <c r="AA12" s="23">
        <f t="shared" si="13"/>
        <v>9.0799208135386982E-3</v>
      </c>
      <c r="AB12">
        <f t="shared" si="10"/>
        <v>-0.56256429281346254</v>
      </c>
      <c r="AC12">
        <f t="shared" si="12"/>
        <v>-2.7095839628407377</v>
      </c>
      <c r="AD12" s="21">
        <f t="shared" si="0"/>
        <v>43924</v>
      </c>
      <c r="AE12" s="21">
        <f t="shared" si="1"/>
        <v>43952</v>
      </c>
      <c r="AF12">
        <f t="shared" si="4"/>
        <v>28</v>
      </c>
      <c r="AG12">
        <f t="shared" si="5"/>
        <v>62</v>
      </c>
      <c r="AH12">
        <f t="shared" si="2"/>
        <v>66</v>
      </c>
      <c r="AI12" s="21">
        <f t="shared" si="6"/>
        <v>43948</v>
      </c>
      <c r="AJ12">
        <f t="shared" si="3"/>
        <v>4</v>
      </c>
      <c r="AK12">
        <f t="shared" si="7"/>
        <v>365</v>
      </c>
      <c r="AL12">
        <f t="shared" si="8"/>
        <v>14.3</v>
      </c>
    </row>
    <row r="13" spans="1:40" x14ac:dyDescent="0.45">
      <c r="A13" t="s">
        <v>47</v>
      </c>
      <c r="B13">
        <v>939</v>
      </c>
      <c r="C13">
        <v>19</v>
      </c>
      <c r="D13">
        <v>1.3</v>
      </c>
      <c r="E13">
        <v>137</v>
      </c>
      <c r="F13">
        <v>66.099999999999994</v>
      </c>
      <c r="G13">
        <v>84325</v>
      </c>
      <c r="H13" s="12">
        <v>43894</v>
      </c>
      <c r="I13" s="10">
        <v>43915</v>
      </c>
      <c r="J13" s="14">
        <v>0</v>
      </c>
      <c r="K13" s="10">
        <v>43915</v>
      </c>
      <c r="L13" s="13">
        <v>43958</v>
      </c>
      <c r="M13" s="10">
        <v>43937</v>
      </c>
      <c r="N13">
        <v>648</v>
      </c>
      <c r="O13">
        <v>129.94</v>
      </c>
      <c r="P13">
        <v>1420491</v>
      </c>
      <c r="Q13">
        <v>8.8000000000000007</v>
      </c>
      <c r="R13">
        <v>39.1</v>
      </c>
      <c r="S13">
        <v>11415</v>
      </c>
      <c r="T13">
        <v>0.23</v>
      </c>
      <c r="U13">
        <v>7.0000000000000007E-2</v>
      </c>
      <c r="V13">
        <v>0.12</v>
      </c>
      <c r="W13">
        <v>0.25</v>
      </c>
      <c r="X13">
        <v>0.13</v>
      </c>
      <c r="Y13">
        <v>0.19</v>
      </c>
      <c r="Z13" s="23">
        <f t="shared" si="11"/>
        <v>9.6445524822050973E-5</v>
      </c>
      <c r="AA13" s="23">
        <f t="shared" si="13"/>
        <v>6.6103903509420335E-4</v>
      </c>
      <c r="AB13">
        <f t="shared" si="10"/>
        <v>-0.76745380112775674</v>
      </c>
      <c r="AC13">
        <f t="shared" si="12"/>
        <v>-4.0157179192920447</v>
      </c>
      <c r="AD13" s="21">
        <f t="shared" si="0"/>
        <v>43915</v>
      </c>
      <c r="AE13" s="21">
        <f t="shared" si="1"/>
        <v>44014</v>
      </c>
      <c r="AF13">
        <f t="shared" si="4"/>
        <v>99</v>
      </c>
      <c r="AG13">
        <f t="shared" si="5"/>
        <v>56</v>
      </c>
      <c r="AH13">
        <f t="shared" si="2"/>
        <v>77</v>
      </c>
      <c r="AI13" s="21">
        <f t="shared" si="6"/>
        <v>43937</v>
      </c>
      <c r="AJ13">
        <f t="shared" si="3"/>
        <v>21</v>
      </c>
      <c r="AK13">
        <f t="shared" si="7"/>
        <v>648</v>
      </c>
      <c r="AL13">
        <f t="shared" si="8"/>
        <v>8.8000000000000007</v>
      </c>
    </row>
    <row r="14" spans="1:40" x14ac:dyDescent="0.45">
      <c r="A14" t="s">
        <v>48</v>
      </c>
      <c r="B14">
        <v>7733</v>
      </c>
      <c r="C14">
        <v>93</v>
      </c>
      <c r="D14">
        <v>5.3</v>
      </c>
      <c r="E14">
        <v>2414</v>
      </c>
      <c r="F14">
        <v>440.8</v>
      </c>
      <c r="G14">
        <v>104266</v>
      </c>
      <c r="H14" s="12">
        <v>43903</v>
      </c>
      <c r="I14" s="10">
        <v>43915</v>
      </c>
      <c r="J14" s="13">
        <v>43952</v>
      </c>
      <c r="K14" s="10">
        <v>43915</v>
      </c>
      <c r="L14" s="13">
        <v>43952</v>
      </c>
      <c r="M14" s="11">
        <v>0</v>
      </c>
      <c r="N14">
        <v>448</v>
      </c>
      <c r="O14">
        <v>20.99</v>
      </c>
      <c r="P14">
        <v>1754208</v>
      </c>
      <c r="Q14">
        <v>11.8</v>
      </c>
      <c r="R14">
        <v>36.200000000000003</v>
      </c>
      <c r="S14">
        <v>14261</v>
      </c>
      <c r="T14">
        <v>0.27</v>
      </c>
      <c r="U14">
        <v>0.09</v>
      </c>
      <c r="V14">
        <v>0.12</v>
      </c>
      <c r="W14">
        <v>0.24</v>
      </c>
      <c r="X14">
        <v>0.12</v>
      </c>
      <c r="Y14">
        <v>0.16</v>
      </c>
      <c r="Z14" s="23">
        <f t="shared" si="11"/>
        <v>1.376119593571572E-3</v>
      </c>
      <c r="AA14" s="23">
        <f t="shared" si="13"/>
        <v>4.4082571736076904E-3</v>
      </c>
      <c r="AB14">
        <f t="shared" si="10"/>
        <v>-0.34309272455924983</v>
      </c>
      <c r="AC14">
        <f t="shared" si="12"/>
        <v>-2.8613438214993216</v>
      </c>
      <c r="AD14" s="21">
        <f t="shared" si="0"/>
        <v>43915</v>
      </c>
      <c r="AE14" s="21">
        <f t="shared" si="1"/>
        <v>43952</v>
      </c>
      <c r="AF14">
        <f t="shared" si="4"/>
        <v>37</v>
      </c>
      <c r="AG14">
        <f t="shared" si="5"/>
        <v>62</v>
      </c>
      <c r="AH14">
        <v>0</v>
      </c>
      <c r="AI14" s="21">
        <f t="shared" si="6"/>
        <v>44014</v>
      </c>
      <c r="AJ14">
        <f t="shared" si="3"/>
        <v>-62</v>
      </c>
      <c r="AK14">
        <f t="shared" si="7"/>
        <v>448</v>
      </c>
      <c r="AL14">
        <f t="shared" si="8"/>
        <v>11.8</v>
      </c>
    </row>
    <row r="15" spans="1:40" x14ac:dyDescent="0.45">
      <c r="A15" t="s">
        <v>49</v>
      </c>
      <c r="B15">
        <v>148373</v>
      </c>
      <c r="C15">
        <v>7230</v>
      </c>
      <c r="D15">
        <v>56.7</v>
      </c>
      <c r="E15">
        <v>6243</v>
      </c>
      <c r="F15">
        <v>1164.5</v>
      </c>
      <c r="G15">
        <v>1762828</v>
      </c>
      <c r="H15" s="12">
        <v>43899</v>
      </c>
      <c r="I15" s="10">
        <v>43911</v>
      </c>
      <c r="J15" s="13">
        <v>43980</v>
      </c>
      <c r="K15" s="10">
        <v>43911</v>
      </c>
      <c r="L15" s="13">
        <v>43980</v>
      </c>
      <c r="M15" s="10">
        <v>43952</v>
      </c>
      <c r="N15">
        <v>484</v>
      </c>
      <c r="O15">
        <v>220</v>
      </c>
      <c r="P15">
        <v>12741080</v>
      </c>
      <c r="Q15">
        <v>12.1</v>
      </c>
      <c r="R15">
        <v>36.200000000000003</v>
      </c>
      <c r="S15">
        <v>110022</v>
      </c>
      <c r="T15">
        <v>0.24</v>
      </c>
      <c r="U15">
        <v>0.09</v>
      </c>
      <c r="V15">
        <v>0.12</v>
      </c>
      <c r="W15">
        <v>0.26</v>
      </c>
      <c r="X15">
        <v>0.13</v>
      </c>
      <c r="Y15">
        <v>0.15</v>
      </c>
      <c r="Z15" s="23">
        <f t="shared" si="11"/>
        <v>4.8998985957234399E-4</v>
      </c>
      <c r="AA15" s="23">
        <f t="shared" si="13"/>
        <v>1.1645245144053722E-2</v>
      </c>
      <c r="AB15">
        <f t="shared" si="10"/>
        <v>-1.3572924211054966</v>
      </c>
      <c r="AC15">
        <f t="shared" si="12"/>
        <v>-3.3098129076803535</v>
      </c>
      <c r="AD15" s="21">
        <f t="shared" si="0"/>
        <v>43911</v>
      </c>
      <c r="AE15" s="21">
        <f t="shared" si="1"/>
        <v>43980</v>
      </c>
      <c r="AF15">
        <f t="shared" si="4"/>
        <v>69</v>
      </c>
      <c r="AG15">
        <f t="shared" si="5"/>
        <v>34</v>
      </c>
      <c r="AH15">
        <f>$AM$1-M15</f>
        <v>62</v>
      </c>
      <c r="AI15" s="21">
        <f t="shared" si="6"/>
        <v>43952</v>
      </c>
      <c r="AJ15">
        <f t="shared" si="3"/>
        <v>28</v>
      </c>
      <c r="AK15">
        <f t="shared" si="7"/>
        <v>484</v>
      </c>
      <c r="AL15">
        <f t="shared" si="8"/>
        <v>12.1</v>
      </c>
    </row>
    <row r="16" spans="1:40" x14ac:dyDescent="0.45">
      <c r="A16" t="s">
        <v>50</v>
      </c>
      <c r="B16">
        <v>48008</v>
      </c>
      <c r="C16">
        <v>2693</v>
      </c>
      <c r="D16">
        <v>40.200000000000003</v>
      </c>
      <c r="E16">
        <v>3433</v>
      </c>
      <c r="F16">
        <v>717.4</v>
      </c>
      <c r="G16">
        <v>521722</v>
      </c>
      <c r="H16" s="12">
        <v>43896</v>
      </c>
      <c r="I16" s="10">
        <v>43915</v>
      </c>
      <c r="J16" s="13">
        <v>43969</v>
      </c>
      <c r="K16" s="10">
        <v>43915</v>
      </c>
      <c r="L16" s="13">
        <v>43969</v>
      </c>
      <c r="M16" s="10">
        <v>43952</v>
      </c>
      <c r="N16">
        <v>390</v>
      </c>
      <c r="O16">
        <v>183.74</v>
      </c>
      <c r="P16">
        <v>6691878</v>
      </c>
      <c r="Q16">
        <v>13.1</v>
      </c>
      <c r="R16">
        <v>39.9</v>
      </c>
      <c r="S16">
        <v>65693</v>
      </c>
      <c r="T16">
        <v>0.25</v>
      </c>
      <c r="U16">
        <v>0.09</v>
      </c>
      <c r="V16">
        <v>0.12</v>
      </c>
      <c r="W16">
        <v>0.25</v>
      </c>
      <c r="X16">
        <v>0.13</v>
      </c>
      <c r="Y16">
        <v>0.16</v>
      </c>
      <c r="Z16" s="23">
        <f t="shared" si="11"/>
        <v>5.130099502710599E-4</v>
      </c>
      <c r="AA16" s="23">
        <f t="shared" si="13"/>
        <v>7.174069820161097E-3</v>
      </c>
      <c r="AB16">
        <f t="shared" si="10"/>
        <v>-1.113417548421642</v>
      </c>
      <c r="AC16">
        <f t="shared" si="12"/>
        <v>-3.2898742112899257</v>
      </c>
      <c r="AD16" s="21">
        <f t="shared" si="0"/>
        <v>43915</v>
      </c>
      <c r="AE16" s="21">
        <f t="shared" si="1"/>
        <v>43969</v>
      </c>
      <c r="AF16">
        <f t="shared" si="4"/>
        <v>54</v>
      </c>
      <c r="AG16">
        <f t="shared" si="5"/>
        <v>45</v>
      </c>
      <c r="AH16">
        <f>$AM$1-M16</f>
        <v>62</v>
      </c>
      <c r="AI16" s="21">
        <f t="shared" si="6"/>
        <v>43952</v>
      </c>
      <c r="AJ16">
        <f t="shared" si="3"/>
        <v>17</v>
      </c>
      <c r="AK16">
        <f t="shared" si="7"/>
        <v>390</v>
      </c>
      <c r="AL16">
        <f t="shared" si="8"/>
        <v>13.1</v>
      </c>
    </row>
    <row r="17" spans="1:38" x14ac:dyDescent="0.45">
      <c r="A17" t="s">
        <v>51</v>
      </c>
      <c r="B17">
        <v>31353</v>
      </c>
      <c r="C17">
        <v>721</v>
      </c>
      <c r="D17">
        <v>22.8</v>
      </c>
      <c r="E17">
        <v>3341</v>
      </c>
      <c r="F17">
        <v>993.4</v>
      </c>
      <c r="G17">
        <v>332472</v>
      </c>
      <c r="H17" s="12">
        <v>43899</v>
      </c>
      <c r="I17" s="11">
        <v>0</v>
      </c>
      <c r="J17" s="14">
        <v>0</v>
      </c>
      <c r="K17" s="10">
        <v>43916</v>
      </c>
      <c r="L17" s="13">
        <v>43966</v>
      </c>
      <c r="M17" s="11">
        <v>0</v>
      </c>
      <c r="N17">
        <v>481</v>
      </c>
      <c r="O17">
        <v>56.09</v>
      </c>
      <c r="P17">
        <v>3156145</v>
      </c>
      <c r="Q17">
        <v>11.2</v>
      </c>
      <c r="R17">
        <v>36.9</v>
      </c>
      <c r="S17">
        <v>30367</v>
      </c>
      <c r="T17">
        <v>0.25</v>
      </c>
      <c r="U17">
        <v>0.09</v>
      </c>
      <c r="V17">
        <v>0.12</v>
      </c>
      <c r="W17">
        <v>0.24</v>
      </c>
      <c r="X17">
        <v>0.13</v>
      </c>
      <c r="Y17">
        <v>0.17</v>
      </c>
      <c r="Z17" s="23">
        <f t="shared" si="11"/>
        <v>1.0585698692550565E-3</v>
      </c>
      <c r="AA17" s="23">
        <f t="shared" si="13"/>
        <v>9.933954238477637E-3</v>
      </c>
      <c r="AB17">
        <f t="shared" si="10"/>
        <v>-0.92346764203782261</v>
      </c>
      <c r="AC17">
        <f t="shared" si="12"/>
        <v>-2.975280471767852</v>
      </c>
      <c r="AD17" s="21">
        <f t="shared" si="0"/>
        <v>44014</v>
      </c>
      <c r="AE17" s="21">
        <f t="shared" si="1"/>
        <v>44014</v>
      </c>
      <c r="AF17">
        <v>0</v>
      </c>
      <c r="AG17">
        <f t="shared" si="5"/>
        <v>48</v>
      </c>
      <c r="AH17">
        <v>0</v>
      </c>
      <c r="AI17" s="21">
        <f t="shared" si="6"/>
        <v>44014</v>
      </c>
      <c r="AJ17">
        <f t="shared" si="3"/>
        <v>-48</v>
      </c>
      <c r="AK17">
        <f t="shared" si="7"/>
        <v>481</v>
      </c>
      <c r="AL17">
        <f t="shared" si="8"/>
        <v>11.2</v>
      </c>
    </row>
    <row r="18" spans="1:38" x14ac:dyDescent="0.45">
      <c r="A18" t="s">
        <v>52</v>
      </c>
      <c r="B18">
        <v>15919</v>
      </c>
      <c r="C18">
        <v>277</v>
      </c>
      <c r="D18">
        <v>9.5</v>
      </c>
      <c r="E18">
        <v>2381</v>
      </c>
      <c r="F18">
        <v>546.79999999999995</v>
      </c>
      <c r="G18">
        <v>191561</v>
      </c>
      <c r="H18" s="12">
        <v>43902</v>
      </c>
      <c r="I18" s="10">
        <v>43920</v>
      </c>
      <c r="J18" s="13">
        <v>43955</v>
      </c>
      <c r="K18" s="10">
        <v>43920</v>
      </c>
      <c r="L18" s="13">
        <v>43955</v>
      </c>
      <c r="M18" s="11">
        <v>0</v>
      </c>
      <c r="N18">
        <v>488</v>
      </c>
      <c r="O18">
        <v>35.39</v>
      </c>
      <c r="P18">
        <v>2911505</v>
      </c>
      <c r="Q18">
        <v>12</v>
      </c>
      <c r="R18">
        <v>38</v>
      </c>
      <c r="S18">
        <v>27537</v>
      </c>
      <c r="T18">
        <v>0.26</v>
      </c>
      <c r="U18">
        <v>0.09</v>
      </c>
      <c r="V18">
        <v>0.12</v>
      </c>
      <c r="W18">
        <v>0.24</v>
      </c>
      <c r="X18">
        <v>0.13</v>
      </c>
      <c r="Y18">
        <v>0.16</v>
      </c>
      <c r="Z18" s="23">
        <f t="shared" si="11"/>
        <v>8.1779011198675601E-4</v>
      </c>
      <c r="AA18" s="23">
        <f t="shared" si="13"/>
        <v>5.4676189805615994E-3</v>
      </c>
      <c r="AB18">
        <f t="shared" si="10"/>
        <v>-0.75479511435635982</v>
      </c>
      <c r="AC18">
        <f t="shared" si="12"/>
        <v>-3.0873581448645275</v>
      </c>
      <c r="AD18" s="21">
        <f t="shared" si="0"/>
        <v>43920</v>
      </c>
      <c r="AE18" s="21">
        <f t="shared" si="1"/>
        <v>43955</v>
      </c>
      <c r="AF18">
        <f t="shared" si="4"/>
        <v>35</v>
      </c>
      <c r="AG18">
        <f t="shared" si="5"/>
        <v>59</v>
      </c>
      <c r="AH18">
        <v>0</v>
      </c>
      <c r="AI18" s="21">
        <f t="shared" si="6"/>
        <v>44014</v>
      </c>
      <c r="AJ18">
        <f t="shared" si="3"/>
        <v>-59</v>
      </c>
      <c r="AK18">
        <f t="shared" si="7"/>
        <v>488</v>
      </c>
      <c r="AL18">
        <f t="shared" si="8"/>
        <v>12</v>
      </c>
    </row>
    <row r="19" spans="1:38" x14ac:dyDescent="0.45">
      <c r="A19" t="s">
        <v>53</v>
      </c>
      <c r="B19">
        <v>16376</v>
      </c>
      <c r="C19">
        <v>585</v>
      </c>
      <c r="D19">
        <v>13.1</v>
      </c>
      <c r="E19">
        <v>1209</v>
      </c>
      <c r="F19">
        <v>366.5</v>
      </c>
      <c r="H19" s="12">
        <v>43896</v>
      </c>
      <c r="I19" s="11">
        <v>0</v>
      </c>
      <c r="J19" s="14">
        <v>0</v>
      </c>
      <c r="K19" s="10">
        <v>43916</v>
      </c>
      <c r="L19" s="13">
        <v>43962</v>
      </c>
      <c r="M19" s="10">
        <v>43962</v>
      </c>
      <c r="N19">
        <v>552</v>
      </c>
      <c r="O19">
        <v>110.58</v>
      </c>
      <c r="P19">
        <v>4468402</v>
      </c>
      <c r="Q19">
        <v>16.899999999999999</v>
      </c>
      <c r="R19">
        <v>43.6</v>
      </c>
      <c r="S19">
        <v>48707</v>
      </c>
      <c r="T19">
        <v>0.24</v>
      </c>
      <c r="U19">
        <v>0.09</v>
      </c>
      <c r="V19">
        <v>0.12</v>
      </c>
      <c r="W19">
        <v>0.26</v>
      </c>
      <c r="X19">
        <v>0.14000000000000001</v>
      </c>
      <c r="Y19">
        <v>0.16</v>
      </c>
      <c r="Z19" s="23">
        <f t="shared" si="11"/>
        <v>2.7056652467705459E-4</v>
      </c>
      <c r="AA19" s="23">
        <f t="shared" si="13"/>
        <v>3.6648448371475978E-3</v>
      </c>
      <c r="AB19">
        <f t="shared" si="10"/>
        <v>-1.0984733859054585</v>
      </c>
      <c r="AC19">
        <f t="shared" si="12"/>
        <v>-3.5677259366643019</v>
      </c>
      <c r="AD19" s="21">
        <f t="shared" si="0"/>
        <v>44014</v>
      </c>
      <c r="AE19" s="21">
        <f t="shared" si="1"/>
        <v>44014</v>
      </c>
      <c r="AF19">
        <v>0</v>
      </c>
      <c r="AG19">
        <f t="shared" si="5"/>
        <v>52</v>
      </c>
      <c r="AH19">
        <f t="shared" ref="AH19:AH26" si="15">$AM$1-M19</f>
        <v>52</v>
      </c>
      <c r="AI19" s="21">
        <f t="shared" si="6"/>
        <v>43962</v>
      </c>
      <c r="AJ19">
        <f t="shared" si="3"/>
        <v>0</v>
      </c>
      <c r="AK19">
        <f t="shared" si="7"/>
        <v>552</v>
      </c>
      <c r="AL19">
        <f t="shared" si="8"/>
        <v>16.899999999999999</v>
      </c>
    </row>
    <row r="20" spans="1:38" x14ac:dyDescent="0.45">
      <c r="A20" t="s">
        <v>54</v>
      </c>
      <c r="B20">
        <v>65226</v>
      </c>
      <c r="C20">
        <v>3288</v>
      </c>
      <c r="D20">
        <v>70.599999999999994</v>
      </c>
      <c r="E20">
        <v>10457</v>
      </c>
      <c r="F20">
        <v>1399.7</v>
      </c>
      <c r="G20">
        <v>802454</v>
      </c>
      <c r="H20" s="12">
        <v>43901</v>
      </c>
      <c r="I20" s="10">
        <v>43913</v>
      </c>
      <c r="J20" s="13">
        <v>43966</v>
      </c>
      <c r="K20" s="10">
        <v>43913</v>
      </c>
      <c r="L20" s="13">
        <v>43952</v>
      </c>
      <c r="M20" s="10">
        <v>43952</v>
      </c>
      <c r="N20">
        <v>247</v>
      </c>
      <c r="O20">
        <v>88.97</v>
      </c>
      <c r="P20">
        <v>4659978</v>
      </c>
      <c r="Q20">
        <v>18.600000000000001</v>
      </c>
      <c r="R20">
        <v>42.1</v>
      </c>
      <c r="S20">
        <v>46048</v>
      </c>
      <c r="T20">
        <v>0.25</v>
      </c>
      <c r="U20">
        <v>0.09</v>
      </c>
      <c r="V20">
        <v>0.12</v>
      </c>
      <c r="W20">
        <v>0.25</v>
      </c>
      <c r="X20">
        <v>0.13</v>
      </c>
      <c r="Y20">
        <v>0.15</v>
      </c>
      <c r="Z20" s="23">
        <f t="shared" si="11"/>
        <v>2.2440020103099197E-3</v>
      </c>
      <c r="AA20" s="23">
        <f t="shared" si="13"/>
        <v>1.3997061788703724E-2</v>
      </c>
      <c r="AB20">
        <f t="shared" si="10"/>
        <v>-0.71912770341480126</v>
      </c>
      <c r="AC20">
        <f t="shared" si="12"/>
        <v>-2.6489767583489803</v>
      </c>
      <c r="AD20" s="21">
        <f t="shared" si="0"/>
        <v>43913</v>
      </c>
      <c r="AE20" s="21">
        <f t="shared" si="1"/>
        <v>43966</v>
      </c>
      <c r="AF20">
        <f t="shared" si="4"/>
        <v>53</v>
      </c>
      <c r="AG20">
        <f t="shared" si="5"/>
        <v>62</v>
      </c>
      <c r="AH20">
        <f t="shared" si="15"/>
        <v>62</v>
      </c>
      <c r="AI20" s="21">
        <f t="shared" si="6"/>
        <v>43952</v>
      </c>
      <c r="AJ20">
        <f t="shared" si="3"/>
        <v>0</v>
      </c>
      <c r="AK20">
        <f t="shared" si="7"/>
        <v>247</v>
      </c>
      <c r="AL20">
        <f t="shared" si="8"/>
        <v>18.600000000000001</v>
      </c>
    </row>
    <row r="21" spans="1:38" x14ac:dyDescent="0.45">
      <c r="A21" t="s">
        <v>55</v>
      </c>
      <c r="B21">
        <v>3423</v>
      </c>
      <c r="C21">
        <v>109</v>
      </c>
      <c r="D21">
        <v>8.1</v>
      </c>
      <c r="E21">
        <v>232</v>
      </c>
      <c r="F21">
        <v>255.8</v>
      </c>
      <c r="G21">
        <v>107932</v>
      </c>
      <c r="H21" s="12">
        <v>43905</v>
      </c>
      <c r="I21" s="10">
        <v>43922</v>
      </c>
      <c r="J21" s="13">
        <v>43982</v>
      </c>
      <c r="K21" s="10">
        <v>43915</v>
      </c>
      <c r="L21" s="13">
        <v>43952</v>
      </c>
      <c r="M21" s="10">
        <v>43952</v>
      </c>
      <c r="N21">
        <v>445</v>
      </c>
      <c r="O21">
        <v>37.83</v>
      </c>
      <c r="P21">
        <v>1338404</v>
      </c>
      <c r="Q21">
        <v>11.6</v>
      </c>
      <c r="R21">
        <v>42.5</v>
      </c>
      <c r="S21">
        <v>14715</v>
      </c>
      <c r="T21">
        <v>0.19</v>
      </c>
      <c r="U21">
        <v>7.0000000000000007E-2</v>
      </c>
      <c r="V21">
        <v>0.11</v>
      </c>
      <c r="W21">
        <v>0.26</v>
      </c>
      <c r="X21">
        <v>0.16</v>
      </c>
      <c r="Y21">
        <v>0.21</v>
      </c>
      <c r="Z21" s="23">
        <f t="shared" si="11"/>
        <v>1.7334078499466529E-4</v>
      </c>
      <c r="AA21" s="23">
        <f t="shared" si="13"/>
        <v>2.5575237372273247E-3</v>
      </c>
      <c r="AB21">
        <f t="shared" si="10"/>
        <v>-1.1384388193026107</v>
      </c>
      <c r="AC21">
        <f t="shared" si="12"/>
        <v>-3.76109924101273</v>
      </c>
      <c r="AD21" s="21">
        <f t="shared" si="0"/>
        <v>43922</v>
      </c>
      <c r="AE21" s="21">
        <f t="shared" si="1"/>
        <v>43982</v>
      </c>
      <c r="AF21">
        <f t="shared" si="4"/>
        <v>60</v>
      </c>
      <c r="AG21">
        <f t="shared" si="5"/>
        <v>62</v>
      </c>
      <c r="AH21">
        <f t="shared" si="15"/>
        <v>62</v>
      </c>
      <c r="AI21" s="21">
        <f t="shared" si="6"/>
        <v>43952</v>
      </c>
      <c r="AJ21">
        <f t="shared" si="3"/>
        <v>0</v>
      </c>
      <c r="AK21">
        <f t="shared" si="7"/>
        <v>445</v>
      </c>
      <c r="AL21">
        <f t="shared" si="8"/>
        <v>11.6</v>
      </c>
    </row>
    <row r="22" spans="1:38" x14ac:dyDescent="0.45">
      <c r="A22" t="s">
        <v>56</v>
      </c>
      <c r="B22">
        <v>69904</v>
      </c>
      <c r="C22">
        <v>3246</v>
      </c>
      <c r="D22">
        <v>53.7</v>
      </c>
      <c r="E22">
        <v>3127</v>
      </c>
      <c r="F22">
        <v>1156.8</v>
      </c>
      <c r="G22">
        <v>579962</v>
      </c>
      <c r="H22" s="12">
        <v>43895</v>
      </c>
      <c r="I22" s="10">
        <v>43920</v>
      </c>
      <c r="J22" s="13">
        <v>43966</v>
      </c>
      <c r="K22" s="10">
        <v>43913</v>
      </c>
      <c r="L22" s="13">
        <v>43966</v>
      </c>
      <c r="M22" s="10">
        <v>43939</v>
      </c>
      <c r="N22">
        <v>430</v>
      </c>
      <c r="O22">
        <v>487.08</v>
      </c>
      <c r="P22">
        <v>6042718</v>
      </c>
      <c r="Q22">
        <v>9</v>
      </c>
      <c r="R22">
        <v>37.1</v>
      </c>
      <c r="S22">
        <v>50568</v>
      </c>
      <c r="T22">
        <v>0.23</v>
      </c>
      <c r="U22">
        <v>0.08</v>
      </c>
      <c r="V22">
        <v>0.12</v>
      </c>
      <c r="W22">
        <v>0.27</v>
      </c>
      <c r="X22">
        <v>0.14000000000000001</v>
      </c>
      <c r="Y22">
        <v>0.15</v>
      </c>
      <c r="Z22" s="23">
        <f t="shared" si="11"/>
        <v>5.1748236472395372E-4</v>
      </c>
      <c r="AA22" s="23">
        <f t="shared" si="13"/>
        <v>1.1568304196886236E-2</v>
      </c>
      <c r="AB22">
        <f t="shared" si="10"/>
        <v>-1.3294990229526318</v>
      </c>
      <c r="AC22">
        <f t="shared" si="12"/>
        <v>-3.2861044459359259</v>
      </c>
      <c r="AD22" s="21">
        <f t="shared" si="0"/>
        <v>43920</v>
      </c>
      <c r="AE22" s="21">
        <f t="shared" si="1"/>
        <v>43966</v>
      </c>
      <c r="AF22">
        <f t="shared" si="4"/>
        <v>46</v>
      </c>
      <c r="AG22">
        <f t="shared" si="5"/>
        <v>48</v>
      </c>
      <c r="AH22">
        <f t="shared" si="15"/>
        <v>75</v>
      </c>
      <c r="AI22" s="21">
        <f t="shared" si="6"/>
        <v>43939</v>
      </c>
      <c r="AJ22">
        <f t="shared" si="3"/>
        <v>27</v>
      </c>
      <c r="AK22">
        <f t="shared" si="7"/>
        <v>430</v>
      </c>
      <c r="AL22">
        <f t="shared" si="8"/>
        <v>9</v>
      </c>
    </row>
    <row r="23" spans="1:38" x14ac:dyDescent="0.45">
      <c r="A23" t="s">
        <v>98</v>
      </c>
      <c r="B23">
        <v>109974</v>
      </c>
      <c r="C23">
        <v>8183</v>
      </c>
      <c r="D23">
        <v>118.6</v>
      </c>
      <c r="E23">
        <v>1531</v>
      </c>
      <c r="F23">
        <v>1593.3</v>
      </c>
      <c r="G23">
        <v>891685</v>
      </c>
      <c r="H23" s="12">
        <v>43900</v>
      </c>
      <c r="I23" s="10">
        <v>43914</v>
      </c>
      <c r="J23" s="13">
        <v>43969</v>
      </c>
      <c r="K23" s="10">
        <v>43914</v>
      </c>
      <c r="L23" s="13">
        <v>43969</v>
      </c>
      <c r="M23" s="10">
        <v>43957</v>
      </c>
      <c r="N23">
        <v>823</v>
      </c>
      <c r="O23">
        <v>653.98</v>
      </c>
      <c r="P23">
        <v>6902149</v>
      </c>
      <c r="Q23">
        <v>10</v>
      </c>
      <c r="R23">
        <v>34.6</v>
      </c>
      <c r="S23">
        <v>59152</v>
      </c>
      <c r="T23">
        <v>0.21</v>
      </c>
      <c r="U23">
        <v>0.09</v>
      </c>
      <c r="V23">
        <v>0.13</v>
      </c>
      <c r="W23">
        <v>0.26</v>
      </c>
      <c r="X23">
        <v>0.14000000000000001</v>
      </c>
      <c r="Y23">
        <v>0.17</v>
      </c>
      <c r="Z23" s="23">
        <f t="shared" si="11"/>
        <v>2.2181497385814186E-4</v>
      </c>
      <c r="AA23" s="23">
        <f t="shared" si="13"/>
        <v>1.5933298455307179E-2</v>
      </c>
      <c r="AB23">
        <f t="shared" si="10"/>
        <v>-1.8502263328304733</v>
      </c>
      <c r="AC23">
        <f t="shared" si="12"/>
        <v>-3.6540091396816257</v>
      </c>
      <c r="AD23" s="21">
        <f t="shared" si="0"/>
        <v>43914</v>
      </c>
      <c r="AE23" s="21">
        <f t="shared" si="1"/>
        <v>43969</v>
      </c>
      <c r="AF23">
        <f t="shared" si="4"/>
        <v>55</v>
      </c>
      <c r="AG23">
        <f t="shared" si="5"/>
        <v>45</v>
      </c>
      <c r="AH23">
        <f t="shared" si="15"/>
        <v>57</v>
      </c>
      <c r="AI23" s="21">
        <f t="shared" si="6"/>
        <v>43957</v>
      </c>
      <c r="AJ23">
        <f t="shared" si="3"/>
        <v>12</v>
      </c>
      <c r="AK23">
        <f t="shared" si="7"/>
        <v>823</v>
      </c>
      <c r="AL23">
        <f t="shared" si="8"/>
        <v>10</v>
      </c>
    </row>
    <row r="24" spans="1:38" x14ac:dyDescent="0.45">
      <c r="A24" t="s">
        <v>57</v>
      </c>
      <c r="B24">
        <v>72941</v>
      </c>
      <c r="C24">
        <v>6218</v>
      </c>
      <c r="D24">
        <v>62.3</v>
      </c>
      <c r="E24">
        <v>3262</v>
      </c>
      <c r="F24">
        <v>730.4</v>
      </c>
      <c r="G24">
        <v>1146819</v>
      </c>
      <c r="H24" s="12">
        <v>43900</v>
      </c>
      <c r="I24" s="10">
        <v>43914</v>
      </c>
      <c r="J24" s="13">
        <v>43983</v>
      </c>
      <c r="K24" s="10">
        <v>43914</v>
      </c>
      <c r="L24" s="13">
        <v>43977</v>
      </c>
      <c r="M24" s="10">
        <v>43947</v>
      </c>
      <c r="N24">
        <v>362</v>
      </c>
      <c r="O24">
        <v>103.36</v>
      </c>
      <c r="P24">
        <v>9995915</v>
      </c>
      <c r="Q24">
        <v>14.1</v>
      </c>
      <c r="R24">
        <v>41.2</v>
      </c>
      <c r="S24">
        <v>98903</v>
      </c>
      <c r="T24">
        <v>0.23</v>
      </c>
      <c r="U24">
        <v>0.09</v>
      </c>
      <c r="V24">
        <v>0.12</v>
      </c>
      <c r="W24">
        <v>0.25</v>
      </c>
      <c r="X24">
        <v>0.14000000000000001</v>
      </c>
      <c r="Y24">
        <v>0.17</v>
      </c>
      <c r="Z24" s="23">
        <f t="shared" si="11"/>
        <v>3.2633330715597323E-4</v>
      </c>
      <c r="AA24" s="23">
        <f t="shared" si="13"/>
        <v>7.2970808575303012E-3</v>
      </c>
      <c r="AB24">
        <f t="shared" si="10"/>
        <v>-1.329617952551402</v>
      </c>
      <c r="AC24">
        <f t="shared" si="12"/>
        <v>-3.4863385977541657</v>
      </c>
      <c r="AD24" s="21">
        <f t="shared" si="0"/>
        <v>43914</v>
      </c>
      <c r="AE24" s="21">
        <f t="shared" si="1"/>
        <v>43983</v>
      </c>
      <c r="AF24">
        <f t="shared" si="4"/>
        <v>69</v>
      </c>
      <c r="AG24">
        <f t="shared" si="5"/>
        <v>37</v>
      </c>
      <c r="AH24">
        <f t="shared" si="15"/>
        <v>67</v>
      </c>
      <c r="AI24" s="21">
        <f t="shared" si="6"/>
        <v>43947</v>
      </c>
      <c r="AJ24">
        <f t="shared" si="3"/>
        <v>30</v>
      </c>
      <c r="AK24">
        <f t="shared" si="7"/>
        <v>362</v>
      </c>
      <c r="AL24">
        <f t="shared" si="8"/>
        <v>14.1</v>
      </c>
    </row>
    <row r="25" spans="1:38" x14ac:dyDescent="0.45">
      <c r="A25" t="s">
        <v>58</v>
      </c>
      <c r="B25">
        <v>38569</v>
      </c>
      <c r="C25">
        <v>1511</v>
      </c>
      <c r="D25">
        <v>26.9</v>
      </c>
      <c r="E25">
        <v>3020</v>
      </c>
      <c r="F25">
        <v>687.4</v>
      </c>
      <c r="G25">
        <v>674015</v>
      </c>
      <c r="H25" s="12">
        <v>43903</v>
      </c>
      <c r="I25" s="10">
        <v>43918</v>
      </c>
      <c r="J25" s="13">
        <v>43969</v>
      </c>
      <c r="K25" s="10">
        <v>43918</v>
      </c>
      <c r="L25" s="13">
        <v>43948</v>
      </c>
      <c r="M25" s="10">
        <v>43983</v>
      </c>
      <c r="N25">
        <v>462</v>
      </c>
      <c r="O25">
        <v>64.540000000000006</v>
      </c>
      <c r="P25">
        <v>5611179</v>
      </c>
      <c r="Q25">
        <v>9.6</v>
      </c>
      <c r="R25">
        <v>33.9</v>
      </c>
      <c r="S25">
        <v>44745</v>
      </c>
      <c r="T25">
        <v>0.24</v>
      </c>
      <c r="U25">
        <v>0.08</v>
      </c>
      <c r="V25">
        <v>0.13</v>
      </c>
      <c r="W25">
        <v>0.25</v>
      </c>
      <c r="X25">
        <v>0.14000000000000001</v>
      </c>
      <c r="Y25">
        <v>0.16</v>
      </c>
      <c r="Z25" s="23">
        <f>E25/P25</f>
        <v>5.3821130995821017E-4</v>
      </c>
      <c r="AA25" s="23">
        <f t="shared" si="13"/>
        <v>6.8736000045623207E-3</v>
      </c>
      <c r="AB25">
        <f t="shared" si="10"/>
        <v>-1.0708204454956882</v>
      </c>
      <c r="AC25">
        <f t="shared" si="12"/>
        <v>-3.2690471802236352</v>
      </c>
      <c r="AD25" s="21">
        <f t="shared" si="0"/>
        <v>43918</v>
      </c>
      <c r="AE25" s="21">
        <f t="shared" si="1"/>
        <v>43969</v>
      </c>
      <c r="AF25">
        <f t="shared" si="4"/>
        <v>51</v>
      </c>
      <c r="AG25">
        <f t="shared" si="5"/>
        <v>66</v>
      </c>
      <c r="AH25">
        <f t="shared" si="15"/>
        <v>31</v>
      </c>
      <c r="AI25" s="21">
        <f t="shared" si="6"/>
        <v>43983</v>
      </c>
      <c r="AJ25">
        <f t="shared" si="3"/>
        <v>-35</v>
      </c>
      <c r="AK25">
        <f t="shared" si="7"/>
        <v>462</v>
      </c>
      <c r="AL25">
        <f t="shared" si="8"/>
        <v>9.6</v>
      </c>
    </row>
    <row r="26" spans="1:38" x14ac:dyDescent="0.45">
      <c r="A26" t="s">
        <v>59</v>
      </c>
      <c r="B26">
        <v>31257</v>
      </c>
      <c r="C26">
        <v>1114</v>
      </c>
      <c r="D26">
        <v>37.299999999999997</v>
      </c>
      <c r="E26">
        <v>5365</v>
      </c>
      <c r="F26">
        <v>1046.5999999999999</v>
      </c>
      <c r="G26">
        <v>310141</v>
      </c>
      <c r="H26" s="12">
        <v>43904</v>
      </c>
      <c r="I26" s="10">
        <v>43924</v>
      </c>
      <c r="J26" s="13">
        <v>43948</v>
      </c>
      <c r="K26" s="10">
        <v>43924</v>
      </c>
      <c r="L26" s="13">
        <v>43948</v>
      </c>
      <c r="M26" s="10">
        <v>43958</v>
      </c>
      <c r="N26">
        <v>235</v>
      </c>
      <c r="O26">
        <v>61.66</v>
      </c>
      <c r="P26">
        <v>2986530</v>
      </c>
      <c r="Q26">
        <v>19.7</v>
      </c>
      <c r="R26">
        <v>42.5</v>
      </c>
      <c r="S26">
        <v>32301</v>
      </c>
      <c r="T26">
        <v>0.26</v>
      </c>
      <c r="U26">
        <v>0.09</v>
      </c>
      <c r="V26">
        <v>0.11</v>
      </c>
      <c r="W26">
        <v>0.25</v>
      </c>
      <c r="X26">
        <v>0.13</v>
      </c>
      <c r="Y26">
        <v>0.16</v>
      </c>
      <c r="Z26" s="23">
        <f t="shared" si="11"/>
        <v>1.7963991655868181E-3</v>
      </c>
      <c r="AA26" s="23">
        <f t="shared" si="13"/>
        <v>1.0465992305451477E-2</v>
      </c>
      <c r="AB26">
        <f t="shared" si="10"/>
        <v>-0.68359587204392291</v>
      </c>
      <c r="AC26">
        <f t="shared" si="12"/>
        <v>-2.7455971553356227</v>
      </c>
      <c r="AD26" s="21">
        <f t="shared" si="0"/>
        <v>43924</v>
      </c>
      <c r="AE26" s="21">
        <f t="shared" si="1"/>
        <v>43948</v>
      </c>
      <c r="AF26">
        <f t="shared" si="4"/>
        <v>24</v>
      </c>
      <c r="AG26">
        <f t="shared" si="5"/>
        <v>66</v>
      </c>
      <c r="AH26">
        <f t="shared" si="15"/>
        <v>56</v>
      </c>
      <c r="AI26" s="21">
        <f t="shared" si="6"/>
        <v>43958</v>
      </c>
      <c r="AJ26">
        <f t="shared" si="3"/>
        <v>-10</v>
      </c>
      <c r="AK26">
        <f t="shared" si="7"/>
        <v>235</v>
      </c>
      <c r="AL26">
        <f t="shared" si="8"/>
        <v>19.7</v>
      </c>
    </row>
    <row r="27" spans="1:38" x14ac:dyDescent="0.45">
      <c r="A27" t="s">
        <v>60</v>
      </c>
      <c r="B27">
        <v>23436</v>
      </c>
      <c r="C27">
        <v>1028</v>
      </c>
      <c r="D27">
        <v>16.8</v>
      </c>
      <c r="E27">
        <v>3175</v>
      </c>
      <c r="F27">
        <v>382.5</v>
      </c>
      <c r="G27">
        <v>419509</v>
      </c>
      <c r="H27" s="12">
        <v>43903</v>
      </c>
      <c r="I27" s="10">
        <v>43927</v>
      </c>
      <c r="J27" s="13">
        <v>43955</v>
      </c>
      <c r="K27" s="11">
        <v>0</v>
      </c>
      <c r="L27" s="13">
        <v>43955</v>
      </c>
      <c r="M27" s="11">
        <v>0</v>
      </c>
      <c r="N27">
        <v>320</v>
      </c>
      <c r="O27">
        <v>87.89</v>
      </c>
      <c r="P27">
        <v>6126452</v>
      </c>
      <c r="Q27">
        <v>13.2</v>
      </c>
      <c r="R27">
        <v>40.5</v>
      </c>
      <c r="S27">
        <v>63117</v>
      </c>
      <c r="T27">
        <v>0.24</v>
      </c>
      <c r="U27">
        <v>0.09</v>
      </c>
      <c r="V27">
        <v>0.12</v>
      </c>
      <c r="W27">
        <v>0.25</v>
      </c>
      <c r="X27">
        <v>0.14000000000000001</v>
      </c>
      <c r="Y27">
        <v>0.17</v>
      </c>
      <c r="Z27" s="23">
        <f t="shared" si="11"/>
        <v>5.1824449126509117E-4</v>
      </c>
      <c r="AA27" s="23">
        <f t="shared" si="13"/>
        <v>3.8253788652877719E-3</v>
      </c>
      <c r="AB27">
        <f t="shared" si="10"/>
        <v>-0.80491714692263583</v>
      </c>
      <c r="AC27">
        <f t="shared" si="12"/>
        <v>-3.2854653055889269</v>
      </c>
      <c r="AD27" s="21">
        <f t="shared" si="0"/>
        <v>43927</v>
      </c>
      <c r="AE27" s="21">
        <f t="shared" si="1"/>
        <v>43955</v>
      </c>
      <c r="AF27">
        <f t="shared" si="4"/>
        <v>28</v>
      </c>
      <c r="AG27">
        <f t="shared" si="5"/>
        <v>59</v>
      </c>
      <c r="AH27">
        <v>0</v>
      </c>
      <c r="AI27" s="21">
        <f t="shared" si="6"/>
        <v>44014</v>
      </c>
      <c r="AJ27">
        <f t="shared" si="3"/>
        <v>-59</v>
      </c>
      <c r="AK27">
        <f t="shared" si="7"/>
        <v>320</v>
      </c>
      <c r="AL27">
        <f t="shared" si="8"/>
        <v>13.2</v>
      </c>
    </row>
    <row r="28" spans="1:38" x14ac:dyDescent="0.45">
      <c r="A28" t="s">
        <v>61</v>
      </c>
      <c r="B28">
        <v>1249</v>
      </c>
      <c r="C28">
        <v>23</v>
      </c>
      <c r="D28">
        <v>2.2000000000000002</v>
      </c>
      <c r="E28">
        <v>397</v>
      </c>
      <c r="F28">
        <v>117.6</v>
      </c>
      <c r="G28">
        <v>100106</v>
      </c>
      <c r="H28" s="12">
        <v>43902</v>
      </c>
      <c r="I28" s="10">
        <v>43918</v>
      </c>
      <c r="J28" s="13">
        <v>43947</v>
      </c>
      <c r="K28" s="10">
        <v>43918</v>
      </c>
      <c r="L28" s="13">
        <v>43948</v>
      </c>
      <c r="M28" s="11">
        <v>0</v>
      </c>
      <c r="N28">
        <v>552</v>
      </c>
      <c r="O28">
        <v>7.22</v>
      </c>
      <c r="P28">
        <v>1062305</v>
      </c>
      <c r="Q28">
        <v>13</v>
      </c>
      <c r="R28">
        <v>39</v>
      </c>
      <c r="S28">
        <v>9992</v>
      </c>
      <c r="T28">
        <v>0.23</v>
      </c>
      <c r="U28">
        <v>0.08</v>
      </c>
      <c r="V28">
        <v>0.11</v>
      </c>
      <c r="W28">
        <v>0.24</v>
      </c>
      <c r="X28">
        <v>0.15</v>
      </c>
      <c r="Y28">
        <v>0.19</v>
      </c>
      <c r="Z28" s="23">
        <f t="shared" si="11"/>
        <v>3.7371564663632386E-4</v>
      </c>
      <c r="AA28" s="23">
        <f t="shared" si="13"/>
        <v>1.1757451955888374E-3</v>
      </c>
      <c r="AB28">
        <f t="shared" si="10"/>
        <v>-0.33164908800358506</v>
      </c>
      <c r="AC28">
        <f t="shared" si="12"/>
        <v>-3.4274587188333623</v>
      </c>
      <c r="AD28" s="21">
        <f t="shared" si="0"/>
        <v>43918</v>
      </c>
      <c r="AE28" s="21">
        <f t="shared" si="1"/>
        <v>43947</v>
      </c>
      <c r="AF28">
        <f t="shared" si="4"/>
        <v>29</v>
      </c>
      <c r="AG28">
        <f t="shared" si="5"/>
        <v>66</v>
      </c>
      <c r="AH28">
        <v>0</v>
      </c>
      <c r="AI28" s="21">
        <f t="shared" si="6"/>
        <v>44014</v>
      </c>
      <c r="AJ28">
        <f t="shared" si="3"/>
        <v>-66</v>
      </c>
      <c r="AK28">
        <f t="shared" si="7"/>
        <v>552</v>
      </c>
      <c r="AL28">
        <f t="shared" si="8"/>
        <v>13</v>
      </c>
    </row>
    <row r="29" spans="1:38" x14ac:dyDescent="0.45">
      <c r="A29" t="s">
        <v>62</v>
      </c>
      <c r="B29">
        <v>19929</v>
      </c>
      <c r="C29">
        <v>284</v>
      </c>
      <c r="D29">
        <v>14.7</v>
      </c>
      <c r="E29">
        <v>1154</v>
      </c>
      <c r="F29">
        <v>1033</v>
      </c>
      <c r="G29">
        <v>189928</v>
      </c>
      <c r="H29" s="12">
        <v>43903</v>
      </c>
      <c r="I29" s="11">
        <v>0</v>
      </c>
      <c r="J29" s="14">
        <v>0</v>
      </c>
      <c r="K29" s="11">
        <v>0</v>
      </c>
      <c r="L29" s="13">
        <v>43969</v>
      </c>
      <c r="M29" s="10">
        <v>43955</v>
      </c>
      <c r="N29">
        <v>440</v>
      </c>
      <c r="O29">
        <v>24.94</v>
      </c>
      <c r="P29">
        <v>1929268</v>
      </c>
      <c r="Q29">
        <v>11</v>
      </c>
      <c r="R29">
        <v>36.6</v>
      </c>
      <c r="S29">
        <v>16904</v>
      </c>
      <c r="T29">
        <v>0.26</v>
      </c>
      <c r="U29">
        <v>0.09</v>
      </c>
      <c r="V29">
        <v>0.12</v>
      </c>
      <c r="W29">
        <v>0.25</v>
      </c>
      <c r="X29">
        <v>0.13</v>
      </c>
      <c r="Y29">
        <v>0.16</v>
      </c>
      <c r="Z29" s="23">
        <f t="shared" si="11"/>
        <v>5.981543258894047E-4</v>
      </c>
      <c r="AA29" s="23">
        <f t="shared" si="13"/>
        <v>1.032982457595316E-2</v>
      </c>
      <c r="AB29">
        <f t="shared" si="10"/>
        <v>-1.2113741368564934</v>
      </c>
      <c r="AC29">
        <f t="shared" si="12"/>
        <v>-3.2231867520728406</v>
      </c>
      <c r="AD29" s="21">
        <f t="shared" si="0"/>
        <v>44014</v>
      </c>
      <c r="AE29" s="21">
        <f t="shared" si="1"/>
        <v>44014</v>
      </c>
      <c r="AF29">
        <v>0</v>
      </c>
      <c r="AG29">
        <f t="shared" si="5"/>
        <v>45</v>
      </c>
      <c r="AH29">
        <f t="shared" ref="AH29:AH37" si="16">$AM$1-M29</f>
        <v>59</v>
      </c>
      <c r="AI29" s="21">
        <f t="shared" si="6"/>
        <v>43955</v>
      </c>
      <c r="AJ29">
        <f t="shared" si="3"/>
        <v>14</v>
      </c>
      <c r="AK29">
        <f t="shared" si="7"/>
        <v>440</v>
      </c>
      <c r="AL29">
        <f t="shared" si="8"/>
        <v>11</v>
      </c>
    </row>
    <row r="30" spans="1:38" x14ac:dyDescent="0.45">
      <c r="A30" t="s">
        <v>63</v>
      </c>
      <c r="B30">
        <v>22646</v>
      </c>
      <c r="C30">
        <v>557</v>
      </c>
      <c r="D30">
        <v>18.399999999999999</v>
      </c>
      <c r="E30">
        <v>6070</v>
      </c>
      <c r="F30">
        <v>746.3</v>
      </c>
      <c r="G30">
        <v>307697</v>
      </c>
      <c r="H30" s="12">
        <v>43902</v>
      </c>
      <c r="I30" s="10">
        <v>43921</v>
      </c>
      <c r="J30" s="13">
        <v>43960</v>
      </c>
      <c r="K30" s="10">
        <v>43911</v>
      </c>
      <c r="L30" s="13">
        <v>43960</v>
      </c>
      <c r="M30" s="10">
        <v>43960</v>
      </c>
      <c r="N30">
        <v>469</v>
      </c>
      <c r="O30">
        <v>27.44</v>
      </c>
      <c r="P30">
        <v>3034392</v>
      </c>
      <c r="Q30">
        <v>12.9</v>
      </c>
      <c r="R30">
        <v>36.1</v>
      </c>
      <c r="S30">
        <v>24715</v>
      </c>
      <c r="T30">
        <v>0.24</v>
      </c>
      <c r="U30">
        <v>0.08</v>
      </c>
      <c r="V30">
        <v>0.13</v>
      </c>
      <c r="W30">
        <v>0.27</v>
      </c>
      <c r="X30">
        <v>0.13</v>
      </c>
      <c r="Y30">
        <v>0.16</v>
      </c>
      <c r="Z30" s="23">
        <f t="shared" si="11"/>
        <v>2.0004007392584741E-3</v>
      </c>
      <c r="AA30" s="23">
        <f t="shared" si="13"/>
        <v>7.4631095784592101E-3</v>
      </c>
      <c r="AB30">
        <f t="shared" si="10"/>
        <v>-0.43629104698988141</v>
      </c>
      <c r="AC30">
        <f t="shared" si="12"/>
        <v>-2.6988829936285605</v>
      </c>
      <c r="AD30" s="21">
        <f t="shared" si="0"/>
        <v>43921</v>
      </c>
      <c r="AE30" s="21">
        <f t="shared" si="1"/>
        <v>43960</v>
      </c>
      <c r="AF30">
        <f t="shared" si="4"/>
        <v>39</v>
      </c>
      <c r="AG30">
        <f t="shared" si="5"/>
        <v>54</v>
      </c>
      <c r="AH30">
        <f t="shared" si="16"/>
        <v>54</v>
      </c>
      <c r="AI30" s="21">
        <f t="shared" si="6"/>
        <v>43960</v>
      </c>
      <c r="AJ30">
        <f t="shared" si="3"/>
        <v>0</v>
      </c>
      <c r="AK30">
        <f t="shared" si="7"/>
        <v>469</v>
      </c>
      <c r="AL30">
        <f t="shared" si="8"/>
        <v>12.9</v>
      </c>
    </row>
    <row r="31" spans="1:38" x14ac:dyDescent="0.45">
      <c r="A31" t="s">
        <v>64</v>
      </c>
      <c r="B31">
        <v>5897</v>
      </c>
      <c r="C31">
        <v>381</v>
      </c>
      <c r="D31">
        <v>28.1</v>
      </c>
      <c r="E31">
        <v>226</v>
      </c>
      <c r="F31">
        <v>434.7</v>
      </c>
      <c r="G31">
        <v>123749</v>
      </c>
      <c r="H31" s="12">
        <v>43903</v>
      </c>
      <c r="I31" s="10">
        <v>43918</v>
      </c>
      <c r="J31" s="13">
        <v>43998</v>
      </c>
      <c r="K31" s="10">
        <v>43918</v>
      </c>
      <c r="L31" s="13">
        <v>43962</v>
      </c>
      <c r="M31" s="10">
        <v>43952</v>
      </c>
      <c r="N31">
        <v>427</v>
      </c>
      <c r="O31">
        <v>145.09</v>
      </c>
      <c r="P31">
        <v>1356458</v>
      </c>
      <c r="Q31">
        <v>7.6</v>
      </c>
      <c r="R31">
        <v>40.5</v>
      </c>
      <c r="S31">
        <v>12774</v>
      </c>
      <c r="T31">
        <v>0.2</v>
      </c>
      <c r="U31">
        <v>0.08</v>
      </c>
      <c r="V31">
        <v>0.11</v>
      </c>
      <c r="W31">
        <v>0.26</v>
      </c>
      <c r="X31">
        <v>0.16</v>
      </c>
      <c r="Y31">
        <v>0.18</v>
      </c>
      <c r="Z31" s="23">
        <f t="shared" si="11"/>
        <v>1.666103926549882E-4</v>
      </c>
      <c r="AA31" s="23">
        <f t="shared" si="13"/>
        <v>4.3473517056923251E-3</v>
      </c>
      <c r="AB31">
        <f t="shared" si="10"/>
        <v>-1.3995512081385977</v>
      </c>
      <c r="AC31">
        <f t="shared" si="12"/>
        <v>-3.7782979121012459</v>
      </c>
      <c r="AD31" s="21">
        <f t="shared" si="0"/>
        <v>43918</v>
      </c>
      <c r="AE31" s="21">
        <f t="shared" si="1"/>
        <v>43998</v>
      </c>
      <c r="AF31">
        <f t="shared" si="4"/>
        <v>80</v>
      </c>
      <c r="AG31">
        <f t="shared" si="5"/>
        <v>52</v>
      </c>
      <c r="AH31">
        <f t="shared" si="16"/>
        <v>62</v>
      </c>
      <c r="AI31" s="21">
        <f t="shared" si="6"/>
        <v>43952</v>
      </c>
      <c r="AJ31">
        <f t="shared" si="3"/>
        <v>10</v>
      </c>
      <c r="AK31">
        <f t="shared" si="7"/>
        <v>427</v>
      </c>
      <c r="AL31">
        <f t="shared" si="8"/>
        <v>7.6</v>
      </c>
    </row>
    <row r="32" spans="1:38" x14ac:dyDescent="0.45">
      <c r="A32" t="s">
        <v>100</v>
      </c>
      <c r="B32">
        <v>173402</v>
      </c>
      <c r="C32">
        <v>15211</v>
      </c>
      <c r="D32">
        <v>170.7</v>
      </c>
      <c r="E32">
        <v>2529</v>
      </c>
      <c r="F32">
        <v>1946.5</v>
      </c>
      <c r="G32">
        <v>1534640</v>
      </c>
      <c r="H32" s="12">
        <v>43899</v>
      </c>
      <c r="I32" s="21">
        <v>43911</v>
      </c>
      <c r="J32" s="11">
        <v>0</v>
      </c>
      <c r="K32" s="10">
        <v>43911</v>
      </c>
      <c r="L32" s="13">
        <v>43969</v>
      </c>
      <c r="M32" s="10">
        <v>43929</v>
      </c>
      <c r="N32">
        <v>713</v>
      </c>
      <c r="O32">
        <v>1021.27</v>
      </c>
      <c r="P32">
        <v>8908520</v>
      </c>
      <c r="Q32">
        <v>9.5</v>
      </c>
      <c r="R32">
        <v>34.6</v>
      </c>
      <c r="S32">
        <v>75765</v>
      </c>
      <c r="T32">
        <v>0.23</v>
      </c>
      <c r="U32">
        <v>0.08</v>
      </c>
      <c r="V32">
        <v>0.11</v>
      </c>
      <c r="W32">
        <v>0.27</v>
      </c>
      <c r="X32">
        <v>0.14000000000000001</v>
      </c>
      <c r="Y32">
        <v>0.16</v>
      </c>
      <c r="Z32" s="23">
        <f t="shared" si="11"/>
        <v>2.8388553878758762E-4</v>
      </c>
      <c r="AA32" s="23">
        <f t="shared" si="13"/>
        <v>1.9464737128052696E-2</v>
      </c>
      <c r="AB32">
        <f t="shared" si="10"/>
        <v>-1.8297246150183237</v>
      </c>
      <c r="AC32">
        <f t="shared" si="12"/>
        <v>-3.5468567299986686</v>
      </c>
      <c r="AD32" s="21">
        <f t="shared" si="0"/>
        <v>43911</v>
      </c>
      <c r="AE32" s="21">
        <f t="shared" si="1"/>
        <v>44014</v>
      </c>
      <c r="AF32">
        <f t="shared" si="4"/>
        <v>103</v>
      </c>
      <c r="AG32">
        <f t="shared" si="5"/>
        <v>45</v>
      </c>
      <c r="AH32">
        <f t="shared" si="16"/>
        <v>85</v>
      </c>
      <c r="AI32" s="21">
        <f t="shared" si="6"/>
        <v>43929</v>
      </c>
      <c r="AJ32">
        <f t="shared" si="3"/>
        <v>40</v>
      </c>
      <c r="AK32">
        <f t="shared" si="7"/>
        <v>713</v>
      </c>
      <c r="AL32">
        <f t="shared" si="8"/>
        <v>9.5</v>
      </c>
    </row>
    <row r="33" spans="1:38" x14ac:dyDescent="0.45">
      <c r="A33" t="s">
        <v>66</v>
      </c>
      <c r="B33">
        <v>13256</v>
      </c>
      <c r="C33">
        <v>513</v>
      </c>
      <c r="D33">
        <v>24.5</v>
      </c>
      <c r="E33">
        <v>1637</v>
      </c>
      <c r="F33">
        <v>632.6</v>
      </c>
      <c r="G33">
        <v>372288</v>
      </c>
      <c r="H33" s="12">
        <v>43901</v>
      </c>
      <c r="I33" s="10">
        <v>43914</v>
      </c>
      <c r="J33" s="14">
        <v>0</v>
      </c>
      <c r="K33" s="10">
        <v>43914</v>
      </c>
      <c r="L33" s="13">
        <v>43966</v>
      </c>
      <c r="M33" s="10">
        <v>43957</v>
      </c>
      <c r="N33">
        <v>511</v>
      </c>
      <c r="O33">
        <v>17.23</v>
      </c>
      <c r="P33">
        <v>2095428</v>
      </c>
      <c r="Q33">
        <v>19.5</v>
      </c>
      <c r="R33">
        <v>39.4</v>
      </c>
      <c r="S33">
        <v>19007</v>
      </c>
      <c r="T33">
        <v>0.24</v>
      </c>
      <c r="U33">
        <v>0.09</v>
      </c>
      <c r="V33">
        <v>0.12</v>
      </c>
      <c r="W33">
        <v>0.24</v>
      </c>
      <c r="X33">
        <v>0.13</v>
      </c>
      <c r="Y33">
        <v>0.18</v>
      </c>
      <c r="Z33" s="23">
        <f t="shared" si="11"/>
        <v>7.812246471842507E-4</v>
      </c>
      <c r="AA33" s="23">
        <f t="shared" si="13"/>
        <v>6.3261538931425939E-3</v>
      </c>
      <c r="AB33">
        <f t="shared" si="10"/>
        <v>-0.85112007229380371</v>
      </c>
      <c r="AC33">
        <f t="shared" si="12"/>
        <v>-3.1072240634291677</v>
      </c>
      <c r="AD33" s="21">
        <f t="shared" si="0"/>
        <v>43914</v>
      </c>
      <c r="AE33" s="21">
        <f t="shared" si="1"/>
        <v>44014</v>
      </c>
      <c r="AF33">
        <f t="shared" si="4"/>
        <v>100</v>
      </c>
      <c r="AG33">
        <f t="shared" si="5"/>
        <v>48</v>
      </c>
      <c r="AH33">
        <f t="shared" si="16"/>
        <v>57</v>
      </c>
      <c r="AI33" s="21">
        <f t="shared" si="6"/>
        <v>43957</v>
      </c>
      <c r="AJ33">
        <f t="shared" si="3"/>
        <v>9</v>
      </c>
      <c r="AK33">
        <f t="shared" si="7"/>
        <v>511</v>
      </c>
      <c r="AL33">
        <f t="shared" si="8"/>
        <v>19.5</v>
      </c>
    </row>
    <row r="34" spans="1:38" x14ac:dyDescent="0.45">
      <c r="A34" t="s">
        <v>67</v>
      </c>
      <c r="B34">
        <v>398828</v>
      </c>
      <c r="C34">
        <v>31906</v>
      </c>
      <c r="D34">
        <v>354.29999999999995</v>
      </c>
      <c r="E34">
        <v>5100</v>
      </c>
      <c r="F34">
        <v>4220.3999999999996</v>
      </c>
      <c r="G34">
        <v>4233803</v>
      </c>
      <c r="H34" s="12">
        <v>43897</v>
      </c>
      <c r="I34" s="10">
        <v>43912</v>
      </c>
      <c r="J34" s="14">
        <v>0</v>
      </c>
      <c r="K34" s="10">
        <v>43912</v>
      </c>
      <c r="L34" s="13">
        <v>43966</v>
      </c>
      <c r="M34" s="10">
        <v>43938</v>
      </c>
      <c r="N34">
        <v>504</v>
      </c>
      <c r="O34">
        <v>358.21</v>
      </c>
      <c r="P34">
        <v>19542209</v>
      </c>
      <c r="Q34">
        <v>13.6</v>
      </c>
      <c r="R34">
        <v>36.9</v>
      </c>
      <c r="S34">
        <v>157183</v>
      </c>
      <c r="T34">
        <v>0.22</v>
      </c>
      <c r="U34">
        <v>0.09</v>
      </c>
      <c r="V34">
        <v>0.13</v>
      </c>
      <c r="W34">
        <v>0.26</v>
      </c>
      <c r="X34">
        <v>0.14000000000000001</v>
      </c>
      <c r="Y34">
        <v>0.16</v>
      </c>
      <c r="Z34" s="23">
        <f t="shared" si="11"/>
        <v>2.6097356752248426E-4</v>
      </c>
      <c r="AA34" s="23">
        <f t="shared" si="13"/>
        <v>2.0408542350560267E-2</v>
      </c>
      <c r="AB34">
        <f t="shared" si="10"/>
        <v>-1.8876261246793256</v>
      </c>
      <c r="AC34">
        <f t="shared" si="12"/>
        <v>-3.5834034775676691</v>
      </c>
      <c r="AD34" s="21">
        <f t="shared" ref="AD34:AD52" si="17">IF(I34=0,$AM$1,I34)</f>
        <v>43912</v>
      </c>
      <c r="AE34" s="21">
        <f t="shared" ref="AE34:AE52" si="18">IF(J34=0,$AM$1,J34)</f>
        <v>44014</v>
      </c>
      <c r="AF34">
        <f t="shared" si="4"/>
        <v>102</v>
      </c>
      <c r="AG34">
        <f t="shared" si="5"/>
        <v>48</v>
      </c>
      <c r="AH34">
        <f t="shared" si="16"/>
        <v>76</v>
      </c>
      <c r="AI34" s="21">
        <f t="shared" si="6"/>
        <v>43938</v>
      </c>
      <c r="AJ34">
        <f t="shared" ref="AJ34:AJ52" si="19">L34-AI34</f>
        <v>28</v>
      </c>
      <c r="AK34">
        <f t="shared" si="7"/>
        <v>504</v>
      </c>
      <c r="AL34">
        <f t="shared" si="8"/>
        <v>13.6</v>
      </c>
    </row>
    <row r="35" spans="1:38" x14ac:dyDescent="0.45">
      <c r="A35" t="s">
        <v>68</v>
      </c>
      <c r="B35">
        <v>72983</v>
      </c>
      <c r="C35">
        <v>1396</v>
      </c>
      <c r="D35">
        <v>13.4</v>
      </c>
      <c r="E35">
        <v>12446</v>
      </c>
      <c r="F35">
        <v>702.9</v>
      </c>
      <c r="G35">
        <v>1036838</v>
      </c>
      <c r="H35" s="12">
        <v>43900</v>
      </c>
      <c r="I35" s="10">
        <v>43920</v>
      </c>
      <c r="J35" s="13">
        <v>43973</v>
      </c>
      <c r="K35" s="10">
        <v>43920</v>
      </c>
      <c r="L35" s="13">
        <v>43959</v>
      </c>
      <c r="M35" s="10">
        <v>44008</v>
      </c>
      <c r="N35">
        <v>350</v>
      </c>
      <c r="O35">
        <v>192.94</v>
      </c>
      <c r="P35">
        <v>10383620</v>
      </c>
      <c r="Q35">
        <v>14</v>
      </c>
      <c r="R35">
        <v>39</v>
      </c>
      <c r="S35">
        <v>93885</v>
      </c>
      <c r="T35">
        <v>0.24</v>
      </c>
      <c r="U35">
        <v>0.08</v>
      </c>
      <c r="V35">
        <v>0.12</v>
      </c>
      <c r="W35">
        <v>0.26</v>
      </c>
      <c r="X35">
        <v>0.13</v>
      </c>
      <c r="Y35">
        <v>0.16</v>
      </c>
      <c r="Z35" s="23">
        <f t="shared" si="11"/>
        <v>1.1986185935155562E-3</v>
      </c>
      <c r="AA35" s="23">
        <f t="shared" si="13"/>
        <v>7.02866630327381E-3</v>
      </c>
      <c r="AB35">
        <f t="shared" si="10"/>
        <v>-0.68699109840407591</v>
      </c>
      <c r="AC35">
        <f t="shared" si="12"/>
        <v>-2.9213189896141936</v>
      </c>
      <c r="AD35" s="21">
        <f t="shared" si="17"/>
        <v>43920</v>
      </c>
      <c r="AE35" s="21">
        <f t="shared" si="18"/>
        <v>43973</v>
      </c>
      <c r="AF35">
        <f t="shared" si="4"/>
        <v>53</v>
      </c>
      <c r="AG35">
        <f t="shared" si="5"/>
        <v>55</v>
      </c>
      <c r="AH35">
        <f t="shared" si="16"/>
        <v>6</v>
      </c>
      <c r="AI35" s="21">
        <f t="shared" si="6"/>
        <v>44008</v>
      </c>
      <c r="AJ35">
        <f t="shared" si="19"/>
        <v>-49</v>
      </c>
      <c r="AK35">
        <f t="shared" si="7"/>
        <v>350</v>
      </c>
      <c r="AL35">
        <f t="shared" si="8"/>
        <v>14</v>
      </c>
    </row>
    <row r="36" spans="1:38" x14ac:dyDescent="0.45">
      <c r="A36" t="s">
        <v>69</v>
      </c>
      <c r="B36">
        <v>3816</v>
      </c>
      <c r="C36">
        <v>80</v>
      </c>
      <c r="D36">
        <v>10.5</v>
      </c>
      <c r="E36">
        <v>358</v>
      </c>
      <c r="F36">
        <v>502.1</v>
      </c>
      <c r="G36">
        <v>113128</v>
      </c>
      <c r="H36" s="12">
        <v>43903</v>
      </c>
      <c r="I36" s="11">
        <v>0</v>
      </c>
      <c r="J36" s="14">
        <v>0</v>
      </c>
      <c r="K36" s="11">
        <v>0</v>
      </c>
      <c r="L36" s="13">
        <v>43952</v>
      </c>
      <c r="M36" s="10">
        <v>43949</v>
      </c>
      <c r="N36">
        <v>618</v>
      </c>
      <c r="O36">
        <v>10.75</v>
      </c>
      <c r="P36">
        <v>760077</v>
      </c>
      <c r="Q36">
        <v>10.7</v>
      </c>
      <c r="R36">
        <v>34.6</v>
      </c>
      <c r="S36">
        <v>6445</v>
      </c>
      <c r="T36">
        <v>0.24</v>
      </c>
      <c r="U36">
        <v>0.11</v>
      </c>
      <c r="V36">
        <v>0.14000000000000001</v>
      </c>
      <c r="W36">
        <v>0.23</v>
      </c>
      <c r="X36">
        <v>0.13</v>
      </c>
      <c r="Y36">
        <v>0.15</v>
      </c>
      <c r="Z36" s="23">
        <f t="shared" si="11"/>
        <v>4.710049113445085E-4</v>
      </c>
      <c r="AA36" s="23">
        <f t="shared" si="13"/>
        <v>5.0205439712029173E-3</v>
      </c>
      <c r="AB36">
        <f t="shared" si="10"/>
        <v>-0.98494196229402942</v>
      </c>
      <c r="AC36">
        <f t="shared" si="12"/>
        <v>-3.3269745642963731</v>
      </c>
      <c r="AD36" s="21">
        <f t="shared" si="17"/>
        <v>44014</v>
      </c>
      <c r="AE36" s="21">
        <f t="shared" si="18"/>
        <v>44014</v>
      </c>
      <c r="AF36">
        <v>0</v>
      </c>
      <c r="AG36">
        <f t="shared" si="5"/>
        <v>62</v>
      </c>
      <c r="AH36">
        <f t="shared" si="16"/>
        <v>65</v>
      </c>
      <c r="AI36" s="21">
        <f t="shared" si="6"/>
        <v>43949</v>
      </c>
      <c r="AJ36">
        <f t="shared" si="19"/>
        <v>3</v>
      </c>
      <c r="AK36">
        <f t="shared" si="7"/>
        <v>618</v>
      </c>
      <c r="AL36">
        <f t="shared" si="8"/>
        <v>10.7</v>
      </c>
    </row>
    <row r="37" spans="1:38" x14ac:dyDescent="0.45">
      <c r="A37" t="s">
        <v>70</v>
      </c>
      <c r="B37">
        <v>57151</v>
      </c>
      <c r="C37">
        <v>2911</v>
      </c>
      <c r="D37">
        <v>24.9</v>
      </c>
      <c r="E37">
        <v>7696</v>
      </c>
      <c r="F37">
        <v>488.9</v>
      </c>
      <c r="G37">
        <v>868762</v>
      </c>
      <c r="H37" s="12">
        <v>43899</v>
      </c>
      <c r="I37" s="10">
        <v>43914</v>
      </c>
      <c r="J37" s="13">
        <v>43971</v>
      </c>
      <c r="K37" s="10">
        <v>43914</v>
      </c>
      <c r="L37" s="13">
        <v>43955</v>
      </c>
      <c r="M37" s="10">
        <v>43950</v>
      </c>
      <c r="N37">
        <v>480</v>
      </c>
      <c r="O37">
        <v>260.77</v>
      </c>
      <c r="P37">
        <v>11689442</v>
      </c>
      <c r="Q37">
        <v>13.9</v>
      </c>
      <c r="R37">
        <v>39.799999999999997</v>
      </c>
      <c r="S37">
        <v>124264</v>
      </c>
      <c r="U37">
        <v>0.09</v>
      </c>
      <c r="W37">
        <v>0.25</v>
      </c>
      <c r="Y37">
        <v>0.17</v>
      </c>
      <c r="Z37" s="23">
        <f t="shared" si="11"/>
        <v>6.5837188806788208E-4</v>
      </c>
      <c r="AA37" s="23">
        <f t="shared" si="13"/>
        <v>4.8891127566225998E-3</v>
      </c>
      <c r="AB37">
        <f t="shared" si="10"/>
        <v>-0.80794514716907773</v>
      </c>
      <c r="AC37">
        <f t="shared" si="12"/>
        <v>-3.1815287214131085</v>
      </c>
      <c r="AD37" s="21">
        <f t="shared" si="17"/>
        <v>43914</v>
      </c>
      <c r="AE37" s="21">
        <f t="shared" si="18"/>
        <v>43971</v>
      </c>
      <c r="AF37">
        <f t="shared" si="4"/>
        <v>57</v>
      </c>
      <c r="AG37">
        <f t="shared" si="5"/>
        <v>59</v>
      </c>
      <c r="AH37">
        <f t="shared" si="16"/>
        <v>64</v>
      </c>
      <c r="AI37" s="21">
        <f t="shared" si="6"/>
        <v>43950</v>
      </c>
      <c r="AJ37">
        <f t="shared" si="19"/>
        <v>5</v>
      </c>
      <c r="AK37">
        <f t="shared" si="7"/>
        <v>480</v>
      </c>
      <c r="AL37">
        <f t="shared" si="8"/>
        <v>13.9</v>
      </c>
    </row>
    <row r="38" spans="1:38" x14ac:dyDescent="0.45">
      <c r="A38" t="s">
        <v>101</v>
      </c>
      <c r="B38">
        <v>15776</v>
      </c>
      <c r="C38">
        <v>416</v>
      </c>
      <c r="D38">
        <v>10.6</v>
      </c>
      <c r="E38">
        <v>3409</v>
      </c>
      <c r="F38">
        <v>400.1</v>
      </c>
      <c r="G38">
        <v>364717</v>
      </c>
      <c r="H38" s="12">
        <v>43905</v>
      </c>
      <c r="I38" s="11">
        <v>0</v>
      </c>
      <c r="J38" s="14">
        <v>0</v>
      </c>
      <c r="K38" s="10">
        <v>43922</v>
      </c>
      <c r="L38" s="13">
        <v>43945</v>
      </c>
      <c r="M38" s="11">
        <v>0</v>
      </c>
      <c r="N38">
        <v>539</v>
      </c>
      <c r="O38">
        <v>56.41</v>
      </c>
      <c r="P38">
        <v>3943079</v>
      </c>
      <c r="Q38">
        <v>15.6</v>
      </c>
      <c r="R38">
        <v>40.799999999999997</v>
      </c>
      <c r="S38">
        <v>40933</v>
      </c>
      <c r="T38">
        <v>0.26</v>
      </c>
      <c r="U38">
        <v>0.09</v>
      </c>
      <c r="V38">
        <v>0.13</v>
      </c>
      <c r="W38">
        <v>0.24</v>
      </c>
      <c r="X38">
        <v>0.13</v>
      </c>
      <c r="Y38">
        <v>0.16</v>
      </c>
      <c r="Z38" s="23">
        <f t="shared" si="11"/>
        <v>8.6455280251803227E-4</v>
      </c>
      <c r="AA38" s="23">
        <f t="shared" si="13"/>
        <v>4.0009342952550533E-3</v>
      </c>
      <c r="AB38">
        <f t="shared" si="10"/>
        <v>-0.55963735955945682</v>
      </c>
      <c r="AC38">
        <f t="shared" si="12"/>
        <v>-3.063208477066846</v>
      </c>
      <c r="AD38" s="21">
        <f t="shared" si="17"/>
        <v>44014</v>
      </c>
      <c r="AE38" s="21">
        <f t="shared" si="18"/>
        <v>44014</v>
      </c>
      <c r="AF38">
        <v>0</v>
      </c>
      <c r="AG38">
        <f t="shared" si="5"/>
        <v>69</v>
      </c>
      <c r="AH38">
        <v>0</v>
      </c>
      <c r="AI38" s="21">
        <f t="shared" si="6"/>
        <v>44014</v>
      </c>
      <c r="AJ38">
        <f t="shared" si="19"/>
        <v>-69</v>
      </c>
      <c r="AK38">
        <f t="shared" si="7"/>
        <v>539</v>
      </c>
      <c r="AL38">
        <f t="shared" si="8"/>
        <v>15.6</v>
      </c>
    </row>
    <row r="39" spans="1:38" x14ac:dyDescent="0.45">
      <c r="A39" t="s">
        <v>71</v>
      </c>
      <c r="B39">
        <v>10230</v>
      </c>
      <c r="C39">
        <v>215</v>
      </c>
      <c r="D39">
        <v>5.0999999999999996</v>
      </c>
      <c r="E39">
        <v>2136</v>
      </c>
      <c r="F39">
        <v>244.1</v>
      </c>
      <c r="G39">
        <v>264201</v>
      </c>
      <c r="H39" s="12">
        <v>43898</v>
      </c>
      <c r="I39" s="10">
        <v>43913</v>
      </c>
      <c r="J39" s="13">
        <v>44001</v>
      </c>
      <c r="K39" s="11">
        <v>0</v>
      </c>
      <c r="L39" s="13">
        <v>43966</v>
      </c>
      <c r="M39" s="10">
        <v>43960</v>
      </c>
      <c r="N39">
        <v>648</v>
      </c>
      <c r="O39">
        <v>42.6</v>
      </c>
      <c r="P39">
        <v>4190713</v>
      </c>
      <c r="Q39">
        <v>12.6</v>
      </c>
      <c r="R39">
        <v>39.799999999999997</v>
      </c>
      <c r="S39">
        <v>36187</v>
      </c>
      <c r="T39">
        <v>0.22</v>
      </c>
      <c r="U39">
        <v>0.08</v>
      </c>
      <c r="V39">
        <v>0.13</v>
      </c>
      <c r="W39">
        <v>0.26</v>
      </c>
      <c r="X39">
        <v>0.13</v>
      </c>
      <c r="Y39">
        <v>0.18</v>
      </c>
      <c r="Z39" s="23">
        <f t="shared" si="11"/>
        <v>5.0969846897174777E-4</v>
      </c>
      <c r="AA39" s="23">
        <f t="shared" si="13"/>
        <v>2.4411120494292975E-3</v>
      </c>
      <c r="AB39">
        <f t="shared" si="10"/>
        <v>-0.57856195169902913</v>
      </c>
      <c r="AC39">
        <f t="shared" si="12"/>
        <v>-3.2926866709396818</v>
      </c>
      <c r="AD39" s="21">
        <f t="shared" si="17"/>
        <v>43913</v>
      </c>
      <c r="AE39" s="21">
        <f t="shared" si="18"/>
        <v>44001</v>
      </c>
      <c r="AF39">
        <f t="shared" si="4"/>
        <v>88</v>
      </c>
      <c r="AG39">
        <f t="shared" si="5"/>
        <v>48</v>
      </c>
      <c r="AH39">
        <f>$AM$1-M39</f>
        <v>54</v>
      </c>
      <c r="AI39" s="21">
        <f t="shared" si="6"/>
        <v>43960</v>
      </c>
      <c r="AJ39">
        <f t="shared" si="19"/>
        <v>6</v>
      </c>
      <c r="AK39">
        <f t="shared" si="7"/>
        <v>648</v>
      </c>
      <c r="AL39">
        <f t="shared" si="8"/>
        <v>12.6</v>
      </c>
    </row>
    <row r="40" spans="1:38" x14ac:dyDescent="0.45">
      <c r="A40" t="s">
        <v>72</v>
      </c>
      <c r="B40">
        <v>90304</v>
      </c>
      <c r="C40">
        <v>6754</v>
      </c>
      <c r="D40">
        <v>52.7</v>
      </c>
      <c r="E40">
        <v>4808</v>
      </c>
      <c r="F40">
        <v>705.1</v>
      </c>
      <c r="G40">
        <v>824700</v>
      </c>
      <c r="H40" s="12">
        <v>43896</v>
      </c>
      <c r="I40" s="10">
        <v>43922</v>
      </c>
      <c r="J40" s="13">
        <v>43987</v>
      </c>
      <c r="K40" s="10">
        <v>43909</v>
      </c>
      <c r="L40" s="13">
        <v>43987</v>
      </c>
      <c r="M40" s="10">
        <v>43940</v>
      </c>
      <c r="N40">
        <v>572</v>
      </c>
      <c r="O40">
        <v>278.08999999999997</v>
      </c>
      <c r="P40">
        <v>12807060</v>
      </c>
      <c r="Q40">
        <v>12.2</v>
      </c>
      <c r="R40">
        <v>39.799999999999997</v>
      </c>
      <c r="S40">
        <v>134702</v>
      </c>
      <c r="T40">
        <v>0.22</v>
      </c>
      <c r="U40">
        <v>0.08</v>
      </c>
      <c r="V40">
        <v>0.12</v>
      </c>
      <c r="W40">
        <v>0.25</v>
      </c>
      <c r="X40">
        <v>0.14000000000000001</v>
      </c>
      <c r="Y40">
        <v>0.18</v>
      </c>
      <c r="Z40" s="23">
        <f t="shared" si="11"/>
        <v>3.7541793354602853E-4</v>
      </c>
      <c r="AA40" s="23">
        <f t="shared" si="13"/>
        <v>7.0511108716598504E-3</v>
      </c>
      <c r="AB40">
        <f t="shared" si="10"/>
        <v>-1.2499813373877044</v>
      </c>
      <c r="AC40">
        <f t="shared" si="12"/>
        <v>-3.4254849851668485</v>
      </c>
      <c r="AD40" s="21">
        <f t="shared" si="17"/>
        <v>43922</v>
      </c>
      <c r="AE40" s="21">
        <f t="shared" si="18"/>
        <v>43987</v>
      </c>
      <c r="AF40">
        <f t="shared" si="4"/>
        <v>65</v>
      </c>
      <c r="AG40">
        <f t="shared" si="5"/>
        <v>27</v>
      </c>
      <c r="AH40">
        <f>$AM$1-M40</f>
        <v>74</v>
      </c>
      <c r="AI40" s="21">
        <f t="shared" si="6"/>
        <v>43940</v>
      </c>
      <c r="AJ40">
        <f t="shared" si="19"/>
        <v>47</v>
      </c>
      <c r="AK40">
        <f t="shared" si="7"/>
        <v>572</v>
      </c>
      <c r="AL40">
        <f t="shared" si="8"/>
        <v>12.2</v>
      </c>
    </row>
    <row r="41" spans="1:38" x14ac:dyDescent="0.45">
      <c r="A41" t="s">
        <v>73</v>
      </c>
      <c r="B41">
        <v>16991</v>
      </c>
      <c r="C41">
        <v>960</v>
      </c>
      <c r="D41">
        <v>90.8</v>
      </c>
      <c r="E41">
        <v>330</v>
      </c>
      <c r="F41">
        <v>1607</v>
      </c>
      <c r="G41">
        <v>250954</v>
      </c>
      <c r="H41" s="12">
        <v>43899</v>
      </c>
      <c r="I41" s="10">
        <v>43918</v>
      </c>
      <c r="J41" s="13">
        <v>43960</v>
      </c>
      <c r="K41" s="10">
        <v>43920</v>
      </c>
      <c r="L41" s="13">
        <v>43960</v>
      </c>
      <c r="M41" s="10">
        <v>43939</v>
      </c>
      <c r="N41">
        <v>190</v>
      </c>
      <c r="O41">
        <v>684.35</v>
      </c>
      <c r="P41">
        <v>1057315</v>
      </c>
      <c r="Q41">
        <v>12.9</v>
      </c>
      <c r="R41">
        <v>38.299999999999997</v>
      </c>
      <c r="S41">
        <v>10083</v>
      </c>
      <c r="T41">
        <v>0.2</v>
      </c>
      <c r="U41">
        <v>0.09</v>
      </c>
      <c r="V41">
        <v>0.13</v>
      </c>
      <c r="W41">
        <v>0.26</v>
      </c>
      <c r="X41">
        <v>0.15</v>
      </c>
      <c r="Y41">
        <v>0.17</v>
      </c>
      <c r="Z41" s="23">
        <f t="shared" si="11"/>
        <v>3.1211133862661552E-4</v>
      </c>
      <c r="AA41" s="23">
        <f t="shared" si="13"/>
        <v>1.606995077152977E-2</v>
      </c>
      <c r="AB41">
        <f t="shared" si="10"/>
        <v>-1.7031871245067094</v>
      </c>
      <c r="AC41">
        <f t="shared" si="12"/>
        <v>-3.5056904536559634</v>
      </c>
      <c r="AD41" s="21">
        <f t="shared" si="17"/>
        <v>43918</v>
      </c>
      <c r="AE41" s="21">
        <f t="shared" si="18"/>
        <v>43960</v>
      </c>
      <c r="AF41">
        <f t="shared" si="4"/>
        <v>42</v>
      </c>
      <c r="AG41">
        <f t="shared" si="5"/>
        <v>54</v>
      </c>
      <c r="AH41">
        <f>$AM$1-M41</f>
        <v>75</v>
      </c>
      <c r="AI41" s="21">
        <f t="shared" si="6"/>
        <v>43939</v>
      </c>
      <c r="AJ41">
        <f t="shared" si="19"/>
        <v>21</v>
      </c>
      <c r="AK41">
        <f t="shared" si="7"/>
        <v>190</v>
      </c>
      <c r="AL41">
        <f t="shared" si="8"/>
        <v>12.9</v>
      </c>
    </row>
    <row r="42" spans="1:38" x14ac:dyDescent="0.45">
      <c r="A42" t="s">
        <v>74</v>
      </c>
      <c r="B42">
        <v>44847</v>
      </c>
      <c r="C42">
        <v>820</v>
      </c>
      <c r="D42">
        <v>16.100000000000001</v>
      </c>
      <c r="E42">
        <v>12908</v>
      </c>
      <c r="F42">
        <v>882.1</v>
      </c>
      <c r="G42">
        <v>430809</v>
      </c>
      <c r="H42" s="12">
        <v>43903</v>
      </c>
      <c r="I42" s="10">
        <v>43928</v>
      </c>
      <c r="J42" s="13">
        <v>43955</v>
      </c>
      <c r="K42" s="10">
        <v>43922</v>
      </c>
      <c r="L42" s="13">
        <v>43941</v>
      </c>
      <c r="M42" s="11">
        <v>0</v>
      </c>
      <c r="N42">
        <v>326</v>
      </c>
      <c r="O42">
        <v>158.78</v>
      </c>
      <c r="P42">
        <v>5084127</v>
      </c>
      <c r="Q42">
        <v>15.3</v>
      </c>
      <c r="R42">
        <v>41.4</v>
      </c>
      <c r="S42">
        <v>50640</v>
      </c>
      <c r="T42">
        <v>0.23</v>
      </c>
      <c r="U42">
        <v>0.09</v>
      </c>
      <c r="V42">
        <v>0.11</v>
      </c>
      <c r="W42">
        <v>0.25</v>
      </c>
      <c r="X42">
        <v>0.14000000000000001</v>
      </c>
      <c r="Y42">
        <v>0.18</v>
      </c>
      <c r="Z42" s="23">
        <f t="shared" si="11"/>
        <v>2.5388822899191938E-3</v>
      </c>
      <c r="AA42" s="23">
        <f t="shared" si="13"/>
        <v>8.8209834254730467E-3</v>
      </c>
      <c r="AB42">
        <f t="shared" si="10"/>
        <v>-0.39346235766043258</v>
      </c>
      <c r="AC42">
        <f t="shared" si="12"/>
        <v>-2.595357433834272</v>
      </c>
      <c r="AD42" s="21">
        <f t="shared" si="17"/>
        <v>43928</v>
      </c>
      <c r="AE42" s="21">
        <f t="shared" si="18"/>
        <v>43955</v>
      </c>
      <c r="AF42">
        <f>AE42-AD42</f>
        <v>27</v>
      </c>
      <c r="AG42">
        <f t="shared" si="5"/>
        <v>73</v>
      </c>
      <c r="AH42">
        <v>0</v>
      </c>
      <c r="AI42" s="21">
        <f t="shared" si="6"/>
        <v>44014</v>
      </c>
      <c r="AJ42">
        <f t="shared" si="19"/>
        <v>-73</v>
      </c>
      <c r="AK42">
        <f t="shared" si="7"/>
        <v>326</v>
      </c>
      <c r="AL42">
        <f t="shared" si="8"/>
        <v>15.3</v>
      </c>
    </row>
    <row r="43" spans="1:38" x14ac:dyDescent="0.45">
      <c r="A43" t="s">
        <v>75</v>
      </c>
      <c r="B43">
        <v>7063</v>
      </c>
      <c r="C43">
        <v>97</v>
      </c>
      <c r="D43">
        <v>11</v>
      </c>
      <c r="E43">
        <v>437</v>
      </c>
      <c r="F43">
        <v>800.6</v>
      </c>
      <c r="G43">
        <v>84003</v>
      </c>
      <c r="H43" s="12">
        <v>43903</v>
      </c>
      <c r="I43" s="11">
        <v>0</v>
      </c>
      <c r="J43" s="14">
        <v>0</v>
      </c>
      <c r="K43" s="11">
        <v>0</v>
      </c>
      <c r="L43" s="29">
        <f>H43</f>
        <v>43903</v>
      </c>
      <c r="M43" s="11">
        <v>0</v>
      </c>
      <c r="N43">
        <v>414</v>
      </c>
      <c r="O43">
        <v>11.44</v>
      </c>
      <c r="P43">
        <v>882235</v>
      </c>
      <c r="Q43">
        <v>13.1</v>
      </c>
      <c r="R43">
        <v>35.299999999999997</v>
      </c>
      <c r="S43">
        <v>7971</v>
      </c>
      <c r="T43">
        <v>0.26</v>
      </c>
      <c r="U43">
        <v>0.09</v>
      </c>
      <c r="V43">
        <v>0.11</v>
      </c>
      <c r="W43">
        <v>0.24</v>
      </c>
      <c r="X43">
        <v>0.14000000000000001</v>
      </c>
      <c r="Y43">
        <v>0.16</v>
      </c>
      <c r="Z43" s="23">
        <f t="shared" si="11"/>
        <v>4.9533287616111352E-4</v>
      </c>
      <c r="AA43" s="23">
        <f t="shared" si="13"/>
        <v>8.0058034423934662E-3</v>
      </c>
      <c r="AB43">
        <f t="shared" si="10"/>
        <v>-1.1807699945755192</v>
      </c>
      <c r="AC43">
        <f t="shared" si="12"/>
        <v>-3.3051028461311707</v>
      </c>
      <c r="AD43" s="21">
        <f t="shared" si="17"/>
        <v>44014</v>
      </c>
      <c r="AE43" s="21">
        <f t="shared" si="18"/>
        <v>44014</v>
      </c>
      <c r="AF43">
        <v>0</v>
      </c>
      <c r="AG43">
        <f t="shared" si="5"/>
        <v>111</v>
      </c>
      <c r="AH43">
        <v>0</v>
      </c>
      <c r="AI43" s="21">
        <f t="shared" si="6"/>
        <v>44014</v>
      </c>
      <c r="AJ43">
        <f t="shared" si="19"/>
        <v>-111</v>
      </c>
      <c r="AK43">
        <f t="shared" si="7"/>
        <v>414</v>
      </c>
      <c r="AL43">
        <f t="shared" si="8"/>
        <v>13.1</v>
      </c>
    </row>
    <row r="44" spans="1:38" x14ac:dyDescent="0.45">
      <c r="A44" t="s">
        <v>76</v>
      </c>
      <c r="B44">
        <v>51431</v>
      </c>
      <c r="C44">
        <v>646</v>
      </c>
      <c r="D44">
        <v>9.5</v>
      </c>
      <c r="E44">
        <v>11259</v>
      </c>
      <c r="F44">
        <v>759.7</v>
      </c>
      <c r="G44">
        <v>896166</v>
      </c>
      <c r="H44" s="12">
        <v>43902</v>
      </c>
      <c r="I44" s="10">
        <v>43923</v>
      </c>
      <c r="J44" s="13">
        <v>43952</v>
      </c>
      <c r="K44" s="10">
        <v>43922</v>
      </c>
      <c r="L44" s="13">
        <v>43952</v>
      </c>
      <c r="M44" s="11">
        <v>0</v>
      </c>
      <c r="N44">
        <v>275</v>
      </c>
      <c r="O44">
        <v>160.63999999999999</v>
      </c>
      <c r="P44">
        <v>6770010</v>
      </c>
      <c r="Q44">
        <v>15.3</v>
      </c>
      <c r="R44">
        <v>41.6</v>
      </c>
      <c r="S44">
        <v>71078</v>
      </c>
      <c r="T44">
        <v>0.24</v>
      </c>
      <c r="U44">
        <v>0.09</v>
      </c>
      <c r="V44">
        <v>0.12</v>
      </c>
      <c r="W44">
        <v>0.26</v>
      </c>
      <c r="X44">
        <v>0.13</v>
      </c>
      <c r="Y44">
        <v>0.16</v>
      </c>
      <c r="Z44" s="23">
        <f t="shared" si="11"/>
        <v>1.66306992161016E-3</v>
      </c>
      <c r="AA44" s="23">
        <f t="shared" si="13"/>
        <v>7.5968868583650541E-3</v>
      </c>
      <c r="AB44">
        <f t="shared" si="10"/>
        <v>-0.5524236348877416</v>
      </c>
      <c r="AC44">
        <f t="shared" si="12"/>
        <v>-2.779089491050422</v>
      </c>
      <c r="AD44" s="21">
        <f t="shared" si="17"/>
        <v>43923</v>
      </c>
      <c r="AE44" s="21">
        <f t="shared" si="18"/>
        <v>43952</v>
      </c>
      <c r="AF44">
        <f t="shared" si="4"/>
        <v>29</v>
      </c>
      <c r="AG44">
        <f t="shared" si="5"/>
        <v>62</v>
      </c>
      <c r="AH44">
        <v>0</v>
      </c>
      <c r="AI44" s="21">
        <f t="shared" si="6"/>
        <v>44014</v>
      </c>
      <c r="AJ44">
        <f t="shared" si="19"/>
        <v>-62</v>
      </c>
      <c r="AK44">
        <f t="shared" si="7"/>
        <v>275</v>
      </c>
      <c r="AL44">
        <f t="shared" si="8"/>
        <v>15.3</v>
      </c>
    </row>
    <row r="45" spans="1:38" x14ac:dyDescent="0.45">
      <c r="A45" t="s">
        <v>77</v>
      </c>
      <c r="B45">
        <v>195239</v>
      </c>
      <c r="C45">
        <v>2637</v>
      </c>
      <c r="D45">
        <v>9.1999999999999993</v>
      </c>
      <c r="E45">
        <v>51868</v>
      </c>
      <c r="F45">
        <v>680.2</v>
      </c>
      <c r="G45">
        <v>2133457</v>
      </c>
      <c r="H45" s="12">
        <v>43903</v>
      </c>
      <c r="I45" s="21">
        <v>43923</v>
      </c>
      <c r="J45" s="14">
        <v>0</v>
      </c>
      <c r="K45" s="10">
        <v>43921</v>
      </c>
      <c r="L45" s="13">
        <v>43952</v>
      </c>
      <c r="M45" s="10">
        <v>43959</v>
      </c>
      <c r="N45">
        <v>521</v>
      </c>
      <c r="O45">
        <v>106.86</v>
      </c>
      <c r="P45">
        <v>28701845</v>
      </c>
      <c r="Q45">
        <v>14.9</v>
      </c>
      <c r="R45">
        <v>34.799999999999997</v>
      </c>
      <c r="S45">
        <v>202211</v>
      </c>
      <c r="T45">
        <v>0.27</v>
      </c>
      <c r="U45">
        <v>0.09</v>
      </c>
      <c r="V45">
        <v>0.13</v>
      </c>
      <c r="W45">
        <v>0.26</v>
      </c>
      <c r="X45">
        <v>0.11</v>
      </c>
      <c r="Y45">
        <v>0.13</v>
      </c>
      <c r="Z45" s="23">
        <f t="shared" si="11"/>
        <v>1.8071312140386794E-3</v>
      </c>
      <c r="AA45" s="23">
        <f t="shared" si="13"/>
        <v>6.8023153215411762E-3</v>
      </c>
      <c r="AB45">
        <f t="shared" si="10"/>
        <v>-0.44156181224340835</v>
      </c>
      <c r="AC45">
        <f t="shared" si="12"/>
        <v>-2.7430103125945386</v>
      </c>
      <c r="AD45" s="21">
        <f t="shared" si="17"/>
        <v>43923</v>
      </c>
      <c r="AE45" s="21">
        <f t="shared" si="18"/>
        <v>44014</v>
      </c>
      <c r="AF45">
        <f t="shared" ref="AF45" si="20">AE45-AD45</f>
        <v>91</v>
      </c>
      <c r="AG45">
        <f t="shared" si="5"/>
        <v>62</v>
      </c>
      <c r="AH45">
        <f t="shared" ref="AH45:AH50" si="21">$AM$1-M45</f>
        <v>55</v>
      </c>
      <c r="AI45" s="21">
        <f t="shared" si="6"/>
        <v>43959</v>
      </c>
      <c r="AJ45">
        <f t="shared" si="19"/>
        <v>-7</v>
      </c>
      <c r="AK45">
        <f t="shared" si="7"/>
        <v>521</v>
      </c>
      <c r="AL45">
        <f t="shared" si="8"/>
        <v>14.9</v>
      </c>
    </row>
    <row r="46" spans="1:38" x14ac:dyDescent="0.45">
      <c r="A46" t="s">
        <v>78</v>
      </c>
      <c r="B46">
        <v>25500</v>
      </c>
      <c r="C46">
        <v>185</v>
      </c>
      <c r="D46">
        <v>5.9</v>
      </c>
      <c r="E46">
        <v>4514</v>
      </c>
      <c r="F46">
        <v>806.7</v>
      </c>
      <c r="G46">
        <v>371308</v>
      </c>
      <c r="H46" s="12">
        <v>43896</v>
      </c>
      <c r="I46" s="11">
        <v>0</v>
      </c>
      <c r="J46" s="14">
        <v>0</v>
      </c>
      <c r="K46" s="11">
        <v>0</v>
      </c>
      <c r="L46" s="13">
        <v>43952</v>
      </c>
      <c r="M46" s="10">
        <v>43931</v>
      </c>
      <c r="N46">
        <v>580</v>
      </c>
      <c r="O46">
        <v>37.229999999999997</v>
      </c>
      <c r="P46">
        <v>3161105</v>
      </c>
      <c r="Q46">
        <v>9</v>
      </c>
      <c r="R46">
        <v>30</v>
      </c>
      <c r="S46">
        <v>18354</v>
      </c>
      <c r="T46">
        <v>0.31</v>
      </c>
      <c r="U46">
        <v>0.11</v>
      </c>
      <c r="V46">
        <v>0.13</v>
      </c>
      <c r="W46">
        <v>0.24</v>
      </c>
      <c r="X46">
        <v>0.1</v>
      </c>
      <c r="Y46">
        <v>0.11</v>
      </c>
      <c r="Z46" s="23">
        <f t="shared" si="11"/>
        <v>1.4279816709663236E-3</v>
      </c>
      <c r="AA46" s="23">
        <f t="shared" si="13"/>
        <v>8.0667994261500332E-3</v>
      </c>
      <c r="AB46">
        <f t="shared" si="10"/>
        <v>-0.66736811378477434</v>
      </c>
      <c r="AC46">
        <f t="shared" si="12"/>
        <v>-2.8452773669640958</v>
      </c>
      <c r="AD46" s="21">
        <f t="shared" si="17"/>
        <v>44014</v>
      </c>
      <c r="AE46" s="21">
        <f t="shared" si="18"/>
        <v>44014</v>
      </c>
      <c r="AG46">
        <f t="shared" si="5"/>
        <v>62</v>
      </c>
      <c r="AH46">
        <f t="shared" si="21"/>
        <v>83</v>
      </c>
      <c r="AI46" s="21">
        <f t="shared" si="6"/>
        <v>43931</v>
      </c>
      <c r="AJ46">
        <f t="shared" si="19"/>
        <v>21</v>
      </c>
      <c r="AK46">
        <f t="shared" si="7"/>
        <v>580</v>
      </c>
      <c r="AL46">
        <f t="shared" si="8"/>
        <v>9</v>
      </c>
    </row>
    <row r="47" spans="1:38" x14ac:dyDescent="0.45">
      <c r="A47" t="s">
        <v>79</v>
      </c>
      <c r="B47">
        <v>1251</v>
      </c>
      <c r="C47">
        <v>56</v>
      </c>
      <c r="D47">
        <v>8.9</v>
      </c>
      <c r="E47">
        <v>51</v>
      </c>
      <c r="F47">
        <v>199.7</v>
      </c>
      <c r="G47">
        <v>70024</v>
      </c>
      <c r="H47" s="12">
        <v>43903</v>
      </c>
      <c r="I47" s="10">
        <v>43915</v>
      </c>
      <c r="J47" s="13">
        <v>43966</v>
      </c>
      <c r="K47" s="10">
        <v>43915</v>
      </c>
      <c r="L47" s="13">
        <v>43948</v>
      </c>
      <c r="M47" s="10">
        <v>43938</v>
      </c>
      <c r="N47">
        <v>513</v>
      </c>
      <c r="O47">
        <v>65.13</v>
      </c>
      <c r="P47">
        <v>626299</v>
      </c>
      <c r="Q47">
        <v>11</v>
      </c>
      <c r="R47">
        <v>39.1</v>
      </c>
      <c r="S47">
        <v>6027</v>
      </c>
      <c r="T47">
        <v>0.19</v>
      </c>
      <c r="U47">
        <v>0.08</v>
      </c>
      <c r="V47">
        <v>0.11</v>
      </c>
      <c r="W47">
        <v>0.25</v>
      </c>
      <c r="X47">
        <v>0.16</v>
      </c>
      <c r="Y47">
        <v>0.2</v>
      </c>
      <c r="Z47" s="23">
        <f t="shared" si="11"/>
        <v>8.1430754320220854E-5</v>
      </c>
      <c r="AA47" s="23">
        <f t="shared" si="13"/>
        <v>1.9974485030312995E-3</v>
      </c>
      <c r="AB47">
        <f t="shared" si="10"/>
        <v>-1.3716110699496884</v>
      </c>
      <c r="AC47">
        <f t="shared" si="12"/>
        <v>-4.0892115421739792</v>
      </c>
      <c r="AD47" s="21">
        <f t="shared" si="17"/>
        <v>43915</v>
      </c>
      <c r="AE47" s="21">
        <f t="shared" si="18"/>
        <v>43966</v>
      </c>
      <c r="AF47">
        <f t="shared" si="4"/>
        <v>51</v>
      </c>
      <c r="AG47">
        <f t="shared" si="5"/>
        <v>66</v>
      </c>
      <c r="AH47">
        <f t="shared" si="21"/>
        <v>76</v>
      </c>
      <c r="AI47" s="21">
        <f t="shared" si="6"/>
        <v>43938</v>
      </c>
      <c r="AJ47">
        <f t="shared" si="19"/>
        <v>10</v>
      </c>
      <c r="AK47">
        <f t="shared" si="7"/>
        <v>513</v>
      </c>
      <c r="AL47">
        <f t="shared" si="8"/>
        <v>11</v>
      </c>
    </row>
    <row r="48" spans="1:38" x14ac:dyDescent="0.45">
      <c r="A48" t="s">
        <v>80</v>
      </c>
      <c r="B48">
        <v>66102</v>
      </c>
      <c r="C48">
        <v>1853</v>
      </c>
      <c r="D48">
        <v>21.8</v>
      </c>
      <c r="E48">
        <v>4366</v>
      </c>
      <c r="F48">
        <v>776.1</v>
      </c>
      <c r="G48">
        <v>709355</v>
      </c>
      <c r="H48" s="12">
        <v>43902</v>
      </c>
      <c r="I48" s="10">
        <v>43920</v>
      </c>
      <c r="J48" s="13">
        <v>43980</v>
      </c>
      <c r="K48" s="11">
        <v>0</v>
      </c>
      <c r="L48" s="13">
        <v>43980</v>
      </c>
      <c r="M48" s="10">
        <v>43980</v>
      </c>
      <c r="N48">
        <v>378</v>
      </c>
      <c r="O48">
        <v>199.13</v>
      </c>
      <c r="P48">
        <v>8517685</v>
      </c>
      <c r="Q48">
        <v>10.7</v>
      </c>
      <c r="R48">
        <v>35.9</v>
      </c>
      <c r="S48">
        <v>69359</v>
      </c>
      <c r="T48">
        <v>0.24</v>
      </c>
      <c r="U48">
        <v>0.09</v>
      </c>
      <c r="V48">
        <v>0.12</v>
      </c>
      <c r="W48">
        <v>0.26</v>
      </c>
      <c r="X48">
        <v>0.13</v>
      </c>
      <c r="Y48">
        <v>0.16</v>
      </c>
      <c r="Z48" s="23">
        <f t="shared" si="11"/>
        <v>5.1258058967900311E-4</v>
      </c>
      <c r="AA48" s="23">
        <f t="shared" si="13"/>
        <v>7.7605593538619946E-3</v>
      </c>
      <c r="AB48">
        <f t="shared" si="10"/>
        <v>-1.1504547558687768</v>
      </c>
      <c r="AC48">
        <f t="shared" si="12"/>
        <v>-3.2902378436354032</v>
      </c>
      <c r="AD48" s="21">
        <f t="shared" si="17"/>
        <v>43920</v>
      </c>
      <c r="AE48" s="21">
        <f t="shared" si="18"/>
        <v>43980</v>
      </c>
      <c r="AF48">
        <f t="shared" si="4"/>
        <v>60</v>
      </c>
      <c r="AG48">
        <f t="shared" si="5"/>
        <v>34</v>
      </c>
      <c r="AH48">
        <f t="shared" si="21"/>
        <v>34</v>
      </c>
      <c r="AI48" s="21">
        <f t="shared" si="6"/>
        <v>43980</v>
      </c>
      <c r="AJ48">
        <f t="shared" si="19"/>
        <v>0</v>
      </c>
      <c r="AK48">
        <f t="shared" si="7"/>
        <v>378</v>
      </c>
      <c r="AL48">
        <f t="shared" si="8"/>
        <v>10.7</v>
      </c>
    </row>
    <row r="49" spans="1:38" x14ac:dyDescent="0.45">
      <c r="A49" t="s">
        <v>81</v>
      </c>
      <c r="B49">
        <v>35898</v>
      </c>
      <c r="C49">
        <v>1359</v>
      </c>
      <c r="D49">
        <v>18</v>
      </c>
      <c r="E49">
        <v>4494</v>
      </c>
      <c r="F49">
        <v>476.4</v>
      </c>
      <c r="G49">
        <v>607276</v>
      </c>
      <c r="H49" s="12">
        <v>43890</v>
      </c>
      <c r="I49" s="10">
        <v>43913</v>
      </c>
      <c r="J49" s="13">
        <v>43983</v>
      </c>
      <c r="K49" s="10">
        <v>43915</v>
      </c>
      <c r="L49" s="13">
        <v>43956</v>
      </c>
      <c r="M49" s="10">
        <v>43955</v>
      </c>
      <c r="N49">
        <v>790</v>
      </c>
      <c r="O49">
        <v>105.69</v>
      </c>
      <c r="P49">
        <v>7535591</v>
      </c>
      <c r="Q49">
        <v>10.3</v>
      </c>
      <c r="R49">
        <v>35.1</v>
      </c>
      <c r="S49">
        <v>56877</v>
      </c>
      <c r="T49">
        <v>0.23</v>
      </c>
      <c r="U49">
        <v>0.08</v>
      </c>
      <c r="V49">
        <v>0.14000000000000001</v>
      </c>
      <c r="W49">
        <v>0.26</v>
      </c>
      <c r="X49">
        <v>0.13</v>
      </c>
      <c r="Y49">
        <v>0.16</v>
      </c>
      <c r="Z49" s="23">
        <f t="shared" si="11"/>
        <v>5.9636994629883706E-4</v>
      </c>
      <c r="AA49" s="23">
        <f t="shared" si="13"/>
        <v>4.7637935763764246E-3</v>
      </c>
      <c r="AB49">
        <f t="shared" si="10"/>
        <v>-0.84435190060439569</v>
      </c>
      <c r="AC49">
        <f t="shared" si="12"/>
        <v>-3.2244842506741875</v>
      </c>
      <c r="AD49" s="21">
        <f t="shared" si="17"/>
        <v>43913</v>
      </c>
      <c r="AE49" s="21">
        <f t="shared" si="18"/>
        <v>43983</v>
      </c>
      <c r="AF49">
        <f t="shared" si="4"/>
        <v>70</v>
      </c>
      <c r="AG49">
        <f t="shared" si="5"/>
        <v>58</v>
      </c>
      <c r="AH49">
        <f t="shared" si="21"/>
        <v>59</v>
      </c>
      <c r="AI49" s="21">
        <f t="shared" si="6"/>
        <v>43955</v>
      </c>
      <c r="AJ49">
        <f t="shared" si="19"/>
        <v>1</v>
      </c>
      <c r="AK49">
        <f t="shared" si="7"/>
        <v>790</v>
      </c>
      <c r="AL49">
        <f t="shared" si="8"/>
        <v>10.3</v>
      </c>
    </row>
    <row r="50" spans="1:38" x14ac:dyDescent="0.45">
      <c r="A50" t="s">
        <v>82</v>
      </c>
      <c r="B50">
        <v>3335</v>
      </c>
      <c r="C50">
        <v>95</v>
      </c>
      <c r="D50">
        <v>5.3</v>
      </c>
      <c r="E50">
        <v>553</v>
      </c>
      <c r="F50">
        <v>184.7</v>
      </c>
      <c r="G50">
        <v>184821</v>
      </c>
      <c r="H50" s="12">
        <v>43906</v>
      </c>
      <c r="I50" s="10">
        <v>43914</v>
      </c>
      <c r="J50" s="13">
        <v>43955</v>
      </c>
      <c r="K50" s="10">
        <v>43914</v>
      </c>
      <c r="L50" s="13">
        <v>43955</v>
      </c>
      <c r="M50" s="10">
        <v>43955</v>
      </c>
      <c r="N50">
        <v>424</v>
      </c>
      <c r="O50">
        <v>74.53</v>
      </c>
      <c r="P50">
        <v>1805832</v>
      </c>
      <c r="Q50">
        <v>17.8</v>
      </c>
      <c r="R50">
        <v>49.3</v>
      </c>
      <c r="S50">
        <v>23478</v>
      </c>
      <c r="T50">
        <v>0.21</v>
      </c>
      <c r="U50">
        <v>0.08</v>
      </c>
      <c r="V50">
        <v>0.11</v>
      </c>
      <c r="W50">
        <v>0.25</v>
      </c>
      <c r="X50">
        <v>0.15</v>
      </c>
      <c r="Y50">
        <v>0.2</v>
      </c>
      <c r="Z50" s="23">
        <f t="shared" si="11"/>
        <v>3.0623003690265763E-4</v>
      </c>
      <c r="AA50" s="23">
        <f t="shared" si="13"/>
        <v>1.8467941646842009E-3</v>
      </c>
      <c r="AB50">
        <f t="shared" si="10"/>
        <v>-0.70163199435132939</v>
      </c>
      <c r="AC50">
        <f t="shared" si="12"/>
        <v>-3.5139522133069376</v>
      </c>
      <c r="AD50" s="21">
        <f t="shared" si="17"/>
        <v>43914</v>
      </c>
      <c r="AE50" s="21">
        <f t="shared" si="18"/>
        <v>43955</v>
      </c>
      <c r="AF50">
        <f t="shared" si="4"/>
        <v>41</v>
      </c>
      <c r="AG50">
        <f t="shared" si="5"/>
        <v>59</v>
      </c>
      <c r="AH50">
        <f t="shared" si="21"/>
        <v>59</v>
      </c>
      <c r="AI50" s="21">
        <f t="shared" si="6"/>
        <v>43955</v>
      </c>
      <c r="AJ50">
        <f t="shared" si="19"/>
        <v>0</v>
      </c>
      <c r="AK50">
        <f t="shared" si="7"/>
        <v>424</v>
      </c>
      <c r="AL50">
        <f t="shared" si="8"/>
        <v>17.8</v>
      </c>
    </row>
    <row r="51" spans="1:38" x14ac:dyDescent="0.45">
      <c r="A51" t="s">
        <v>83</v>
      </c>
      <c r="B51">
        <v>34740</v>
      </c>
      <c r="C51">
        <v>803</v>
      </c>
      <c r="D51">
        <v>13.8</v>
      </c>
      <c r="E51">
        <v>4513</v>
      </c>
      <c r="F51">
        <v>597.6</v>
      </c>
      <c r="G51">
        <v>618851</v>
      </c>
      <c r="H51" s="12">
        <v>43902</v>
      </c>
      <c r="I51" s="10">
        <v>43915</v>
      </c>
      <c r="J51" s="13">
        <v>43964</v>
      </c>
      <c r="K51" s="10">
        <v>43915</v>
      </c>
      <c r="L51" s="13">
        <v>43962</v>
      </c>
      <c r="M51" s="11">
        <v>0</v>
      </c>
      <c r="N51">
        <v>370</v>
      </c>
      <c r="O51">
        <v>88.76</v>
      </c>
      <c r="P51">
        <v>5813568</v>
      </c>
      <c r="Q51">
        <v>11</v>
      </c>
      <c r="R51">
        <v>36.5</v>
      </c>
      <c r="S51">
        <v>53684</v>
      </c>
      <c r="T51">
        <v>0.23</v>
      </c>
      <c r="U51">
        <v>0.09</v>
      </c>
      <c r="V51">
        <v>0.11</v>
      </c>
      <c r="W51">
        <v>0.26</v>
      </c>
      <c r="X51">
        <v>0.14000000000000001</v>
      </c>
      <c r="Y51">
        <v>0.17</v>
      </c>
      <c r="Z51" s="23">
        <f t="shared" si="11"/>
        <v>7.7628747096447485E-4</v>
      </c>
      <c r="AA51" s="23">
        <f t="shared" si="13"/>
        <v>5.9756762112355101E-3</v>
      </c>
      <c r="AB51">
        <f t="shared" si="10"/>
        <v>-0.82592971249662195</v>
      </c>
      <c r="AC51">
        <f t="shared" si="12"/>
        <v>-3.109977423156308</v>
      </c>
      <c r="AD51" s="21">
        <f t="shared" si="17"/>
        <v>43915</v>
      </c>
      <c r="AE51" s="21">
        <f t="shared" si="18"/>
        <v>43964</v>
      </c>
      <c r="AF51">
        <f t="shared" si="4"/>
        <v>49</v>
      </c>
      <c r="AG51">
        <f t="shared" si="5"/>
        <v>52</v>
      </c>
      <c r="AH51">
        <v>0</v>
      </c>
      <c r="AI51" s="21">
        <f t="shared" si="6"/>
        <v>44014</v>
      </c>
      <c r="AJ51">
        <f t="shared" si="19"/>
        <v>-52</v>
      </c>
      <c r="AK51">
        <f t="shared" si="7"/>
        <v>370</v>
      </c>
      <c r="AL51">
        <f t="shared" si="8"/>
        <v>11</v>
      </c>
    </row>
    <row r="52" spans="1:38" x14ac:dyDescent="0.45">
      <c r="A52" t="s">
        <v>84</v>
      </c>
      <c r="B52">
        <v>1634</v>
      </c>
      <c r="C52">
        <v>20</v>
      </c>
      <c r="D52">
        <v>3.5</v>
      </c>
      <c r="E52">
        <v>242</v>
      </c>
      <c r="F52">
        <v>282.8</v>
      </c>
      <c r="G52">
        <v>35327</v>
      </c>
      <c r="H52" s="12">
        <v>43903</v>
      </c>
      <c r="I52" s="11">
        <v>0</v>
      </c>
      <c r="J52" s="14">
        <v>0</v>
      </c>
      <c r="K52" s="11">
        <v>0</v>
      </c>
      <c r="L52" s="13">
        <v>43952</v>
      </c>
      <c r="M52" s="10">
        <v>43952</v>
      </c>
      <c r="N52">
        <v>508</v>
      </c>
      <c r="O52">
        <v>5.91</v>
      </c>
      <c r="P52">
        <v>577737</v>
      </c>
      <c r="Q52">
        <v>11.1</v>
      </c>
      <c r="R52">
        <v>36.4</v>
      </c>
      <c r="S52">
        <v>5070</v>
      </c>
      <c r="T52">
        <v>0.24</v>
      </c>
      <c r="U52">
        <v>0.08</v>
      </c>
      <c r="V52">
        <v>0.12</v>
      </c>
      <c r="W52">
        <v>0.24</v>
      </c>
      <c r="X52">
        <v>0.14000000000000001</v>
      </c>
      <c r="Y52">
        <v>0.17</v>
      </c>
      <c r="Z52" s="23">
        <f t="shared" si="11"/>
        <v>4.1887571680539762E-4</v>
      </c>
      <c r="AA52" s="23">
        <f t="shared" si="13"/>
        <v>2.8282765341323128E-3</v>
      </c>
      <c r="AB52">
        <f t="shared" si="10"/>
        <v>-0.75982386929411205</v>
      </c>
      <c r="AC52">
        <f t="shared" si="12"/>
        <v>-3.3779148159651173</v>
      </c>
      <c r="AD52" s="21">
        <f t="shared" si="17"/>
        <v>44014</v>
      </c>
      <c r="AE52" s="21">
        <f t="shared" si="18"/>
        <v>44014</v>
      </c>
      <c r="AF52">
        <v>0</v>
      </c>
      <c r="AG52">
        <f t="shared" si="5"/>
        <v>62</v>
      </c>
      <c r="AH52">
        <f>$AM$1-M52</f>
        <v>62</v>
      </c>
      <c r="AI52" s="21">
        <f t="shared" si="6"/>
        <v>43952</v>
      </c>
      <c r="AJ52">
        <f t="shared" si="19"/>
        <v>0</v>
      </c>
      <c r="AK52">
        <f t="shared" si="7"/>
        <v>508</v>
      </c>
      <c r="AL52">
        <f t="shared" si="8"/>
        <v>11.1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34" t="s">
        <v>3</v>
      </c>
      <c r="B2" s="5" t="s">
        <v>4</v>
      </c>
      <c r="C2" s="38" t="s">
        <v>5</v>
      </c>
      <c r="D2" s="33">
        <v>44014</v>
      </c>
      <c r="E2" s="7" t="s">
        <v>6</v>
      </c>
      <c r="F2" s="1"/>
      <c r="G2" s="1"/>
      <c r="H2" s="1"/>
    </row>
    <row r="3" spans="1:8" x14ac:dyDescent="0.45">
      <c r="A3" s="35"/>
      <c r="B3" s="5" t="s">
        <v>7</v>
      </c>
      <c r="C3" s="32"/>
      <c r="D3" s="31"/>
      <c r="E3" s="7"/>
      <c r="F3" s="1"/>
      <c r="G3" s="1"/>
      <c r="H3" s="1"/>
    </row>
    <row r="4" spans="1:8" x14ac:dyDescent="0.45">
      <c r="A4" s="35"/>
      <c r="B4" s="5" t="s">
        <v>8</v>
      </c>
      <c r="C4" s="32"/>
      <c r="D4" s="31"/>
      <c r="E4" s="7"/>
      <c r="F4" s="1"/>
      <c r="G4" s="1"/>
      <c r="H4" s="1"/>
    </row>
    <row r="5" spans="1:8" x14ac:dyDescent="0.45">
      <c r="A5" s="35"/>
      <c r="B5" s="5" t="s">
        <v>9</v>
      </c>
      <c r="C5" s="32"/>
      <c r="D5" s="31"/>
      <c r="E5" s="7"/>
      <c r="F5" s="1"/>
      <c r="G5" s="1"/>
      <c r="H5" s="1"/>
    </row>
    <row r="6" spans="1:8" x14ac:dyDescent="0.45">
      <c r="A6" s="35"/>
      <c r="B6" s="5" t="s">
        <v>10</v>
      </c>
      <c r="C6" s="32"/>
      <c r="D6" s="31"/>
      <c r="E6" s="7"/>
      <c r="F6" s="1"/>
      <c r="G6" s="1"/>
      <c r="H6" s="1"/>
    </row>
    <row r="7" spans="1:8" ht="28.75" customHeight="1" x14ac:dyDescent="0.45">
      <c r="A7" s="35"/>
      <c r="B7" s="5" t="s">
        <v>11</v>
      </c>
      <c r="C7" s="32"/>
      <c r="D7" s="31"/>
      <c r="E7" s="7"/>
      <c r="F7" s="1"/>
      <c r="G7" s="1"/>
      <c r="H7" s="1"/>
    </row>
    <row r="8" spans="1:8" ht="100.75" customHeight="1" x14ac:dyDescent="0.45">
      <c r="A8" s="35" t="s">
        <v>12</v>
      </c>
      <c r="B8" s="5" t="s">
        <v>13</v>
      </c>
      <c r="C8" s="32" t="s">
        <v>14</v>
      </c>
      <c r="D8" s="31"/>
      <c r="E8" s="7"/>
      <c r="F8" s="1"/>
      <c r="G8" s="1"/>
      <c r="H8" s="1"/>
    </row>
    <row r="9" spans="1:8" x14ac:dyDescent="0.45">
      <c r="A9" s="35"/>
      <c r="B9" s="5" t="s">
        <v>15</v>
      </c>
      <c r="C9" s="32"/>
      <c r="D9" s="31"/>
      <c r="E9" s="7"/>
      <c r="F9" s="1"/>
      <c r="G9" s="1"/>
      <c r="H9" s="1"/>
    </row>
    <row r="10" spans="1:8" x14ac:dyDescent="0.45">
      <c r="A10" s="35"/>
      <c r="B10" s="5" t="s">
        <v>16</v>
      </c>
      <c r="C10" s="32"/>
      <c r="D10" s="31"/>
      <c r="E10" s="7"/>
      <c r="F10" s="1"/>
      <c r="G10" s="1"/>
      <c r="H10" s="1"/>
    </row>
    <row r="11" spans="1:8" ht="29.5" customHeight="1" x14ac:dyDescent="0.45">
      <c r="A11" s="35"/>
      <c r="B11" s="5" t="s">
        <v>17</v>
      </c>
      <c r="C11" s="32" t="s">
        <v>89</v>
      </c>
      <c r="D11" s="31"/>
      <c r="E11" s="7"/>
      <c r="F11" s="1"/>
      <c r="G11" s="1"/>
      <c r="H11" s="1"/>
    </row>
    <row r="12" spans="1:8" x14ac:dyDescent="0.45">
      <c r="A12" s="35"/>
      <c r="B12" s="5" t="s">
        <v>18</v>
      </c>
      <c r="C12" s="32"/>
      <c r="D12" s="31"/>
      <c r="E12" s="7"/>
      <c r="F12" s="1"/>
      <c r="G12" s="1"/>
      <c r="H12" s="1"/>
    </row>
    <row r="13" spans="1:8" ht="33" customHeight="1" x14ac:dyDescent="0.45">
      <c r="A13" s="35"/>
      <c r="B13" s="5" t="s">
        <v>19</v>
      </c>
      <c r="C13" s="32"/>
      <c r="D13" s="31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35" t="s">
        <v>20</v>
      </c>
      <c r="B15" s="5" t="s">
        <v>21</v>
      </c>
      <c r="C15" s="32" t="s">
        <v>85</v>
      </c>
      <c r="D15" s="32">
        <v>2018</v>
      </c>
      <c r="E15" s="7"/>
      <c r="F15" s="1"/>
      <c r="G15" s="1"/>
      <c r="H15" s="1"/>
    </row>
    <row r="16" spans="1:8" x14ac:dyDescent="0.45">
      <c r="A16" s="35"/>
      <c r="B16" s="5" t="s">
        <v>22</v>
      </c>
      <c r="C16" s="32"/>
      <c r="D16" s="32"/>
      <c r="E16" s="7"/>
      <c r="F16" s="1"/>
      <c r="G16" s="1"/>
      <c r="H16" s="1"/>
    </row>
    <row r="17" spans="1:8" x14ac:dyDescent="0.45">
      <c r="A17" s="35"/>
      <c r="B17" s="5" t="s">
        <v>23</v>
      </c>
      <c r="C17" s="32"/>
      <c r="D17" s="32"/>
      <c r="E17" s="7"/>
      <c r="F17" s="1"/>
      <c r="G17" s="1"/>
      <c r="H17" s="1"/>
    </row>
    <row r="18" spans="1:8" x14ac:dyDescent="0.45">
      <c r="A18" s="35"/>
      <c r="B18" s="5" t="s">
        <v>24</v>
      </c>
      <c r="C18" s="32"/>
      <c r="D18" s="32"/>
      <c r="E18" s="7"/>
      <c r="F18" s="1"/>
      <c r="G18" s="1"/>
      <c r="H18" s="1"/>
    </row>
    <row r="19" spans="1:8" x14ac:dyDescent="0.45">
      <c r="A19" s="35"/>
      <c r="B19" s="5" t="s">
        <v>25</v>
      </c>
      <c r="C19" s="32"/>
      <c r="D19" s="32"/>
      <c r="E19" s="7"/>
      <c r="F19" s="1"/>
      <c r="G19" s="1"/>
      <c r="H19" s="1"/>
    </row>
    <row r="20" spans="1:8" x14ac:dyDescent="0.45">
      <c r="A20" s="35"/>
      <c r="B20" s="5" t="s">
        <v>26</v>
      </c>
      <c r="C20" s="32"/>
      <c r="D20" s="32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36" t="s">
        <v>27</v>
      </c>
      <c r="B22" s="15" t="s">
        <v>28</v>
      </c>
      <c r="C22" s="39" t="s">
        <v>86</v>
      </c>
      <c r="D22" s="31">
        <v>44018</v>
      </c>
      <c r="E22" s="19"/>
      <c r="F22" s="1"/>
      <c r="G22" s="1"/>
      <c r="H22" s="1"/>
    </row>
    <row r="23" spans="1:8" x14ac:dyDescent="0.45">
      <c r="A23" s="36"/>
      <c r="B23" s="15" t="s">
        <v>29</v>
      </c>
      <c r="C23" s="39"/>
      <c r="D23" s="31"/>
      <c r="E23" s="19"/>
      <c r="F23" s="1"/>
      <c r="G23" s="1"/>
      <c r="H23" s="1"/>
    </row>
    <row r="24" spans="1:8" x14ac:dyDescent="0.45">
      <c r="A24" s="36"/>
      <c r="B24" s="15" t="s">
        <v>30</v>
      </c>
      <c r="C24" s="39"/>
      <c r="D24" s="31"/>
      <c r="E24" s="19"/>
      <c r="F24" s="1"/>
      <c r="G24" s="1"/>
      <c r="H24" s="1"/>
    </row>
    <row r="25" spans="1:8" x14ac:dyDescent="0.45">
      <c r="A25" s="36"/>
      <c r="B25" s="15" t="s">
        <v>31</v>
      </c>
      <c r="C25" s="39"/>
      <c r="D25" s="31"/>
      <c r="E25" s="19"/>
      <c r="F25" s="1"/>
      <c r="G25" s="1"/>
      <c r="H25" s="1"/>
    </row>
    <row r="26" spans="1:8" x14ac:dyDescent="0.45">
      <c r="A26" s="36"/>
      <c r="B26" s="15" t="s">
        <v>32</v>
      </c>
      <c r="C26" s="39"/>
      <c r="D26" s="31"/>
      <c r="E26" s="19"/>
      <c r="F26" s="1"/>
      <c r="G26" s="1"/>
      <c r="H26" s="1"/>
    </row>
    <row r="27" spans="1:8" ht="17.5" thickBot="1" x14ac:dyDescent="0.5">
      <c r="A27" s="37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4" workbookViewId="0">
      <selection activeCell="F20" sqref="F20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MTest</vt:lpstr>
      <vt:lpstr>Mtest2</vt:lpstr>
      <vt:lpstr>Mtest3</vt:lpstr>
      <vt:lpstr>Mtest4</vt:lpstr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2020-07-16T16:08:24Z</dcterms:modified>
</cp:coreProperties>
</file>