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Sheet1!$A$1:$P$225</definedName>
  </definedNames>
  <calcPr calcId="144525"/>
</workbook>
</file>

<file path=xl/sharedStrings.xml><?xml version="1.0" encoding="utf-8"?>
<sst xmlns="http://schemas.openxmlformats.org/spreadsheetml/2006/main" count="78" uniqueCount="0">
  <si>
    <t>Date</t>
  </si>
  <si>
    <t>Script</t>
  </si>
  <si>
    <t>Method</t>
  </si>
  <si>
    <t>Open</t>
  </si>
  <si>
    <t>High</t>
  </si>
  <si>
    <t>Low</t>
  </si>
  <si>
    <t>Close</t>
  </si>
  <si>
    <t>Avg</t>
  </si>
  <si>
    <t>OpenNew</t>
  </si>
  <si>
    <t>Previous Close</t>
  </si>
  <si>
    <t>07-Jun-18</t>
  </si>
  <si>
    <t>PFC_NSE.CSV</t>
  </si>
  <si>
    <t>HoltWinters</t>
  </si>
  <si>
    <t>ARIMA(0,1,0)</t>
  </si>
  <si>
    <t>Garch-Mean</t>
  </si>
  <si>
    <t>Garch-SD</t>
  </si>
  <si>
    <t>NATIONALUM_NSE.CSV</t>
  </si>
  <si>
    <t>Reliance_NSE.CSV</t>
  </si>
  <si>
    <t>TataMotors_NSE.CSV</t>
  </si>
  <si>
    <t>08-Jun-18</t>
  </si>
  <si>
    <t>12-Jun-18</t>
  </si>
  <si>
    <t>morning ma remain down</t>
  </si>
  <si>
    <t>morning remain up</t>
  </si>
  <si>
    <t>13-Jun-18</t>
  </si>
  <si>
    <t>Open thayi ghate etele levu. No to sell - increase during the day and close strong</t>
  </si>
  <si>
    <t>may be sankdi vadh ghat. Vechta pela wait karo.</t>
  </si>
  <si>
    <t>no to short sell</t>
  </si>
  <si>
    <t>range 307 to 316</t>
  </si>
  <si>
    <t>SBIN_NSE.CSV</t>
  </si>
  <si>
    <t>ARIMA(3,1,2)</t>
  </si>
  <si>
    <t>may be down in the morning and speed up after noon</t>
  </si>
  <si>
    <t>14-Jun-18</t>
  </si>
  <si>
    <t>73.30-73.50</t>
  </si>
  <si>
    <t>289-290</t>
  </si>
  <si>
    <t>293-296</t>
  </si>
  <si>
    <t>289-90</t>
  </si>
  <si>
    <t>15-Jun-18</t>
  </si>
  <si>
    <t>69.10 jay to sell at price above it may go to 68.75 and less</t>
  </si>
  <si>
    <t>19-Jun-18</t>
  </si>
  <si>
    <t>09-Aug-18</t>
  </si>
  <si>
    <t>ARIMA(0,1,0) with drift</t>
  </si>
  <si>
    <t>10-Aug-18</t>
  </si>
  <si>
    <t>14-Aug-18</t>
  </si>
  <si>
    <t>15-Aug-18</t>
  </si>
  <si>
    <t>28-Mar-19</t>
  </si>
  <si>
    <t>ASHOKLEYEQN_NSE.CSV</t>
  </si>
  <si>
    <t>PIDILITINDEQN_NSE.CSV</t>
  </si>
  <si>
    <t>IOCALLN_NSE.CSV</t>
  </si>
  <si>
    <t>30-Mar-19</t>
  </si>
  <si>
    <t>SAIL_NSE.CSV</t>
  </si>
  <si>
    <t>100 kamava 10,000 required to take delivery if needed</t>
  </si>
  <si>
    <t>do n't jump - wait till right time</t>
  </si>
  <si>
    <t>less profit is better than loss - clear by 11:00 or max 01:00 PM</t>
  </si>
  <si>
    <t>stop loss is the secret - don't be in the hope for small profit and get huge loss - 1% loss is better than 1% profit with risk of 5% loss</t>
  </si>
  <si>
    <t>flow with market only</t>
  </si>
  <si>
    <t>0.5 to 1% per day can be expected. 10 to 20 thousand na trade karva pade</t>
  </si>
  <si>
    <t>use tool but make sensible decision</t>
  </si>
  <si>
    <t>My problem is that I am booking profit very quickly and not booking loss that quickly</t>
  </si>
  <si>
    <t>Evaluate estimated high, low, close and % change to previous close based on open</t>
  </si>
  <si>
    <t>if high is not more than previous increase, then check if low is more than previous low - meaning going down</t>
  </si>
  <si>
    <t>If low is not more than previous low then check if high more than previous high - meaning going up</t>
  </si>
  <si>
    <t>if this difference between high and low is more than 0.5% to previous close then give weight to this sign</t>
  </si>
  <si>
    <t>check your tool - buy or sell price hit? - decision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</si>
</sst>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indexed="8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2" fillId="19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1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1" fillId="17" borderId="2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0" borderId="0"/>
    <xf numFmtId="0" fontId="2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15" fontId="0" fillId="0" borderId="0" xfId="0" applyNumberFormat="1"/>
    <xf numFmtId="0" fontId="0" fillId="2" borderId="0" xfId="0" applyFill="1"/>
    <xf numFmtId="0" fontId="0" fillId="0" borderId="0" xfId="32"/>
    <xf numFmtId="0" fontId="0" fillId="0" borderId="0" xfId="0" applyAlignment="1">
      <alignment horizontal="center"/>
    </xf>
    <xf numFmtId="0" fontId="0" fillId="3" borderId="0" xfId="0" applyFill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8"/>
  <sheetViews>
    <sheetView tabSelected="1" topLeftCell="A277" workbookViewId="0">
      <selection activeCell="A288" sqref="A288"/>
    </sheetView>
  </sheetViews>
  <sheetFormatPr defaultColWidth="9" defaultRowHeight="15"/>
  <cols>
    <col min="1" max="1" customWidth="true" width="9.42857142857143" collapsed="true"/>
    <col min="2" max="2" customWidth="true" width="12.7142857142857" collapsed="true"/>
    <col min="3" max="3" customWidth="true" width="12.1428571428571" collapsed="true"/>
    <col min="4" max="6" width="12.8571428571429" collapsed="true"/>
    <col min="14" max="14" width="12.8571428571429" collapsed="true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9">
      <c r="A2" t="s">
        <v>10</v>
      </c>
      <c r="B2" t="s">
        <v>11</v>
      </c>
      <c r="C2" t="s">
        <v>12</v>
      </c>
      <c r="D2">
        <v>77.98</v>
      </c>
      <c r="E2">
        <v>80.86</v>
      </c>
      <c r="F2">
        <v>76.99</v>
      </c>
      <c r="G2">
        <v>82.32</v>
      </c>
      <c r="I2">
        <v>80.95</v>
      </c>
    </row>
    <row r="3" spans="1:7">
      <c r="A3" t="s">
        <v>10</v>
      </c>
      <c r="B3" t="s">
        <v>11</v>
      </c>
      <c r="C3" t="s">
        <v>13</v>
      </c>
      <c r="D3">
        <v>78.75</v>
      </c>
      <c r="E3">
        <v>81</v>
      </c>
      <c r="F3">
        <v>78</v>
      </c>
      <c r="G3">
        <v>80.7</v>
      </c>
    </row>
    <row r="4" spans="1:8">
      <c r="A4" t="s">
        <v>10</v>
      </c>
      <c r="B4" t="s">
        <v>11</v>
      </c>
      <c r="C4" t="s">
        <v>14</v>
      </c>
      <c r="D4">
        <v>124.13</v>
      </c>
      <c r="E4">
        <v>125.29</v>
      </c>
      <c r="F4">
        <v>122.59</v>
      </c>
      <c r="G4">
        <v>123.77</v>
      </c>
      <c r="H4">
        <v>123.84</v>
      </c>
    </row>
    <row r="5" spans="1:8">
      <c r="A5" t="s">
        <v>10</v>
      </c>
      <c r="B5" t="s">
        <v>11</v>
      </c>
      <c r="C5" t="s">
        <v>15</v>
      </c>
      <c r="D5">
        <v>45.24</v>
      </c>
      <c r="E5">
        <v>44.38</v>
      </c>
      <c r="F5">
        <v>45.06</v>
      </c>
      <c r="G5">
        <v>43.18</v>
      </c>
      <c r="H5">
        <v>44.26</v>
      </c>
    </row>
    <row r="6" spans="1:8">
      <c r="A6" t="s">
        <v>10</v>
      </c>
      <c r="C6" s="3">
        <f>ROUND(+(I2-D4)/D5,2)</f>
        <v>-0.95</v>
      </c>
      <c r="D6">
        <f>ROUND(+D5*$C6,2)</f>
        <v>-42.98</v>
      </c>
      <c r="E6">
        <f t="shared" ref="E6:H6" si="0">ROUND(+E5*$C6,2)</f>
        <v>-42.16</v>
      </c>
      <c r="F6">
        <f t="shared" si="0"/>
        <v>-42.81</v>
      </c>
      <c r="G6">
        <f t="shared" si="0"/>
        <v>-41.02</v>
      </c>
      <c r="H6">
        <f t="shared" si="0"/>
        <v>-42.05</v>
      </c>
    </row>
    <row r="7" spans="1:8">
      <c r="A7" t="s">
        <v>10</v>
      </c>
      <c r="C7" s="3"/>
      <c r="D7">
        <f>ROUND(+D4+D6,2)</f>
        <v>81.15</v>
      </c>
      <c r="E7">
        <f t="shared" ref="E7:H7" si="1">ROUND(+E4+E6,2)</f>
        <v>83.13</v>
      </c>
      <c r="F7">
        <f t="shared" si="1"/>
        <v>79.78</v>
      </c>
      <c r="G7">
        <f t="shared" si="1"/>
        <v>82.75</v>
      </c>
      <c r="H7">
        <f t="shared" si="1"/>
        <v>81.79</v>
      </c>
    </row>
    <row r="8" spans="1:9">
      <c r="A8" t="s">
        <v>10</v>
      </c>
      <c r="B8" t="s">
        <v>16</v>
      </c>
      <c r="C8" t="s">
        <v>12</v>
      </c>
      <c r="D8">
        <v>68.97</v>
      </c>
      <c r="E8">
        <v>72.3</v>
      </c>
      <c r="F8">
        <v>68.22</v>
      </c>
      <c r="G8">
        <v>71.73</v>
      </c>
      <c r="I8">
        <v>72</v>
      </c>
    </row>
    <row r="9" spans="1:7">
      <c r="A9" t="s">
        <v>10</v>
      </c>
      <c r="B9" t="s">
        <v>16</v>
      </c>
      <c r="C9" t="s">
        <v>13</v>
      </c>
      <c r="D9">
        <v>69</v>
      </c>
      <c r="E9">
        <v>72.7</v>
      </c>
      <c r="F9">
        <v>68.25</v>
      </c>
      <c r="G9">
        <v>71.7</v>
      </c>
    </row>
    <row r="10" spans="1:8">
      <c r="A10" t="s">
        <v>10</v>
      </c>
      <c r="B10" t="s">
        <v>16</v>
      </c>
      <c r="C10" t="s">
        <v>14</v>
      </c>
      <c r="D10">
        <v>67.48</v>
      </c>
      <c r="E10">
        <v>69.38</v>
      </c>
      <c r="F10">
        <v>66.75</v>
      </c>
      <c r="G10">
        <v>68.43</v>
      </c>
      <c r="H10">
        <v>68.03</v>
      </c>
    </row>
    <row r="11" spans="1:8">
      <c r="A11" t="s">
        <v>10</v>
      </c>
      <c r="B11" t="s">
        <v>16</v>
      </c>
      <c r="C11" t="s">
        <v>15</v>
      </c>
      <c r="D11">
        <v>2.23</v>
      </c>
      <c r="E11">
        <v>3.4</v>
      </c>
      <c r="F11">
        <v>1.95</v>
      </c>
      <c r="G11">
        <v>3.64</v>
      </c>
      <c r="H11">
        <v>3.29</v>
      </c>
    </row>
    <row r="12" spans="1:8">
      <c r="A12" t="s">
        <v>10</v>
      </c>
      <c r="C12" s="3">
        <f>ROUND(+(I8-D10)/D11,2)</f>
        <v>2.03</v>
      </c>
      <c r="D12">
        <f>ROUND(+D11*$C12,2)</f>
        <v>4.53</v>
      </c>
      <c r="E12">
        <f t="shared" ref="E12" si="2">ROUND(+E11*$C12,2)</f>
        <v>6.9</v>
      </c>
      <c r="F12">
        <f t="shared" ref="F12" si="3">ROUND(+F11*$C12,2)</f>
        <v>3.96</v>
      </c>
      <c r="G12">
        <f t="shared" ref="G12" si="4">ROUND(+G11*$C12,2)</f>
        <v>7.39</v>
      </c>
      <c r="H12">
        <f t="shared" ref="H12" si="5">ROUND(+H11*$C12,2)</f>
        <v>6.68</v>
      </c>
    </row>
    <row r="13" spans="1:8">
      <c r="A13" t="s">
        <v>10</v>
      </c>
      <c r="C13" s="3"/>
      <c r="D13">
        <f>ROUND(+D10+D12,2)</f>
        <v>72.01</v>
      </c>
      <c r="E13">
        <f t="shared" ref="E13" si="6">ROUND(+E10+E12,2)</f>
        <v>76.28</v>
      </c>
      <c r="F13">
        <f t="shared" ref="F13" si="7">ROUND(+F10+F12,2)</f>
        <v>70.71</v>
      </c>
      <c r="G13">
        <f t="shared" ref="G13" si="8">ROUND(+G10+G12,2)</f>
        <v>75.82</v>
      </c>
      <c r="H13">
        <f t="shared" ref="H13" si="9">ROUND(+H10+H12,2)</f>
        <v>74.71</v>
      </c>
    </row>
    <row r="14" spans="1:9">
      <c r="A14" t="s">
        <v>10</v>
      </c>
      <c r="B14" t="s">
        <v>17</v>
      </c>
      <c r="C14" t="s">
        <v>12</v>
      </c>
      <c r="D14">
        <v>940.27</v>
      </c>
      <c r="E14">
        <v>953.55</v>
      </c>
      <c r="F14">
        <v>938.63</v>
      </c>
      <c r="G14">
        <v>948.13</v>
      </c>
      <c r="I14">
        <v>954.9</v>
      </c>
    </row>
    <row r="15" spans="1:7">
      <c r="A15" t="s">
        <v>10</v>
      </c>
      <c r="B15" t="s">
        <v>17</v>
      </c>
      <c r="C15" t="s">
        <v>13</v>
      </c>
      <c r="D15">
        <v>942.8</v>
      </c>
      <c r="E15">
        <v>957.07</v>
      </c>
      <c r="F15">
        <v>941</v>
      </c>
      <c r="G15">
        <v>947.65</v>
      </c>
    </row>
    <row r="16" spans="1:8">
      <c r="A16" t="s">
        <v>10</v>
      </c>
      <c r="B16" t="s">
        <v>17</v>
      </c>
      <c r="C16" t="s">
        <v>14</v>
      </c>
      <c r="D16">
        <v>924.33</v>
      </c>
      <c r="E16">
        <v>927.97</v>
      </c>
      <c r="F16">
        <v>915.26</v>
      </c>
      <c r="G16">
        <v>921.75</v>
      </c>
      <c r="H16">
        <v>922.12</v>
      </c>
    </row>
    <row r="17" spans="1:8">
      <c r="A17" t="s">
        <v>10</v>
      </c>
      <c r="B17" t="s">
        <v>17</v>
      </c>
      <c r="C17" t="s">
        <v>15</v>
      </c>
      <c r="D17">
        <v>19.91</v>
      </c>
      <c r="E17">
        <v>28.29</v>
      </c>
      <c r="F17">
        <v>27.19</v>
      </c>
      <c r="G17">
        <v>27.22</v>
      </c>
      <c r="H17">
        <v>28.61</v>
      </c>
    </row>
    <row r="18" spans="1:8">
      <c r="A18" t="s">
        <v>10</v>
      </c>
      <c r="C18" s="3">
        <f>ROUND(+(I14-D16)/D17,2)</f>
        <v>1.54</v>
      </c>
      <c r="D18">
        <f>ROUND(+D17*$C18,2)</f>
        <v>30.66</v>
      </c>
      <c r="E18">
        <f t="shared" ref="E18" si="10">ROUND(+E17*$C18,2)</f>
        <v>43.57</v>
      </c>
      <c r="F18">
        <f t="shared" ref="F18" si="11">ROUND(+F17*$C18,2)</f>
        <v>41.87</v>
      </c>
      <c r="G18">
        <f t="shared" ref="G18" si="12">ROUND(+G17*$C18,2)</f>
        <v>41.92</v>
      </c>
      <c r="H18">
        <f t="shared" ref="H18" si="13">ROUND(+H17*$C18,2)</f>
        <v>44.06</v>
      </c>
    </row>
    <row r="19" spans="1:8">
      <c r="A19" t="s">
        <v>10</v>
      </c>
      <c r="C19" s="3"/>
      <c r="D19">
        <f>ROUND(+D16+D18,2)</f>
        <v>954.99</v>
      </c>
      <c r="E19">
        <f t="shared" ref="E19" si="14">ROUND(+E16+E18,2)</f>
        <v>971.54</v>
      </c>
      <c r="F19">
        <f t="shared" ref="F19" si="15">ROUND(+F16+F18,2)</f>
        <v>957.13</v>
      </c>
      <c r="G19">
        <f t="shared" ref="G19" si="16">ROUND(+G16+G18,2)</f>
        <v>963.67</v>
      </c>
      <c r="H19">
        <f t="shared" ref="H19" si="17">ROUND(+H16+H18,2)</f>
        <v>966.18</v>
      </c>
    </row>
    <row r="20" spans="1:9">
      <c r="A20" t="s">
        <v>10</v>
      </c>
      <c r="B20" t="s">
        <v>18</v>
      </c>
      <c r="C20" t="s">
        <v>12</v>
      </c>
      <c r="D20">
        <v>286.43</v>
      </c>
      <c r="E20">
        <v>295.45</v>
      </c>
      <c r="F20">
        <v>283.7</v>
      </c>
      <c r="G20">
        <v>293.53</v>
      </c>
      <c r="I20">
        <v>296.3</v>
      </c>
    </row>
    <row r="21" spans="1:7">
      <c r="A21" t="s">
        <v>10</v>
      </c>
      <c r="B21" t="s">
        <v>18</v>
      </c>
      <c r="C21" t="s">
        <v>13</v>
      </c>
      <c r="D21">
        <v>286.85</v>
      </c>
      <c r="E21">
        <v>298.53</v>
      </c>
      <c r="F21">
        <v>285.25</v>
      </c>
      <c r="G21">
        <v>295.65</v>
      </c>
    </row>
    <row r="22" spans="1:8">
      <c r="A22" t="s">
        <v>10</v>
      </c>
      <c r="B22" t="s">
        <v>18</v>
      </c>
      <c r="C22" t="s">
        <v>14</v>
      </c>
      <c r="D22">
        <v>455.32</v>
      </c>
      <c r="E22">
        <v>460.88</v>
      </c>
      <c r="F22">
        <v>450.56</v>
      </c>
      <c r="G22">
        <v>455.34</v>
      </c>
      <c r="H22">
        <v>456.87</v>
      </c>
    </row>
    <row r="23" spans="1:8">
      <c r="A23" t="s">
        <v>10</v>
      </c>
      <c r="B23" t="s">
        <v>18</v>
      </c>
      <c r="C23" t="s">
        <v>15</v>
      </c>
      <c r="D23">
        <v>168.6</v>
      </c>
      <c r="E23">
        <v>163.11</v>
      </c>
      <c r="F23">
        <v>165.03</v>
      </c>
      <c r="G23">
        <v>159.24</v>
      </c>
      <c r="H23">
        <v>164.16</v>
      </c>
    </row>
    <row r="24" spans="1:8">
      <c r="A24" t="s">
        <v>10</v>
      </c>
      <c r="C24" s="3">
        <f>ROUND(+(I20-D22)/D23,2)</f>
        <v>-0.94</v>
      </c>
      <c r="D24">
        <f>ROUND(+D23*$C24,2)</f>
        <v>-158.48</v>
      </c>
      <c r="E24">
        <f t="shared" ref="E24" si="18">ROUND(+E23*$C24,2)</f>
        <v>-153.32</v>
      </c>
      <c r="F24">
        <f t="shared" ref="F24" si="19">ROUND(+F23*$C24,2)</f>
        <v>-155.13</v>
      </c>
      <c r="G24">
        <f t="shared" ref="G24" si="20">ROUND(+G23*$C24,2)</f>
        <v>-149.69</v>
      </c>
      <c r="H24">
        <f t="shared" ref="H24" si="21">ROUND(+H23*$C24,2)</f>
        <v>-154.31</v>
      </c>
    </row>
    <row r="25" spans="1:8">
      <c r="A25" t="s">
        <v>10</v>
      </c>
      <c r="C25" s="3"/>
      <c r="D25">
        <f>ROUND(+D22+D24,2)</f>
        <v>296.84</v>
      </c>
      <c r="E25">
        <f t="shared" ref="E25" si="22">ROUND(+E22+E24,2)</f>
        <v>307.56</v>
      </c>
      <c r="F25">
        <f t="shared" ref="F25" si="23">ROUND(+F22+F24,2)</f>
        <v>295.43</v>
      </c>
      <c r="G25">
        <f t="shared" ref="G25" si="24">ROUND(+G22+G24,2)</f>
        <v>305.65</v>
      </c>
      <c r="H25">
        <f t="shared" ref="H25" si="25">ROUND(+H22+H24,2)</f>
        <v>302.56</v>
      </c>
    </row>
    <row r="26" spans="1:9">
      <c r="A26" t="s">
        <v>19</v>
      </c>
      <c r="B26" t="s">
        <v>18</v>
      </c>
      <c r="C26" t="s">
        <v>12</v>
      </c>
      <c r="D26">
        <v>295.01</v>
      </c>
      <c r="E26">
        <v>306.3</v>
      </c>
      <c r="F26">
        <v>296.43</v>
      </c>
      <c r="G26">
        <v>305.19</v>
      </c>
      <c r="I26">
        <v>305.7</v>
      </c>
    </row>
    <row r="27" spans="1:7">
      <c r="A27" t="s">
        <v>19</v>
      </c>
      <c r="B27" t="s">
        <v>18</v>
      </c>
      <c r="C27" t="s">
        <v>13</v>
      </c>
      <c r="D27">
        <v>296.3</v>
      </c>
      <c r="E27">
        <v>308.33</v>
      </c>
      <c r="F27">
        <v>295.25</v>
      </c>
      <c r="G27">
        <v>305.4</v>
      </c>
    </row>
    <row r="28" spans="1:8">
      <c r="A28" t="s">
        <v>19</v>
      </c>
      <c r="B28" t="s">
        <v>18</v>
      </c>
      <c r="C28" t="s">
        <v>14</v>
      </c>
      <c r="D28">
        <v>455.31</v>
      </c>
      <c r="E28">
        <v>460.86</v>
      </c>
      <c r="F28">
        <v>450.54</v>
      </c>
      <c r="G28">
        <v>455.33</v>
      </c>
      <c r="H28">
        <v>456.86</v>
      </c>
    </row>
    <row r="29" spans="1:8">
      <c r="A29" t="s">
        <v>19</v>
      </c>
      <c r="B29" t="s">
        <v>18</v>
      </c>
      <c r="C29" t="s">
        <v>15</v>
      </c>
      <c r="D29">
        <v>159.15</v>
      </c>
      <c r="E29">
        <v>153.14</v>
      </c>
      <c r="F29">
        <v>155.01</v>
      </c>
      <c r="G29">
        <v>149.5</v>
      </c>
      <c r="H29">
        <v>154.96</v>
      </c>
    </row>
    <row r="30" spans="1:8">
      <c r="A30" t="s">
        <v>19</v>
      </c>
      <c r="C30" s="3">
        <f>ROUND(+(I26-D28)/D29,2)</f>
        <v>-0.94</v>
      </c>
      <c r="D30">
        <f>ROUND(+D29*$C30,2)</f>
        <v>-149.6</v>
      </c>
      <c r="E30">
        <f t="shared" ref="E30" si="26">ROUND(+E29*$C30,2)</f>
        <v>-143.95</v>
      </c>
      <c r="F30">
        <f t="shared" ref="F30" si="27">ROUND(+F29*$C30,2)</f>
        <v>-145.71</v>
      </c>
      <c r="G30">
        <f t="shared" ref="G30" si="28">ROUND(+G29*$C30,2)</f>
        <v>-140.53</v>
      </c>
      <c r="H30">
        <f t="shared" ref="H30" si="29">ROUND(+H29*$C30,2)</f>
        <v>-145.66</v>
      </c>
    </row>
    <row r="31" spans="1:8">
      <c r="A31" t="s">
        <v>19</v>
      </c>
      <c r="C31" s="3"/>
      <c r="D31">
        <f>ROUND(+D28+D30,2)</f>
        <v>305.71</v>
      </c>
      <c r="E31">
        <f t="shared" ref="E31" si="30">ROUND(+E28+E30,2)</f>
        <v>316.91</v>
      </c>
      <c r="F31">
        <f t="shared" ref="F31" si="31">ROUND(+F28+F30,2)</f>
        <v>304.83</v>
      </c>
      <c r="G31">
        <f t="shared" ref="G31" si="32">ROUND(+G28+G30,2)</f>
        <v>314.8</v>
      </c>
      <c r="H31">
        <f t="shared" ref="H31" si="33">ROUND(+H28+H30,2)</f>
        <v>311.2</v>
      </c>
    </row>
    <row r="32" spans="1:9">
      <c r="A32" t="s">
        <v>19</v>
      </c>
      <c r="B32" t="s">
        <v>17</v>
      </c>
      <c r="C32" t="s">
        <v>12</v>
      </c>
      <c r="D32">
        <v>952.32</v>
      </c>
      <c r="E32">
        <v>955.64</v>
      </c>
      <c r="F32">
        <v>946.74</v>
      </c>
      <c r="G32">
        <v>953.46</v>
      </c>
      <c r="I32">
        <v>966.36</v>
      </c>
    </row>
    <row r="33" spans="1:7">
      <c r="A33" t="s">
        <v>19</v>
      </c>
      <c r="B33" t="s">
        <v>17</v>
      </c>
      <c r="C33" t="s">
        <v>13</v>
      </c>
      <c r="D33">
        <v>947</v>
      </c>
      <c r="E33">
        <v>955.78</v>
      </c>
      <c r="F33">
        <v>942.65</v>
      </c>
      <c r="G33">
        <v>954.4</v>
      </c>
    </row>
    <row r="34" spans="1:8">
      <c r="A34" t="s">
        <v>19</v>
      </c>
      <c r="B34" t="s">
        <v>17</v>
      </c>
      <c r="C34" t="s">
        <v>14</v>
      </c>
      <c r="D34">
        <v>924.42</v>
      </c>
      <c r="E34">
        <v>928.03</v>
      </c>
      <c r="F34">
        <v>915.4</v>
      </c>
      <c r="G34">
        <v>921.79</v>
      </c>
      <c r="H34">
        <v>922.19</v>
      </c>
    </row>
    <row r="35" spans="1:8">
      <c r="A35" t="s">
        <v>19</v>
      </c>
      <c r="B35" t="s">
        <v>17</v>
      </c>
      <c r="C35" t="s">
        <v>15</v>
      </c>
      <c r="D35">
        <v>23.84</v>
      </c>
      <c r="E35">
        <v>29.19</v>
      </c>
      <c r="F35">
        <v>28.52</v>
      </c>
      <c r="G35">
        <v>33.72</v>
      </c>
      <c r="H35">
        <v>31</v>
      </c>
    </row>
    <row r="36" spans="1:8">
      <c r="A36" t="s">
        <v>19</v>
      </c>
      <c r="C36" s="3">
        <f>ROUND(+(I32-D34)/D35,2)</f>
        <v>1.76</v>
      </c>
      <c r="D36">
        <f>ROUND(+D35*$C36,2)</f>
        <v>41.96</v>
      </c>
      <c r="E36">
        <f t="shared" ref="E36" si="34">ROUND(+E35*$C36,2)</f>
        <v>51.37</v>
      </c>
      <c r="F36">
        <f t="shared" ref="F36" si="35">ROUND(+F35*$C36,2)</f>
        <v>50.2</v>
      </c>
      <c r="G36">
        <f t="shared" ref="G36" si="36">ROUND(+G35*$C36,2)</f>
        <v>59.35</v>
      </c>
      <c r="H36">
        <f t="shared" ref="H36" si="37">ROUND(+H35*$C36,2)</f>
        <v>54.56</v>
      </c>
    </row>
    <row r="37" spans="1:8">
      <c r="A37" t="s">
        <v>19</v>
      </c>
      <c r="C37" s="3"/>
      <c r="D37">
        <f>ROUND(+D34+D36,2)</f>
        <v>966.38</v>
      </c>
      <c r="E37">
        <f t="shared" ref="E37" si="38">ROUND(+E34+E36,2)</f>
        <v>979.4</v>
      </c>
      <c r="F37">
        <f t="shared" ref="F37" si="39">ROUND(+F34+F36,2)</f>
        <v>965.6</v>
      </c>
      <c r="G37">
        <f t="shared" ref="G37" si="40">ROUND(+G34+G36,2)</f>
        <v>981.14</v>
      </c>
      <c r="H37">
        <f t="shared" ref="H37" si="41">ROUND(+H34+H36,2)</f>
        <v>976.75</v>
      </c>
    </row>
    <row r="38" spans="1:9">
      <c r="A38" t="s">
        <v>19</v>
      </c>
      <c r="B38" t="s">
        <v>11</v>
      </c>
      <c r="C38" t="s">
        <v>12</v>
      </c>
      <c r="D38">
        <v>81.51</v>
      </c>
      <c r="E38">
        <v>86.12</v>
      </c>
      <c r="F38">
        <v>82.52</v>
      </c>
      <c r="G38">
        <v>82.64</v>
      </c>
      <c r="I38">
        <v>82.5</v>
      </c>
    </row>
    <row r="39" spans="1:7">
      <c r="A39" t="s">
        <v>19</v>
      </c>
      <c r="B39" t="s">
        <v>11</v>
      </c>
      <c r="C39" t="s">
        <v>13</v>
      </c>
      <c r="D39">
        <v>80.95</v>
      </c>
      <c r="E39">
        <v>83.7</v>
      </c>
      <c r="F39">
        <v>80.75</v>
      </c>
      <c r="G39">
        <v>83.2</v>
      </c>
    </row>
    <row r="40" spans="1:8">
      <c r="A40" t="s">
        <v>19</v>
      </c>
      <c r="B40" t="s">
        <v>11</v>
      </c>
      <c r="C40" t="s">
        <v>14</v>
      </c>
      <c r="D40">
        <v>124.13</v>
      </c>
      <c r="E40">
        <v>125.29</v>
      </c>
      <c r="F40">
        <v>122.58</v>
      </c>
      <c r="G40">
        <v>123.76</v>
      </c>
      <c r="H40">
        <v>123.84</v>
      </c>
    </row>
    <row r="41" spans="1:8">
      <c r="A41" t="s">
        <v>19</v>
      </c>
      <c r="B41" t="s">
        <v>11</v>
      </c>
      <c r="C41" t="s">
        <v>15</v>
      </c>
      <c r="D41">
        <v>43.36</v>
      </c>
      <c r="E41">
        <v>41.68</v>
      </c>
      <c r="F41">
        <v>42.47</v>
      </c>
      <c r="G41">
        <v>40.75</v>
      </c>
      <c r="H41">
        <v>41.52</v>
      </c>
    </row>
    <row r="42" spans="1:8">
      <c r="A42" t="s">
        <v>19</v>
      </c>
      <c r="C42" s="3">
        <f>ROUND(+(I38-D40)/D41,2)</f>
        <v>-0.96</v>
      </c>
      <c r="D42">
        <f>ROUND(+D41*$C42,2)</f>
        <v>-41.63</v>
      </c>
      <c r="E42">
        <f t="shared" ref="E42" si="42">ROUND(+E41*$C42,2)</f>
        <v>-40.01</v>
      </c>
      <c r="F42">
        <f t="shared" ref="F42" si="43">ROUND(+F41*$C42,2)</f>
        <v>-40.77</v>
      </c>
      <c r="G42">
        <f t="shared" ref="G42" si="44">ROUND(+G41*$C42,2)</f>
        <v>-39.12</v>
      </c>
      <c r="H42">
        <f t="shared" ref="H42" si="45">ROUND(+H41*$C42,2)</f>
        <v>-39.86</v>
      </c>
    </row>
    <row r="43" spans="1:8">
      <c r="A43" t="s">
        <v>19</v>
      </c>
      <c r="C43" s="3"/>
      <c r="D43">
        <f>ROUND(+D40+D42,2)</f>
        <v>82.5</v>
      </c>
      <c r="E43">
        <f t="shared" ref="E43" si="46">ROUND(+E40+E42,2)</f>
        <v>85.28</v>
      </c>
      <c r="F43">
        <f t="shared" ref="F43" si="47">ROUND(+F40+F42,2)</f>
        <v>81.81</v>
      </c>
      <c r="G43">
        <f t="shared" ref="G43" si="48">ROUND(+G40+G42,2)</f>
        <v>84.64</v>
      </c>
      <c r="H43">
        <f t="shared" ref="H43" si="49">ROUND(+H40+H42,2)</f>
        <v>83.98</v>
      </c>
    </row>
    <row r="44" spans="1:9">
      <c r="A44" t="s">
        <v>19</v>
      </c>
      <c r="B44" t="s">
        <v>16</v>
      </c>
      <c r="C44" t="s">
        <v>12</v>
      </c>
      <c r="D44">
        <v>71.82</v>
      </c>
      <c r="E44">
        <v>74.29</v>
      </c>
      <c r="F44">
        <v>71.79</v>
      </c>
      <c r="G44">
        <v>73.65</v>
      </c>
      <c r="I44">
        <v>73</v>
      </c>
    </row>
    <row r="45" spans="1:7">
      <c r="A45" t="s">
        <v>19</v>
      </c>
      <c r="B45" t="s">
        <v>16</v>
      </c>
      <c r="C45" t="s">
        <v>13</v>
      </c>
      <c r="D45">
        <v>72</v>
      </c>
      <c r="E45">
        <v>74.12</v>
      </c>
      <c r="F45">
        <v>71.8</v>
      </c>
      <c r="G45">
        <v>73.6</v>
      </c>
    </row>
    <row r="46" spans="1:8">
      <c r="A46" t="s">
        <v>19</v>
      </c>
      <c r="B46" t="s">
        <v>16</v>
      </c>
      <c r="C46" t="s">
        <v>14</v>
      </c>
      <c r="D46">
        <v>67.53</v>
      </c>
      <c r="E46">
        <v>69.51</v>
      </c>
      <c r="F46">
        <v>66.72</v>
      </c>
      <c r="G46">
        <v>68.5</v>
      </c>
      <c r="H46">
        <v>68.05</v>
      </c>
    </row>
    <row r="47" spans="1:8">
      <c r="A47" t="s">
        <v>19</v>
      </c>
      <c r="B47" t="s">
        <v>16</v>
      </c>
      <c r="C47" t="s">
        <v>15</v>
      </c>
      <c r="D47">
        <v>4.71</v>
      </c>
      <c r="E47">
        <v>4.71</v>
      </c>
      <c r="F47">
        <v>5.18</v>
      </c>
      <c r="G47">
        <v>5.29</v>
      </c>
      <c r="H47">
        <v>5.08</v>
      </c>
    </row>
    <row r="48" spans="1:8">
      <c r="A48" t="s">
        <v>19</v>
      </c>
      <c r="C48" s="3">
        <f>ROUND(+(I44-D46)/D47,2)</f>
        <v>1.16</v>
      </c>
      <c r="D48">
        <f>ROUND(+D47*$C48,2)</f>
        <v>5.46</v>
      </c>
      <c r="E48">
        <f t="shared" ref="E48" si="50">ROUND(+E47*$C48,2)</f>
        <v>5.46</v>
      </c>
      <c r="F48">
        <f t="shared" ref="F48" si="51">ROUND(+F47*$C48,2)</f>
        <v>6.01</v>
      </c>
      <c r="G48">
        <f t="shared" ref="G48" si="52">ROUND(+G47*$C48,2)</f>
        <v>6.14</v>
      </c>
      <c r="H48">
        <f t="shared" ref="H48" si="53">ROUND(+H47*$C48,2)</f>
        <v>5.89</v>
      </c>
    </row>
    <row r="49" spans="1:8">
      <c r="A49" t="s">
        <v>19</v>
      </c>
      <c r="C49" s="3"/>
      <c r="D49">
        <f>ROUND(+D46+D48,2)</f>
        <v>72.99</v>
      </c>
      <c r="E49">
        <f t="shared" ref="E49" si="54">ROUND(+E46+E48,2)</f>
        <v>74.97</v>
      </c>
      <c r="F49">
        <f t="shared" ref="F49" si="55">ROUND(+F46+F48,2)</f>
        <v>72.73</v>
      </c>
      <c r="G49">
        <f t="shared" ref="G49" si="56">ROUND(+G46+G48,2)</f>
        <v>74.64</v>
      </c>
      <c r="H49">
        <f t="shared" ref="H49" si="57">ROUND(+H46+H48,2)</f>
        <v>73.94</v>
      </c>
    </row>
    <row r="50" spans="1:8">
      <c r="A50" s="4">
        <v>43262</v>
      </c>
      <c r="B50" t="s">
        <v>18</v>
      </c>
      <c r="C50" t="s">
        <v>12</v>
      </c>
      <c r="D50">
        <v>305.67</v>
      </c>
      <c r="E50">
        <v>315.33</v>
      </c>
      <c r="F50">
        <v>301.41</v>
      </c>
      <c r="G50">
        <v>309.61</v>
      </c>
      <c r="H50">
        <v>310.85</v>
      </c>
    </row>
    <row r="51" spans="1:8">
      <c r="A51" s="4">
        <v>43262</v>
      </c>
      <c r="B51" t="s">
        <v>18</v>
      </c>
      <c r="C51" t="s">
        <v>13</v>
      </c>
      <c r="D51">
        <v>305.7</v>
      </c>
      <c r="E51">
        <v>316.8</v>
      </c>
      <c r="F51">
        <v>302.4</v>
      </c>
      <c r="G51">
        <v>309.95</v>
      </c>
      <c r="H51">
        <v>312.45</v>
      </c>
    </row>
    <row r="52" spans="1:8">
      <c r="A52" s="4">
        <v>43262</v>
      </c>
      <c r="B52" t="s">
        <v>18</v>
      </c>
      <c r="C52" t="s">
        <v>14</v>
      </c>
      <c r="D52">
        <v>455.3</v>
      </c>
      <c r="E52">
        <v>460.85</v>
      </c>
      <c r="F52">
        <v>450.52</v>
      </c>
      <c r="G52">
        <v>455.31</v>
      </c>
      <c r="H52">
        <v>456.85</v>
      </c>
    </row>
    <row r="53" spans="1:8">
      <c r="A53" s="4">
        <v>43262</v>
      </c>
      <c r="B53" t="s">
        <v>18</v>
      </c>
      <c r="C53" t="s">
        <v>15</v>
      </c>
      <c r="D53">
        <v>149.74</v>
      </c>
      <c r="E53">
        <v>144.52</v>
      </c>
      <c r="F53">
        <v>147.84</v>
      </c>
      <c r="G53">
        <v>144.94</v>
      </c>
      <c r="H53">
        <v>144.93</v>
      </c>
    </row>
    <row r="54" spans="1:8">
      <c r="A54" s="4">
        <v>43262</v>
      </c>
      <c r="C54" s="3">
        <f>ROUND(+(I50-D52)/D53,2)</f>
        <v>-3.04</v>
      </c>
      <c r="D54">
        <f>ROUND(+D53*$C54,2)</f>
        <v>-455.21</v>
      </c>
      <c r="E54">
        <f t="shared" ref="E54:H54" si="58">ROUND(+E53*$C54,2)</f>
        <v>-439.34</v>
      </c>
      <c r="F54">
        <f t="shared" si="58"/>
        <v>-449.43</v>
      </c>
      <c r="G54">
        <f t="shared" si="58"/>
        <v>-440.62</v>
      </c>
      <c r="H54">
        <f t="shared" si="58"/>
        <v>-440.59</v>
      </c>
    </row>
    <row r="55" spans="1:8">
      <c r="A55" s="4">
        <v>43262</v>
      </c>
      <c r="C55" s="3"/>
      <c r="D55">
        <f>ROUND(+D52+D54,2)</f>
        <v>0.09</v>
      </c>
      <c r="E55">
        <f t="shared" ref="E55:H55" si="59">ROUND(+E52+E54,2)</f>
        <v>21.51</v>
      </c>
      <c r="F55">
        <f t="shared" si="59"/>
        <v>1.09</v>
      </c>
      <c r="G55">
        <f t="shared" si="59"/>
        <v>14.69</v>
      </c>
      <c r="H55">
        <f t="shared" si="59"/>
        <v>16.26</v>
      </c>
    </row>
    <row r="56" spans="1:8">
      <c r="A56" s="4">
        <v>43262</v>
      </c>
      <c r="B56" t="s">
        <v>17</v>
      </c>
      <c r="C56" t="s">
        <v>12</v>
      </c>
      <c r="D56">
        <v>951.36</v>
      </c>
      <c r="E56">
        <v>974.16</v>
      </c>
      <c r="F56">
        <v>951.45</v>
      </c>
      <c r="G56">
        <v>969.99</v>
      </c>
      <c r="H56">
        <v>966.27</v>
      </c>
    </row>
    <row r="57" spans="1:8">
      <c r="A57" s="4">
        <v>43262</v>
      </c>
      <c r="B57" t="s">
        <v>17</v>
      </c>
      <c r="C57" t="s">
        <v>13</v>
      </c>
      <c r="D57">
        <v>954.9</v>
      </c>
      <c r="E57">
        <v>980.19</v>
      </c>
      <c r="F57">
        <v>954.45</v>
      </c>
      <c r="G57">
        <v>971.35</v>
      </c>
      <c r="H57">
        <v>973</v>
      </c>
    </row>
    <row r="58" spans="1:8">
      <c r="A58" s="4">
        <v>43262</v>
      </c>
      <c r="B58" t="s">
        <v>17</v>
      </c>
      <c r="C58" t="s">
        <v>14</v>
      </c>
      <c r="D58">
        <v>924.48</v>
      </c>
      <c r="E58">
        <v>928.05</v>
      </c>
      <c r="F58">
        <v>915.47</v>
      </c>
      <c r="G58">
        <v>921.81</v>
      </c>
      <c r="H58">
        <v>922.21</v>
      </c>
    </row>
    <row r="59" spans="1:8">
      <c r="A59" s="4">
        <v>43262</v>
      </c>
      <c r="B59" t="s">
        <v>17</v>
      </c>
      <c r="C59" t="s">
        <v>15</v>
      </c>
      <c r="D59">
        <v>31.02</v>
      </c>
      <c r="E59">
        <v>48.68</v>
      </c>
      <c r="F59">
        <v>39.36</v>
      </c>
      <c r="G59">
        <v>50.33</v>
      </c>
      <c r="H59">
        <v>47.84</v>
      </c>
    </row>
    <row r="60" spans="1:8">
      <c r="A60" s="4">
        <v>43262</v>
      </c>
      <c r="C60" s="3">
        <f>ROUND(+(I56-D58)/D59,2)</f>
        <v>-29.8</v>
      </c>
      <c r="D60">
        <f>ROUND(+D59*$C60,2)</f>
        <v>-924.4</v>
      </c>
      <c r="E60">
        <f t="shared" ref="E60:H60" si="60">ROUND(+E59*$C60,2)</f>
        <v>-1450.66</v>
      </c>
      <c r="F60">
        <f t="shared" si="60"/>
        <v>-1172.93</v>
      </c>
      <c r="G60">
        <f t="shared" si="60"/>
        <v>-1499.83</v>
      </c>
      <c r="H60">
        <f t="shared" si="60"/>
        <v>-1425.63</v>
      </c>
    </row>
    <row r="61" spans="1:8">
      <c r="A61" s="4">
        <v>43262</v>
      </c>
      <c r="C61" s="3"/>
      <c r="D61">
        <f>ROUND(+D58+D60,2)</f>
        <v>0.08</v>
      </c>
      <c r="E61">
        <f t="shared" ref="E61:H61" si="61">ROUND(+E58+E60,2)</f>
        <v>-522.61</v>
      </c>
      <c r="F61">
        <f t="shared" si="61"/>
        <v>-257.46</v>
      </c>
      <c r="G61">
        <f t="shared" si="61"/>
        <v>-578.02</v>
      </c>
      <c r="H61">
        <f t="shared" si="61"/>
        <v>-503.42</v>
      </c>
    </row>
    <row r="62" spans="1:8">
      <c r="A62" s="4">
        <v>43262</v>
      </c>
      <c r="B62" t="s">
        <v>11</v>
      </c>
      <c r="C62" t="s">
        <v>12</v>
      </c>
      <c r="D62">
        <v>83.19</v>
      </c>
      <c r="E62" s="5">
        <v>80.9</v>
      </c>
      <c r="F62">
        <v>80.8</v>
      </c>
      <c r="G62">
        <v>80.63</v>
      </c>
      <c r="H62">
        <v>80.38</v>
      </c>
    </row>
    <row r="63" spans="1:8">
      <c r="A63" s="4">
        <v>43262</v>
      </c>
      <c r="B63" t="s">
        <v>11</v>
      </c>
      <c r="C63" t="s">
        <v>13</v>
      </c>
      <c r="D63">
        <v>82.5</v>
      </c>
      <c r="E63">
        <v>83.55</v>
      </c>
      <c r="F63">
        <v>81.6</v>
      </c>
      <c r="G63">
        <v>82.4</v>
      </c>
      <c r="H63">
        <v>82.52</v>
      </c>
    </row>
    <row r="64" spans="1:8">
      <c r="A64" s="4">
        <v>43262</v>
      </c>
      <c r="B64" t="s">
        <v>11</v>
      </c>
      <c r="C64" t="s">
        <v>14</v>
      </c>
      <c r="D64">
        <v>124.12</v>
      </c>
      <c r="E64">
        <v>125.29</v>
      </c>
      <c r="F64">
        <v>122.58</v>
      </c>
      <c r="G64">
        <v>123.76</v>
      </c>
      <c r="H64">
        <v>123.84</v>
      </c>
    </row>
    <row r="65" spans="1:8">
      <c r="A65" s="4">
        <v>43262</v>
      </c>
      <c r="B65" t="s">
        <v>11</v>
      </c>
      <c r="C65" t="s">
        <v>15</v>
      </c>
      <c r="D65">
        <v>41.78</v>
      </c>
      <c r="E65">
        <v>41.82</v>
      </c>
      <c r="F65">
        <v>41.44</v>
      </c>
      <c r="G65">
        <v>41.34</v>
      </c>
      <c r="H65">
        <v>41.48</v>
      </c>
    </row>
    <row r="66" spans="1:8">
      <c r="A66" s="4">
        <v>43262</v>
      </c>
      <c r="C66" s="3">
        <f>ROUND(+(I62-D64)/D65,2)</f>
        <v>-2.97</v>
      </c>
      <c r="D66">
        <f>ROUND(+D65*$C66,2)</f>
        <v>-124.09</v>
      </c>
      <c r="E66">
        <f t="shared" ref="E66:H66" si="62">ROUND(+E65*$C66,2)</f>
        <v>-124.21</v>
      </c>
      <c r="F66">
        <f t="shared" si="62"/>
        <v>-123.08</v>
      </c>
      <c r="G66">
        <f t="shared" si="62"/>
        <v>-122.78</v>
      </c>
      <c r="H66">
        <f t="shared" si="62"/>
        <v>-123.2</v>
      </c>
    </row>
    <row r="67" spans="1:8">
      <c r="A67" s="4">
        <v>43262</v>
      </c>
      <c r="C67" s="3"/>
      <c r="D67">
        <f>ROUND(+D64+D66,2)</f>
        <v>0.03</v>
      </c>
      <c r="E67">
        <f t="shared" ref="E67:H67" si="63">ROUND(+E64+E66,2)</f>
        <v>1.08</v>
      </c>
      <c r="F67">
        <f t="shared" si="63"/>
        <v>-0.5</v>
      </c>
      <c r="G67">
        <f t="shared" si="63"/>
        <v>0.98</v>
      </c>
      <c r="H67">
        <f t="shared" si="63"/>
        <v>0.64</v>
      </c>
    </row>
    <row r="68" spans="1:8">
      <c r="A68" s="4">
        <v>43262</v>
      </c>
      <c r="B68" t="s">
        <v>16</v>
      </c>
      <c r="C68" t="s">
        <v>12</v>
      </c>
      <c r="D68">
        <v>73.12</v>
      </c>
      <c r="E68">
        <v>73.63</v>
      </c>
      <c r="F68">
        <v>72.24</v>
      </c>
      <c r="G68">
        <v>73.34</v>
      </c>
      <c r="H68">
        <v>73.11</v>
      </c>
    </row>
    <row r="69" spans="1:8">
      <c r="A69" s="4">
        <v>43262</v>
      </c>
      <c r="B69" t="s">
        <v>16</v>
      </c>
      <c r="C69" t="s">
        <v>13</v>
      </c>
      <c r="D69">
        <v>73</v>
      </c>
      <c r="E69">
        <v>73.88</v>
      </c>
      <c r="F69">
        <v>72.45</v>
      </c>
      <c r="G69">
        <v>73.45</v>
      </c>
      <c r="H69">
        <v>72.93</v>
      </c>
    </row>
    <row r="70" spans="1:8">
      <c r="A70" s="4">
        <v>43262</v>
      </c>
      <c r="B70" t="s">
        <v>16</v>
      </c>
      <c r="C70" t="s">
        <v>14</v>
      </c>
      <c r="D70">
        <v>67.55</v>
      </c>
      <c r="E70">
        <v>69.67</v>
      </c>
      <c r="F70">
        <v>66.73</v>
      </c>
      <c r="G70">
        <v>68.58</v>
      </c>
      <c r="H70">
        <v>68.07</v>
      </c>
    </row>
    <row r="71" spans="1:8">
      <c r="A71" s="4">
        <v>43262</v>
      </c>
      <c r="B71" t="s">
        <v>16</v>
      </c>
      <c r="C71" t="s">
        <v>15</v>
      </c>
      <c r="D71">
        <v>5.66</v>
      </c>
      <c r="E71">
        <v>4.51</v>
      </c>
      <c r="F71">
        <v>5.9</v>
      </c>
      <c r="G71">
        <v>5.1</v>
      </c>
      <c r="H71">
        <v>5.31</v>
      </c>
    </row>
    <row r="72" spans="1:8">
      <c r="A72" s="4">
        <v>43262</v>
      </c>
      <c r="C72" s="3">
        <f>ROUND(+(I68-D70)/D71,2)</f>
        <v>-11.93</v>
      </c>
      <c r="D72">
        <f>ROUND(+D71*$C72,2)</f>
        <v>-67.52</v>
      </c>
      <c r="E72">
        <f t="shared" ref="E72:H72" si="64">ROUND(+E71*$C72,2)</f>
        <v>-53.8</v>
      </c>
      <c r="F72">
        <f t="shared" si="64"/>
        <v>-70.39</v>
      </c>
      <c r="G72">
        <f t="shared" si="64"/>
        <v>-60.84</v>
      </c>
      <c r="H72">
        <f t="shared" si="64"/>
        <v>-63.35</v>
      </c>
    </row>
    <row r="73" spans="1:8">
      <c r="A73" s="4">
        <v>43262</v>
      </c>
      <c r="C73" s="3"/>
      <c r="D73">
        <f>ROUND(+D70+D72,2)</f>
        <v>0.03</v>
      </c>
      <c r="E73">
        <f t="shared" ref="E73:H73" si="65">ROUND(+E70+E72,2)</f>
        <v>15.87</v>
      </c>
      <c r="F73">
        <f t="shared" si="65"/>
        <v>-3.66</v>
      </c>
      <c r="G73">
        <f t="shared" si="65"/>
        <v>7.74</v>
      </c>
      <c r="H73">
        <f t="shared" si="65"/>
        <v>4.72</v>
      </c>
    </row>
    <row r="74" spans="1:15">
      <c r="A74" t="s">
        <v>20</v>
      </c>
      <c r="B74" t="s">
        <v>11</v>
      </c>
      <c r="C74" t="s">
        <v>12</v>
      </c>
      <c r="D74">
        <v>82.92</v>
      </c>
      <c r="E74">
        <v>84.43</v>
      </c>
      <c r="F74">
        <v>82</v>
      </c>
      <c r="G74">
        <v>84.51</v>
      </c>
      <c r="H74">
        <v>84.27</v>
      </c>
      <c r="I74">
        <v>84</v>
      </c>
      <c r="K74">
        <v>50</v>
      </c>
      <c r="L74">
        <v>83.5</v>
      </c>
      <c r="M74">
        <v>86.5</v>
      </c>
      <c r="O74" t="s">
        <v>21</v>
      </c>
    </row>
    <row r="75" spans="1:8">
      <c r="A75" t="s">
        <v>20</v>
      </c>
      <c r="B75" t="s">
        <v>11</v>
      </c>
      <c r="C75" t="s">
        <v>13</v>
      </c>
      <c r="D75">
        <v>83.15</v>
      </c>
      <c r="E75">
        <v>85.6</v>
      </c>
      <c r="F75">
        <v>82.5</v>
      </c>
      <c r="G75">
        <v>84.5</v>
      </c>
      <c r="H75">
        <v>84.6</v>
      </c>
    </row>
    <row r="76" spans="1:8">
      <c r="A76" t="s">
        <v>20</v>
      </c>
      <c r="B76" t="s">
        <v>11</v>
      </c>
      <c r="C76" t="s">
        <v>14</v>
      </c>
      <c r="D76">
        <v>124.12</v>
      </c>
      <c r="E76">
        <v>125.29</v>
      </c>
      <c r="F76">
        <v>122.58</v>
      </c>
      <c r="G76">
        <v>123.76</v>
      </c>
      <c r="H76">
        <v>123.83</v>
      </c>
    </row>
    <row r="77" spans="1:8">
      <c r="A77" t="s">
        <v>20</v>
      </c>
      <c r="B77" t="s">
        <v>11</v>
      </c>
      <c r="C77" t="s">
        <v>15</v>
      </c>
      <c r="D77">
        <v>41.06</v>
      </c>
      <c r="E77">
        <v>39.77</v>
      </c>
      <c r="F77">
        <v>40.52</v>
      </c>
      <c r="G77">
        <v>39.41</v>
      </c>
      <c r="H77">
        <v>39.41</v>
      </c>
    </row>
    <row r="78" spans="1:8">
      <c r="A78" t="s">
        <v>20</v>
      </c>
      <c r="C78" s="3">
        <f>ROUND(+(I74-D76)/D77,2)</f>
        <v>-0.98</v>
      </c>
      <c r="D78">
        <f>ROUND(+D77*$C78,2)</f>
        <v>-40.24</v>
      </c>
      <c r="E78">
        <f t="shared" ref="E78:H78" si="66">ROUND(+E77*$C78,2)</f>
        <v>-38.97</v>
      </c>
      <c r="F78">
        <f t="shared" si="66"/>
        <v>-39.71</v>
      </c>
      <c r="G78">
        <f t="shared" si="66"/>
        <v>-38.62</v>
      </c>
      <c r="H78">
        <f t="shared" si="66"/>
        <v>-38.62</v>
      </c>
    </row>
    <row r="79" spans="1:8">
      <c r="A79" t="s">
        <v>20</v>
      </c>
      <c r="C79" s="3"/>
      <c r="D79">
        <f>ROUND(+D76+D78,2)</f>
        <v>83.88</v>
      </c>
      <c r="E79">
        <f t="shared" ref="E79:H79" si="67">ROUND(+E76+E78,2)</f>
        <v>86.32</v>
      </c>
      <c r="F79">
        <f t="shared" si="67"/>
        <v>82.87</v>
      </c>
      <c r="G79">
        <f t="shared" si="67"/>
        <v>85.14</v>
      </c>
      <c r="H79">
        <f t="shared" si="67"/>
        <v>85.21</v>
      </c>
    </row>
    <row r="80" spans="1:20">
      <c r="A80" t="s">
        <v>20</v>
      </c>
      <c r="B80" t="s">
        <v>16</v>
      </c>
      <c r="C80" t="s">
        <v>12</v>
      </c>
      <c r="D80">
        <v>72.76</v>
      </c>
      <c r="E80">
        <v>73.58</v>
      </c>
      <c r="F80">
        <v>71.19</v>
      </c>
      <c r="G80">
        <v>71.4</v>
      </c>
      <c r="H80">
        <v>72.24</v>
      </c>
      <c r="I80">
        <v>73</v>
      </c>
      <c r="K80">
        <v>50</v>
      </c>
      <c r="L80">
        <v>70.15</v>
      </c>
      <c r="M80">
        <v>72.6</v>
      </c>
      <c r="O80" t="s">
        <v>22</v>
      </c>
      <c r="R80">
        <v>73</v>
      </c>
      <c r="T80">
        <v>83.58</v>
      </c>
    </row>
    <row r="81" spans="1:20">
      <c r="A81" t="s">
        <v>20</v>
      </c>
      <c r="B81" t="s">
        <v>16</v>
      </c>
      <c r="C81" t="s">
        <v>13</v>
      </c>
      <c r="D81">
        <v>72.8</v>
      </c>
      <c r="E81">
        <v>73.41</v>
      </c>
      <c r="F81">
        <v>71.15</v>
      </c>
      <c r="G81">
        <v>71.4</v>
      </c>
      <c r="H81">
        <v>71.69</v>
      </c>
      <c r="R81">
        <f>+R80*0.5%</f>
        <v>0.365</v>
      </c>
      <c r="T81">
        <f>+T80*0.5%</f>
        <v>0.4179</v>
      </c>
    </row>
    <row r="82" spans="1:8">
      <c r="A82" t="s">
        <v>20</v>
      </c>
      <c r="B82" t="s">
        <v>16</v>
      </c>
      <c r="C82" t="s">
        <v>14</v>
      </c>
      <c r="D82">
        <v>67.59</v>
      </c>
      <c r="E82">
        <v>69.87</v>
      </c>
      <c r="F82">
        <v>66.73</v>
      </c>
      <c r="G82">
        <v>68.67</v>
      </c>
      <c r="H82">
        <v>68.09</v>
      </c>
    </row>
    <row r="83" spans="1:18">
      <c r="A83" t="s">
        <v>20</v>
      </c>
      <c r="B83" t="s">
        <v>16</v>
      </c>
      <c r="C83" t="s">
        <v>15</v>
      </c>
      <c r="D83">
        <v>5.47</v>
      </c>
      <c r="E83">
        <v>3.94</v>
      </c>
      <c r="F83">
        <v>4.73</v>
      </c>
      <c r="G83">
        <v>3.25</v>
      </c>
      <c r="H83">
        <v>4.3</v>
      </c>
      <c r="R83">
        <f>+R80-R81</f>
        <v>72.635</v>
      </c>
    </row>
    <row r="84" spans="1:8">
      <c r="A84" t="s">
        <v>20</v>
      </c>
      <c r="C84" s="3">
        <f>ROUND(+(I80-D82)/D83,2)</f>
        <v>0.99</v>
      </c>
      <c r="D84">
        <f>ROUND(+D83*$C84,2)</f>
        <v>5.42</v>
      </c>
      <c r="E84">
        <f t="shared" ref="E84:H84" si="68">ROUND(+E83*$C84,2)</f>
        <v>3.9</v>
      </c>
      <c r="F84">
        <f t="shared" si="68"/>
        <v>4.68</v>
      </c>
      <c r="G84">
        <f t="shared" si="68"/>
        <v>3.22</v>
      </c>
      <c r="H84">
        <f t="shared" si="68"/>
        <v>4.26</v>
      </c>
    </row>
    <row r="85" spans="1:8">
      <c r="A85" t="s">
        <v>20</v>
      </c>
      <c r="C85" s="3"/>
      <c r="D85">
        <f>ROUND(+D82+D84,2)</f>
        <v>73.01</v>
      </c>
      <c r="E85">
        <f t="shared" ref="E85:H85" si="69">ROUND(+E82+E84,2)</f>
        <v>73.77</v>
      </c>
      <c r="F85">
        <f t="shared" si="69"/>
        <v>71.41</v>
      </c>
      <c r="G85">
        <f t="shared" si="69"/>
        <v>71.89</v>
      </c>
      <c r="H85">
        <f t="shared" si="69"/>
        <v>72.35</v>
      </c>
    </row>
    <row r="86" spans="1:9">
      <c r="A86" t="s">
        <v>20</v>
      </c>
      <c r="B86" t="s">
        <v>17</v>
      </c>
      <c r="C86" t="s">
        <v>12</v>
      </c>
      <c r="D86">
        <v>966.8</v>
      </c>
      <c r="E86">
        <v>987.02</v>
      </c>
      <c r="F86">
        <v>963.3</v>
      </c>
      <c r="G86">
        <v>989.85</v>
      </c>
      <c r="H86">
        <v>977.88</v>
      </c>
      <c r="I86">
        <v>983.55</v>
      </c>
    </row>
    <row r="87" spans="1:8">
      <c r="A87" t="s">
        <v>20</v>
      </c>
      <c r="B87" t="s">
        <v>17</v>
      </c>
      <c r="C87" t="s">
        <v>13</v>
      </c>
      <c r="D87">
        <v>966.35</v>
      </c>
      <c r="E87">
        <v>987.88</v>
      </c>
      <c r="F87">
        <v>960.6</v>
      </c>
      <c r="G87">
        <v>984.35</v>
      </c>
      <c r="H87">
        <v>975.73</v>
      </c>
    </row>
    <row r="88" spans="1:8">
      <c r="A88" t="s">
        <v>20</v>
      </c>
      <c r="B88" t="s">
        <v>17</v>
      </c>
      <c r="C88" t="s">
        <v>14</v>
      </c>
      <c r="D88">
        <v>924.66</v>
      </c>
      <c r="E88">
        <v>928.49</v>
      </c>
      <c r="F88">
        <v>915.93</v>
      </c>
      <c r="G88">
        <v>922.06</v>
      </c>
      <c r="H88">
        <v>922.56</v>
      </c>
    </row>
    <row r="89" spans="1:8">
      <c r="A89" t="s">
        <v>20</v>
      </c>
      <c r="B89" t="s">
        <v>17</v>
      </c>
      <c r="C89" t="s">
        <v>15</v>
      </c>
      <c r="D89">
        <v>41.85</v>
      </c>
      <c r="E89">
        <v>58.71</v>
      </c>
      <c r="F89">
        <v>44.69</v>
      </c>
      <c r="G89">
        <v>63.02</v>
      </c>
      <c r="H89">
        <v>52.73</v>
      </c>
    </row>
    <row r="90" spans="1:8">
      <c r="A90" t="s">
        <v>20</v>
      </c>
      <c r="C90" s="3">
        <f>ROUND(+(I86-D88)/D89,2)</f>
        <v>1.41</v>
      </c>
      <c r="D90">
        <f>ROUND(+D89*$C90,2)</f>
        <v>59.01</v>
      </c>
      <c r="E90">
        <f t="shared" ref="E90:H90" si="70">ROUND(+E89*$C90,2)</f>
        <v>82.78</v>
      </c>
      <c r="F90">
        <f t="shared" si="70"/>
        <v>63.01</v>
      </c>
      <c r="G90">
        <f t="shared" si="70"/>
        <v>88.86</v>
      </c>
      <c r="H90">
        <f t="shared" si="70"/>
        <v>74.35</v>
      </c>
    </row>
    <row r="91" spans="1:8">
      <c r="A91" t="s">
        <v>20</v>
      </c>
      <c r="C91" s="3"/>
      <c r="D91">
        <f>ROUND(+D88+D90,2)</f>
        <v>983.67</v>
      </c>
      <c r="E91">
        <f t="shared" ref="E91:H91" si="71">ROUND(+E88+E90,2)</f>
        <v>1011.27</v>
      </c>
      <c r="F91">
        <f t="shared" si="71"/>
        <v>978.94</v>
      </c>
      <c r="G91">
        <f t="shared" si="71"/>
        <v>1010.92</v>
      </c>
      <c r="H91">
        <f t="shared" si="71"/>
        <v>996.91</v>
      </c>
    </row>
    <row r="92" spans="1:9">
      <c r="A92" t="s">
        <v>20</v>
      </c>
      <c r="B92" t="s">
        <v>18</v>
      </c>
      <c r="C92" t="s">
        <v>12</v>
      </c>
      <c r="D92">
        <v>308.62</v>
      </c>
      <c r="E92">
        <v>313.57</v>
      </c>
      <c r="F92">
        <v>304.57</v>
      </c>
      <c r="G92">
        <v>309.47</v>
      </c>
      <c r="H92">
        <v>310.51</v>
      </c>
      <c r="I92">
        <v>311.25</v>
      </c>
    </row>
    <row r="93" spans="1:8">
      <c r="A93" t="s">
        <v>20</v>
      </c>
      <c r="B93" t="s">
        <v>18</v>
      </c>
      <c r="C93" t="s">
        <v>13</v>
      </c>
      <c r="D93">
        <v>310.9</v>
      </c>
      <c r="E93">
        <v>313.4</v>
      </c>
      <c r="F93">
        <v>306.65</v>
      </c>
      <c r="G93">
        <v>309.75</v>
      </c>
      <c r="H93">
        <v>310.71</v>
      </c>
    </row>
    <row r="94" spans="1:8">
      <c r="A94" t="s">
        <v>20</v>
      </c>
      <c r="B94" t="s">
        <v>18</v>
      </c>
      <c r="C94" t="s">
        <v>14</v>
      </c>
      <c r="D94">
        <v>455.28</v>
      </c>
      <c r="E94">
        <v>460.83</v>
      </c>
      <c r="F94">
        <v>450.49</v>
      </c>
      <c r="G94">
        <v>455.3</v>
      </c>
      <c r="H94">
        <v>456.84</v>
      </c>
    </row>
    <row r="95" spans="1:8">
      <c r="A95" t="s">
        <v>20</v>
      </c>
      <c r="B95" t="s">
        <v>18</v>
      </c>
      <c r="C95" t="s">
        <v>15</v>
      </c>
      <c r="D95">
        <v>144.53</v>
      </c>
      <c r="E95">
        <v>146.15</v>
      </c>
      <c r="F95">
        <v>143.57</v>
      </c>
      <c r="G95">
        <v>145.12</v>
      </c>
      <c r="H95">
        <v>145.35</v>
      </c>
    </row>
    <row r="96" spans="1:8">
      <c r="A96" t="s">
        <v>20</v>
      </c>
      <c r="C96" s="3">
        <f>ROUND(+(I92-D94)/D95,2)</f>
        <v>-1</v>
      </c>
      <c r="D96">
        <f>ROUND(+D95*$C96,2)</f>
        <v>-144.53</v>
      </c>
      <c r="E96">
        <f t="shared" ref="E96:H96" si="72">ROUND(+E95*$C96,2)</f>
        <v>-146.15</v>
      </c>
      <c r="F96">
        <f t="shared" si="72"/>
        <v>-143.57</v>
      </c>
      <c r="G96">
        <f t="shared" si="72"/>
        <v>-145.12</v>
      </c>
      <c r="H96">
        <f t="shared" si="72"/>
        <v>-145.35</v>
      </c>
    </row>
    <row r="97" spans="1:8">
      <c r="A97" t="s">
        <v>20</v>
      </c>
      <c r="C97" s="3"/>
      <c r="D97">
        <f>ROUND(+D94+D96,2)</f>
        <v>310.75</v>
      </c>
      <c r="E97">
        <f t="shared" ref="E97:H97" si="73">ROUND(+E94+E96,2)</f>
        <v>314.68</v>
      </c>
      <c r="F97">
        <f t="shared" si="73"/>
        <v>306.92</v>
      </c>
      <c r="G97">
        <f t="shared" si="73"/>
        <v>310.18</v>
      </c>
      <c r="H97">
        <f t="shared" si="73"/>
        <v>311.49</v>
      </c>
    </row>
    <row r="98" spans="1:16">
      <c r="A98" s="6" t="s">
        <v>23</v>
      </c>
      <c r="B98" s="6" t="s">
        <v>16</v>
      </c>
      <c r="C98" s="6" t="s">
        <v>12</v>
      </c>
      <c r="D98" s="6">
        <v>71.43</v>
      </c>
      <c r="E98" s="6">
        <v>73.69</v>
      </c>
      <c r="F98" s="6">
        <v>71.39</v>
      </c>
      <c r="G98" s="6">
        <v>73.1</v>
      </c>
      <c r="H98" s="6">
        <v>72.9</v>
      </c>
      <c r="I98" s="6">
        <v>73.05</v>
      </c>
      <c r="J98" s="6">
        <f>+I98*1%</f>
        <v>0.7305</v>
      </c>
      <c r="K98" s="6">
        <f>+I98-J98</f>
        <v>72.3195</v>
      </c>
      <c r="L98" s="6">
        <v>72.4</v>
      </c>
      <c r="M98" s="6">
        <f>+L98*0.75%</f>
        <v>0.543</v>
      </c>
      <c r="N98" s="6">
        <f>+L98+M98</f>
        <v>72.943</v>
      </c>
      <c r="O98" s="6"/>
      <c r="P98" s="6"/>
    </row>
    <row r="99" spans="1:16">
      <c r="A99" s="6" t="s">
        <v>23</v>
      </c>
      <c r="B99" s="6" t="s">
        <v>16</v>
      </c>
      <c r="C99" s="6" t="s">
        <v>13</v>
      </c>
      <c r="D99" s="6">
        <v>71.45</v>
      </c>
      <c r="E99" s="6">
        <v>73.83</v>
      </c>
      <c r="F99" s="6">
        <v>71.4</v>
      </c>
      <c r="G99" s="6">
        <v>73.2</v>
      </c>
      <c r="H99" s="6">
        <v>73.45</v>
      </c>
      <c r="I99" s="6"/>
      <c r="J99" s="6"/>
      <c r="K99" s="6"/>
      <c r="L99" s="6"/>
      <c r="M99" s="6"/>
      <c r="N99" s="6"/>
      <c r="O99" s="6"/>
      <c r="P99" s="6"/>
    </row>
    <row r="100" spans="1:16">
      <c r="A100" s="6" t="s">
        <v>23</v>
      </c>
      <c r="B100" s="6" t="s">
        <v>16</v>
      </c>
      <c r="C100" s="6" t="s">
        <v>14</v>
      </c>
      <c r="D100" s="6">
        <v>67.63</v>
      </c>
      <c r="E100" s="6">
        <v>70.06</v>
      </c>
      <c r="F100" s="6">
        <v>66.74</v>
      </c>
      <c r="G100" s="6">
        <v>68.75</v>
      </c>
      <c r="H100" s="6">
        <v>68.11</v>
      </c>
      <c r="I100" s="6"/>
      <c r="J100" s="6"/>
      <c r="K100" s="6"/>
      <c r="L100" s="6"/>
      <c r="M100" s="6"/>
      <c r="N100" s="6"/>
      <c r="O100" s="6"/>
      <c r="P100" s="6"/>
    </row>
    <row r="101" spans="1:16">
      <c r="A101" s="6" t="s">
        <v>23</v>
      </c>
      <c r="B101" s="6" t="s">
        <v>16</v>
      </c>
      <c r="C101" s="6" t="s">
        <v>15</v>
      </c>
      <c r="D101" s="6">
        <v>4.22</v>
      </c>
      <c r="E101" s="6">
        <v>4.07</v>
      </c>
      <c r="F101" s="6">
        <v>4.88</v>
      </c>
      <c r="G101" s="6">
        <v>4.7</v>
      </c>
      <c r="H101" s="6">
        <v>5.17</v>
      </c>
      <c r="I101" s="6"/>
      <c r="J101" s="6"/>
      <c r="K101" s="6"/>
      <c r="L101" s="6">
        <v>50</v>
      </c>
      <c r="M101" s="6">
        <v>71.5</v>
      </c>
      <c r="N101" s="6">
        <v>73.85</v>
      </c>
      <c r="O101" s="6"/>
      <c r="P101" s="6" t="s">
        <v>24</v>
      </c>
    </row>
    <row r="102" spans="1:16">
      <c r="A102" s="6" t="s">
        <v>23</v>
      </c>
      <c r="B102" s="6"/>
      <c r="C102" s="3">
        <f>ROUND(+(I98-D100)/D101,2)</f>
        <v>1.28</v>
      </c>
      <c r="D102">
        <f>ROUND(+D101*$C102,2)</f>
        <v>5.4</v>
      </c>
      <c r="E102">
        <f t="shared" ref="E102:H102" si="74">ROUND(+E101*$C102,2)</f>
        <v>5.21</v>
      </c>
      <c r="F102">
        <f t="shared" si="74"/>
        <v>6.25</v>
      </c>
      <c r="G102">
        <f t="shared" si="74"/>
        <v>6.02</v>
      </c>
      <c r="H102">
        <f t="shared" si="74"/>
        <v>6.62</v>
      </c>
      <c r="I102" s="6"/>
      <c r="J102" s="6"/>
      <c r="K102" s="6"/>
      <c r="L102" s="6"/>
      <c r="M102" s="6"/>
      <c r="N102" s="6"/>
      <c r="O102" s="6"/>
      <c r="P102" s="6"/>
    </row>
    <row r="103" spans="1:16">
      <c r="A103" s="6" t="s">
        <v>23</v>
      </c>
      <c r="B103" s="6"/>
      <c r="C103" s="3"/>
      <c r="D103">
        <f>ROUND(+D100+D102,2)</f>
        <v>73.03</v>
      </c>
      <c r="E103">
        <f t="shared" ref="E103:H103" si="75">ROUND(+E100+E102,2)</f>
        <v>75.27</v>
      </c>
      <c r="F103">
        <f t="shared" si="75"/>
        <v>72.99</v>
      </c>
      <c r="G103">
        <f t="shared" si="75"/>
        <v>74.77</v>
      </c>
      <c r="H103">
        <f t="shared" si="75"/>
        <v>74.73</v>
      </c>
      <c r="I103" s="6"/>
      <c r="J103" s="6"/>
      <c r="K103" s="6"/>
      <c r="L103" s="6"/>
      <c r="M103" s="6"/>
      <c r="N103" s="6"/>
      <c r="O103" s="6"/>
      <c r="P103" s="6"/>
    </row>
    <row r="104" spans="1:16">
      <c r="A104" s="6" t="s">
        <v>23</v>
      </c>
      <c r="B104" s="6" t="s">
        <v>11</v>
      </c>
      <c r="C104" s="6" t="s">
        <v>12</v>
      </c>
      <c r="D104" s="6">
        <v>82.75</v>
      </c>
      <c r="E104" s="6">
        <v>83.78</v>
      </c>
      <c r="F104" s="6">
        <v>83.19</v>
      </c>
      <c r="G104" s="6">
        <v>83.6</v>
      </c>
      <c r="H104" s="6">
        <v>83.71</v>
      </c>
      <c r="I104" s="6">
        <v>85.5</v>
      </c>
      <c r="J104" s="6"/>
      <c r="K104" s="6"/>
      <c r="L104" s="6"/>
      <c r="M104" s="6"/>
      <c r="N104" s="6"/>
      <c r="O104" s="6"/>
      <c r="P104" s="6"/>
    </row>
    <row r="105" spans="1:16">
      <c r="A105" s="6" t="s">
        <v>23</v>
      </c>
      <c r="B105" s="6" t="s">
        <v>11</v>
      </c>
      <c r="C105" s="6" t="s">
        <v>13</v>
      </c>
      <c r="D105" s="6">
        <v>84.2</v>
      </c>
      <c r="E105" s="6">
        <v>84.6</v>
      </c>
      <c r="F105" s="6">
        <v>82.9</v>
      </c>
      <c r="G105" s="6">
        <v>84.1</v>
      </c>
      <c r="H105" s="6">
        <v>83.86</v>
      </c>
      <c r="I105" s="6"/>
      <c r="J105" s="6"/>
      <c r="K105" s="6"/>
      <c r="L105" s="6"/>
      <c r="M105" s="6"/>
      <c r="N105" s="6"/>
      <c r="O105" s="6"/>
      <c r="P105" s="6"/>
    </row>
    <row r="106" spans="1:16">
      <c r="A106" s="6" t="s">
        <v>23</v>
      </c>
      <c r="B106" s="6" t="s">
        <v>11</v>
      </c>
      <c r="C106" s="6" t="s">
        <v>14</v>
      </c>
      <c r="D106" s="6">
        <v>124.12</v>
      </c>
      <c r="E106" s="6">
        <v>125.29</v>
      </c>
      <c r="F106" s="6">
        <v>122.58</v>
      </c>
      <c r="G106" s="6">
        <v>123.76</v>
      </c>
      <c r="H106" s="6">
        <v>123.83</v>
      </c>
      <c r="I106" s="6"/>
      <c r="J106" s="6"/>
      <c r="K106" s="6"/>
      <c r="L106" s="6">
        <v>50</v>
      </c>
      <c r="M106" s="6">
        <v>82.85</v>
      </c>
      <c r="N106" s="6">
        <v>84.3</v>
      </c>
      <c r="O106" s="6"/>
      <c r="P106" s="6" t="s">
        <v>25</v>
      </c>
    </row>
    <row r="107" spans="1:16">
      <c r="A107" s="6" t="s">
        <v>23</v>
      </c>
      <c r="B107" s="6" t="s">
        <v>11</v>
      </c>
      <c r="C107" s="6" t="s">
        <v>15</v>
      </c>
      <c r="D107" s="6">
        <v>40.03</v>
      </c>
      <c r="E107" s="6">
        <v>40.77</v>
      </c>
      <c r="F107" s="6">
        <v>40.06</v>
      </c>
      <c r="G107" s="6">
        <v>39.66</v>
      </c>
      <c r="H107" s="6">
        <v>40.13</v>
      </c>
      <c r="I107" s="6"/>
      <c r="J107" s="6"/>
      <c r="K107" s="6"/>
      <c r="L107" s="6"/>
      <c r="M107" s="6"/>
      <c r="N107" s="6"/>
      <c r="O107" s="6"/>
      <c r="P107" s="6"/>
    </row>
    <row r="108" spans="1:16">
      <c r="A108" s="6" t="s">
        <v>23</v>
      </c>
      <c r="B108" s="6"/>
      <c r="C108" s="3">
        <f>ROUND(+(I104-D106)/D107,2)</f>
        <v>-0.96</v>
      </c>
      <c r="D108">
        <f>ROUND(+D107*$C108,2)</f>
        <v>-38.43</v>
      </c>
      <c r="E108">
        <f t="shared" ref="E108:H108" si="76">ROUND(+E107*$C108,2)</f>
        <v>-39.14</v>
      </c>
      <c r="F108">
        <f t="shared" si="76"/>
        <v>-38.46</v>
      </c>
      <c r="G108">
        <f t="shared" si="76"/>
        <v>-38.07</v>
      </c>
      <c r="H108">
        <f t="shared" si="76"/>
        <v>-38.52</v>
      </c>
      <c r="I108" s="6"/>
      <c r="J108" s="6"/>
      <c r="K108" s="6"/>
      <c r="L108" s="6"/>
      <c r="M108" s="6"/>
      <c r="N108" s="6"/>
      <c r="O108" s="6"/>
      <c r="P108" s="6"/>
    </row>
    <row r="109" spans="1:16">
      <c r="A109" s="6" t="s">
        <v>23</v>
      </c>
      <c r="B109" s="6"/>
      <c r="C109" s="3"/>
      <c r="D109">
        <f>ROUND(+D106+D108,2)</f>
        <v>85.69</v>
      </c>
      <c r="E109">
        <f t="shared" ref="E109:H109" si="77">ROUND(+E106+E108,2)</f>
        <v>86.15</v>
      </c>
      <c r="F109">
        <f t="shared" si="77"/>
        <v>84.12</v>
      </c>
      <c r="G109">
        <f t="shared" si="77"/>
        <v>85.69</v>
      </c>
      <c r="H109">
        <f t="shared" si="77"/>
        <v>85.31</v>
      </c>
      <c r="I109" s="6"/>
      <c r="J109" s="6">
        <v>85.7</v>
      </c>
      <c r="K109" s="6">
        <f>+J109*0.5%</f>
        <v>0.4285</v>
      </c>
      <c r="L109" s="6">
        <f>+J109-K109</f>
        <v>85.2715</v>
      </c>
      <c r="M109" s="6"/>
      <c r="N109" s="6"/>
      <c r="O109" s="6"/>
      <c r="P109" s="6"/>
    </row>
    <row r="110" spans="1:16">
      <c r="A110" s="6" t="s">
        <v>23</v>
      </c>
      <c r="B110" s="6" t="s">
        <v>17</v>
      </c>
      <c r="C110" s="6" t="s">
        <v>12</v>
      </c>
      <c r="D110" s="6">
        <v>985.6</v>
      </c>
      <c r="E110" s="6">
        <v>1002.22</v>
      </c>
      <c r="F110" s="6">
        <v>979.36</v>
      </c>
      <c r="G110" s="6">
        <v>981.97</v>
      </c>
      <c r="H110" s="6">
        <v>992.73</v>
      </c>
      <c r="I110" s="6"/>
      <c r="J110" s="6"/>
      <c r="K110" s="6"/>
      <c r="L110" s="6"/>
      <c r="M110" s="6"/>
      <c r="N110" s="6"/>
      <c r="O110" s="6"/>
      <c r="P110" s="6"/>
    </row>
    <row r="111" spans="1:16">
      <c r="A111" s="6" t="s">
        <v>23</v>
      </c>
      <c r="B111" s="6" t="s">
        <v>17</v>
      </c>
      <c r="C111" s="6" t="s">
        <v>13</v>
      </c>
      <c r="D111" s="6">
        <v>987.1</v>
      </c>
      <c r="E111" s="6">
        <v>1002.51</v>
      </c>
      <c r="F111" s="6">
        <v>979.05</v>
      </c>
      <c r="G111" s="6">
        <v>982.65</v>
      </c>
      <c r="H111" s="6">
        <v>994.92</v>
      </c>
      <c r="I111" s="6"/>
      <c r="J111" s="6"/>
      <c r="K111" s="6"/>
      <c r="L111" s="6"/>
      <c r="M111" s="6"/>
      <c r="N111" s="6"/>
      <c r="O111" s="6"/>
      <c r="P111" s="6"/>
    </row>
    <row r="112" spans="1:16">
      <c r="A112" s="6" t="s">
        <v>23</v>
      </c>
      <c r="B112" s="6" t="s">
        <v>17</v>
      </c>
      <c r="C112" s="6" t="s">
        <v>14</v>
      </c>
      <c r="D112" s="6">
        <v>924.86</v>
      </c>
      <c r="E112" s="6">
        <v>928.52</v>
      </c>
      <c r="F112" s="6">
        <v>916</v>
      </c>
      <c r="G112" s="6">
        <v>921.98</v>
      </c>
      <c r="H112" s="6">
        <v>922.7</v>
      </c>
      <c r="I112" s="6"/>
      <c r="J112" s="6"/>
      <c r="K112" s="6"/>
      <c r="L112" s="6"/>
      <c r="M112" s="6"/>
      <c r="N112" s="6"/>
      <c r="O112" s="6"/>
      <c r="P112" s="6"/>
    </row>
    <row r="113" spans="1:16">
      <c r="A113" s="6" t="s">
        <v>23</v>
      </c>
      <c r="B113" s="6" t="s">
        <v>17</v>
      </c>
      <c r="C113" s="6" t="s">
        <v>15</v>
      </c>
      <c r="D113" s="6">
        <v>61.64</v>
      </c>
      <c r="E113" s="6">
        <v>71.95</v>
      </c>
      <c r="F113" s="6">
        <v>62.39</v>
      </c>
      <c r="G113" s="6">
        <v>61.62</v>
      </c>
      <c r="H113" s="6">
        <v>69.1</v>
      </c>
      <c r="I113" s="6"/>
      <c r="J113" s="6"/>
      <c r="K113" s="6"/>
      <c r="L113" s="6">
        <v>5</v>
      </c>
      <c r="M113" s="6">
        <v>986</v>
      </c>
      <c r="N113" s="6"/>
      <c r="O113" s="6"/>
      <c r="P113" s="6" t="s">
        <v>26</v>
      </c>
    </row>
    <row r="114" spans="1:16">
      <c r="A114" s="6" t="s">
        <v>23</v>
      </c>
      <c r="B114" s="6"/>
      <c r="C114" s="6"/>
      <c r="D114" s="6">
        <v>986.5</v>
      </c>
      <c r="E114" s="6">
        <v>1000.47</v>
      </c>
      <c r="F114" s="6">
        <v>978.39</v>
      </c>
      <c r="G114" s="6">
        <v>983.6</v>
      </c>
      <c r="H114" s="6">
        <v>991.8</v>
      </c>
      <c r="I114" s="6"/>
      <c r="J114" s="6"/>
      <c r="K114" s="6"/>
      <c r="L114" s="6"/>
      <c r="M114" s="6"/>
      <c r="N114" s="6"/>
      <c r="O114" s="6"/>
      <c r="P114" s="6"/>
    </row>
    <row r="115" spans="1:16">
      <c r="A115" s="6" t="s">
        <v>23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 s="6" t="s">
        <v>23</v>
      </c>
      <c r="B116" s="6" t="s">
        <v>18</v>
      </c>
      <c r="C116" s="6" t="s">
        <v>12</v>
      </c>
      <c r="D116" s="6">
        <v>310.93</v>
      </c>
      <c r="E116" s="6">
        <v>313.3</v>
      </c>
      <c r="F116" s="6">
        <v>307.69</v>
      </c>
      <c r="G116" s="6">
        <v>308.82</v>
      </c>
      <c r="H116" s="6">
        <v>310.95</v>
      </c>
      <c r="I116" s="6"/>
      <c r="J116" s="6"/>
      <c r="K116" s="6"/>
      <c r="L116" s="6"/>
      <c r="M116" s="6"/>
      <c r="N116" s="6"/>
      <c r="O116" s="6"/>
      <c r="P116" s="6"/>
    </row>
    <row r="117" spans="1:16">
      <c r="A117" s="6" t="s">
        <v>23</v>
      </c>
      <c r="B117" s="6" t="s">
        <v>18</v>
      </c>
      <c r="C117" s="6" t="s">
        <v>13</v>
      </c>
      <c r="D117" s="6">
        <v>310.95</v>
      </c>
      <c r="E117" s="6">
        <v>313.69</v>
      </c>
      <c r="F117" s="6">
        <v>307.2</v>
      </c>
      <c r="G117" s="6">
        <v>307.8</v>
      </c>
      <c r="H117" s="6">
        <v>310.49</v>
      </c>
      <c r="I117" s="6"/>
      <c r="J117" s="6"/>
      <c r="K117" s="6"/>
      <c r="L117" s="6"/>
      <c r="M117" s="6"/>
      <c r="N117" s="6"/>
      <c r="O117" s="6"/>
      <c r="P117" s="6"/>
    </row>
    <row r="118" spans="1:16">
      <c r="A118" s="6" t="s">
        <v>23</v>
      </c>
      <c r="B118" s="6" t="s">
        <v>18</v>
      </c>
      <c r="C118" s="6" t="s">
        <v>14</v>
      </c>
      <c r="D118" s="6">
        <v>455.27</v>
      </c>
      <c r="E118" s="6">
        <v>460.81</v>
      </c>
      <c r="F118" s="6">
        <v>450.47</v>
      </c>
      <c r="G118" s="6">
        <v>455.28</v>
      </c>
      <c r="H118" s="6">
        <v>456.83</v>
      </c>
      <c r="I118" s="6"/>
      <c r="J118" s="6"/>
      <c r="K118" s="6"/>
      <c r="L118" s="6">
        <v>307.55</v>
      </c>
      <c r="M118" s="6">
        <f>+L118*0.5%</f>
        <v>1.53775</v>
      </c>
      <c r="N118" s="6"/>
      <c r="O118" s="6"/>
      <c r="P118" s="6"/>
    </row>
    <row r="119" spans="1:16">
      <c r="A119" s="6" t="s">
        <v>23</v>
      </c>
      <c r="B119" s="6" t="s">
        <v>18</v>
      </c>
      <c r="C119" s="6" t="s">
        <v>15</v>
      </c>
      <c r="D119" s="6">
        <v>144.47</v>
      </c>
      <c r="E119" s="6">
        <v>146.38</v>
      </c>
      <c r="F119" s="6">
        <v>142.99</v>
      </c>
      <c r="G119" s="6">
        <v>147.05</v>
      </c>
      <c r="H119" s="6">
        <v>145.73</v>
      </c>
      <c r="I119" s="6"/>
      <c r="J119" s="6"/>
      <c r="K119" s="6"/>
      <c r="L119" s="6"/>
      <c r="M119" s="6"/>
      <c r="N119" s="6"/>
      <c r="O119" s="6"/>
      <c r="P119" s="6"/>
    </row>
    <row r="120" spans="1:18">
      <c r="A120" s="6" t="s">
        <v>23</v>
      </c>
      <c r="B120" s="6"/>
      <c r="C120" s="6"/>
      <c r="D120" s="6">
        <v>310.8</v>
      </c>
      <c r="E120" s="6">
        <v>314.43</v>
      </c>
      <c r="F120" s="6">
        <v>307.48</v>
      </c>
      <c r="G120" s="6">
        <v>308.23</v>
      </c>
      <c r="H120" s="6">
        <v>311.1</v>
      </c>
      <c r="I120" s="6"/>
      <c r="J120" s="6"/>
      <c r="K120" s="6"/>
      <c r="L120" s="6">
        <v>15</v>
      </c>
      <c r="M120" s="6" t="s">
        <v>27</v>
      </c>
      <c r="N120" s="6"/>
      <c r="O120" s="6"/>
      <c r="P120" s="6"/>
      <c r="R120">
        <v>284.4</v>
      </c>
    </row>
    <row r="121" spans="1:18">
      <c r="A121" s="6" t="s">
        <v>23</v>
      </c>
      <c r="R121">
        <f>+R120*1%</f>
        <v>2.844</v>
      </c>
    </row>
    <row r="122" spans="1:9">
      <c r="A122" s="6" t="s">
        <v>23</v>
      </c>
      <c r="B122" t="s">
        <v>28</v>
      </c>
      <c r="C122" t="s">
        <v>12</v>
      </c>
      <c r="D122">
        <v>273.76</v>
      </c>
      <c r="E122">
        <v>286.13</v>
      </c>
      <c r="F122">
        <v>274.77</v>
      </c>
      <c r="G122">
        <v>282.96</v>
      </c>
      <c r="H122">
        <v>280.41</v>
      </c>
      <c r="I122">
        <v>284</v>
      </c>
    </row>
    <row r="123" spans="1:8">
      <c r="A123" s="6" t="s">
        <v>23</v>
      </c>
      <c r="B123" t="s">
        <v>28</v>
      </c>
      <c r="C123" t="s">
        <v>29</v>
      </c>
      <c r="D123">
        <v>274.29</v>
      </c>
      <c r="E123">
        <v>284.46</v>
      </c>
      <c r="F123">
        <v>274.01</v>
      </c>
      <c r="G123">
        <v>282.85</v>
      </c>
      <c r="H123">
        <v>278.69</v>
      </c>
    </row>
    <row r="124" spans="1:15">
      <c r="A124" s="6" t="s">
        <v>23</v>
      </c>
      <c r="B124" t="s">
        <v>28</v>
      </c>
      <c r="C124" t="s">
        <v>14</v>
      </c>
      <c r="D124">
        <v>273.61</v>
      </c>
      <c r="E124">
        <v>284.07</v>
      </c>
      <c r="F124">
        <v>253.9</v>
      </c>
      <c r="G124">
        <v>270.19</v>
      </c>
      <c r="H124">
        <v>258.43</v>
      </c>
      <c r="L124">
        <v>20</v>
      </c>
      <c r="O124" t="s">
        <v>30</v>
      </c>
    </row>
    <row r="125" spans="1:8">
      <c r="A125" s="6" t="s">
        <v>23</v>
      </c>
      <c r="B125" t="s">
        <v>28</v>
      </c>
      <c r="C125" t="s">
        <v>15</v>
      </c>
      <c r="D125">
        <v>4.85</v>
      </c>
      <c r="E125">
        <v>6.85</v>
      </c>
      <c r="F125">
        <v>20.57</v>
      </c>
      <c r="G125">
        <v>13.03</v>
      </c>
      <c r="H125">
        <v>20.37</v>
      </c>
    </row>
    <row r="126" spans="1:8">
      <c r="A126" s="6" t="s">
        <v>23</v>
      </c>
      <c r="C126" s="3">
        <f>ROUND(+(I122-D124)/D125,2)</f>
        <v>2.14</v>
      </c>
      <c r="D126">
        <f>ROUND(+D125*$C126,2)</f>
        <v>10.38</v>
      </c>
      <c r="E126">
        <f t="shared" ref="E126:H126" si="78">ROUND(+E125*$C126,2)</f>
        <v>14.66</v>
      </c>
      <c r="F126">
        <f t="shared" si="78"/>
        <v>44.02</v>
      </c>
      <c r="G126">
        <f t="shared" si="78"/>
        <v>27.88</v>
      </c>
      <c r="H126">
        <f t="shared" si="78"/>
        <v>43.59</v>
      </c>
    </row>
    <row r="127" spans="1:8">
      <c r="A127" s="6" t="s">
        <v>23</v>
      </c>
      <c r="C127" s="3"/>
      <c r="D127">
        <f>ROUND(+D124+D126,2)</f>
        <v>283.99</v>
      </c>
      <c r="E127">
        <f t="shared" ref="E127:H127" si="79">ROUND(+E124+E126,2)</f>
        <v>298.73</v>
      </c>
      <c r="F127">
        <f t="shared" si="79"/>
        <v>297.92</v>
      </c>
      <c r="G127">
        <f t="shared" si="79"/>
        <v>298.07</v>
      </c>
      <c r="H127">
        <f t="shared" si="79"/>
        <v>302.02</v>
      </c>
    </row>
    <row r="128" spans="1:9">
      <c r="A128" t="s">
        <v>31</v>
      </c>
      <c r="B128" t="s">
        <v>11</v>
      </c>
      <c r="C128" t="s">
        <v>12</v>
      </c>
      <c r="D128">
        <v>83.25</v>
      </c>
      <c r="E128">
        <v>85.81</v>
      </c>
      <c r="F128">
        <v>82.74</v>
      </c>
      <c r="G128">
        <v>85.72</v>
      </c>
      <c r="H128">
        <v>84.66</v>
      </c>
      <c r="I128">
        <v>83.8</v>
      </c>
    </row>
    <row r="129" spans="1:15">
      <c r="A129" t="s">
        <v>31</v>
      </c>
      <c r="B129" t="s">
        <v>11</v>
      </c>
      <c r="C129" t="s">
        <v>13</v>
      </c>
      <c r="D129">
        <v>84.1</v>
      </c>
      <c r="E129">
        <v>85.95</v>
      </c>
      <c r="F129">
        <v>83.75</v>
      </c>
      <c r="G129">
        <v>84.1</v>
      </c>
      <c r="H129">
        <v>84.84</v>
      </c>
      <c r="K129">
        <v>50</v>
      </c>
      <c r="L129">
        <v>83.5</v>
      </c>
      <c r="M129">
        <v>85.8</v>
      </c>
      <c r="O129">
        <v>83.6</v>
      </c>
    </row>
    <row r="130" spans="1:15">
      <c r="A130" t="s">
        <v>31</v>
      </c>
      <c r="B130" t="s">
        <v>11</v>
      </c>
      <c r="C130" t="s">
        <v>14</v>
      </c>
      <c r="D130">
        <v>124.12</v>
      </c>
      <c r="E130">
        <v>125.28</v>
      </c>
      <c r="F130">
        <v>122.57</v>
      </c>
      <c r="G130">
        <v>123.76</v>
      </c>
      <c r="H130">
        <v>123.83</v>
      </c>
      <c r="O130">
        <f>+O129*1%</f>
        <v>0.836</v>
      </c>
    </row>
    <row r="131" spans="1:12">
      <c r="A131" t="s">
        <v>31</v>
      </c>
      <c r="B131" t="s">
        <v>11</v>
      </c>
      <c r="C131" t="s">
        <v>15</v>
      </c>
      <c r="D131">
        <v>40.05</v>
      </c>
      <c r="E131">
        <v>39.42</v>
      </c>
      <c r="F131">
        <v>39.24</v>
      </c>
      <c r="G131">
        <v>39.67</v>
      </c>
      <c r="H131">
        <v>39.16</v>
      </c>
      <c r="L131">
        <v>83.6</v>
      </c>
    </row>
    <row r="132" spans="1:12">
      <c r="A132" t="s">
        <v>31</v>
      </c>
      <c r="C132" s="3">
        <f>ROUND(+(I128-D130)/D131,2)</f>
        <v>-1.01</v>
      </c>
      <c r="D132">
        <f>ROUND(+D131*$C132,2)</f>
        <v>-40.45</v>
      </c>
      <c r="E132">
        <f t="shared" ref="E132:H132" si="80">ROUND(+E131*$C132,2)</f>
        <v>-39.81</v>
      </c>
      <c r="F132">
        <f t="shared" si="80"/>
        <v>-39.63</v>
      </c>
      <c r="G132">
        <f t="shared" si="80"/>
        <v>-40.07</v>
      </c>
      <c r="H132">
        <f t="shared" si="80"/>
        <v>-39.55</v>
      </c>
      <c r="L132">
        <f>+L131*1%</f>
        <v>0.836</v>
      </c>
    </row>
    <row r="133" spans="1:8">
      <c r="A133" t="s">
        <v>31</v>
      </c>
      <c r="C133" s="3"/>
      <c r="D133">
        <f>ROUND(+D130+D132,2)</f>
        <v>83.67</v>
      </c>
      <c r="E133">
        <f t="shared" ref="E133:H133" si="81">ROUND(+E130+E132,2)</f>
        <v>85.47</v>
      </c>
      <c r="F133">
        <f t="shared" si="81"/>
        <v>82.94</v>
      </c>
      <c r="G133">
        <f t="shared" si="81"/>
        <v>83.69</v>
      </c>
      <c r="H133">
        <f t="shared" si="81"/>
        <v>84.28</v>
      </c>
    </row>
    <row r="134" spans="1:8">
      <c r="A134" t="s">
        <v>31</v>
      </c>
      <c r="D134">
        <f>+D130-D131</f>
        <v>84.07</v>
      </c>
      <c r="E134">
        <f>+E130-E131</f>
        <v>85.86</v>
      </c>
      <c r="F134">
        <f>+F130-F131</f>
        <v>83.33</v>
      </c>
      <c r="G134">
        <f>+G130-G131</f>
        <v>84.09</v>
      </c>
      <c r="H134">
        <f>+H130-H131</f>
        <v>84.67</v>
      </c>
    </row>
    <row r="135" spans="1:16">
      <c r="A135" t="s">
        <v>31</v>
      </c>
      <c r="B135" t="s">
        <v>16</v>
      </c>
      <c r="C135" t="s">
        <v>12</v>
      </c>
      <c r="D135">
        <v>72.99</v>
      </c>
      <c r="E135">
        <v>73.35</v>
      </c>
      <c r="F135">
        <v>70.74</v>
      </c>
      <c r="G135">
        <v>71.02</v>
      </c>
      <c r="H135">
        <v>71.84</v>
      </c>
      <c r="I135">
        <v>71.2</v>
      </c>
      <c r="K135">
        <v>50</v>
      </c>
      <c r="L135" t="s">
        <v>32</v>
      </c>
      <c r="N135">
        <v>72.4</v>
      </c>
      <c r="P135">
        <f>71.95*50</f>
        <v>3597.5</v>
      </c>
    </row>
    <row r="136" spans="1:16">
      <c r="A136" t="s">
        <v>31</v>
      </c>
      <c r="B136" t="s">
        <v>16</v>
      </c>
      <c r="C136" t="s">
        <v>13</v>
      </c>
      <c r="D136">
        <v>73.05</v>
      </c>
      <c r="E136">
        <v>73.36</v>
      </c>
      <c r="F136">
        <v>70.5</v>
      </c>
      <c r="G136">
        <v>70.85</v>
      </c>
      <c r="H136">
        <v>71.85</v>
      </c>
      <c r="N136">
        <f>+N135*1%</f>
        <v>0.724</v>
      </c>
      <c r="O136">
        <f>73.15-72</f>
        <v>1.15000000000001</v>
      </c>
      <c r="P136">
        <v>1007</v>
      </c>
    </row>
    <row r="137" spans="1:8">
      <c r="A137" t="s">
        <v>31</v>
      </c>
      <c r="B137" t="s">
        <v>16</v>
      </c>
      <c r="C137" t="s">
        <v>14</v>
      </c>
      <c r="D137">
        <v>67.68</v>
      </c>
      <c r="E137">
        <v>70.21</v>
      </c>
      <c r="F137">
        <v>66.75</v>
      </c>
      <c r="G137">
        <v>68.84</v>
      </c>
      <c r="H137">
        <v>68.13</v>
      </c>
    </row>
    <row r="138" spans="1:8">
      <c r="A138" t="s">
        <v>31</v>
      </c>
      <c r="B138" t="s">
        <v>16</v>
      </c>
      <c r="C138" t="s">
        <v>15</v>
      </c>
      <c r="D138">
        <v>5.53</v>
      </c>
      <c r="E138">
        <v>3.6</v>
      </c>
      <c r="F138">
        <v>4.06</v>
      </c>
      <c r="G138">
        <v>2.71</v>
      </c>
      <c r="H138">
        <v>3.87</v>
      </c>
    </row>
    <row r="139" spans="1:8">
      <c r="A139" t="s">
        <v>31</v>
      </c>
      <c r="C139" s="3">
        <f>ROUND(+(I135-D137)/D138,2)</f>
        <v>0.64</v>
      </c>
      <c r="D139">
        <f>ROUND(+D138*$C139,2)</f>
        <v>3.54</v>
      </c>
      <c r="E139">
        <f t="shared" ref="E139:H139" si="82">ROUND(+E138*$C139,2)</f>
        <v>2.3</v>
      </c>
      <c r="F139">
        <f t="shared" si="82"/>
        <v>2.6</v>
      </c>
      <c r="G139">
        <f t="shared" si="82"/>
        <v>1.73</v>
      </c>
      <c r="H139">
        <f t="shared" si="82"/>
        <v>2.48</v>
      </c>
    </row>
    <row r="140" spans="1:8">
      <c r="A140" t="s">
        <v>31</v>
      </c>
      <c r="C140" s="3"/>
      <c r="D140">
        <f>ROUND(+D137+D139,2)</f>
        <v>71.22</v>
      </c>
      <c r="E140">
        <f t="shared" ref="E140:H140" si="83">ROUND(+E137+E139,2)</f>
        <v>72.51</v>
      </c>
      <c r="F140">
        <f t="shared" si="83"/>
        <v>69.35</v>
      </c>
      <c r="G140">
        <f t="shared" si="83"/>
        <v>70.57</v>
      </c>
      <c r="H140">
        <f t="shared" si="83"/>
        <v>70.61</v>
      </c>
    </row>
    <row r="141" spans="1:8">
      <c r="A141" t="s">
        <v>31</v>
      </c>
      <c r="D141">
        <f>+D137+D138</f>
        <v>73.21</v>
      </c>
      <c r="E141">
        <f>+E137+E138</f>
        <v>73.81</v>
      </c>
      <c r="F141">
        <f>+F137+F138</f>
        <v>70.81</v>
      </c>
      <c r="G141">
        <f>+G137+G138</f>
        <v>71.55</v>
      </c>
      <c r="H141">
        <f>+H137+H138</f>
        <v>72</v>
      </c>
    </row>
    <row r="142" spans="1:13">
      <c r="A142" t="s">
        <v>31</v>
      </c>
      <c r="B142" t="s">
        <v>28</v>
      </c>
      <c r="C142" t="s">
        <v>12</v>
      </c>
      <c r="D142">
        <v>284.77</v>
      </c>
      <c r="E142">
        <v>290.75</v>
      </c>
      <c r="F142">
        <v>283.96</v>
      </c>
      <c r="G142">
        <v>287.73</v>
      </c>
      <c r="H142">
        <v>288.66</v>
      </c>
      <c r="K142">
        <v>20</v>
      </c>
      <c r="L142" t="s">
        <v>33</v>
      </c>
      <c r="M142" s="7" t="s">
        <v>34</v>
      </c>
    </row>
    <row r="143" spans="1:13">
      <c r="A143" t="s">
        <v>31</v>
      </c>
      <c r="B143" t="s">
        <v>28</v>
      </c>
      <c r="C143" t="s">
        <v>29</v>
      </c>
      <c r="D143">
        <v>282.6</v>
      </c>
      <c r="E143">
        <v>289.26</v>
      </c>
      <c r="F143">
        <v>284.78</v>
      </c>
      <c r="G143">
        <v>287.7</v>
      </c>
      <c r="H143">
        <v>288.88</v>
      </c>
      <c r="L143">
        <v>283</v>
      </c>
      <c r="M143" t="s">
        <v>35</v>
      </c>
    </row>
    <row r="144" spans="1:8">
      <c r="A144" t="s">
        <v>31</v>
      </c>
      <c r="B144" t="s">
        <v>28</v>
      </c>
      <c r="C144" t="s">
        <v>14</v>
      </c>
      <c r="D144">
        <v>281.99</v>
      </c>
      <c r="E144">
        <v>289.29</v>
      </c>
      <c r="F144">
        <v>253.9</v>
      </c>
      <c r="G144">
        <v>270.2</v>
      </c>
      <c r="H144">
        <v>258.44</v>
      </c>
    </row>
    <row r="145" spans="1:8">
      <c r="A145" t="s">
        <v>31</v>
      </c>
      <c r="B145" t="s">
        <v>28</v>
      </c>
      <c r="C145" t="s">
        <v>15</v>
      </c>
      <c r="D145">
        <v>7.3</v>
      </c>
      <c r="E145">
        <v>6.71</v>
      </c>
      <c r="F145">
        <v>29.92</v>
      </c>
      <c r="G145">
        <v>17.96</v>
      </c>
      <c r="H145">
        <v>27.49</v>
      </c>
    </row>
    <row r="146" spans="1:1">
      <c r="A146" t="s">
        <v>31</v>
      </c>
    </row>
    <row r="147" spans="1:1">
      <c r="A147" t="s">
        <v>31</v>
      </c>
    </row>
    <row r="148" spans="1:8">
      <c r="A148" t="s">
        <v>31</v>
      </c>
      <c r="D148">
        <f>+D144+D145</f>
        <v>289.29</v>
      </c>
      <c r="E148">
        <f>+E144+E145</f>
        <v>296</v>
      </c>
      <c r="F148">
        <f>+F144+F145</f>
        <v>283.82</v>
      </c>
      <c r="G148">
        <f>+G144+G145</f>
        <v>288.16</v>
      </c>
      <c r="H148">
        <f>+H144+H145</f>
        <v>285.93</v>
      </c>
    </row>
    <row r="149" spans="1:9">
      <c r="A149" t="s">
        <v>31</v>
      </c>
      <c r="B149" t="s">
        <v>17</v>
      </c>
      <c r="C149" t="s">
        <v>12</v>
      </c>
      <c r="D149">
        <v>982.93</v>
      </c>
      <c r="E149">
        <v>999.75</v>
      </c>
      <c r="F149">
        <v>978.74</v>
      </c>
      <c r="G149">
        <v>997.28</v>
      </c>
      <c r="H149">
        <v>990.87</v>
      </c>
      <c r="I149">
        <v>997.45</v>
      </c>
    </row>
    <row r="150" spans="1:13">
      <c r="A150" t="s">
        <v>31</v>
      </c>
      <c r="B150" t="s">
        <v>17</v>
      </c>
      <c r="C150" t="s">
        <v>13</v>
      </c>
      <c r="D150">
        <v>983.4</v>
      </c>
      <c r="E150">
        <v>999.47</v>
      </c>
      <c r="F150">
        <v>980.3</v>
      </c>
      <c r="G150">
        <v>997.15</v>
      </c>
      <c r="H150">
        <v>991.12</v>
      </c>
      <c r="K150">
        <v>5</v>
      </c>
      <c r="L150">
        <v>981</v>
      </c>
      <c r="M150">
        <v>999</v>
      </c>
    </row>
    <row r="151" spans="1:8">
      <c r="A151" t="s">
        <v>31</v>
      </c>
      <c r="B151" t="s">
        <v>17</v>
      </c>
      <c r="C151" t="s">
        <v>14</v>
      </c>
      <c r="D151">
        <v>924.7</v>
      </c>
      <c r="E151">
        <v>928.53</v>
      </c>
      <c r="F151">
        <v>916.07</v>
      </c>
      <c r="G151">
        <v>922.02</v>
      </c>
      <c r="H151">
        <v>922.6</v>
      </c>
    </row>
    <row r="152" spans="1:8">
      <c r="A152" t="s">
        <v>31</v>
      </c>
      <c r="B152" t="s">
        <v>17</v>
      </c>
      <c r="C152" t="s">
        <v>15</v>
      </c>
      <c r="D152">
        <v>59.78</v>
      </c>
      <c r="E152">
        <v>71.99</v>
      </c>
      <c r="F152">
        <v>63.51</v>
      </c>
      <c r="G152">
        <v>75.9</v>
      </c>
      <c r="H152">
        <v>69.07</v>
      </c>
    </row>
    <row r="153" spans="1:8">
      <c r="A153" t="s">
        <v>31</v>
      </c>
      <c r="C153" s="3">
        <f>ROUND(+(I149-D151)/D152,2)</f>
        <v>1.22</v>
      </c>
      <c r="D153">
        <f>ROUND(+D152*$C153,2)</f>
        <v>72.93</v>
      </c>
      <c r="E153">
        <f t="shared" ref="E153:H153" si="84">ROUND(+E152*$C153,2)</f>
        <v>87.83</v>
      </c>
      <c r="F153">
        <f t="shared" si="84"/>
        <v>77.48</v>
      </c>
      <c r="G153">
        <f t="shared" si="84"/>
        <v>92.6</v>
      </c>
      <c r="H153">
        <f t="shared" si="84"/>
        <v>84.27</v>
      </c>
    </row>
    <row r="154" spans="1:8">
      <c r="A154" t="s">
        <v>31</v>
      </c>
      <c r="C154" s="3"/>
      <c r="D154">
        <f>ROUND(+D151+D153,2)</f>
        <v>997.63</v>
      </c>
      <c r="E154">
        <f t="shared" ref="E154:H154" si="85">ROUND(+E151+E153,2)</f>
        <v>1016.36</v>
      </c>
      <c r="F154">
        <f t="shared" si="85"/>
        <v>993.55</v>
      </c>
      <c r="G154">
        <f t="shared" si="85"/>
        <v>1014.62</v>
      </c>
      <c r="H154">
        <f t="shared" si="85"/>
        <v>1006.87</v>
      </c>
    </row>
    <row r="155" spans="1:8">
      <c r="A155" t="s">
        <v>31</v>
      </c>
      <c r="D155">
        <f>+D151+D152</f>
        <v>984.48</v>
      </c>
      <c r="E155">
        <f>+E151+E152</f>
        <v>1000.52</v>
      </c>
      <c r="F155">
        <f>+F151+F152</f>
        <v>979.58</v>
      </c>
      <c r="G155">
        <f>+G151+G152</f>
        <v>997.92</v>
      </c>
      <c r="H155">
        <f>+H151+H152</f>
        <v>991.67</v>
      </c>
    </row>
    <row r="156" spans="1:13">
      <c r="A156" t="s">
        <v>31</v>
      </c>
      <c r="B156" t="s">
        <v>18</v>
      </c>
      <c r="C156" t="s">
        <v>12</v>
      </c>
      <c r="D156">
        <v>309.74</v>
      </c>
      <c r="E156">
        <v>310.38</v>
      </c>
      <c r="F156">
        <v>306.33</v>
      </c>
      <c r="G156">
        <v>307</v>
      </c>
      <c r="H156">
        <v>307.38</v>
      </c>
      <c r="I156">
        <v>308.5</v>
      </c>
      <c r="K156">
        <v>15</v>
      </c>
      <c r="L156">
        <v>307.55</v>
      </c>
      <c r="M156">
        <v>312</v>
      </c>
    </row>
    <row r="157" spans="1:12">
      <c r="A157" t="s">
        <v>31</v>
      </c>
      <c r="B157" t="s">
        <v>18</v>
      </c>
      <c r="C157" t="s">
        <v>13</v>
      </c>
      <c r="D157">
        <v>309.2</v>
      </c>
      <c r="E157">
        <v>310.83</v>
      </c>
      <c r="F157">
        <v>307</v>
      </c>
      <c r="G157">
        <v>308.4</v>
      </c>
      <c r="H157">
        <v>309.16</v>
      </c>
      <c r="L157">
        <f>+L156*1%</f>
        <v>3.0755</v>
      </c>
    </row>
    <row r="158" spans="1:13">
      <c r="A158" t="s">
        <v>31</v>
      </c>
      <c r="B158" t="s">
        <v>18</v>
      </c>
      <c r="C158" t="s">
        <v>14</v>
      </c>
      <c r="D158">
        <v>455.26</v>
      </c>
      <c r="E158">
        <v>460.8</v>
      </c>
      <c r="F158">
        <v>450.45</v>
      </c>
      <c r="G158">
        <v>455.26</v>
      </c>
      <c r="H158">
        <v>456.82</v>
      </c>
      <c r="M158">
        <f>+L156*15</f>
        <v>4613.25</v>
      </c>
    </row>
    <row r="159" spans="1:13">
      <c r="A159" t="s">
        <v>31</v>
      </c>
      <c r="B159" t="s">
        <v>18</v>
      </c>
      <c r="C159" t="s">
        <v>15</v>
      </c>
      <c r="D159">
        <v>146.21</v>
      </c>
      <c r="E159">
        <v>148.76</v>
      </c>
      <c r="F159">
        <v>143.16</v>
      </c>
      <c r="G159">
        <v>146.43</v>
      </c>
      <c r="H159">
        <v>146.91</v>
      </c>
      <c r="M159">
        <v>75</v>
      </c>
    </row>
    <row r="160" spans="1:8">
      <c r="A160" t="s">
        <v>31</v>
      </c>
      <c r="C160" s="3">
        <f>ROUND(+(I156-D158)/D159,2)</f>
        <v>-1</v>
      </c>
      <c r="D160">
        <f>ROUND(+D159*$C160,2)</f>
        <v>-146.21</v>
      </c>
      <c r="E160">
        <f t="shared" ref="E160:H160" si="86">ROUND(+E159*$C160,2)</f>
        <v>-148.76</v>
      </c>
      <c r="F160">
        <f t="shared" si="86"/>
        <v>-143.16</v>
      </c>
      <c r="G160">
        <f t="shared" si="86"/>
        <v>-146.43</v>
      </c>
      <c r="H160">
        <f t="shared" si="86"/>
        <v>-146.91</v>
      </c>
    </row>
    <row r="161" spans="1:8">
      <c r="A161" t="s">
        <v>31</v>
      </c>
      <c r="C161" s="3"/>
      <c r="D161">
        <f>ROUND(+D158+D160,2)</f>
        <v>309.05</v>
      </c>
      <c r="E161">
        <f t="shared" ref="E161:H161" si="87">ROUND(+E158+E160,2)</f>
        <v>312.04</v>
      </c>
      <c r="F161">
        <f t="shared" si="87"/>
        <v>307.29</v>
      </c>
      <c r="G161">
        <f t="shared" si="87"/>
        <v>308.83</v>
      </c>
      <c r="H161">
        <f t="shared" si="87"/>
        <v>309.91</v>
      </c>
    </row>
    <row r="162" spans="1:8">
      <c r="A162" t="s">
        <v>31</v>
      </c>
      <c r="D162">
        <f>+D158-D159</f>
        <v>309.05</v>
      </c>
      <c r="E162">
        <f>+E158-E159</f>
        <v>312.04</v>
      </c>
      <c r="F162">
        <f>+F158-F159</f>
        <v>307.29</v>
      </c>
      <c r="G162">
        <f>+G158-G159</f>
        <v>308.83</v>
      </c>
      <c r="H162">
        <f>+H158-H159</f>
        <v>309.91</v>
      </c>
    </row>
    <row r="163" spans="1:8">
      <c r="A163" t="s">
        <v>36</v>
      </c>
      <c r="B163" t="s">
        <v>18</v>
      </c>
      <c r="C163" t="s">
        <v>12</v>
      </c>
      <c r="D163">
        <v>308.1</v>
      </c>
      <c r="E163">
        <v>309.35</v>
      </c>
      <c r="F163">
        <v>305.66</v>
      </c>
      <c r="G163">
        <v>306</v>
      </c>
      <c r="H163">
        <v>306.61</v>
      </c>
    </row>
    <row r="164" spans="1:8">
      <c r="A164" t="s">
        <v>36</v>
      </c>
      <c r="B164" t="s">
        <v>18</v>
      </c>
      <c r="C164" t="s">
        <v>13</v>
      </c>
      <c r="D164">
        <v>308.5</v>
      </c>
      <c r="E164">
        <v>309.39</v>
      </c>
      <c r="F164">
        <v>303.8</v>
      </c>
      <c r="G164">
        <v>305.9</v>
      </c>
      <c r="H164">
        <v>305.34</v>
      </c>
    </row>
    <row r="165" spans="1:8">
      <c r="A165" t="s">
        <v>36</v>
      </c>
      <c r="B165" t="s">
        <v>18</v>
      </c>
      <c r="C165" t="s">
        <v>14</v>
      </c>
      <c r="D165">
        <v>455.24</v>
      </c>
      <c r="E165">
        <v>460.78</v>
      </c>
      <c r="F165">
        <v>450.43</v>
      </c>
      <c r="G165">
        <v>455.25</v>
      </c>
      <c r="H165">
        <v>456.81</v>
      </c>
    </row>
    <row r="166" spans="1:8">
      <c r="A166" t="s">
        <v>36</v>
      </c>
      <c r="B166" t="s">
        <v>18</v>
      </c>
      <c r="C166" t="s">
        <v>15</v>
      </c>
      <c r="D166">
        <v>146.89</v>
      </c>
      <c r="E166">
        <v>150.38</v>
      </c>
      <c r="F166">
        <v>146.32</v>
      </c>
      <c r="G166">
        <v>148.91</v>
      </c>
      <c r="H166">
        <v>150.44</v>
      </c>
    </row>
    <row r="167" spans="1:1">
      <c r="A167" t="s">
        <v>36</v>
      </c>
    </row>
    <row r="168" spans="1:1">
      <c r="A168" t="s">
        <v>36</v>
      </c>
    </row>
    <row r="169" spans="1:8">
      <c r="A169" t="s">
        <v>36</v>
      </c>
      <c r="D169">
        <f>+D165-D166</f>
        <v>308.35</v>
      </c>
      <c r="E169">
        <f t="shared" ref="E169:H169" si="88">+E165-E166</f>
        <v>310.4</v>
      </c>
      <c r="F169">
        <f t="shared" si="88"/>
        <v>304.11</v>
      </c>
      <c r="G169">
        <f t="shared" si="88"/>
        <v>306.34</v>
      </c>
      <c r="H169">
        <f t="shared" si="88"/>
        <v>306.37</v>
      </c>
    </row>
    <row r="170" spans="1:20">
      <c r="A170" t="s">
        <v>36</v>
      </c>
      <c r="B170" t="s">
        <v>16</v>
      </c>
      <c r="C170" t="s">
        <v>12</v>
      </c>
      <c r="D170">
        <v>71.22</v>
      </c>
      <c r="E170">
        <v>74.02</v>
      </c>
      <c r="F170">
        <v>71</v>
      </c>
      <c r="G170">
        <v>71.99</v>
      </c>
      <c r="H170">
        <v>72.77</v>
      </c>
      <c r="I170">
        <v>72.3</v>
      </c>
      <c r="K170">
        <v>71.35</v>
      </c>
      <c r="L170">
        <v>83.4</v>
      </c>
      <c r="O170">
        <f>71.35*25</f>
        <v>1783.75</v>
      </c>
      <c r="R170">
        <v>70.34</v>
      </c>
      <c r="T170">
        <f>72.4-69</f>
        <v>3.40000000000001</v>
      </c>
    </row>
    <row r="171" spans="1:20">
      <c r="A171" t="s">
        <v>36</v>
      </c>
      <c r="B171" t="s">
        <v>16</v>
      </c>
      <c r="C171" t="s">
        <v>13</v>
      </c>
      <c r="D171">
        <v>71.2</v>
      </c>
      <c r="E171">
        <v>73.78</v>
      </c>
      <c r="F171">
        <v>71</v>
      </c>
      <c r="G171">
        <v>71.95</v>
      </c>
      <c r="H171">
        <v>72.43</v>
      </c>
      <c r="K171">
        <f>+K170*0.5%</f>
        <v>0.35675</v>
      </c>
      <c r="L171">
        <f>+L170*0.5%</f>
        <v>0.417</v>
      </c>
      <c r="O171">
        <f>72.4*50</f>
        <v>3620</v>
      </c>
      <c r="R171">
        <f>+R170*0.5%</f>
        <v>0.3517</v>
      </c>
      <c r="T171">
        <f>+T170*50</f>
        <v>170</v>
      </c>
    </row>
    <row r="172" spans="1:18">
      <c r="A172" t="s">
        <v>36</v>
      </c>
      <c r="B172" t="s">
        <v>16</v>
      </c>
      <c r="C172" t="s">
        <v>14</v>
      </c>
      <c r="D172">
        <v>67.76</v>
      </c>
      <c r="E172">
        <v>70.33</v>
      </c>
      <c r="F172">
        <v>66.77</v>
      </c>
      <c r="G172">
        <v>68.95</v>
      </c>
      <c r="H172">
        <v>68.16</v>
      </c>
      <c r="K172">
        <f>SUM(K170:K171)</f>
        <v>71.70675</v>
      </c>
      <c r="L172">
        <f>SUM(L170:L171)</f>
        <v>83.817</v>
      </c>
      <c r="O172">
        <f>SUM(O170:O171)</f>
        <v>5403.75</v>
      </c>
      <c r="R172">
        <f>+R170-R171</f>
        <v>69.9883</v>
      </c>
    </row>
    <row r="173" spans="1:16">
      <c r="A173" t="s">
        <v>36</v>
      </c>
      <c r="B173" t="s">
        <v>16</v>
      </c>
      <c r="C173" t="s">
        <v>15</v>
      </c>
      <c r="D173">
        <v>3.95</v>
      </c>
      <c r="E173">
        <v>3.8</v>
      </c>
      <c r="F173">
        <v>4.45</v>
      </c>
      <c r="G173">
        <v>3.43</v>
      </c>
      <c r="H173">
        <v>4.63</v>
      </c>
      <c r="O173">
        <f>+O172/75</f>
        <v>72.05</v>
      </c>
      <c r="P173">
        <f>+O173*0.5%</f>
        <v>0.36025</v>
      </c>
    </row>
    <row r="174" spans="1:8">
      <c r="A174" t="s">
        <v>36</v>
      </c>
      <c r="C174" s="3">
        <f>ROUND(+(I170-D172)/D173,2)</f>
        <v>1.15</v>
      </c>
      <c r="D174">
        <f>ROUND(+D173*$C174,2)</f>
        <v>4.54</v>
      </c>
      <c r="E174">
        <f t="shared" ref="E174:H174" si="89">ROUND(+E173*$C174,2)</f>
        <v>4.37</v>
      </c>
      <c r="F174">
        <f t="shared" si="89"/>
        <v>5.12</v>
      </c>
      <c r="G174">
        <f t="shared" si="89"/>
        <v>3.94</v>
      </c>
      <c r="H174">
        <f t="shared" si="89"/>
        <v>5.32</v>
      </c>
    </row>
    <row r="175" spans="1:19">
      <c r="A175" t="s">
        <v>36</v>
      </c>
      <c r="C175" s="3"/>
      <c r="D175">
        <f>ROUND(+D172+D174,2)</f>
        <v>72.3</v>
      </c>
      <c r="E175">
        <f t="shared" ref="E175:H175" si="90">ROUND(+E172+E174,2)</f>
        <v>74.7</v>
      </c>
      <c r="F175">
        <f t="shared" si="90"/>
        <v>71.89</v>
      </c>
      <c r="G175">
        <f t="shared" si="90"/>
        <v>72.89</v>
      </c>
      <c r="H175">
        <f t="shared" si="90"/>
        <v>73.48</v>
      </c>
      <c r="N175">
        <v>69.5</v>
      </c>
      <c r="S175">
        <f>50*69</f>
        <v>3450</v>
      </c>
    </row>
    <row r="176" spans="1:19">
      <c r="A176" t="s">
        <v>36</v>
      </c>
      <c r="D176">
        <f>+D172+D173</f>
        <v>71.71</v>
      </c>
      <c r="E176">
        <f t="shared" ref="E176:H176" si="91">+E172+E173</f>
        <v>74.13</v>
      </c>
      <c r="F176">
        <f t="shared" si="91"/>
        <v>71.22</v>
      </c>
      <c r="G176">
        <f t="shared" si="91"/>
        <v>72.38</v>
      </c>
      <c r="H176">
        <f t="shared" si="91"/>
        <v>72.79</v>
      </c>
      <c r="N176">
        <f>+N175*0.5%</f>
        <v>0.3475</v>
      </c>
      <c r="P176">
        <v>83.4</v>
      </c>
      <c r="S176">
        <v>1000</v>
      </c>
    </row>
    <row r="177" spans="1:16">
      <c r="A177" t="s">
        <v>36</v>
      </c>
      <c r="B177" t="s">
        <v>11</v>
      </c>
      <c r="C177" t="s">
        <v>12</v>
      </c>
      <c r="D177">
        <v>84.43</v>
      </c>
      <c r="E177">
        <v>87.22</v>
      </c>
      <c r="F177" s="5">
        <v>85.12</v>
      </c>
      <c r="G177">
        <v>83.59</v>
      </c>
      <c r="H177">
        <v>86.08</v>
      </c>
      <c r="I177">
        <v>84.2</v>
      </c>
      <c r="K177">
        <v>72.4</v>
      </c>
      <c r="P177">
        <v>82.15</v>
      </c>
    </row>
    <row r="178" spans="1:8">
      <c r="A178" t="s">
        <v>36</v>
      </c>
      <c r="B178" t="s">
        <v>11</v>
      </c>
      <c r="C178" t="s">
        <v>13</v>
      </c>
      <c r="D178">
        <v>83.8</v>
      </c>
      <c r="E178">
        <v>84.8</v>
      </c>
      <c r="F178">
        <v>83.35</v>
      </c>
      <c r="G178">
        <v>84.15</v>
      </c>
      <c r="H178">
        <v>84.09</v>
      </c>
    </row>
    <row r="179" spans="1:8">
      <c r="A179" t="s">
        <v>36</v>
      </c>
      <c r="B179" t="s">
        <v>11</v>
      </c>
      <c r="C179" t="s">
        <v>14</v>
      </c>
      <c r="D179">
        <v>124.11</v>
      </c>
      <c r="E179">
        <v>125.28</v>
      </c>
      <c r="F179">
        <v>122.57</v>
      </c>
      <c r="G179">
        <v>123.75</v>
      </c>
      <c r="H179">
        <v>123.83</v>
      </c>
    </row>
    <row r="180" spans="1:8">
      <c r="A180" t="s">
        <v>36</v>
      </c>
      <c r="B180" t="s">
        <v>11</v>
      </c>
      <c r="C180" t="s">
        <v>15</v>
      </c>
      <c r="D180">
        <v>40.33</v>
      </c>
      <c r="E180">
        <v>40.56</v>
      </c>
      <c r="F180">
        <v>39.52</v>
      </c>
      <c r="G180">
        <v>39.62</v>
      </c>
      <c r="H180">
        <v>39.9</v>
      </c>
    </row>
    <row r="181" spans="1:8">
      <c r="A181" t="s">
        <v>36</v>
      </c>
      <c r="C181" s="3">
        <f>ROUND(+(I177-D179)/D180,2)</f>
        <v>-0.99</v>
      </c>
      <c r="D181">
        <f>ROUND(+D180*$C181,2)</f>
        <v>-39.93</v>
      </c>
      <c r="E181">
        <f t="shared" ref="E181:H181" si="92">ROUND(+E180*$C181,2)</f>
        <v>-40.15</v>
      </c>
      <c r="F181">
        <f t="shared" si="92"/>
        <v>-39.12</v>
      </c>
      <c r="G181">
        <f t="shared" si="92"/>
        <v>-39.22</v>
      </c>
      <c r="H181">
        <f t="shared" si="92"/>
        <v>-39.5</v>
      </c>
    </row>
    <row r="182" spans="1:8">
      <c r="A182" t="s">
        <v>36</v>
      </c>
      <c r="C182" s="3"/>
      <c r="D182">
        <f>ROUND(+D179+D181,2)</f>
        <v>84.18</v>
      </c>
      <c r="E182">
        <f t="shared" ref="E182:H182" si="93">ROUND(+E179+E181,2)</f>
        <v>85.13</v>
      </c>
      <c r="F182">
        <f t="shared" si="93"/>
        <v>83.45</v>
      </c>
      <c r="G182">
        <f t="shared" si="93"/>
        <v>84.53</v>
      </c>
      <c r="H182">
        <f t="shared" si="93"/>
        <v>84.33</v>
      </c>
    </row>
    <row r="183" spans="1:8">
      <c r="A183" t="s">
        <v>36</v>
      </c>
      <c r="D183">
        <f>+D179-D180</f>
        <v>83.78</v>
      </c>
      <c r="E183">
        <f t="shared" ref="E183:H183" si="94">+E179-E180</f>
        <v>84.72</v>
      </c>
      <c r="F183">
        <f t="shared" si="94"/>
        <v>83.05</v>
      </c>
      <c r="G183">
        <f t="shared" si="94"/>
        <v>84.13</v>
      </c>
      <c r="H183">
        <f t="shared" si="94"/>
        <v>83.93</v>
      </c>
    </row>
    <row r="184" spans="1:8">
      <c r="A184" t="s">
        <v>36</v>
      </c>
      <c r="B184" t="s">
        <v>17</v>
      </c>
      <c r="C184" t="s">
        <v>12</v>
      </c>
      <c r="D184">
        <v>1004.14</v>
      </c>
      <c r="E184">
        <v>1007.43</v>
      </c>
      <c r="F184">
        <v>993.73</v>
      </c>
      <c r="G184">
        <v>1002.99</v>
      </c>
      <c r="H184">
        <v>1000.71</v>
      </c>
    </row>
    <row r="185" spans="1:8">
      <c r="A185" t="s">
        <v>36</v>
      </c>
      <c r="B185" t="s">
        <v>17</v>
      </c>
      <c r="C185" t="s">
        <v>13</v>
      </c>
      <c r="D185">
        <v>1000</v>
      </c>
      <c r="E185">
        <v>1007.25</v>
      </c>
      <c r="F185">
        <v>989.5</v>
      </c>
      <c r="G185">
        <v>1002.5</v>
      </c>
      <c r="H185">
        <v>1001</v>
      </c>
    </row>
    <row r="186" spans="1:8">
      <c r="A186" t="s">
        <v>36</v>
      </c>
      <c r="B186" t="s">
        <v>17</v>
      </c>
      <c r="C186" t="s">
        <v>14</v>
      </c>
      <c r="D186">
        <v>924.78</v>
      </c>
      <c r="E186">
        <v>928.5</v>
      </c>
      <c r="F186">
        <v>916.08</v>
      </c>
      <c r="G186">
        <v>921.9</v>
      </c>
      <c r="H186">
        <v>922.59</v>
      </c>
    </row>
    <row r="187" spans="1:8">
      <c r="A187" t="s">
        <v>36</v>
      </c>
      <c r="B187" t="s">
        <v>17</v>
      </c>
      <c r="C187" t="s">
        <v>15</v>
      </c>
      <c r="D187">
        <v>75.1</v>
      </c>
      <c r="E187">
        <v>77.88</v>
      </c>
      <c r="F187">
        <v>72.46</v>
      </c>
      <c r="G187">
        <v>81.5</v>
      </c>
      <c r="H187">
        <v>77.13</v>
      </c>
    </row>
    <row r="188" spans="1:1">
      <c r="A188" t="s">
        <v>36</v>
      </c>
    </row>
    <row r="189" spans="1:1">
      <c r="A189" t="s">
        <v>36</v>
      </c>
    </row>
    <row r="190" spans="1:8">
      <c r="A190" t="s">
        <v>36</v>
      </c>
      <c r="D190">
        <f>+D186+D187</f>
        <v>999.88</v>
      </c>
      <c r="E190">
        <f t="shared" ref="E190:H190" si="95">+E186+E187</f>
        <v>1006.38</v>
      </c>
      <c r="F190">
        <f t="shared" si="95"/>
        <v>988.54</v>
      </c>
      <c r="G190">
        <f t="shared" si="95"/>
        <v>1003.4</v>
      </c>
      <c r="H190">
        <f t="shared" si="95"/>
        <v>999.72</v>
      </c>
    </row>
    <row r="191" spans="1:9">
      <c r="A191" s="4">
        <v>43269</v>
      </c>
      <c r="B191" t="s">
        <v>11</v>
      </c>
      <c r="C191" t="s">
        <v>12</v>
      </c>
      <c r="D191">
        <v>84.94</v>
      </c>
      <c r="E191">
        <v>81.65</v>
      </c>
      <c r="F191">
        <v>81.15</v>
      </c>
      <c r="G191">
        <v>80.78</v>
      </c>
      <c r="H191">
        <v>80.71</v>
      </c>
      <c r="I191">
        <v>82.6</v>
      </c>
    </row>
    <row r="192" spans="1:8">
      <c r="A192" s="4">
        <v>43269</v>
      </c>
      <c r="B192" t="s">
        <v>11</v>
      </c>
      <c r="C192" t="s">
        <v>13</v>
      </c>
      <c r="D192">
        <v>84.2</v>
      </c>
      <c r="E192">
        <v>84.3</v>
      </c>
      <c r="F192">
        <v>81.95</v>
      </c>
      <c r="G192">
        <v>82.55</v>
      </c>
      <c r="H192">
        <v>82.85</v>
      </c>
    </row>
    <row r="193" spans="1:8">
      <c r="A193" s="4">
        <v>43269</v>
      </c>
      <c r="B193" t="s">
        <v>11</v>
      </c>
      <c r="C193" t="s">
        <v>14</v>
      </c>
      <c r="D193">
        <v>124.11</v>
      </c>
      <c r="E193">
        <v>125.28</v>
      </c>
      <c r="F193">
        <v>122.57</v>
      </c>
      <c r="G193">
        <v>123.75</v>
      </c>
      <c r="H193">
        <v>123.83</v>
      </c>
    </row>
    <row r="194" spans="1:8">
      <c r="A194" s="4">
        <v>43269</v>
      </c>
      <c r="B194" t="s">
        <v>11</v>
      </c>
      <c r="C194" t="s">
        <v>15</v>
      </c>
      <c r="D194">
        <v>39.98</v>
      </c>
      <c r="E194">
        <v>41.06</v>
      </c>
      <c r="F194">
        <v>40.83</v>
      </c>
      <c r="G194">
        <v>41.13</v>
      </c>
      <c r="H194">
        <v>41.14</v>
      </c>
    </row>
    <row r="195" spans="1:8">
      <c r="A195" s="4">
        <v>43269</v>
      </c>
      <c r="C195" s="3">
        <f>ROUND(+(I191-D193)/D194,2)</f>
        <v>-1.04</v>
      </c>
      <c r="D195">
        <f>ROUND(+D194*$C195,2)</f>
        <v>-41.58</v>
      </c>
      <c r="E195">
        <f t="shared" ref="E195:H195" si="96">ROUND(+E194*$C195,2)</f>
        <v>-42.7</v>
      </c>
      <c r="F195">
        <f t="shared" si="96"/>
        <v>-42.46</v>
      </c>
      <c r="G195">
        <f t="shared" si="96"/>
        <v>-42.78</v>
      </c>
      <c r="H195">
        <f t="shared" si="96"/>
        <v>-42.79</v>
      </c>
    </row>
    <row r="196" spans="1:8">
      <c r="A196" s="4">
        <v>43269</v>
      </c>
      <c r="C196" s="3"/>
      <c r="D196" s="8">
        <f>ROUND(+D193+D195,2)</f>
        <v>82.53</v>
      </c>
      <c r="E196" s="8">
        <f t="shared" ref="E196:H196" si="97">ROUND(+E193+E195,2)</f>
        <v>82.58</v>
      </c>
      <c r="F196" s="8">
        <f t="shared" si="97"/>
        <v>80.11</v>
      </c>
      <c r="G196" s="8">
        <f t="shared" si="97"/>
        <v>80.97</v>
      </c>
      <c r="H196" s="8">
        <f t="shared" si="97"/>
        <v>81.04</v>
      </c>
    </row>
    <row r="197" spans="1:8">
      <c r="A197" s="4">
        <v>43269</v>
      </c>
      <c r="D197" s="8">
        <f>+D193-D194</f>
        <v>84.13</v>
      </c>
      <c r="E197" s="8">
        <f t="shared" ref="E197:H197" si="98">+E193-E194</f>
        <v>84.22</v>
      </c>
      <c r="F197" s="8">
        <f t="shared" si="98"/>
        <v>81.74</v>
      </c>
      <c r="G197" s="8">
        <f t="shared" si="98"/>
        <v>82.62</v>
      </c>
      <c r="H197" s="8">
        <f t="shared" si="98"/>
        <v>82.69</v>
      </c>
    </row>
    <row r="198" spans="1:12">
      <c r="A198" s="4">
        <v>43269</v>
      </c>
      <c r="B198" t="s">
        <v>16</v>
      </c>
      <c r="C198" t="s">
        <v>12</v>
      </c>
      <c r="D198">
        <v>72.4</v>
      </c>
      <c r="E198">
        <v>72.05</v>
      </c>
      <c r="F198">
        <v>68.52</v>
      </c>
      <c r="G198">
        <v>69.07</v>
      </c>
      <c r="H198">
        <v>69.56</v>
      </c>
      <c r="I198">
        <v>69.15</v>
      </c>
      <c r="L198" t="s">
        <v>37</v>
      </c>
    </row>
    <row r="199" spans="1:8">
      <c r="A199" s="4">
        <v>43269</v>
      </c>
      <c r="B199" t="s">
        <v>16</v>
      </c>
      <c r="C199" t="s">
        <v>13</v>
      </c>
      <c r="D199">
        <v>72.3</v>
      </c>
      <c r="E199">
        <v>72.17</v>
      </c>
      <c r="F199">
        <v>68.75</v>
      </c>
      <c r="G199">
        <v>69.15</v>
      </c>
      <c r="H199">
        <v>69.22</v>
      </c>
    </row>
    <row r="200" spans="1:8">
      <c r="A200" s="4">
        <v>43269</v>
      </c>
      <c r="B200" t="s">
        <v>16</v>
      </c>
      <c r="C200" t="s">
        <v>14</v>
      </c>
      <c r="D200" s="8">
        <v>67.84</v>
      </c>
      <c r="E200" s="8">
        <v>70.42</v>
      </c>
      <c r="F200" s="8">
        <v>66.78</v>
      </c>
      <c r="G200" s="8">
        <v>69.02</v>
      </c>
      <c r="H200" s="8">
        <v>68.19</v>
      </c>
    </row>
    <row r="201" spans="1:8">
      <c r="A201" s="4">
        <v>43269</v>
      </c>
      <c r="B201" t="s">
        <v>16</v>
      </c>
      <c r="C201" t="s">
        <v>15</v>
      </c>
      <c r="D201">
        <v>4.68</v>
      </c>
      <c r="E201">
        <v>2.54</v>
      </c>
      <c r="F201">
        <v>2.54</v>
      </c>
      <c r="G201">
        <v>1.82</v>
      </c>
      <c r="H201">
        <v>2.12</v>
      </c>
    </row>
    <row r="202" spans="1:8">
      <c r="A202" s="4">
        <v>43269</v>
      </c>
      <c r="C202" s="3">
        <f>ROUND(+(I198-D200)/D201,2)</f>
        <v>0.28</v>
      </c>
      <c r="D202">
        <f>ROUND(+D201*$C202,2)</f>
        <v>1.31</v>
      </c>
      <c r="E202">
        <f t="shared" ref="E202:H202" si="99">ROUND(+E201*$C202,2)</f>
        <v>0.71</v>
      </c>
      <c r="F202">
        <f t="shared" si="99"/>
        <v>0.71</v>
      </c>
      <c r="G202">
        <f t="shared" si="99"/>
        <v>0.51</v>
      </c>
      <c r="H202">
        <f t="shared" si="99"/>
        <v>0.59</v>
      </c>
    </row>
    <row r="203" spans="1:8">
      <c r="A203" s="4">
        <v>43269</v>
      </c>
      <c r="C203" s="3"/>
      <c r="D203" s="8">
        <f>ROUND(+D200+D202,2)</f>
        <v>69.15</v>
      </c>
      <c r="E203" s="8">
        <f t="shared" ref="E203:H203" si="100">ROUND(+E200+E202,2)</f>
        <v>71.13</v>
      </c>
      <c r="F203" s="8">
        <f t="shared" si="100"/>
        <v>67.49</v>
      </c>
      <c r="G203" s="8">
        <f t="shared" si="100"/>
        <v>69.53</v>
      </c>
      <c r="H203" s="8">
        <f t="shared" si="100"/>
        <v>68.78</v>
      </c>
    </row>
    <row r="204" spans="1:8">
      <c r="A204" s="4">
        <v>43269</v>
      </c>
      <c r="D204" s="8">
        <f>+D200+D201</f>
        <v>72.52</v>
      </c>
      <c r="E204" s="8">
        <f t="shared" ref="E204:H204" si="101">+E200+E201</f>
        <v>72.96</v>
      </c>
      <c r="F204" s="8">
        <f t="shared" si="101"/>
        <v>69.32</v>
      </c>
      <c r="G204" s="8">
        <f t="shared" si="101"/>
        <v>70.84</v>
      </c>
      <c r="H204" s="8">
        <f t="shared" si="101"/>
        <v>70.31</v>
      </c>
    </row>
    <row r="205" spans="1:9">
      <c r="A205" t="s">
        <v>38</v>
      </c>
      <c r="B205" t="s">
        <v>16</v>
      </c>
      <c r="C205" t="s">
        <v>12</v>
      </c>
      <c r="D205">
        <v>69.24</v>
      </c>
      <c r="E205">
        <v>69.68</v>
      </c>
      <c r="F205">
        <v>67.77</v>
      </c>
      <c r="G205">
        <v>68.84</v>
      </c>
      <c r="H205">
        <v>68.41</v>
      </c>
      <c r="I205">
        <v>68.85</v>
      </c>
    </row>
    <row r="206" spans="1:8">
      <c r="A206" t="s">
        <v>38</v>
      </c>
      <c r="B206" t="s">
        <v>16</v>
      </c>
      <c r="C206" t="s">
        <v>13</v>
      </c>
      <c r="D206">
        <v>69.15</v>
      </c>
      <c r="E206">
        <v>69.26</v>
      </c>
      <c r="F206">
        <v>67.75</v>
      </c>
      <c r="G206">
        <v>68.85</v>
      </c>
      <c r="H206">
        <v>68.13</v>
      </c>
    </row>
    <row r="207" spans="1:8">
      <c r="A207" t="s">
        <v>38</v>
      </c>
      <c r="B207" t="s">
        <v>16</v>
      </c>
      <c r="C207" t="s">
        <v>14</v>
      </c>
      <c r="D207">
        <v>67.95</v>
      </c>
      <c r="E207">
        <v>70.45</v>
      </c>
      <c r="F207">
        <v>66.8</v>
      </c>
      <c r="G207">
        <v>69.03</v>
      </c>
      <c r="H207">
        <v>68.23</v>
      </c>
    </row>
    <row r="208" spans="1:8">
      <c r="A208" t="s">
        <v>38</v>
      </c>
      <c r="B208" t="s">
        <v>16</v>
      </c>
      <c r="C208" t="s">
        <v>15</v>
      </c>
      <c r="D208">
        <v>2.47</v>
      </c>
      <c r="E208">
        <v>1.97</v>
      </c>
      <c r="F208">
        <v>1.69</v>
      </c>
      <c r="G208">
        <v>1.75</v>
      </c>
      <c r="H208">
        <v>1.55</v>
      </c>
    </row>
    <row r="209" spans="1:8">
      <c r="A209" t="s">
        <v>38</v>
      </c>
      <c r="C209" s="3">
        <f>ROUND(+(I205-D207)/D208,2)</f>
        <v>0.36</v>
      </c>
      <c r="D209">
        <f>ROUND(+D208*$C209,2)</f>
        <v>0.89</v>
      </c>
      <c r="E209">
        <f t="shared" ref="E209:H209" si="102">ROUND(+E208*$C209,2)</f>
        <v>0.71</v>
      </c>
      <c r="F209">
        <f t="shared" si="102"/>
        <v>0.61</v>
      </c>
      <c r="G209">
        <f t="shared" si="102"/>
        <v>0.63</v>
      </c>
      <c r="H209">
        <f t="shared" si="102"/>
        <v>0.56</v>
      </c>
    </row>
    <row r="210" spans="1:8">
      <c r="A210" t="s">
        <v>38</v>
      </c>
      <c r="C210" s="3"/>
      <c r="D210" s="8">
        <f>ROUND(+D207+D209,2)</f>
        <v>68.84</v>
      </c>
      <c r="E210" s="8">
        <f t="shared" ref="E210:H210" si="103">ROUND(+E207+E209,2)</f>
        <v>71.16</v>
      </c>
      <c r="F210" s="8">
        <f t="shared" si="103"/>
        <v>67.41</v>
      </c>
      <c r="G210" s="8">
        <f t="shared" si="103"/>
        <v>69.66</v>
      </c>
      <c r="H210" s="8">
        <f t="shared" si="103"/>
        <v>68.79</v>
      </c>
    </row>
    <row r="211" spans="1:8">
      <c r="A211" t="s">
        <v>38</v>
      </c>
      <c r="D211">
        <f>+D207+D208</f>
        <v>70.42</v>
      </c>
      <c r="E211">
        <f t="shared" ref="E211:H211" si="104">+E207+E208</f>
        <v>72.42</v>
      </c>
      <c r="F211">
        <f t="shared" si="104"/>
        <v>68.49</v>
      </c>
      <c r="G211">
        <f t="shared" si="104"/>
        <v>70.78</v>
      </c>
      <c r="H211">
        <f t="shared" si="104"/>
        <v>69.78</v>
      </c>
    </row>
    <row r="212" spans="1:9">
      <c r="A212" t="s">
        <v>38</v>
      </c>
      <c r="B212" t="s">
        <v>11</v>
      </c>
      <c r="C212" t="s">
        <v>12</v>
      </c>
      <c r="D212">
        <v>82.5</v>
      </c>
      <c r="E212">
        <v>81.53</v>
      </c>
      <c r="F212">
        <v>79.85</v>
      </c>
      <c r="G212">
        <v>80.71</v>
      </c>
      <c r="H212">
        <v>81.05</v>
      </c>
      <c r="I212">
        <v>80.7</v>
      </c>
    </row>
    <row r="213" spans="1:8">
      <c r="A213" t="s">
        <v>38</v>
      </c>
      <c r="B213" t="s">
        <v>11</v>
      </c>
      <c r="C213" t="s">
        <v>13</v>
      </c>
      <c r="D213">
        <v>82.6</v>
      </c>
      <c r="E213">
        <v>82.7</v>
      </c>
      <c r="F213">
        <v>80.35</v>
      </c>
      <c r="G213">
        <v>80.7</v>
      </c>
      <c r="H213">
        <v>81.38</v>
      </c>
    </row>
    <row r="214" spans="1:8">
      <c r="A214" t="s">
        <v>38</v>
      </c>
      <c r="B214" t="s">
        <v>11</v>
      </c>
      <c r="C214" t="s">
        <v>14</v>
      </c>
      <c r="D214">
        <v>124.11</v>
      </c>
      <c r="E214">
        <v>125.28</v>
      </c>
      <c r="F214">
        <v>122.57</v>
      </c>
      <c r="G214">
        <v>123.75</v>
      </c>
      <c r="H214">
        <v>123.83</v>
      </c>
    </row>
    <row r="215" spans="1:8">
      <c r="A215" t="s">
        <v>38</v>
      </c>
      <c r="B215" t="s">
        <v>11</v>
      </c>
      <c r="C215" t="s">
        <v>15</v>
      </c>
      <c r="D215">
        <v>41.45</v>
      </c>
      <c r="E215">
        <v>42.66</v>
      </c>
      <c r="F215">
        <v>42.42</v>
      </c>
      <c r="G215">
        <v>42.95</v>
      </c>
      <c r="H215">
        <v>42.61</v>
      </c>
    </row>
    <row r="216" spans="1:8">
      <c r="A216" t="s">
        <v>38</v>
      </c>
      <c r="C216" s="3">
        <f>ROUND(+(I212-D214)/D215,2)</f>
        <v>-1.05</v>
      </c>
      <c r="D216">
        <f>ROUND(+D215*$C216,2)</f>
        <v>-43.52</v>
      </c>
      <c r="E216">
        <f t="shared" ref="E216:H216" si="105">ROUND(+E215*$C216,2)</f>
        <v>-44.79</v>
      </c>
      <c r="F216">
        <f t="shared" si="105"/>
        <v>-44.54</v>
      </c>
      <c r="G216">
        <f t="shared" si="105"/>
        <v>-45.1</v>
      </c>
      <c r="H216">
        <f t="shared" si="105"/>
        <v>-44.74</v>
      </c>
    </row>
    <row r="217" spans="1:8">
      <c r="A217" t="s">
        <v>38</v>
      </c>
      <c r="C217" s="3"/>
      <c r="D217" s="8">
        <f>ROUND(+D214+D216,2)</f>
        <v>80.59</v>
      </c>
      <c r="E217" s="8">
        <f t="shared" ref="E217:H217" si="106">ROUND(+E214+E216,2)</f>
        <v>80.49</v>
      </c>
      <c r="F217" s="8">
        <f t="shared" si="106"/>
        <v>78.03</v>
      </c>
      <c r="G217" s="8">
        <f t="shared" si="106"/>
        <v>78.65</v>
      </c>
      <c r="H217" s="8">
        <f t="shared" si="106"/>
        <v>79.09</v>
      </c>
    </row>
    <row r="218" spans="1:8">
      <c r="A218" t="s">
        <v>38</v>
      </c>
      <c r="D218">
        <f>+D214-D215</f>
        <v>82.66</v>
      </c>
      <c r="E218">
        <f t="shared" ref="E218:H218" si="107">+E214-E215</f>
        <v>82.62</v>
      </c>
      <c r="F218">
        <f t="shared" si="107"/>
        <v>80.15</v>
      </c>
      <c r="G218">
        <f t="shared" si="107"/>
        <v>80.8</v>
      </c>
      <c r="H218">
        <f t="shared" si="107"/>
        <v>81.22</v>
      </c>
    </row>
    <row r="219" spans="1:16">
      <c r="A219" t="s">
        <v>39</v>
      </c>
      <c r="B219" t="s">
        <v>11</v>
      </c>
      <c r="C219" t="s">
        <v>12</v>
      </c>
      <c r="D219">
        <v>86.71</v>
      </c>
      <c r="E219">
        <v>89.01</v>
      </c>
      <c r="F219">
        <v>85.27</v>
      </c>
      <c r="G219">
        <v>84.04</v>
      </c>
      <c r="H219">
        <v>86.71</v>
      </c>
      <c r="I219">
        <v>81.8</v>
      </c>
      <c r="N219">
        <v>83.25</v>
      </c>
      <c r="O219">
        <v>100</v>
      </c>
      <c r="P219">
        <f t="shared" ref="P219:P221" si="108">+O219*N219</f>
        <v>8325</v>
      </c>
    </row>
    <row r="220" spans="1:16">
      <c r="A220" t="s">
        <v>39</v>
      </c>
      <c r="B220" t="s">
        <v>11</v>
      </c>
      <c r="C220" t="s">
        <v>40</v>
      </c>
      <c r="D220">
        <v>85.95</v>
      </c>
      <c r="E220">
        <v>86.4</v>
      </c>
      <c r="F220">
        <v>83.35</v>
      </c>
      <c r="G220">
        <v>84.45</v>
      </c>
      <c r="H220">
        <v>84.57</v>
      </c>
      <c r="N220">
        <f>+N219*0.5%</f>
        <v>0.41625</v>
      </c>
      <c r="O220">
        <v>100</v>
      </c>
      <c r="P220">
        <f t="shared" si="108"/>
        <v>41.625</v>
      </c>
    </row>
    <row r="221" spans="1:16">
      <c r="A221" t="s">
        <v>39</v>
      </c>
      <c r="B221" t="s">
        <v>11</v>
      </c>
      <c r="C221" t="s">
        <v>14</v>
      </c>
      <c r="D221">
        <v>124.04</v>
      </c>
      <c r="E221">
        <v>125.22</v>
      </c>
      <c r="F221">
        <v>122.49</v>
      </c>
      <c r="G221">
        <v>123.69</v>
      </c>
      <c r="H221">
        <v>123.79</v>
      </c>
      <c r="N221">
        <f>+N219+N220</f>
        <v>83.66625</v>
      </c>
      <c r="O221">
        <v>100</v>
      </c>
      <c r="P221">
        <f t="shared" si="108"/>
        <v>8366.625</v>
      </c>
    </row>
    <row r="222" spans="1:8">
      <c r="A222" t="s">
        <v>39</v>
      </c>
      <c r="B222" t="s">
        <v>11</v>
      </c>
      <c r="C222" t="s">
        <v>15</v>
      </c>
      <c r="D222">
        <v>38</v>
      </c>
      <c r="E222">
        <v>38.74</v>
      </c>
      <c r="F222">
        <v>39.19</v>
      </c>
      <c r="G222">
        <v>39.02</v>
      </c>
      <c r="H222">
        <v>39.21</v>
      </c>
    </row>
    <row r="223" spans="1:11">
      <c r="A223" t="s">
        <v>39</v>
      </c>
      <c r="C223" s="3">
        <f>ROUND(+(I219-D221)/D222,2)</f>
        <v>-1.11</v>
      </c>
      <c r="D223">
        <f>ROUND(+D222*$C223,2)</f>
        <v>-42.18</v>
      </c>
      <c r="E223">
        <f>ROUND(+E222*$C223,2)</f>
        <v>-43</v>
      </c>
      <c r="F223">
        <f>ROUND(+F222*$C223,2)</f>
        <v>-43.5</v>
      </c>
      <c r="G223">
        <f>ROUND(+G222*$C223,2)</f>
        <v>-43.31</v>
      </c>
      <c r="H223">
        <f>ROUND(+H222*$C223,2)</f>
        <v>-43.52</v>
      </c>
      <c r="I223">
        <v>81.8</v>
      </c>
      <c r="J223">
        <v>82.53</v>
      </c>
      <c r="K223">
        <v>85.58</v>
      </c>
    </row>
    <row r="224" spans="1:11">
      <c r="A224" t="s">
        <v>39</v>
      </c>
      <c r="D224" s="8">
        <f t="shared" ref="D224:H224" si="109">ROUND(+D221+D223,2)</f>
        <v>81.86</v>
      </c>
      <c r="E224" s="8">
        <f t="shared" si="109"/>
        <v>82.22</v>
      </c>
      <c r="F224" s="8">
        <f t="shared" si="109"/>
        <v>78.99</v>
      </c>
      <c r="G224" s="8">
        <f t="shared" si="109"/>
        <v>80.38</v>
      </c>
      <c r="H224" s="8">
        <f t="shared" si="109"/>
        <v>80.27</v>
      </c>
      <c r="J224">
        <v>79</v>
      </c>
      <c r="K224">
        <v>82.5</v>
      </c>
    </row>
    <row r="225" spans="1:8">
      <c r="A225" t="s">
        <v>39</v>
      </c>
      <c r="D225">
        <f>D221-D222</f>
        <v>86.04</v>
      </c>
      <c r="E225">
        <f t="shared" ref="D225:H225" si="110">E221-E222</f>
        <v>86.48</v>
      </c>
      <c r="F225">
        <f t="shared" si="110"/>
        <v>83.3</v>
      </c>
      <c r="G225">
        <f t="shared" si="110"/>
        <v>84.67</v>
      </c>
      <c r="H225">
        <f t="shared" si="110"/>
        <v>84.58</v>
      </c>
    </row>
    <row r="226" spans="1:16">
      <c r="A226" t="s">
        <v>41</v>
      </c>
      <c r="B226" t="s">
        <v>11</v>
      </c>
      <c r="C226" t="s">
        <v>12</v>
      </c>
      <c r="D226">
        <v>85.2</v>
      </c>
      <c r="E226">
        <v>82.3</v>
      </c>
      <c r="F226">
        <v>80</v>
      </c>
      <c r="G226">
        <v>80.03</v>
      </c>
      <c r="H226">
        <v>80.41</v>
      </c>
      <c r="I226">
        <v>87.65</v>
      </c>
      <c r="J226">
        <v>84.4</v>
      </c>
      <c r="K226">
        <v>89.9</v>
      </c>
      <c r="N226">
        <v>87.1</v>
      </c>
      <c r="O226">
        <v>35</v>
      </c>
      <c r="P226">
        <f t="shared" ref="P226:P228" si="111">+O226*N226</f>
        <v>3048.5</v>
      </c>
    </row>
    <row r="227" spans="1:16">
      <c r="A227" t="s">
        <v>41</v>
      </c>
      <c r="B227" t="s">
        <v>11</v>
      </c>
      <c r="C227" t="s">
        <v>40</v>
      </c>
      <c r="D227">
        <v>84.55</v>
      </c>
      <c r="E227">
        <v>84.79</v>
      </c>
      <c r="F227">
        <v>80.65</v>
      </c>
      <c r="G227">
        <v>81.64</v>
      </c>
      <c r="H227">
        <v>82.39</v>
      </c>
      <c r="N227">
        <f>+N226*1%</f>
        <v>0.871</v>
      </c>
      <c r="O227">
        <v>35</v>
      </c>
      <c r="P227">
        <f t="shared" si="111"/>
        <v>30.485</v>
      </c>
    </row>
    <row r="228" spans="1:16">
      <c r="A228" t="s">
        <v>41</v>
      </c>
      <c r="B228" t="s">
        <v>11</v>
      </c>
      <c r="C228" t="s">
        <v>14</v>
      </c>
      <c r="D228">
        <v>124.04</v>
      </c>
      <c r="E228">
        <v>125.22</v>
      </c>
      <c r="F228">
        <v>122.49</v>
      </c>
      <c r="G228">
        <v>123.69</v>
      </c>
      <c r="H228">
        <v>123.78</v>
      </c>
      <c r="N228">
        <f>+N226+N227</f>
        <v>87.971</v>
      </c>
      <c r="O228">
        <v>35</v>
      </c>
      <c r="P228">
        <f t="shared" si="111"/>
        <v>3078.985</v>
      </c>
    </row>
    <row r="229" spans="1:8">
      <c r="A229" t="s">
        <v>41</v>
      </c>
      <c r="B229" t="s">
        <v>11</v>
      </c>
      <c r="C229" t="s">
        <v>15</v>
      </c>
      <c r="D229">
        <v>39.3</v>
      </c>
      <c r="E229">
        <v>40.34</v>
      </c>
      <c r="F229">
        <v>41.77</v>
      </c>
      <c r="G229">
        <v>41.74</v>
      </c>
      <c r="H229">
        <v>41.38</v>
      </c>
    </row>
    <row r="230" spans="1:8">
      <c r="A230" t="s">
        <v>41</v>
      </c>
      <c r="C230" s="3">
        <f>ROUND(+(I226-D228)/D229,2)</f>
        <v>-0.93</v>
      </c>
      <c r="D230">
        <f>ROUND(+D229*$C230,2)</f>
        <v>-36.55</v>
      </c>
      <c r="E230">
        <f>ROUND(+E229*$C230,2)</f>
        <v>-37.52</v>
      </c>
      <c r="F230">
        <f>ROUND(+F229*$C230,2)</f>
        <v>-38.85</v>
      </c>
      <c r="G230">
        <f>ROUND(+G229*$C230,2)</f>
        <v>-38.82</v>
      </c>
      <c r="H230">
        <f>ROUND(+H229*$C230,2)</f>
        <v>-38.48</v>
      </c>
    </row>
    <row r="231" spans="1:8">
      <c r="A231" t="s">
        <v>41</v>
      </c>
      <c r="D231" s="8">
        <f t="shared" ref="D231:H231" si="112">ROUND(+D228+D230,2)</f>
        <v>87.49</v>
      </c>
      <c r="E231" s="8">
        <f t="shared" si="112"/>
        <v>87.7</v>
      </c>
      <c r="F231" s="8">
        <f t="shared" si="112"/>
        <v>83.64</v>
      </c>
      <c r="G231" s="8">
        <f t="shared" si="112"/>
        <v>84.87</v>
      </c>
      <c r="H231" s="8">
        <f t="shared" si="112"/>
        <v>85.3</v>
      </c>
    </row>
    <row r="232" spans="1:8">
      <c r="A232" t="s">
        <v>41</v>
      </c>
      <c r="D232">
        <f t="shared" ref="D232:H232" si="113">+D228-D229</f>
        <v>84.74</v>
      </c>
      <c r="E232">
        <f t="shared" si="113"/>
        <v>84.88</v>
      </c>
      <c r="F232">
        <f t="shared" si="113"/>
        <v>80.72</v>
      </c>
      <c r="G232">
        <f t="shared" si="113"/>
        <v>81.95</v>
      </c>
      <c r="H232">
        <f t="shared" si="113"/>
        <v>82.4</v>
      </c>
    </row>
    <row r="233" spans="1:9">
      <c r="A233" t="s">
        <v>42</v>
      </c>
      <c r="B233" t="s">
        <v>11</v>
      </c>
      <c r="C233" t="s">
        <v>12</v>
      </c>
      <c r="D233">
        <v>81.91</v>
      </c>
      <c r="E233">
        <v>86.17</v>
      </c>
      <c r="F233">
        <v>81.3</v>
      </c>
      <c r="G233">
        <v>87.01</v>
      </c>
      <c r="H233">
        <v>84.97</v>
      </c>
      <c r="I233">
        <v>85.75</v>
      </c>
    </row>
    <row r="234" spans="1:8">
      <c r="A234" t="s">
        <v>42</v>
      </c>
      <c r="B234" t="s">
        <v>11</v>
      </c>
      <c r="C234" t="s">
        <v>40</v>
      </c>
      <c r="D234">
        <v>81.65</v>
      </c>
      <c r="E234">
        <v>87.15</v>
      </c>
      <c r="F234">
        <v>81.65</v>
      </c>
      <c r="G234">
        <v>86.85</v>
      </c>
      <c r="H234">
        <v>85.15</v>
      </c>
    </row>
    <row r="235" spans="1:8">
      <c r="A235" t="s">
        <v>42</v>
      </c>
      <c r="B235" t="s">
        <v>11</v>
      </c>
      <c r="C235" t="s">
        <v>14</v>
      </c>
      <c r="D235">
        <v>124.04</v>
      </c>
      <c r="E235">
        <v>125.22</v>
      </c>
      <c r="F235">
        <v>122.48</v>
      </c>
      <c r="G235">
        <v>123.69</v>
      </c>
      <c r="H235">
        <v>123.78</v>
      </c>
    </row>
    <row r="236" spans="1:8">
      <c r="A236" t="s">
        <v>42</v>
      </c>
      <c r="B236" t="s">
        <v>11</v>
      </c>
      <c r="C236" t="s">
        <v>15</v>
      </c>
      <c r="D236">
        <v>42.1</v>
      </c>
      <c r="E236">
        <v>37.99</v>
      </c>
      <c r="F236">
        <v>41.08</v>
      </c>
      <c r="G236">
        <v>37.01</v>
      </c>
      <c r="H236">
        <v>38.66</v>
      </c>
    </row>
    <row r="237" spans="1:8">
      <c r="A237" t="s">
        <v>42</v>
      </c>
      <c r="C237" s="3">
        <f>ROUND(+(I233-D235)/D236,2)</f>
        <v>-0.91</v>
      </c>
      <c r="D237">
        <f>ROUND(+D236*$C237,2)</f>
        <v>-38.31</v>
      </c>
      <c r="E237">
        <f>ROUND(+E236*$C237,2)</f>
        <v>-34.57</v>
      </c>
      <c r="F237">
        <f>ROUND(+F236*$C237,2)</f>
        <v>-37.38</v>
      </c>
      <c r="G237">
        <f>ROUND(+G236*$C237,2)</f>
        <v>-33.68</v>
      </c>
      <c r="H237">
        <f>ROUND(+H236*$C237,2)</f>
        <v>-35.18</v>
      </c>
    </row>
    <row r="238" spans="1:8">
      <c r="A238" t="s">
        <v>42</v>
      </c>
      <c r="D238" s="8">
        <f t="shared" ref="D238:H238" si="114">ROUND(+D235+D237,2)</f>
        <v>85.73</v>
      </c>
      <c r="E238" s="8">
        <f t="shared" si="114"/>
        <v>90.65</v>
      </c>
      <c r="F238" s="8">
        <f t="shared" si="114"/>
        <v>85.1</v>
      </c>
      <c r="G238" s="8">
        <f t="shared" si="114"/>
        <v>90.01</v>
      </c>
      <c r="H238" s="8">
        <f t="shared" si="114"/>
        <v>88.6</v>
      </c>
    </row>
    <row r="239" spans="1:8">
      <c r="A239" t="s">
        <v>42</v>
      </c>
      <c r="D239">
        <f t="shared" ref="D239:H239" si="115">+D235-D236</f>
        <v>81.94</v>
      </c>
      <c r="E239">
        <f t="shared" si="115"/>
        <v>87.23</v>
      </c>
      <c r="F239">
        <f t="shared" si="115"/>
        <v>81.4</v>
      </c>
      <c r="G239">
        <f t="shared" si="115"/>
        <v>86.68</v>
      </c>
      <c r="H239">
        <f t="shared" si="115"/>
        <v>85.12</v>
      </c>
    </row>
    <row r="240" spans="1:9">
      <c r="A240" t="s">
        <v>43</v>
      </c>
      <c r="B240" t="s">
        <v>11</v>
      </c>
      <c r="C240" t="s">
        <v>12</v>
      </c>
      <c r="D240">
        <v>86.59</v>
      </c>
      <c r="E240">
        <v>87.26</v>
      </c>
      <c r="F240">
        <v>85.44</v>
      </c>
      <c r="G240">
        <v>86.25</v>
      </c>
      <c r="H240">
        <v>86.74</v>
      </c>
      <c r="I240">
        <v>82</v>
      </c>
    </row>
    <row r="241" spans="1:8">
      <c r="A241" t="s">
        <v>43</v>
      </c>
      <c r="B241" t="s">
        <v>11</v>
      </c>
      <c r="C241" t="s">
        <v>40</v>
      </c>
      <c r="D241">
        <v>87.51</v>
      </c>
      <c r="E241">
        <v>87.85</v>
      </c>
      <c r="F241">
        <v>85</v>
      </c>
      <c r="G241">
        <v>86.6</v>
      </c>
      <c r="H241">
        <v>86.74</v>
      </c>
    </row>
    <row r="242" spans="1:8">
      <c r="A242" t="s">
        <v>43</v>
      </c>
      <c r="B242" t="s">
        <v>11</v>
      </c>
      <c r="C242" t="s">
        <v>14</v>
      </c>
      <c r="D242">
        <v>124.04</v>
      </c>
      <c r="E242">
        <v>125.22</v>
      </c>
      <c r="F242">
        <v>122.49</v>
      </c>
      <c r="G242">
        <v>123.69</v>
      </c>
      <c r="H242">
        <v>123.78</v>
      </c>
    </row>
    <row r="243" spans="1:8">
      <c r="A243" t="s">
        <v>43</v>
      </c>
      <c r="B243" t="s">
        <v>11</v>
      </c>
      <c r="C243" t="s">
        <v>15</v>
      </c>
      <c r="D243">
        <v>36.82</v>
      </c>
      <c r="E243">
        <v>37.28</v>
      </c>
      <c r="F243">
        <v>37.96</v>
      </c>
      <c r="G243">
        <v>36.95</v>
      </c>
      <c r="H243">
        <v>37.05</v>
      </c>
    </row>
    <row r="244" spans="1:8">
      <c r="A244" t="s">
        <v>43</v>
      </c>
      <c r="C244" s="3">
        <f>ROUND(+(I240-D242)/D243,2)</f>
        <v>-1.14</v>
      </c>
      <c r="D244">
        <f>ROUND(+D243*$C244,2)</f>
        <v>-41.97</v>
      </c>
      <c r="E244">
        <f>ROUND(+E243*$C244,2)</f>
        <v>-42.5</v>
      </c>
      <c r="F244">
        <f>ROUND(+F243*$C244,2)</f>
        <v>-43.27</v>
      </c>
      <c r="G244">
        <f>ROUND(+G243*$C244,2)</f>
        <v>-42.12</v>
      </c>
      <c r="H244">
        <f>ROUND(+H243*$C244,2)</f>
        <v>-42.24</v>
      </c>
    </row>
    <row r="245" spans="1:8">
      <c r="A245" t="s">
        <v>43</v>
      </c>
      <c r="D245" s="8">
        <f t="shared" ref="D245:H245" si="116">ROUND(+D242+D244,2)</f>
        <v>82.07</v>
      </c>
      <c r="E245" s="8">
        <f t="shared" si="116"/>
        <v>82.72</v>
      </c>
      <c r="F245" s="8">
        <f t="shared" si="116"/>
        <v>79.22</v>
      </c>
      <c r="G245" s="8">
        <f t="shared" si="116"/>
        <v>81.57</v>
      </c>
      <c r="H245" s="8">
        <f t="shared" si="116"/>
        <v>81.54</v>
      </c>
    </row>
    <row r="246" spans="1:8">
      <c r="A246" t="s">
        <v>43</v>
      </c>
      <c r="D246">
        <f t="shared" ref="D246:H246" si="117">+D242-D243</f>
        <v>87.22</v>
      </c>
      <c r="E246">
        <f t="shared" si="117"/>
        <v>87.94</v>
      </c>
      <c r="F246">
        <f t="shared" si="117"/>
        <v>84.53</v>
      </c>
      <c r="G246">
        <f t="shared" si="117"/>
        <v>86.74</v>
      </c>
      <c r="H246">
        <f t="shared" si="117"/>
        <v>86.73</v>
      </c>
    </row>
    <row r="247" spans="1:8">
      <c r="A247" t="s">
        <v>44</v>
      </c>
      <c r="B247" t="s">
        <v>45</v>
      </c>
      <c r="C247" t="s">
        <v>12</v>
      </c>
      <c r="D247">
        <v>86.72</v>
      </c>
      <c r="E247">
        <v>87.27</v>
      </c>
      <c r="F247">
        <v>85.03</v>
      </c>
      <c r="G247">
        <v>86.22</v>
      </c>
      <c r="H247">
        <v>85.75</v>
      </c>
    </row>
    <row r="248" spans="1:8">
      <c r="A248" t="s">
        <v>44</v>
      </c>
      <c r="B248" t="s">
        <v>45</v>
      </c>
      <c r="C248" t="s">
        <v>40</v>
      </c>
      <c r="D248">
        <v>87.36</v>
      </c>
      <c r="E248">
        <v>87.99</v>
      </c>
      <c r="F248">
        <v>85.12</v>
      </c>
      <c r="G248">
        <v>86.06</v>
      </c>
      <c r="H248">
        <v>86.25</v>
      </c>
    </row>
    <row r="249" spans="1:8">
      <c r="A249" t="s">
        <v>44</v>
      </c>
      <c r="B249" t="s">
        <v>45</v>
      </c>
      <c r="C249" t="s">
        <v>14</v>
      </c>
      <c r="D249">
        <v>113.37</v>
      </c>
      <c r="E249">
        <v>115.67</v>
      </c>
      <c r="F249">
        <v>110.99</v>
      </c>
      <c r="G249">
        <v>114.11</v>
      </c>
      <c r="H249">
        <v>113.45</v>
      </c>
    </row>
    <row r="250" spans="1:8">
      <c r="A250" t="s">
        <v>44</v>
      </c>
      <c r="B250" t="s">
        <v>45</v>
      </c>
      <c r="C250" t="s">
        <v>15</v>
      </c>
      <c r="D250">
        <v>25.55</v>
      </c>
      <c r="E250">
        <v>27.69</v>
      </c>
      <c r="F250">
        <v>25.43</v>
      </c>
      <c r="G250">
        <v>27.76</v>
      </c>
      <c r="H250">
        <v>27.14</v>
      </c>
    </row>
    <row r="251" spans="1:8">
      <c r="A251" t="s">
        <v>44</v>
      </c>
      <c r="D251">
        <f t="shared" ref="D251:H251" si="118">+D249-D250</f>
        <v>87.82</v>
      </c>
      <c r="E251">
        <f t="shared" si="118"/>
        <v>87.98</v>
      </c>
      <c r="F251">
        <f t="shared" si="118"/>
        <v>85.56</v>
      </c>
      <c r="G251">
        <f t="shared" si="118"/>
        <v>86.35</v>
      </c>
      <c r="H251">
        <f t="shared" si="118"/>
        <v>86.31</v>
      </c>
    </row>
    <row r="252" spans="1:1">
      <c r="A252" t="s">
        <v>44</v>
      </c>
    </row>
    <row r="253" spans="1:1">
      <c r="A253" t="s">
        <v>44</v>
      </c>
    </row>
    <row r="254" spans="1:8">
      <c r="A254" t="s">
        <v>44</v>
      </c>
      <c r="B254" t="s">
        <v>45</v>
      </c>
      <c r="C254" t="s">
        <v>12</v>
      </c>
      <c r="D254">
        <v>86.3</v>
      </c>
      <c r="E254">
        <v>87.55</v>
      </c>
      <c r="F254">
        <v>84.73</v>
      </c>
      <c r="G254">
        <v>85.37</v>
      </c>
      <c r="H254">
        <v>85.6</v>
      </c>
    </row>
    <row r="255" spans="1:8">
      <c r="A255" t="s">
        <v>44</v>
      </c>
      <c r="B255" t="s">
        <v>45</v>
      </c>
      <c r="C255" t="s">
        <v>40</v>
      </c>
      <c r="D255">
        <v>86.46</v>
      </c>
      <c r="E255">
        <v>87.71</v>
      </c>
      <c r="F255">
        <v>84.87</v>
      </c>
      <c r="G255">
        <v>85.21</v>
      </c>
      <c r="H255">
        <v>85.86</v>
      </c>
    </row>
    <row r="256" spans="1:8">
      <c r="A256" t="s">
        <v>44</v>
      </c>
      <c r="B256" t="s">
        <v>45</v>
      </c>
      <c r="C256" t="s">
        <v>14</v>
      </c>
      <c r="D256">
        <v>113.33</v>
      </c>
      <c r="E256">
        <v>115.66</v>
      </c>
      <c r="F256">
        <v>110.94</v>
      </c>
      <c r="G256">
        <v>114.1</v>
      </c>
      <c r="H256">
        <v>113.44</v>
      </c>
    </row>
    <row r="257" spans="1:8">
      <c r="A257" t="s">
        <v>44</v>
      </c>
      <c r="B257" t="s">
        <v>45</v>
      </c>
      <c r="C257" t="s">
        <v>15</v>
      </c>
      <c r="D257">
        <v>26.5</v>
      </c>
      <c r="E257">
        <v>28.07</v>
      </c>
      <c r="F257">
        <v>25.92</v>
      </c>
      <c r="G257">
        <v>28.65</v>
      </c>
      <c r="H257">
        <v>27.72</v>
      </c>
    </row>
    <row r="258" spans="1:8">
      <c r="A258" t="s">
        <v>44</v>
      </c>
      <c r="D258">
        <f t="shared" ref="D258:H258" si="119">+D256-D257</f>
        <v>86.83</v>
      </c>
      <c r="E258">
        <f t="shared" si="119"/>
        <v>87.59</v>
      </c>
      <c r="F258">
        <f t="shared" si="119"/>
        <v>85.02</v>
      </c>
      <c r="G258">
        <f t="shared" si="119"/>
        <v>85.45</v>
      </c>
      <c r="H258">
        <f t="shared" si="119"/>
        <v>85.72</v>
      </c>
    </row>
    <row r="259" spans="1:8">
      <c r="A259" t="s">
        <v>44</v>
      </c>
      <c r="D259">
        <f t="shared" ref="D259:H259" si="120">AVERAGE(D258,D255,D254)</f>
        <v>86.53</v>
      </c>
      <c r="E259">
        <f t="shared" si="120"/>
        <v>87.6166666666667</v>
      </c>
      <c r="F259">
        <f t="shared" si="120"/>
        <v>84.8733333333333</v>
      </c>
      <c r="G259">
        <f t="shared" si="120"/>
        <v>85.3433333333333</v>
      </c>
      <c r="H259">
        <f t="shared" si="120"/>
        <v>85.7266666666666</v>
      </c>
    </row>
    <row r="260" spans="1:8">
      <c r="A260" t="s">
        <v>44</v>
      </c>
      <c r="D260">
        <v>86.5</v>
      </c>
      <c r="E260">
        <v>87.6</v>
      </c>
      <c r="F260">
        <v>84.9</v>
      </c>
      <c r="G260">
        <v>85.3</v>
      </c>
      <c r="H260">
        <v>85.7</v>
      </c>
    </row>
    <row r="261" spans="1:8">
      <c r="A261" t="s">
        <v>44</v>
      </c>
      <c r="B261" t="s">
        <v>46</v>
      </c>
      <c r="C261" t="s">
        <v>12</v>
      </c>
      <c r="D261">
        <v>1171.75</v>
      </c>
      <c r="E261">
        <v>1237.29</v>
      </c>
      <c r="F261">
        <v>1174.79</v>
      </c>
      <c r="G261">
        <v>1222.88</v>
      </c>
      <c r="H261">
        <v>1220.07</v>
      </c>
    </row>
    <row r="262" spans="1:8">
      <c r="A262" t="s">
        <v>44</v>
      </c>
      <c r="B262" t="s">
        <v>46</v>
      </c>
      <c r="C262" t="s">
        <v>40</v>
      </c>
      <c r="D262">
        <v>1175.16</v>
      </c>
      <c r="E262">
        <v>1241.25</v>
      </c>
      <c r="F262">
        <v>1175.17</v>
      </c>
      <c r="G262">
        <v>1227.77</v>
      </c>
      <c r="H262">
        <v>1224.68</v>
      </c>
    </row>
    <row r="263" spans="1:8">
      <c r="A263" t="s">
        <v>44</v>
      </c>
      <c r="B263" t="s">
        <v>46</v>
      </c>
      <c r="C263" t="s">
        <v>14</v>
      </c>
      <c r="D263">
        <v>1112.53</v>
      </c>
      <c r="E263">
        <v>1124.92</v>
      </c>
      <c r="F263">
        <v>1098.06</v>
      </c>
      <c r="G263">
        <v>1110.54</v>
      </c>
      <c r="H263">
        <v>1110.84</v>
      </c>
    </row>
    <row r="264" spans="1:8">
      <c r="A264" t="s">
        <v>44</v>
      </c>
      <c r="B264" t="s">
        <v>46</v>
      </c>
      <c r="C264" t="s">
        <v>15</v>
      </c>
      <c r="D264">
        <v>63.46</v>
      </c>
      <c r="E264">
        <v>114.04</v>
      </c>
      <c r="F264">
        <v>77.3</v>
      </c>
      <c r="G264">
        <v>116.84</v>
      </c>
      <c r="H264">
        <v>109.7</v>
      </c>
    </row>
    <row r="265" spans="1:8">
      <c r="A265" t="s">
        <v>44</v>
      </c>
      <c r="D265">
        <f t="shared" ref="D265:H265" si="121">+D263+D264</f>
        <v>1175.99</v>
      </c>
      <c r="E265">
        <f t="shared" si="121"/>
        <v>1238.96</v>
      </c>
      <c r="F265">
        <f t="shared" si="121"/>
        <v>1175.36</v>
      </c>
      <c r="G265">
        <f t="shared" si="121"/>
        <v>1227.38</v>
      </c>
      <c r="H265">
        <f t="shared" si="121"/>
        <v>1220.54</v>
      </c>
    </row>
    <row r="266" spans="1:8">
      <c r="A266" t="s">
        <v>44</v>
      </c>
      <c r="D266">
        <f t="shared" ref="D266:H266" si="122">AVERAGE(D265,D262,D261)</f>
        <v>1174.3</v>
      </c>
      <c r="E266">
        <f t="shared" si="122"/>
        <v>1239.16666666667</v>
      </c>
      <c r="F266">
        <f t="shared" si="122"/>
        <v>1175.10666666667</v>
      </c>
      <c r="G266">
        <f t="shared" si="122"/>
        <v>1226.01</v>
      </c>
      <c r="H266">
        <f t="shared" si="122"/>
        <v>1221.76333333333</v>
      </c>
    </row>
    <row r="267" spans="1:1">
      <c r="A267" t="s">
        <v>44</v>
      </c>
    </row>
    <row r="268" spans="1:8">
      <c r="A268" t="s">
        <v>44</v>
      </c>
      <c r="B268" t="s">
        <v>47</v>
      </c>
      <c r="C268" t="s">
        <v>12</v>
      </c>
      <c r="D268">
        <v>164.61</v>
      </c>
      <c r="E268">
        <v>168.92</v>
      </c>
      <c r="F268">
        <v>160.57</v>
      </c>
      <c r="G268">
        <v>161.47</v>
      </c>
      <c r="H268">
        <v>164.11</v>
      </c>
    </row>
    <row r="269" spans="1:8">
      <c r="A269" t="s">
        <v>44</v>
      </c>
      <c r="B269" t="s">
        <v>47</v>
      </c>
      <c r="C269" t="s">
        <v>40</v>
      </c>
      <c r="D269">
        <v>165.07</v>
      </c>
      <c r="E269">
        <v>169.71</v>
      </c>
      <c r="F269">
        <v>161.4</v>
      </c>
      <c r="G269">
        <v>159.89</v>
      </c>
      <c r="H269">
        <v>164.99</v>
      </c>
    </row>
    <row r="270" spans="1:8">
      <c r="A270" t="s">
        <v>44</v>
      </c>
      <c r="B270" t="s">
        <v>47</v>
      </c>
      <c r="C270" t="s">
        <v>14</v>
      </c>
      <c r="D270">
        <v>161.63</v>
      </c>
      <c r="E270">
        <v>164.4</v>
      </c>
      <c r="F270">
        <v>158.79</v>
      </c>
      <c r="G270">
        <v>161.31</v>
      </c>
      <c r="H270">
        <v>161.12</v>
      </c>
    </row>
    <row r="271" spans="1:8">
      <c r="A271" t="s">
        <v>44</v>
      </c>
      <c r="B271" t="s">
        <v>47</v>
      </c>
      <c r="C271" t="s">
        <v>15</v>
      </c>
      <c r="D271">
        <v>4.36</v>
      </c>
      <c r="E271">
        <v>5.12</v>
      </c>
      <c r="F271">
        <v>3.46</v>
      </c>
      <c r="G271">
        <v>3.78</v>
      </c>
      <c r="H271">
        <v>4.23</v>
      </c>
    </row>
    <row r="272" spans="1:8">
      <c r="A272" t="s">
        <v>44</v>
      </c>
      <c r="D272">
        <f t="shared" ref="D272:H272" si="123">+D270+D271</f>
        <v>165.99</v>
      </c>
      <c r="E272">
        <f t="shared" si="123"/>
        <v>169.52</v>
      </c>
      <c r="F272">
        <f t="shared" si="123"/>
        <v>162.25</v>
      </c>
      <c r="G272">
        <f t="shared" si="123"/>
        <v>165.09</v>
      </c>
      <c r="H272">
        <f t="shared" si="123"/>
        <v>165.35</v>
      </c>
    </row>
    <row r="273" spans="1:8">
      <c r="A273" t="s">
        <v>44</v>
      </c>
      <c r="D273">
        <f t="shared" ref="D273:H273" si="124">AVERAGE(D272,D269,D268)</f>
        <v>165.223333333333</v>
      </c>
      <c r="E273">
        <f t="shared" si="124"/>
        <v>169.383333333333</v>
      </c>
      <c r="F273">
        <f t="shared" si="124"/>
        <v>161.406666666667</v>
      </c>
      <c r="G273">
        <f t="shared" si="124"/>
        <v>162.15</v>
      </c>
      <c r="H273">
        <f t="shared" si="124"/>
        <v>164.816666666667</v>
      </c>
    </row>
    <row r="274" spans="1:1">
      <c r="A274" t="s">
        <v>44</v>
      </c>
    </row>
    <row r="275" spans="1:8">
      <c r="A275" t="s">
        <v>44</v>
      </c>
      <c r="B275" t="s">
        <v>47</v>
      </c>
      <c r="C275" t="s">
        <v>12</v>
      </c>
      <c r="D275">
        <v>161.94</v>
      </c>
      <c r="E275">
        <v>164.16</v>
      </c>
      <c r="F275">
        <v>160.1</v>
      </c>
      <c r="G275">
        <v>161</v>
      </c>
      <c r="H275">
        <v>161.65</v>
      </c>
    </row>
    <row r="276" spans="1:8">
      <c r="A276" t="s">
        <v>44</v>
      </c>
      <c r="B276" t="s">
        <v>47</v>
      </c>
      <c r="C276" t="s">
        <v>40</v>
      </c>
      <c r="D276">
        <v>161.95</v>
      </c>
      <c r="E276">
        <v>162.65</v>
      </c>
      <c r="F276">
        <v>159.18</v>
      </c>
      <c r="G276">
        <v>162.38</v>
      </c>
      <c r="H276">
        <v>160.67</v>
      </c>
    </row>
    <row r="277" spans="1:8">
      <c r="A277" t="s">
        <v>44</v>
      </c>
      <c r="B277" t="s">
        <v>47</v>
      </c>
      <c r="C277" t="s">
        <v>14</v>
      </c>
      <c r="D277">
        <v>161.66</v>
      </c>
      <c r="E277">
        <v>164.42</v>
      </c>
      <c r="F277">
        <v>159.11</v>
      </c>
      <c r="G277">
        <v>161.06</v>
      </c>
      <c r="H277">
        <v>161.2</v>
      </c>
    </row>
    <row r="278" spans="1:8">
      <c r="A278" t="s">
        <v>44</v>
      </c>
      <c r="B278" t="s">
        <v>47</v>
      </c>
      <c r="C278" t="s">
        <v>15</v>
      </c>
      <c r="D278">
        <v>3.22</v>
      </c>
      <c r="E278">
        <v>3.36</v>
      </c>
      <c r="F278">
        <v>2.88</v>
      </c>
      <c r="G278">
        <v>3.06</v>
      </c>
      <c r="H278">
        <v>2.85</v>
      </c>
    </row>
    <row r="279" spans="1:1">
      <c r="A279" t="s">
        <v>44</v>
      </c>
    </row>
    <row r="280" spans="1:1">
      <c r="A280" t="s">
        <v>44</v>
      </c>
    </row>
    <row r="281" spans="1:1">
      <c r="A281" t="s">
        <v>44</v>
      </c>
    </row>
    <row r="282" spans="1:8">
      <c r="A282" t="s">
        <v>48</v>
      </c>
      <c r="B282" t="s">
        <v>49</v>
      </c>
      <c r="C282" t="s">
        <v>12</v>
      </c>
      <c r="D282">
        <v>50.38</v>
      </c>
      <c r="E282">
        <v>51.45</v>
      </c>
      <c r="F282">
        <v>50.38</v>
      </c>
      <c r="G282">
        <v>50.76</v>
      </c>
      <c r="H282">
        <v>50.83</v>
      </c>
    </row>
    <row r="283" spans="1:8">
      <c r="A283" t="s">
        <v>48</v>
      </c>
      <c r="B283" t="s">
        <v>49</v>
      </c>
      <c r="C283" t="s">
        <v>40</v>
      </c>
      <c r="D283">
        <v>50.21</v>
      </c>
      <c r="E283">
        <v>50.96</v>
      </c>
      <c r="F283">
        <v>50.02</v>
      </c>
      <c r="G283">
        <v>50.61</v>
      </c>
      <c r="H283">
        <v>50.65</v>
      </c>
    </row>
    <row r="284" spans="1:8">
      <c r="A284" t="s">
        <v>48</v>
      </c>
      <c r="B284" t="s">
        <v>49</v>
      </c>
      <c r="C284" t="s">
        <v>14</v>
      </c>
      <c r="D284">
        <v>76.02</v>
      </c>
      <c r="E284">
        <v>76.82</v>
      </c>
      <c r="F284">
        <v>73.71</v>
      </c>
      <c r="G284">
        <v>75.56</v>
      </c>
      <c r="H284">
        <v>75.47</v>
      </c>
    </row>
    <row r="285" spans="1:8">
      <c r="A285" t="s">
        <v>48</v>
      </c>
      <c r="B285" t="s">
        <v>49</v>
      </c>
      <c r="C285" t="s">
        <v>15</v>
      </c>
      <c r="D285">
        <v>25.06</v>
      </c>
      <c r="E285">
        <v>25.44</v>
      </c>
      <c r="F285">
        <v>23.02</v>
      </c>
      <c r="G285">
        <v>24.29</v>
      </c>
      <c r="H285">
        <v>24.28</v>
      </c>
    </row>
    <row r="286" spans="1:8">
      <c r="A286" t="s">
        <v>48</v>
      </c>
      <c r="D286">
        <f t="shared" ref="D286:H286" si="125">+D284-D285</f>
        <v>50.96</v>
      </c>
      <c r="E286">
        <f t="shared" si="125"/>
        <v>51.38</v>
      </c>
      <c r="F286">
        <f t="shared" si="125"/>
        <v>50.69</v>
      </c>
      <c r="G286">
        <f t="shared" si="125"/>
        <v>51.27</v>
      </c>
      <c r="H286">
        <f t="shared" si="125"/>
        <v>51.19</v>
      </c>
    </row>
    <row r="287" spans="1:8">
      <c r="A287" t="s">
        <v>48</v>
      </c>
      <c r="E287">
        <f>54.05-E286</f>
        <v>2.67</v>
      </c>
      <c r="F287">
        <f t="shared" ref="F287:H287" si="126">+F286+E287</f>
        <v>53.36</v>
      </c>
      <c r="G287">
        <f>+G286+E287</f>
        <v>53.94</v>
      </c>
      <c r="H287">
        <f>+H286+E287</f>
        <v>53.86</v>
      </c>
    </row>
    <row r="288" spans="1:1">
      <c r="A288" t="s">
        <v>48</v>
      </c>
    </row>
    <row r="289">
      <c r="A289" t="s">
        <v>48</v>
      </c>
      <c r="B289" t="s">
        <v>49</v>
      </c>
      <c r="C289" t="s">
        <v>12</v>
      </c>
      <c r="D289" t="n">
        <v>51.18</v>
      </c>
      <c r="E289" t="n">
        <v>53.97</v>
      </c>
      <c r="F289" t="n">
        <v>50.78</v>
      </c>
      <c r="G289" t="n">
        <v>53.17</v>
      </c>
      <c r="H289" t="n">
        <v>53.04</v>
      </c>
    </row>
    <row r="290">
      <c r="A290" t="s">
        <v>48</v>
      </c>
      <c r="B290" t="s">
        <v>49</v>
      </c>
      <c r="C290" t="s">
        <v>40</v>
      </c>
      <c r="D290" t="n">
        <v>50.92</v>
      </c>
      <c r="E290" t="n">
        <v>54.83</v>
      </c>
      <c r="F290" t="n">
        <v>50.92</v>
      </c>
      <c r="G290" t="n">
        <v>53.67</v>
      </c>
      <c r="H290" t="n">
        <v>54.02</v>
      </c>
    </row>
    <row r="291">
      <c r="A291" t="s">
        <v>48</v>
      </c>
      <c r="B291" t="s">
        <v>49</v>
      </c>
      <c r="C291" t="s">
        <v>14</v>
      </c>
      <c r="D291" t="n">
        <v>76.01</v>
      </c>
      <c r="E291" t="n">
        <v>76.82</v>
      </c>
      <c r="F291" t="n">
        <v>73.7</v>
      </c>
      <c r="G291" t="n">
        <v>75.55</v>
      </c>
      <c r="H291" t="n">
        <v>75.46</v>
      </c>
    </row>
    <row r="292">
      <c r="A292" t="s">
        <v>48</v>
      </c>
      <c r="B292" t="s">
        <v>49</v>
      </c>
      <c r="C292" t="s">
        <v>15</v>
      </c>
      <c r="D292" t="n">
        <v>24.38</v>
      </c>
      <c r="E292" t="n">
        <v>22.22</v>
      </c>
      <c r="F292" t="n">
        <v>22.14</v>
      </c>
      <c r="G292" t="n">
        <v>21.31</v>
      </c>
      <c r="H292" t="n">
        <v>21.54</v>
      </c>
    </row>
    <row r="293">
      <c r="A293" t="s">
        <v>48</v>
      </c>
    </row>
    <row r="294">
      <c r="A294" t="s">
        <v>48</v>
      </c>
    </row>
    <row r="295">
      <c r="A295" t="s">
        <v>48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1" sqref="A1"/>
    </sheetView>
  </sheetViews>
  <sheetFormatPr defaultColWidth="9" defaultRowHeight="15"/>
  <sheetData>
    <row r="1" spans="1:1">
      <c r="A1" t="s">
        <v>50</v>
      </c>
    </row>
    <row r="2" spans="1:1">
      <c r="A2" t="s">
        <v>51</v>
      </c>
    </row>
    <row r="3" spans="1:1">
      <c r="A3" s="1" t="s">
        <v>52</v>
      </c>
    </row>
    <row r="4" spans="1:1">
      <c r="A4" s="1" t="s">
        <v>53</v>
      </c>
    </row>
    <row r="5" spans="1:1">
      <c r="A5" s="2" t="s">
        <v>54</v>
      </c>
    </row>
    <row r="6" spans="1:1">
      <c r="A6" t="s">
        <v>55</v>
      </c>
    </row>
    <row r="7" spans="1:1">
      <c r="A7" t="s">
        <v>56</v>
      </c>
    </row>
    <row r="11" spans="1:1">
      <c r="A11" t="s">
        <v>57</v>
      </c>
    </row>
    <row r="13" spans="1:1">
      <c r="A13" t="s">
        <v>58</v>
      </c>
    </row>
    <row r="14" spans="1:1">
      <c r="A14" t="s">
        <v>59</v>
      </c>
    </row>
    <row r="15" spans="1:1">
      <c r="A15" t="s">
        <v>60</v>
      </c>
    </row>
    <row r="16" spans="1:1">
      <c r="A16" t="s">
        <v>61</v>
      </c>
    </row>
    <row r="17" spans="1:1">
      <c r="A17" t="s">
        <v>62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2018-06-07T10:30:00Z</dcterms:created>
  <dc:creator>Apache POI</dc:creator>
  <lastModifiedBy>mtanna108360</lastModifiedBy>
  <dcterms:modified xsi:type="dcterms:W3CDTF">2019-03-29T09:38:55Z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