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D:\Projects\Github\SrAnalyst_Assessment\"/>
    </mc:Choice>
  </mc:AlternateContent>
  <xr:revisionPtr revIDLastSave="0" documentId="13_ncr:1_{03E4A385-32C4-4C27-A4FB-B74F934A0F89}" xr6:coauthVersionLast="47" xr6:coauthVersionMax="47" xr10:uidLastSave="{00000000-0000-0000-0000-000000000000}"/>
  <bookViews>
    <workbookView xWindow="-108" yWindow="-108" windowWidth="23256" windowHeight="12456" activeTab="4" xr2:uid="{0A0D8D68-EFC2-4074-BDCA-85DAF874A3F1}"/>
  </bookViews>
  <sheets>
    <sheet name="SALES_DATA" sheetId="4" r:id="rId1"/>
    <sheet name="PRODUCT_MASTER" sheetId="5" r:id="rId2"/>
    <sheet name="DATA MODEL" sheetId="3" r:id="rId3"/>
    <sheet name="DATA ANALYSIS" sheetId="6" r:id="rId4"/>
    <sheet name="DASHBOARD" sheetId="7" r:id="rId5"/>
  </sheets>
  <definedNames>
    <definedName name="_xlnm._FilterDatabase" localSheetId="3" hidden="1">'DATA ANALYSIS'!$AB$5:$AB$48</definedName>
    <definedName name="_xlchart.v1.0" hidden="1">'DATA ANALYSIS'!$AQ$4:$AQ$12</definedName>
    <definedName name="_xlchart.v1.1" hidden="1">'DATA ANALYSIS'!$AR$4:$AR$12</definedName>
    <definedName name="_xlchart.v1.2" hidden="1">'DATA ANALYSIS'!$AQ$4:$AQ$12</definedName>
    <definedName name="_xlchart.v1.3" hidden="1">'DATA ANALYSIS'!$AR$4:$AR$12</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I5" i="6" l="1" a="1"/>
  <c r="AI5" i="6" s="1"/>
  <c r="AH5" i="6" a="1"/>
  <c r="AH5" i="6" s="1"/>
  <c r="AF5" i="6" a="1"/>
  <c r="AF5" i="6" s="1"/>
  <c r="AE5" i="6" a="1"/>
  <c r="AE5" i="6" s="1"/>
  <c r="AB5" i="6" s="1" a="1"/>
  <c r="AB5" i="6" s="1"/>
  <c r="AD5" i="6" a="1"/>
  <c r="AD5" i="6" s="1"/>
  <c r="AC5" i="6" a="1"/>
  <c r="AC5" i="6" s="1"/>
  <c r="H5" i="3"/>
  <c r="H103" i="3"/>
  <c r="H286" i="3"/>
  <c r="H47" i="3"/>
  <c r="H87" i="3"/>
  <c r="H16" i="3"/>
  <c r="H132" i="3"/>
  <c r="N3" i="3"/>
  <c r="O3" i="3"/>
  <c r="P3" i="3"/>
  <c r="N4" i="3"/>
  <c r="O4" i="3"/>
  <c r="P4" i="3"/>
  <c r="N5" i="3"/>
  <c r="O5" i="3"/>
  <c r="P5" i="3"/>
  <c r="N6" i="3"/>
  <c r="O6" i="3"/>
  <c r="P6" i="3"/>
  <c r="N7" i="3"/>
  <c r="O7" i="3"/>
  <c r="P7" i="3"/>
  <c r="N8" i="3"/>
  <c r="O8" i="3"/>
  <c r="P8" i="3"/>
  <c r="N9" i="3"/>
  <c r="O9" i="3"/>
  <c r="P9" i="3"/>
  <c r="N10" i="3"/>
  <c r="O10" i="3"/>
  <c r="P10" i="3"/>
  <c r="N11" i="3"/>
  <c r="O11" i="3"/>
  <c r="P11" i="3"/>
  <c r="N12" i="3"/>
  <c r="O12" i="3"/>
  <c r="P12" i="3"/>
  <c r="N13" i="3"/>
  <c r="O13" i="3"/>
  <c r="P13" i="3"/>
  <c r="N14" i="3"/>
  <c r="O14" i="3"/>
  <c r="P14" i="3"/>
  <c r="N15" i="3"/>
  <c r="O15" i="3"/>
  <c r="P15" i="3"/>
  <c r="N16" i="3"/>
  <c r="O16" i="3"/>
  <c r="P16" i="3"/>
  <c r="N17" i="3"/>
  <c r="O17" i="3"/>
  <c r="P17" i="3"/>
  <c r="N18" i="3"/>
  <c r="O18" i="3"/>
  <c r="P18" i="3"/>
  <c r="N19" i="3"/>
  <c r="O19" i="3"/>
  <c r="P19" i="3"/>
  <c r="N20" i="3"/>
  <c r="O20" i="3"/>
  <c r="P20" i="3"/>
  <c r="N21" i="3"/>
  <c r="O21" i="3"/>
  <c r="P21" i="3"/>
  <c r="N22" i="3"/>
  <c r="O22" i="3"/>
  <c r="P22" i="3"/>
  <c r="N23" i="3"/>
  <c r="O23" i="3"/>
  <c r="P23" i="3"/>
  <c r="N24" i="3"/>
  <c r="O24" i="3"/>
  <c r="P24" i="3"/>
  <c r="N25" i="3"/>
  <c r="O25" i="3"/>
  <c r="P25" i="3"/>
  <c r="N26" i="3"/>
  <c r="O26" i="3"/>
  <c r="P26" i="3"/>
  <c r="N27" i="3"/>
  <c r="O27" i="3"/>
  <c r="P27" i="3"/>
  <c r="N28" i="3"/>
  <c r="O28" i="3"/>
  <c r="P28" i="3"/>
  <c r="N29" i="3"/>
  <c r="O29" i="3"/>
  <c r="P29" i="3"/>
  <c r="N30" i="3"/>
  <c r="O30" i="3"/>
  <c r="P30" i="3"/>
  <c r="N31" i="3"/>
  <c r="O31" i="3"/>
  <c r="P31" i="3"/>
  <c r="N32" i="3"/>
  <c r="O32" i="3"/>
  <c r="P32" i="3"/>
  <c r="N33" i="3"/>
  <c r="O33" i="3"/>
  <c r="P33" i="3"/>
  <c r="N34" i="3"/>
  <c r="O34" i="3"/>
  <c r="P34" i="3"/>
  <c r="N35" i="3"/>
  <c r="O35" i="3"/>
  <c r="P35" i="3"/>
  <c r="N36" i="3"/>
  <c r="O36" i="3"/>
  <c r="P36" i="3"/>
  <c r="N37" i="3"/>
  <c r="O37" i="3"/>
  <c r="P37" i="3"/>
  <c r="N38" i="3"/>
  <c r="O38" i="3"/>
  <c r="P38" i="3"/>
  <c r="N39" i="3"/>
  <c r="O39" i="3"/>
  <c r="P39" i="3"/>
  <c r="N40" i="3"/>
  <c r="O40" i="3"/>
  <c r="P40" i="3"/>
  <c r="N41" i="3"/>
  <c r="O41" i="3"/>
  <c r="P41" i="3"/>
  <c r="N42" i="3"/>
  <c r="O42" i="3"/>
  <c r="P42" i="3"/>
  <c r="N43" i="3"/>
  <c r="O43" i="3"/>
  <c r="P43" i="3"/>
  <c r="N44" i="3"/>
  <c r="O44" i="3"/>
  <c r="P44" i="3"/>
  <c r="N45" i="3"/>
  <c r="O45" i="3"/>
  <c r="P45" i="3"/>
  <c r="N46" i="3"/>
  <c r="O46" i="3"/>
  <c r="P46" i="3"/>
  <c r="N47" i="3"/>
  <c r="O47" i="3"/>
  <c r="P47" i="3"/>
  <c r="N48" i="3"/>
  <c r="O48" i="3"/>
  <c r="P48" i="3"/>
  <c r="N49" i="3"/>
  <c r="O49" i="3"/>
  <c r="P49" i="3"/>
  <c r="N50" i="3"/>
  <c r="O50" i="3"/>
  <c r="P50" i="3"/>
  <c r="N51" i="3"/>
  <c r="O51" i="3"/>
  <c r="P51" i="3"/>
  <c r="N52" i="3"/>
  <c r="O52" i="3"/>
  <c r="P52" i="3"/>
  <c r="N53" i="3"/>
  <c r="O53" i="3"/>
  <c r="P53" i="3"/>
  <c r="N54" i="3"/>
  <c r="O54" i="3"/>
  <c r="P54" i="3"/>
  <c r="N55" i="3"/>
  <c r="O55" i="3"/>
  <c r="P55" i="3"/>
  <c r="N56" i="3"/>
  <c r="O56" i="3"/>
  <c r="P56" i="3"/>
  <c r="N57" i="3"/>
  <c r="O57" i="3"/>
  <c r="P57" i="3"/>
  <c r="N58" i="3"/>
  <c r="O58" i="3"/>
  <c r="P58" i="3"/>
  <c r="N59" i="3"/>
  <c r="O59" i="3"/>
  <c r="P59" i="3"/>
  <c r="N60" i="3"/>
  <c r="O60" i="3"/>
  <c r="P60" i="3"/>
  <c r="N61" i="3"/>
  <c r="O61" i="3"/>
  <c r="P61" i="3"/>
  <c r="N62" i="3"/>
  <c r="O62" i="3"/>
  <c r="P62" i="3"/>
  <c r="N63" i="3"/>
  <c r="O63" i="3"/>
  <c r="P63" i="3"/>
  <c r="N64" i="3"/>
  <c r="O64" i="3"/>
  <c r="P64" i="3"/>
  <c r="N65" i="3"/>
  <c r="O65" i="3"/>
  <c r="P65" i="3"/>
  <c r="N66" i="3"/>
  <c r="O66" i="3"/>
  <c r="P66" i="3"/>
  <c r="N67" i="3"/>
  <c r="O67" i="3"/>
  <c r="P67" i="3"/>
  <c r="N68" i="3"/>
  <c r="O68" i="3"/>
  <c r="P68" i="3"/>
  <c r="N69" i="3"/>
  <c r="O69" i="3"/>
  <c r="P69" i="3"/>
  <c r="N70" i="3"/>
  <c r="O70" i="3"/>
  <c r="P70" i="3"/>
  <c r="N71" i="3"/>
  <c r="O71" i="3"/>
  <c r="P71" i="3"/>
  <c r="N72" i="3"/>
  <c r="O72" i="3"/>
  <c r="P72" i="3"/>
  <c r="N73" i="3"/>
  <c r="O73" i="3"/>
  <c r="P73" i="3"/>
  <c r="N74" i="3"/>
  <c r="O74" i="3"/>
  <c r="P74" i="3"/>
  <c r="N75" i="3"/>
  <c r="O75" i="3"/>
  <c r="P75" i="3"/>
  <c r="N76" i="3"/>
  <c r="O76" i="3"/>
  <c r="P76" i="3"/>
  <c r="N77" i="3"/>
  <c r="O77" i="3"/>
  <c r="P77" i="3"/>
  <c r="N78" i="3"/>
  <c r="O78" i="3"/>
  <c r="P78" i="3"/>
  <c r="N79" i="3"/>
  <c r="O79" i="3"/>
  <c r="P79" i="3"/>
  <c r="N80" i="3"/>
  <c r="O80" i="3"/>
  <c r="P80" i="3"/>
  <c r="N81" i="3"/>
  <c r="O81" i="3"/>
  <c r="P81" i="3"/>
  <c r="N82" i="3"/>
  <c r="O82" i="3"/>
  <c r="P82" i="3"/>
  <c r="N83" i="3"/>
  <c r="O83" i="3"/>
  <c r="P83" i="3"/>
  <c r="N84" i="3"/>
  <c r="O84" i="3"/>
  <c r="P84" i="3"/>
  <c r="N85" i="3"/>
  <c r="O85" i="3"/>
  <c r="P85" i="3"/>
  <c r="N86" i="3"/>
  <c r="O86" i="3"/>
  <c r="P86" i="3"/>
  <c r="N87" i="3"/>
  <c r="O87" i="3"/>
  <c r="P87" i="3"/>
  <c r="N88" i="3"/>
  <c r="O88" i="3"/>
  <c r="P88" i="3"/>
  <c r="N89" i="3"/>
  <c r="O89" i="3"/>
  <c r="P89" i="3"/>
  <c r="N90" i="3"/>
  <c r="O90" i="3"/>
  <c r="P90" i="3"/>
  <c r="N91" i="3"/>
  <c r="O91" i="3"/>
  <c r="P91" i="3"/>
  <c r="N92" i="3"/>
  <c r="O92" i="3"/>
  <c r="P92" i="3"/>
  <c r="N93" i="3"/>
  <c r="O93" i="3"/>
  <c r="P93" i="3"/>
  <c r="N94" i="3"/>
  <c r="O94" i="3"/>
  <c r="P94" i="3"/>
  <c r="N95" i="3"/>
  <c r="O95" i="3"/>
  <c r="P95" i="3"/>
  <c r="N96" i="3"/>
  <c r="O96" i="3"/>
  <c r="P96" i="3"/>
  <c r="N97" i="3"/>
  <c r="O97" i="3"/>
  <c r="P97" i="3"/>
  <c r="N98" i="3"/>
  <c r="O98" i="3"/>
  <c r="P98" i="3"/>
  <c r="N99" i="3"/>
  <c r="O99" i="3"/>
  <c r="P99" i="3"/>
  <c r="N100" i="3"/>
  <c r="O100" i="3"/>
  <c r="P100" i="3"/>
  <c r="N101" i="3"/>
  <c r="O101" i="3"/>
  <c r="P101" i="3"/>
  <c r="N102" i="3"/>
  <c r="O102" i="3"/>
  <c r="P102" i="3"/>
  <c r="N103" i="3"/>
  <c r="O103" i="3"/>
  <c r="P103" i="3"/>
  <c r="N104" i="3"/>
  <c r="O104" i="3"/>
  <c r="P104" i="3"/>
  <c r="N105" i="3"/>
  <c r="O105" i="3"/>
  <c r="P105" i="3"/>
  <c r="N106" i="3"/>
  <c r="O106" i="3"/>
  <c r="P106" i="3"/>
  <c r="N107" i="3"/>
  <c r="O107" i="3"/>
  <c r="P107" i="3"/>
  <c r="N108" i="3"/>
  <c r="O108" i="3"/>
  <c r="P108" i="3"/>
  <c r="N109" i="3"/>
  <c r="O109" i="3"/>
  <c r="P109" i="3"/>
  <c r="N110" i="3"/>
  <c r="O110" i="3"/>
  <c r="P110" i="3"/>
  <c r="N111" i="3"/>
  <c r="O111" i="3"/>
  <c r="P111" i="3"/>
  <c r="N112" i="3"/>
  <c r="O112" i="3"/>
  <c r="P112" i="3"/>
  <c r="N113" i="3"/>
  <c r="O113" i="3"/>
  <c r="P113" i="3"/>
  <c r="N114" i="3"/>
  <c r="O114" i="3"/>
  <c r="P114" i="3"/>
  <c r="N115" i="3"/>
  <c r="O115" i="3"/>
  <c r="P115" i="3"/>
  <c r="N116" i="3"/>
  <c r="O116" i="3"/>
  <c r="P116" i="3"/>
  <c r="N117" i="3"/>
  <c r="O117" i="3"/>
  <c r="P117" i="3"/>
  <c r="N118" i="3"/>
  <c r="O118" i="3"/>
  <c r="P118" i="3"/>
  <c r="N119" i="3"/>
  <c r="O119" i="3"/>
  <c r="P119" i="3"/>
  <c r="N120" i="3"/>
  <c r="O120" i="3"/>
  <c r="P120" i="3"/>
  <c r="N121" i="3"/>
  <c r="O121" i="3"/>
  <c r="P121" i="3"/>
  <c r="N122" i="3"/>
  <c r="O122" i="3"/>
  <c r="P122" i="3"/>
  <c r="N123" i="3"/>
  <c r="O123" i="3"/>
  <c r="P123" i="3"/>
  <c r="N124" i="3"/>
  <c r="O124" i="3"/>
  <c r="P124" i="3"/>
  <c r="N125" i="3"/>
  <c r="O125" i="3"/>
  <c r="P125" i="3"/>
  <c r="N126" i="3"/>
  <c r="O126" i="3"/>
  <c r="P126" i="3"/>
  <c r="N127" i="3"/>
  <c r="O127" i="3"/>
  <c r="P127" i="3"/>
  <c r="N128" i="3"/>
  <c r="O128" i="3"/>
  <c r="P128" i="3"/>
  <c r="N129" i="3"/>
  <c r="O129" i="3"/>
  <c r="P129" i="3"/>
  <c r="N130" i="3"/>
  <c r="O130" i="3"/>
  <c r="P130" i="3"/>
  <c r="N131" i="3"/>
  <c r="O131" i="3"/>
  <c r="P131" i="3"/>
  <c r="N132" i="3"/>
  <c r="O132" i="3"/>
  <c r="P132" i="3"/>
  <c r="N133" i="3"/>
  <c r="O133" i="3"/>
  <c r="P133" i="3"/>
  <c r="N134" i="3"/>
  <c r="O134" i="3"/>
  <c r="P134" i="3"/>
  <c r="N135" i="3"/>
  <c r="O135" i="3"/>
  <c r="P135" i="3"/>
  <c r="N136" i="3"/>
  <c r="O136" i="3"/>
  <c r="P136" i="3"/>
  <c r="N137" i="3"/>
  <c r="O137" i="3"/>
  <c r="P137" i="3"/>
  <c r="N138" i="3"/>
  <c r="O138" i="3"/>
  <c r="P138" i="3"/>
  <c r="N139" i="3"/>
  <c r="O139" i="3"/>
  <c r="P139" i="3"/>
  <c r="N140" i="3"/>
  <c r="O140" i="3"/>
  <c r="P140" i="3"/>
  <c r="N141" i="3"/>
  <c r="O141" i="3"/>
  <c r="P141" i="3"/>
  <c r="N142" i="3"/>
  <c r="O142" i="3"/>
  <c r="P142" i="3"/>
  <c r="N143" i="3"/>
  <c r="O143" i="3"/>
  <c r="P143" i="3"/>
  <c r="N144" i="3"/>
  <c r="O144" i="3"/>
  <c r="P144" i="3"/>
  <c r="N145" i="3"/>
  <c r="O145" i="3"/>
  <c r="P145" i="3"/>
  <c r="N146" i="3"/>
  <c r="O146" i="3"/>
  <c r="P146" i="3"/>
  <c r="N147" i="3"/>
  <c r="O147" i="3"/>
  <c r="P147" i="3"/>
  <c r="N148" i="3"/>
  <c r="O148" i="3"/>
  <c r="P148" i="3"/>
  <c r="N149" i="3"/>
  <c r="O149" i="3"/>
  <c r="P149" i="3"/>
  <c r="N150" i="3"/>
  <c r="O150" i="3"/>
  <c r="P150" i="3"/>
  <c r="N151" i="3"/>
  <c r="O151" i="3"/>
  <c r="P151" i="3"/>
  <c r="N152" i="3"/>
  <c r="O152" i="3"/>
  <c r="P152" i="3"/>
  <c r="N153" i="3"/>
  <c r="O153" i="3"/>
  <c r="P153" i="3"/>
  <c r="N154" i="3"/>
  <c r="O154" i="3"/>
  <c r="P154" i="3"/>
  <c r="N155" i="3"/>
  <c r="O155" i="3"/>
  <c r="P155" i="3"/>
  <c r="N156" i="3"/>
  <c r="O156" i="3"/>
  <c r="P156" i="3"/>
  <c r="N157" i="3"/>
  <c r="O157" i="3"/>
  <c r="P157" i="3"/>
  <c r="N158" i="3"/>
  <c r="O158" i="3"/>
  <c r="P158" i="3"/>
  <c r="N159" i="3"/>
  <c r="O159" i="3"/>
  <c r="P159" i="3"/>
  <c r="N160" i="3"/>
  <c r="O160" i="3"/>
  <c r="P160" i="3"/>
  <c r="N161" i="3"/>
  <c r="O161" i="3"/>
  <c r="P161" i="3"/>
  <c r="N162" i="3"/>
  <c r="O162" i="3"/>
  <c r="P162" i="3"/>
  <c r="N163" i="3"/>
  <c r="O163" i="3"/>
  <c r="P163" i="3"/>
  <c r="N164" i="3"/>
  <c r="O164" i="3"/>
  <c r="P164" i="3"/>
  <c r="N165" i="3"/>
  <c r="O165" i="3"/>
  <c r="P165" i="3"/>
  <c r="N166" i="3"/>
  <c r="O166" i="3"/>
  <c r="P166" i="3"/>
  <c r="N167" i="3"/>
  <c r="O167" i="3"/>
  <c r="P167" i="3"/>
  <c r="N168" i="3"/>
  <c r="O168" i="3"/>
  <c r="P168" i="3"/>
  <c r="N169" i="3"/>
  <c r="O169" i="3"/>
  <c r="P169" i="3"/>
  <c r="N170" i="3"/>
  <c r="O170" i="3"/>
  <c r="P170" i="3"/>
  <c r="N171" i="3"/>
  <c r="O171" i="3"/>
  <c r="P171" i="3"/>
  <c r="N172" i="3"/>
  <c r="O172" i="3"/>
  <c r="P172" i="3"/>
  <c r="N173" i="3"/>
  <c r="O173" i="3"/>
  <c r="P173" i="3"/>
  <c r="N174" i="3"/>
  <c r="O174" i="3"/>
  <c r="P174" i="3"/>
  <c r="N175" i="3"/>
  <c r="O175" i="3"/>
  <c r="P175" i="3"/>
  <c r="N176" i="3"/>
  <c r="O176" i="3"/>
  <c r="P176" i="3"/>
  <c r="N177" i="3"/>
  <c r="O177" i="3"/>
  <c r="P177" i="3"/>
  <c r="N178" i="3"/>
  <c r="O178" i="3"/>
  <c r="P178" i="3"/>
  <c r="N179" i="3"/>
  <c r="O179" i="3"/>
  <c r="P179" i="3"/>
  <c r="N180" i="3"/>
  <c r="O180" i="3"/>
  <c r="P180" i="3"/>
  <c r="N181" i="3"/>
  <c r="O181" i="3"/>
  <c r="P181" i="3"/>
  <c r="N182" i="3"/>
  <c r="O182" i="3"/>
  <c r="P182" i="3"/>
  <c r="N183" i="3"/>
  <c r="O183" i="3"/>
  <c r="P183" i="3"/>
  <c r="N184" i="3"/>
  <c r="O184" i="3"/>
  <c r="P184" i="3"/>
  <c r="N185" i="3"/>
  <c r="O185" i="3"/>
  <c r="P185" i="3"/>
  <c r="N186" i="3"/>
  <c r="O186" i="3"/>
  <c r="P186" i="3"/>
  <c r="N187" i="3"/>
  <c r="O187" i="3"/>
  <c r="P187" i="3"/>
  <c r="N188" i="3"/>
  <c r="O188" i="3"/>
  <c r="P188" i="3"/>
  <c r="N189" i="3"/>
  <c r="O189" i="3"/>
  <c r="P189" i="3"/>
  <c r="N190" i="3"/>
  <c r="O190" i="3"/>
  <c r="P190" i="3"/>
  <c r="N191" i="3"/>
  <c r="O191" i="3"/>
  <c r="P191" i="3"/>
  <c r="N192" i="3"/>
  <c r="O192" i="3"/>
  <c r="P192" i="3"/>
  <c r="N193" i="3"/>
  <c r="O193" i="3"/>
  <c r="P193" i="3"/>
  <c r="N194" i="3"/>
  <c r="O194" i="3"/>
  <c r="P194" i="3"/>
  <c r="N195" i="3"/>
  <c r="O195" i="3"/>
  <c r="P195" i="3"/>
  <c r="N196" i="3"/>
  <c r="O196" i="3"/>
  <c r="P196" i="3"/>
  <c r="N197" i="3"/>
  <c r="O197" i="3"/>
  <c r="P197" i="3"/>
  <c r="N198" i="3"/>
  <c r="O198" i="3"/>
  <c r="P198" i="3"/>
  <c r="N199" i="3"/>
  <c r="O199" i="3"/>
  <c r="P199" i="3"/>
  <c r="N200" i="3"/>
  <c r="O200" i="3"/>
  <c r="P200" i="3"/>
  <c r="N201" i="3"/>
  <c r="O201" i="3"/>
  <c r="P201" i="3"/>
  <c r="N202" i="3"/>
  <c r="O202" i="3"/>
  <c r="P202" i="3"/>
  <c r="N203" i="3"/>
  <c r="O203" i="3"/>
  <c r="P203" i="3"/>
  <c r="N204" i="3"/>
  <c r="O204" i="3"/>
  <c r="P204" i="3"/>
  <c r="N205" i="3"/>
  <c r="O205" i="3"/>
  <c r="P205" i="3"/>
  <c r="N206" i="3"/>
  <c r="O206" i="3"/>
  <c r="P206" i="3"/>
  <c r="N207" i="3"/>
  <c r="O207" i="3"/>
  <c r="P207" i="3"/>
  <c r="N208" i="3"/>
  <c r="O208" i="3"/>
  <c r="P208" i="3"/>
  <c r="N209" i="3"/>
  <c r="O209" i="3"/>
  <c r="P209" i="3"/>
  <c r="N210" i="3"/>
  <c r="O210" i="3"/>
  <c r="P210" i="3"/>
  <c r="N211" i="3"/>
  <c r="O211" i="3"/>
  <c r="P211" i="3"/>
  <c r="N212" i="3"/>
  <c r="O212" i="3"/>
  <c r="P212" i="3"/>
  <c r="N213" i="3"/>
  <c r="O213" i="3"/>
  <c r="P213" i="3"/>
  <c r="N214" i="3"/>
  <c r="O214" i="3"/>
  <c r="P214" i="3"/>
  <c r="N215" i="3"/>
  <c r="O215" i="3"/>
  <c r="P215" i="3"/>
  <c r="N216" i="3"/>
  <c r="O216" i="3"/>
  <c r="P216" i="3"/>
  <c r="N217" i="3"/>
  <c r="O217" i="3"/>
  <c r="P217" i="3"/>
  <c r="N218" i="3"/>
  <c r="O218" i="3"/>
  <c r="P218" i="3"/>
  <c r="N219" i="3"/>
  <c r="O219" i="3"/>
  <c r="P219" i="3"/>
  <c r="N220" i="3"/>
  <c r="O220" i="3"/>
  <c r="P220" i="3"/>
  <c r="N221" i="3"/>
  <c r="O221" i="3"/>
  <c r="P221" i="3"/>
  <c r="N222" i="3"/>
  <c r="O222" i="3"/>
  <c r="P222" i="3"/>
  <c r="N223" i="3"/>
  <c r="O223" i="3"/>
  <c r="P223" i="3"/>
  <c r="N224" i="3"/>
  <c r="O224" i="3"/>
  <c r="P224" i="3"/>
  <c r="N225" i="3"/>
  <c r="O225" i="3"/>
  <c r="P225" i="3"/>
  <c r="N226" i="3"/>
  <c r="O226" i="3"/>
  <c r="P226" i="3"/>
  <c r="N227" i="3"/>
  <c r="O227" i="3"/>
  <c r="P227" i="3"/>
  <c r="N228" i="3"/>
  <c r="O228" i="3"/>
  <c r="P228" i="3"/>
  <c r="N229" i="3"/>
  <c r="O229" i="3"/>
  <c r="P229" i="3"/>
  <c r="N230" i="3"/>
  <c r="O230" i="3"/>
  <c r="P230" i="3"/>
  <c r="N231" i="3"/>
  <c r="O231" i="3"/>
  <c r="P231" i="3"/>
  <c r="N232" i="3"/>
  <c r="O232" i="3"/>
  <c r="P232" i="3"/>
  <c r="N233" i="3"/>
  <c r="O233" i="3"/>
  <c r="P233" i="3"/>
  <c r="N234" i="3"/>
  <c r="O234" i="3"/>
  <c r="P234" i="3"/>
  <c r="N235" i="3"/>
  <c r="O235" i="3"/>
  <c r="P235" i="3"/>
  <c r="N236" i="3"/>
  <c r="O236" i="3"/>
  <c r="P236" i="3"/>
  <c r="N237" i="3"/>
  <c r="O237" i="3"/>
  <c r="P237" i="3"/>
  <c r="N238" i="3"/>
  <c r="O238" i="3"/>
  <c r="P238" i="3"/>
  <c r="N239" i="3"/>
  <c r="O239" i="3"/>
  <c r="P239" i="3"/>
  <c r="N240" i="3"/>
  <c r="O240" i="3"/>
  <c r="P240" i="3"/>
  <c r="N241" i="3"/>
  <c r="O241" i="3"/>
  <c r="P241" i="3"/>
  <c r="N242" i="3"/>
  <c r="O242" i="3"/>
  <c r="P242" i="3"/>
  <c r="N243" i="3"/>
  <c r="O243" i="3"/>
  <c r="P243" i="3"/>
  <c r="N244" i="3"/>
  <c r="O244" i="3"/>
  <c r="P244" i="3"/>
  <c r="N245" i="3"/>
  <c r="O245" i="3"/>
  <c r="P245" i="3"/>
  <c r="N246" i="3"/>
  <c r="O246" i="3"/>
  <c r="P246" i="3"/>
  <c r="N247" i="3"/>
  <c r="O247" i="3"/>
  <c r="P247" i="3"/>
  <c r="N248" i="3"/>
  <c r="O248" i="3"/>
  <c r="P248" i="3"/>
  <c r="N249" i="3"/>
  <c r="O249" i="3"/>
  <c r="P249" i="3"/>
  <c r="N250" i="3"/>
  <c r="O250" i="3"/>
  <c r="P250" i="3"/>
  <c r="N251" i="3"/>
  <c r="O251" i="3"/>
  <c r="P251" i="3"/>
  <c r="N252" i="3"/>
  <c r="O252" i="3"/>
  <c r="P252" i="3"/>
  <c r="N253" i="3"/>
  <c r="O253" i="3"/>
  <c r="P253" i="3"/>
  <c r="N254" i="3"/>
  <c r="O254" i="3"/>
  <c r="P254" i="3"/>
  <c r="N255" i="3"/>
  <c r="O255" i="3"/>
  <c r="P255" i="3"/>
  <c r="N256" i="3"/>
  <c r="O256" i="3"/>
  <c r="P256" i="3"/>
  <c r="N257" i="3"/>
  <c r="O257" i="3"/>
  <c r="P257" i="3"/>
  <c r="N258" i="3"/>
  <c r="O258" i="3"/>
  <c r="P258" i="3"/>
  <c r="N259" i="3"/>
  <c r="O259" i="3"/>
  <c r="P259" i="3"/>
  <c r="N260" i="3"/>
  <c r="O260" i="3"/>
  <c r="P260" i="3"/>
  <c r="N261" i="3"/>
  <c r="O261" i="3"/>
  <c r="P261" i="3"/>
  <c r="N262" i="3"/>
  <c r="O262" i="3"/>
  <c r="P262" i="3"/>
  <c r="N263" i="3"/>
  <c r="O263" i="3"/>
  <c r="P263" i="3"/>
  <c r="N264" i="3"/>
  <c r="O264" i="3"/>
  <c r="P264" i="3"/>
  <c r="N265" i="3"/>
  <c r="O265" i="3"/>
  <c r="P265" i="3"/>
  <c r="N266" i="3"/>
  <c r="O266" i="3"/>
  <c r="P266" i="3"/>
  <c r="N267" i="3"/>
  <c r="O267" i="3"/>
  <c r="P267" i="3"/>
  <c r="N268" i="3"/>
  <c r="O268" i="3"/>
  <c r="P268" i="3"/>
  <c r="N269" i="3"/>
  <c r="O269" i="3"/>
  <c r="P269" i="3"/>
  <c r="N270" i="3"/>
  <c r="O270" i="3"/>
  <c r="P270" i="3"/>
  <c r="N271" i="3"/>
  <c r="O271" i="3"/>
  <c r="P271" i="3"/>
  <c r="N272" i="3"/>
  <c r="O272" i="3"/>
  <c r="P272" i="3"/>
  <c r="N273" i="3"/>
  <c r="O273" i="3"/>
  <c r="P273" i="3"/>
  <c r="N274" i="3"/>
  <c r="O274" i="3"/>
  <c r="P274" i="3"/>
  <c r="N275" i="3"/>
  <c r="O275" i="3"/>
  <c r="P275" i="3"/>
  <c r="N276" i="3"/>
  <c r="O276" i="3"/>
  <c r="P276" i="3"/>
  <c r="N277" i="3"/>
  <c r="O277" i="3"/>
  <c r="P277" i="3"/>
  <c r="N278" i="3"/>
  <c r="O278" i="3"/>
  <c r="P278" i="3"/>
  <c r="N279" i="3"/>
  <c r="O279" i="3"/>
  <c r="P279" i="3"/>
  <c r="N280" i="3"/>
  <c r="O280" i="3"/>
  <c r="P280" i="3"/>
  <c r="N281" i="3"/>
  <c r="O281" i="3"/>
  <c r="P281" i="3"/>
  <c r="N282" i="3"/>
  <c r="O282" i="3"/>
  <c r="P282" i="3"/>
  <c r="N283" i="3"/>
  <c r="O283" i="3"/>
  <c r="P283" i="3"/>
  <c r="N284" i="3"/>
  <c r="O284" i="3"/>
  <c r="P284" i="3"/>
  <c r="N285" i="3"/>
  <c r="O285" i="3"/>
  <c r="P285" i="3"/>
  <c r="N286" i="3"/>
  <c r="O286" i="3"/>
  <c r="P286" i="3"/>
  <c r="N287" i="3"/>
  <c r="O287" i="3"/>
  <c r="P287" i="3"/>
  <c r="N288" i="3"/>
  <c r="O288" i="3"/>
  <c r="P288" i="3"/>
  <c r="N289" i="3"/>
  <c r="O289" i="3"/>
  <c r="P289" i="3"/>
  <c r="N290" i="3"/>
  <c r="O290" i="3"/>
  <c r="P290" i="3"/>
  <c r="N291" i="3"/>
  <c r="O291" i="3"/>
  <c r="P291" i="3"/>
  <c r="N292" i="3"/>
  <c r="O292" i="3"/>
  <c r="P292" i="3"/>
  <c r="N293" i="3"/>
  <c r="O293" i="3"/>
  <c r="P293" i="3"/>
  <c r="N294" i="3"/>
  <c r="O294" i="3"/>
  <c r="P294" i="3"/>
  <c r="N295" i="3"/>
  <c r="O295" i="3"/>
  <c r="P295" i="3"/>
  <c r="N296" i="3"/>
  <c r="O296" i="3"/>
  <c r="P296" i="3"/>
  <c r="N297" i="3"/>
  <c r="O297" i="3"/>
  <c r="P297" i="3"/>
  <c r="N298" i="3"/>
  <c r="O298" i="3"/>
  <c r="P298" i="3"/>
  <c r="N299" i="3"/>
  <c r="O299" i="3"/>
  <c r="P299" i="3"/>
  <c r="N300" i="3"/>
  <c r="O300" i="3"/>
  <c r="P300" i="3"/>
  <c r="N301" i="3"/>
  <c r="O301" i="3"/>
  <c r="P301" i="3"/>
  <c r="N302" i="3"/>
  <c r="O302" i="3"/>
  <c r="P302" i="3"/>
  <c r="N303" i="3"/>
  <c r="O303" i="3"/>
  <c r="P303" i="3"/>
  <c r="N304" i="3"/>
  <c r="O304" i="3"/>
  <c r="P304" i="3"/>
  <c r="N305" i="3"/>
  <c r="O305" i="3"/>
  <c r="P305" i="3"/>
  <c r="N306" i="3"/>
  <c r="O306" i="3"/>
  <c r="P306" i="3"/>
  <c r="N307" i="3"/>
  <c r="O307" i="3"/>
  <c r="P307" i="3"/>
  <c r="N308" i="3"/>
  <c r="O308" i="3"/>
  <c r="P308" i="3"/>
  <c r="N309" i="3"/>
  <c r="O309" i="3"/>
  <c r="P309" i="3"/>
  <c r="N310" i="3"/>
  <c r="O310" i="3"/>
  <c r="P310" i="3"/>
  <c r="N311" i="3"/>
  <c r="O311" i="3"/>
  <c r="P311" i="3"/>
  <c r="N312" i="3"/>
  <c r="O312" i="3"/>
  <c r="P312" i="3"/>
  <c r="N313" i="3"/>
  <c r="O313" i="3"/>
  <c r="P313" i="3"/>
  <c r="N314" i="3"/>
  <c r="O314" i="3"/>
  <c r="P314" i="3"/>
  <c r="N315" i="3"/>
  <c r="O315" i="3"/>
  <c r="P315" i="3"/>
  <c r="N316" i="3"/>
  <c r="O316" i="3"/>
  <c r="P316" i="3"/>
  <c r="N317" i="3"/>
  <c r="O317" i="3"/>
  <c r="P317" i="3"/>
  <c r="N318" i="3"/>
  <c r="O318" i="3"/>
  <c r="P318" i="3"/>
  <c r="N319" i="3"/>
  <c r="O319" i="3"/>
  <c r="P319" i="3"/>
  <c r="N320" i="3"/>
  <c r="O320" i="3"/>
  <c r="P320" i="3"/>
  <c r="N321" i="3"/>
  <c r="O321" i="3"/>
  <c r="P321" i="3"/>
  <c r="N322" i="3"/>
  <c r="O322" i="3"/>
  <c r="P322" i="3"/>
  <c r="N323" i="3"/>
  <c r="O323" i="3"/>
  <c r="P323" i="3"/>
  <c r="N324" i="3"/>
  <c r="O324" i="3"/>
  <c r="P324" i="3"/>
  <c r="N325" i="3"/>
  <c r="O325" i="3"/>
  <c r="P325" i="3"/>
  <c r="N326" i="3"/>
  <c r="O326" i="3"/>
  <c r="P326" i="3"/>
  <c r="N327" i="3"/>
  <c r="O327" i="3"/>
  <c r="P327" i="3"/>
  <c r="N328" i="3"/>
  <c r="O328" i="3"/>
  <c r="P328" i="3"/>
  <c r="N329" i="3"/>
  <c r="O329" i="3"/>
  <c r="P329" i="3"/>
  <c r="N330" i="3"/>
  <c r="O330" i="3"/>
  <c r="P330" i="3"/>
  <c r="N331" i="3"/>
  <c r="O331" i="3"/>
  <c r="P331" i="3"/>
  <c r="N332" i="3"/>
  <c r="O332" i="3"/>
  <c r="P332" i="3"/>
  <c r="N333" i="3"/>
  <c r="O333" i="3"/>
  <c r="P333" i="3"/>
  <c r="N334" i="3"/>
  <c r="O334" i="3"/>
  <c r="P334" i="3"/>
  <c r="N335" i="3"/>
  <c r="O335" i="3"/>
  <c r="P335" i="3"/>
  <c r="N336" i="3"/>
  <c r="O336" i="3"/>
  <c r="P336" i="3"/>
  <c r="N337" i="3"/>
  <c r="O337" i="3"/>
  <c r="P337" i="3"/>
  <c r="N338" i="3"/>
  <c r="O338" i="3"/>
  <c r="P338" i="3"/>
  <c r="N339" i="3"/>
  <c r="O339" i="3"/>
  <c r="P339" i="3"/>
  <c r="N340" i="3"/>
  <c r="O340" i="3"/>
  <c r="P340" i="3"/>
  <c r="N341" i="3"/>
  <c r="O341" i="3"/>
  <c r="P341" i="3"/>
  <c r="N342" i="3"/>
  <c r="O342" i="3"/>
  <c r="P342" i="3"/>
  <c r="N343" i="3"/>
  <c r="O343" i="3"/>
  <c r="P343" i="3"/>
  <c r="N344" i="3"/>
  <c r="O344" i="3"/>
  <c r="P344" i="3"/>
  <c r="N345" i="3"/>
  <c r="O345" i="3"/>
  <c r="P345" i="3"/>
  <c r="N346" i="3"/>
  <c r="O346" i="3"/>
  <c r="P346" i="3"/>
  <c r="N347" i="3"/>
  <c r="O347" i="3"/>
  <c r="P347" i="3"/>
  <c r="N348" i="3"/>
  <c r="O348" i="3"/>
  <c r="P348" i="3"/>
  <c r="N349" i="3"/>
  <c r="O349" i="3"/>
  <c r="P349" i="3"/>
  <c r="N350" i="3"/>
  <c r="O350" i="3"/>
  <c r="P350" i="3"/>
  <c r="N351" i="3"/>
  <c r="O351" i="3"/>
  <c r="P351" i="3"/>
  <c r="N352" i="3"/>
  <c r="O352" i="3"/>
  <c r="P352" i="3"/>
  <c r="N353" i="3"/>
  <c r="O353" i="3"/>
  <c r="P353" i="3"/>
  <c r="N354" i="3"/>
  <c r="O354" i="3"/>
  <c r="P354" i="3"/>
  <c r="N355" i="3"/>
  <c r="O355" i="3"/>
  <c r="P355" i="3"/>
  <c r="N356" i="3"/>
  <c r="O356" i="3"/>
  <c r="P356" i="3"/>
  <c r="N357" i="3"/>
  <c r="O357" i="3"/>
  <c r="P357" i="3"/>
  <c r="N358" i="3"/>
  <c r="O358" i="3"/>
  <c r="P358" i="3"/>
  <c r="N359" i="3"/>
  <c r="O359" i="3"/>
  <c r="P359" i="3"/>
  <c r="N360" i="3"/>
  <c r="O360" i="3"/>
  <c r="P360" i="3"/>
  <c r="N361" i="3"/>
  <c r="O361" i="3"/>
  <c r="P361" i="3"/>
  <c r="N362" i="3"/>
  <c r="O362" i="3"/>
  <c r="P362" i="3"/>
  <c r="N363" i="3"/>
  <c r="O363" i="3"/>
  <c r="P363" i="3"/>
  <c r="N364" i="3"/>
  <c r="O364" i="3"/>
  <c r="P364" i="3"/>
  <c r="N365" i="3"/>
  <c r="O365" i="3"/>
  <c r="P365" i="3"/>
  <c r="N366" i="3"/>
  <c r="O366" i="3"/>
  <c r="P366" i="3"/>
  <c r="N367" i="3"/>
  <c r="O367" i="3"/>
  <c r="P367" i="3"/>
  <c r="N368" i="3"/>
  <c r="O368" i="3"/>
  <c r="P368" i="3"/>
  <c r="N369" i="3"/>
  <c r="O369" i="3"/>
  <c r="P369" i="3"/>
  <c r="N370" i="3"/>
  <c r="O370" i="3"/>
  <c r="P370" i="3"/>
  <c r="N371" i="3"/>
  <c r="O371" i="3"/>
  <c r="P371" i="3"/>
  <c r="N372" i="3"/>
  <c r="O372" i="3"/>
  <c r="P372" i="3"/>
  <c r="N373" i="3"/>
  <c r="O373" i="3"/>
  <c r="P373" i="3"/>
  <c r="N374" i="3"/>
  <c r="O374" i="3"/>
  <c r="P374" i="3"/>
  <c r="N375" i="3"/>
  <c r="O375" i="3"/>
  <c r="P375" i="3"/>
  <c r="N376" i="3"/>
  <c r="O376" i="3"/>
  <c r="P376" i="3"/>
  <c r="N377" i="3"/>
  <c r="O377" i="3"/>
  <c r="P377" i="3"/>
  <c r="N378" i="3"/>
  <c r="O378" i="3"/>
  <c r="P378" i="3"/>
  <c r="N379" i="3"/>
  <c r="O379" i="3"/>
  <c r="P379" i="3"/>
  <c r="N380" i="3"/>
  <c r="O380" i="3"/>
  <c r="P380" i="3"/>
  <c r="N381" i="3"/>
  <c r="O381" i="3"/>
  <c r="P381" i="3"/>
  <c r="N382" i="3"/>
  <c r="O382" i="3"/>
  <c r="P382" i="3"/>
  <c r="N383" i="3"/>
  <c r="O383" i="3"/>
  <c r="P383" i="3"/>
  <c r="N384" i="3"/>
  <c r="O384" i="3"/>
  <c r="P384" i="3"/>
  <c r="N385" i="3"/>
  <c r="O385" i="3"/>
  <c r="P385" i="3"/>
  <c r="N386" i="3"/>
  <c r="O386" i="3"/>
  <c r="P386" i="3"/>
  <c r="N387" i="3"/>
  <c r="O387" i="3"/>
  <c r="P387" i="3"/>
  <c r="N388" i="3"/>
  <c r="O388" i="3"/>
  <c r="P388" i="3"/>
  <c r="N389" i="3"/>
  <c r="O389" i="3"/>
  <c r="P389" i="3"/>
  <c r="N390" i="3"/>
  <c r="O390" i="3"/>
  <c r="P390" i="3"/>
  <c r="N391" i="3"/>
  <c r="O391" i="3"/>
  <c r="P391" i="3"/>
  <c r="N392" i="3"/>
  <c r="O392" i="3"/>
  <c r="P392" i="3"/>
  <c r="N393" i="3"/>
  <c r="O393" i="3"/>
  <c r="P393" i="3"/>
  <c r="N394" i="3"/>
  <c r="O394" i="3"/>
  <c r="P394" i="3"/>
  <c r="N395" i="3"/>
  <c r="O395" i="3"/>
  <c r="P395" i="3"/>
  <c r="N396" i="3"/>
  <c r="O396" i="3"/>
  <c r="P396" i="3"/>
  <c r="N397" i="3"/>
  <c r="O397" i="3"/>
  <c r="P397" i="3"/>
  <c r="N398" i="3"/>
  <c r="O398" i="3"/>
  <c r="P398" i="3"/>
  <c r="N399" i="3"/>
  <c r="O399" i="3"/>
  <c r="P399" i="3"/>
  <c r="N400" i="3"/>
  <c r="O400" i="3"/>
  <c r="P400" i="3"/>
  <c r="N401" i="3"/>
  <c r="O401" i="3"/>
  <c r="P401" i="3"/>
  <c r="N402" i="3"/>
  <c r="O402" i="3"/>
  <c r="P402" i="3"/>
  <c r="N403" i="3"/>
  <c r="O403" i="3"/>
  <c r="P403" i="3"/>
  <c r="N404" i="3"/>
  <c r="O404" i="3"/>
  <c r="P404" i="3"/>
  <c r="N405" i="3"/>
  <c r="O405" i="3"/>
  <c r="P405" i="3"/>
  <c r="N406" i="3"/>
  <c r="O406" i="3"/>
  <c r="P406" i="3"/>
  <c r="N407" i="3"/>
  <c r="O407" i="3"/>
  <c r="P407" i="3"/>
  <c r="N408" i="3"/>
  <c r="O408" i="3"/>
  <c r="P408" i="3"/>
  <c r="N409" i="3"/>
  <c r="O409" i="3"/>
  <c r="P409" i="3"/>
  <c r="N410" i="3"/>
  <c r="O410" i="3"/>
  <c r="P410" i="3"/>
  <c r="N411" i="3"/>
  <c r="O411" i="3"/>
  <c r="P411" i="3"/>
  <c r="N412" i="3"/>
  <c r="O412" i="3"/>
  <c r="P412" i="3"/>
  <c r="N413" i="3"/>
  <c r="O413" i="3"/>
  <c r="P413" i="3"/>
  <c r="N414" i="3"/>
  <c r="O414" i="3"/>
  <c r="P414" i="3"/>
  <c r="N415" i="3"/>
  <c r="O415" i="3"/>
  <c r="P415" i="3"/>
  <c r="N416" i="3"/>
  <c r="O416" i="3"/>
  <c r="P416" i="3"/>
  <c r="N417" i="3"/>
  <c r="O417" i="3"/>
  <c r="P417" i="3"/>
  <c r="N418" i="3"/>
  <c r="O418" i="3"/>
  <c r="P418" i="3"/>
  <c r="N419" i="3"/>
  <c r="O419" i="3"/>
  <c r="P419" i="3"/>
  <c r="N420" i="3"/>
  <c r="O420" i="3"/>
  <c r="P420" i="3"/>
  <c r="N421" i="3"/>
  <c r="O421" i="3"/>
  <c r="P421" i="3"/>
  <c r="N422" i="3"/>
  <c r="O422" i="3"/>
  <c r="P422" i="3"/>
  <c r="N423" i="3"/>
  <c r="O423" i="3"/>
  <c r="P423" i="3"/>
  <c r="N424" i="3"/>
  <c r="O424" i="3"/>
  <c r="P424" i="3"/>
  <c r="N425" i="3"/>
  <c r="O425" i="3"/>
  <c r="P425" i="3"/>
  <c r="N426" i="3"/>
  <c r="O426" i="3"/>
  <c r="P426" i="3"/>
  <c r="N427" i="3"/>
  <c r="O427" i="3"/>
  <c r="P427" i="3"/>
  <c r="N428" i="3"/>
  <c r="O428" i="3"/>
  <c r="P428" i="3"/>
  <c r="N429" i="3"/>
  <c r="O429" i="3"/>
  <c r="P429" i="3"/>
  <c r="N430" i="3"/>
  <c r="O430" i="3"/>
  <c r="P430" i="3"/>
  <c r="N431" i="3"/>
  <c r="O431" i="3"/>
  <c r="P431" i="3"/>
  <c r="N432" i="3"/>
  <c r="O432" i="3"/>
  <c r="P432" i="3"/>
  <c r="N433" i="3"/>
  <c r="O433" i="3"/>
  <c r="P433" i="3"/>
  <c r="N434" i="3"/>
  <c r="O434" i="3"/>
  <c r="P434" i="3"/>
  <c r="N435" i="3"/>
  <c r="O435" i="3"/>
  <c r="P435" i="3"/>
  <c r="N436" i="3"/>
  <c r="O436" i="3"/>
  <c r="P436" i="3"/>
  <c r="N437" i="3"/>
  <c r="O437" i="3"/>
  <c r="P437" i="3"/>
  <c r="N438" i="3"/>
  <c r="O438" i="3"/>
  <c r="P438" i="3"/>
  <c r="N439" i="3"/>
  <c r="O439" i="3"/>
  <c r="P439" i="3"/>
  <c r="N440" i="3"/>
  <c r="O440" i="3"/>
  <c r="P440" i="3"/>
  <c r="N441" i="3"/>
  <c r="O441" i="3"/>
  <c r="P441" i="3"/>
  <c r="N442" i="3"/>
  <c r="O442" i="3"/>
  <c r="P442" i="3"/>
  <c r="N443" i="3"/>
  <c r="O443" i="3"/>
  <c r="P443" i="3"/>
  <c r="N444" i="3"/>
  <c r="O444" i="3"/>
  <c r="P444" i="3"/>
  <c r="N445" i="3"/>
  <c r="O445" i="3"/>
  <c r="P445" i="3"/>
  <c r="N446" i="3"/>
  <c r="O446" i="3"/>
  <c r="P446" i="3"/>
  <c r="N447" i="3"/>
  <c r="O447" i="3"/>
  <c r="P447" i="3"/>
  <c r="N448" i="3"/>
  <c r="O448" i="3"/>
  <c r="P448" i="3"/>
  <c r="N449" i="3"/>
  <c r="O449" i="3"/>
  <c r="P449" i="3"/>
  <c r="N450" i="3"/>
  <c r="O450" i="3"/>
  <c r="P450" i="3"/>
  <c r="N451" i="3"/>
  <c r="O451" i="3"/>
  <c r="P451" i="3"/>
  <c r="N452" i="3"/>
  <c r="O452" i="3"/>
  <c r="P452" i="3"/>
  <c r="N453" i="3"/>
  <c r="O453" i="3"/>
  <c r="P453" i="3"/>
  <c r="N454" i="3"/>
  <c r="O454" i="3"/>
  <c r="P454" i="3"/>
  <c r="N455" i="3"/>
  <c r="O455" i="3"/>
  <c r="P455" i="3"/>
  <c r="N456" i="3"/>
  <c r="O456" i="3"/>
  <c r="P456" i="3"/>
  <c r="N457" i="3"/>
  <c r="O457" i="3"/>
  <c r="P457" i="3"/>
  <c r="N458" i="3"/>
  <c r="O458" i="3"/>
  <c r="P458" i="3"/>
  <c r="N459" i="3"/>
  <c r="O459" i="3"/>
  <c r="P459" i="3"/>
  <c r="N460" i="3"/>
  <c r="O460" i="3"/>
  <c r="P460" i="3"/>
  <c r="N461" i="3"/>
  <c r="O461" i="3"/>
  <c r="P461" i="3"/>
  <c r="N462" i="3"/>
  <c r="O462" i="3"/>
  <c r="P462" i="3"/>
  <c r="N463" i="3"/>
  <c r="O463" i="3"/>
  <c r="P463" i="3"/>
  <c r="N464" i="3"/>
  <c r="O464" i="3"/>
  <c r="P464" i="3"/>
  <c r="N465" i="3"/>
  <c r="O465" i="3"/>
  <c r="P465" i="3"/>
  <c r="N466" i="3"/>
  <c r="O466" i="3"/>
  <c r="P466" i="3"/>
  <c r="N467" i="3"/>
  <c r="O467" i="3"/>
  <c r="P467" i="3"/>
  <c r="N468" i="3"/>
  <c r="O468" i="3"/>
  <c r="P468" i="3"/>
  <c r="N469" i="3"/>
  <c r="O469" i="3"/>
  <c r="P469" i="3"/>
  <c r="N470" i="3"/>
  <c r="O470" i="3"/>
  <c r="P470" i="3"/>
  <c r="N471" i="3"/>
  <c r="O471" i="3"/>
  <c r="P471" i="3"/>
  <c r="N472" i="3"/>
  <c r="O472" i="3"/>
  <c r="P472" i="3"/>
  <c r="N473" i="3"/>
  <c r="O473" i="3"/>
  <c r="P473" i="3"/>
  <c r="N474" i="3"/>
  <c r="O474" i="3"/>
  <c r="P474" i="3"/>
  <c r="N475" i="3"/>
  <c r="O475" i="3"/>
  <c r="P475" i="3"/>
  <c r="N476" i="3"/>
  <c r="O476" i="3"/>
  <c r="P476" i="3"/>
  <c r="N477" i="3"/>
  <c r="O477" i="3"/>
  <c r="P477" i="3"/>
  <c r="N478" i="3"/>
  <c r="O478" i="3"/>
  <c r="P478" i="3"/>
  <c r="N479" i="3"/>
  <c r="O479" i="3"/>
  <c r="P479" i="3"/>
  <c r="N480" i="3"/>
  <c r="O480" i="3"/>
  <c r="P480" i="3"/>
  <c r="N481" i="3"/>
  <c r="O481" i="3"/>
  <c r="P481" i="3"/>
  <c r="N482" i="3"/>
  <c r="O482" i="3"/>
  <c r="P482" i="3"/>
  <c r="N483" i="3"/>
  <c r="O483" i="3"/>
  <c r="P483" i="3"/>
  <c r="N484" i="3"/>
  <c r="O484" i="3"/>
  <c r="P484" i="3"/>
  <c r="N485" i="3"/>
  <c r="O485" i="3"/>
  <c r="P485" i="3"/>
  <c r="N486" i="3"/>
  <c r="O486" i="3"/>
  <c r="P486" i="3"/>
  <c r="N487" i="3"/>
  <c r="O487" i="3"/>
  <c r="P487" i="3"/>
  <c r="N488" i="3"/>
  <c r="O488" i="3"/>
  <c r="P488" i="3"/>
  <c r="N489" i="3"/>
  <c r="O489" i="3"/>
  <c r="P489" i="3"/>
  <c r="N490" i="3"/>
  <c r="O490" i="3"/>
  <c r="P490" i="3"/>
  <c r="N491" i="3"/>
  <c r="O491" i="3"/>
  <c r="P491" i="3"/>
  <c r="N492" i="3"/>
  <c r="O492" i="3"/>
  <c r="P492" i="3"/>
  <c r="N493" i="3"/>
  <c r="O493" i="3"/>
  <c r="P493" i="3"/>
  <c r="N494" i="3"/>
  <c r="O494" i="3"/>
  <c r="P494" i="3"/>
  <c r="N495" i="3"/>
  <c r="O495" i="3"/>
  <c r="P495" i="3"/>
  <c r="N496" i="3"/>
  <c r="O496" i="3"/>
  <c r="P496" i="3"/>
  <c r="N497" i="3"/>
  <c r="O497" i="3"/>
  <c r="P497" i="3"/>
  <c r="N498" i="3"/>
  <c r="O498" i="3"/>
  <c r="P498" i="3"/>
  <c r="N499" i="3"/>
  <c r="O499" i="3"/>
  <c r="P499" i="3"/>
  <c r="N500" i="3"/>
  <c r="O500" i="3"/>
  <c r="P500" i="3"/>
  <c r="N501" i="3"/>
  <c r="O501" i="3"/>
  <c r="P501" i="3"/>
  <c r="N502" i="3"/>
  <c r="O502" i="3"/>
  <c r="P502" i="3"/>
  <c r="N503" i="3"/>
  <c r="O503" i="3"/>
  <c r="P503" i="3"/>
  <c r="N504" i="3"/>
  <c r="O504" i="3"/>
  <c r="P504" i="3"/>
  <c r="N505" i="3"/>
  <c r="O505" i="3"/>
  <c r="P505" i="3"/>
  <c r="N506" i="3"/>
  <c r="O506" i="3"/>
  <c r="P506" i="3"/>
  <c r="N507" i="3"/>
  <c r="O507" i="3"/>
  <c r="P507" i="3"/>
  <c r="N508" i="3"/>
  <c r="O508" i="3"/>
  <c r="P508" i="3"/>
  <c r="N509" i="3"/>
  <c r="O509" i="3"/>
  <c r="P509" i="3"/>
  <c r="N510" i="3"/>
  <c r="O510" i="3"/>
  <c r="P510" i="3"/>
  <c r="N511" i="3"/>
  <c r="O511" i="3"/>
  <c r="P511" i="3"/>
  <c r="N512" i="3"/>
  <c r="O512" i="3"/>
  <c r="P512" i="3"/>
  <c r="N513" i="3"/>
  <c r="O513" i="3"/>
  <c r="P513" i="3"/>
  <c r="N514" i="3"/>
  <c r="O514" i="3"/>
  <c r="P514" i="3"/>
  <c r="N515" i="3"/>
  <c r="O515" i="3"/>
  <c r="P515" i="3"/>
  <c r="N516" i="3"/>
  <c r="O516" i="3"/>
  <c r="P516" i="3"/>
  <c r="N517" i="3"/>
  <c r="O517" i="3"/>
  <c r="P517" i="3"/>
  <c r="N518" i="3"/>
  <c r="O518" i="3"/>
  <c r="P518" i="3"/>
  <c r="N519" i="3"/>
  <c r="O519" i="3"/>
  <c r="P519" i="3"/>
  <c r="N520" i="3"/>
  <c r="O520" i="3"/>
  <c r="P520" i="3"/>
  <c r="N521" i="3"/>
  <c r="O521" i="3"/>
  <c r="P521" i="3"/>
  <c r="N522" i="3"/>
  <c r="O522" i="3"/>
  <c r="P522" i="3"/>
  <c r="N523" i="3"/>
  <c r="O523" i="3"/>
  <c r="P523" i="3"/>
  <c r="N524" i="3"/>
  <c r="O524" i="3"/>
  <c r="P524" i="3"/>
  <c r="N525" i="3"/>
  <c r="O525" i="3"/>
  <c r="P525" i="3"/>
  <c r="N526" i="3"/>
  <c r="O526" i="3"/>
  <c r="P526" i="3"/>
  <c r="N527" i="3"/>
  <c r="O527" i="3"/>
  <c r="P527" i="3"/>
  <c r="N528" i="3"/>
  <c r="O528" i="3"/>
  <c r="P528" i="3"/>
  <c r="P2" i="3"/>
  <c r="O2" i="3"/>
  <c r="N2" i="3"/>
  <c r="G3" i="3"/>
  <c r="H3" i="3"/>
  <c r="I3" i="3"/>
  <c r="J3" i="3"/>
  <c r="L3" i="3" s="1"/>
  <c r="K3" i="3"/>
  <c r="M3" i="3" s="1"/>
  <c r="G4" i="3"/>
  <c r="H4" i="3"/>
  <c r="I4" i="3"/>
  <c r="J4" i="3"/>
  <c r="L4" i="3" s="1"/>
  <c r="K4" i="3"/>
  <c r="M4" i="3" s="1"/>
  <c r="G5" i="3"/>
  <c r="I5" i="3"/>
  <c r="J5" i="3"/>
  <c r="L5" i="3" s="1"/>
  <c r="K5" i="3"/>
  <c r="M5" i="3" s="1"/>
  <c r="G6" i="3"/>
  <c r="H6" i="3"/>
  <c r="I6" i="3"/>
  <c r="J6" i="3"/>
  <c r="L6" i="3" s="1"/>
  <c r="K6" i="3"/>
  <c r="M6" i="3" s="1"/>
  <c r="G7" i="3"/>
  <c r="H7" i="3"/>
  <c r="I7" i="3"/>
  <c r="J7" i="3"/>
  <c r="L7" i="3" s="1"/>
  <c r="K7" i="3"/>
  <c r="M7" i="3" s="1"/>
  <c r="G8" i="3"/>
  <c r="H8" i="3"/>
  <c r="I8" i="3"/>
  <c r="J8" i="3"/>
  <c r="L8" i="3" s="1"/>
  <c r="K8" i="3"/>
  <c r="M8" i="3" s="1"/>
  <c r="G9" i="3"/>
  <c r="I9" i="3"/>
  <c r="J9" i="3"/>
  <c r="L9" i="3" s="1"/>
  <c r="K9" i="3"/>
  <c r="M9" i="3" s="1"/>
  <c r="G10" i="3"/>
  <c r="H10" i="3"/>
  <c r="I10" i="3"/>
  <c r="J10" i="3"/>
  <c r="L10" i="3" s="1"/>
  <c r="K10" i="3"/>
  <c r="M10" i="3" s="1"/>
  <c r="G11" i="3"/>
  <c r="H11" i="3"/>
  <c r="I11" i="3"/>
  <c r="J11" i="3"/>
  <c r="L11" i="3" s="1"/>
  <c r="K11" i="3"/>
  <c r="M11" i="3" s="1"/>
  <c r="G12" i="3"/>
  <c r="H12" i="3"/>
  <c r="I12" i="3"/>
  <c r="J12" i="3"/>
  <c r="L12" i="3" s="1"/>
  <c r="K12" i="3"/>
  <c r="M12" i="3" s="1"/>
  <c r="G13" i="3"/>
  <c r="H13" i="3"/>
  <c r="I13" i="3"/>
  <c r="J13" i="3"/>
  <c r="L13" i="3" s="1"/>
  <c r="K13" i="3"/>
  <c r="M13" i="3" s="1"/>
  <c r="G14" i="3"/>
  <c r="H14" i="3"/>
  <c r="I14" i="3"/>
  <c r="J14" i="3"/>
  <c r="L14" i="3" s="1"/>
  <c r="K14" i="3"/>
  <c r="M14" i="3" s="1"/>
  <c r="G15" i="3"/>
  <c r="H15" i="3"/>
  <c r="I15" i="3"/>
  <c r="J15" i="3"/>
  <c r="L15" i="3" s="1"/>
  <c r="K15" i="3"/>
  <c r="M15" i="3" s="1"/>
  <c r="G16" i="3"/>
  <c r="I16" i="3"/>
  <c r="J16" i="3"/>
  <c r="L16" i="3" s="1"/>
  <c r="K16" i="3"/>
  <c r="M16" i="3" s="1"/>
  <c r="G17" i="3"/>
  <c r="H17" i="3"/>
  <c r="I17" i="3"/>
  <c r="J17" i="3"/>
  <c r="L17" i="3" s="1"/>
  <c r="K17" i="3"/>
  <c r="M17" i="3" s="1"/>
  <c r="G18" i="3"/>
  <c r="H18" i="3"/>
  <c r="I18" i="3"/>
  <c r="J18" i="3"/>
  <c r="L18" i="3" s="1"/>
  <c r="K18" i="3"/>
  <c r="M18" i="3" s="1"/>
  <c r="G19" i="3"/>
  <c r="H19" i="3"/>
  <c r="I19" i="3"/>
  <c r="J19" i="3"/>
  <c r="L19" i="3" s="1"/>
  <c r="K19" i="3"/>
  <c r="M19" i="3" s="1"/>
  <c r="G20" i="3"/>
  <c r="H20" i="3"/>
  <c r="I20" i="3"/>
  <c r="J20" i="3"/>
  <c r="L20" i="3" s="1"/>
  <c r="K20" i="3"/>
  <c r="M20" i="3" s="1"/>
  <c r="G21" i="3"/>
  <c r="H21" i="3"/>
  <c r="I21" i="3"/>
  <c r="J21" i="3"/>
  <c r="L21" i="3" s="1"/>
  <c r="K21" i="3"/>
  <c r="M21" i="3" s="1"/>
  <c r="G22" i="3"/>
  <c r="H22" i="3"/>
  <c r="I22" i="3"/>
  <c r="J22" i="3"/>
  <c r="L22" i="3" s="1"/>
  <c r="K22" i="3"/>
  <c r="M22" i="3" s="1"/>
  <c r="G23" i="3"/>
  <c r="H23" i="3"/>
  <c r="I23" i="3"/>
  <c r="J23" i="3"/>
  <c r="L23" i="3" s="1"/>
  <c r="K23" i="3"/>
  <c r="M23" i="3" s="1"/>
  <c r="G24" i="3"/>
  <c r="H24" i="3"/>
  <c r="I24" i="3"/>
  <c r="J24" i="3"/>
  <c r="L24" i="3" s="1"/>
  <c r="K24" i="3"/>
  <c r="M24" i="3" s="1"/>
  <c r="G25" i="3"/>
  <c r="H25" i="3"/>
  <c r="I25" i="3"/>
  <c r="J25" i="3"/>
  <c r="L25" i="3" s="1"/>
  <c r="K25" i="3"/>
  <c r="M25" i="3" s="1"/>
  <c r="G26" i="3"/>
  <c r="H26" i="3"/>
  <c r="I26" i="3"/>
  <c r="J26" i="3"/>
  <c r="L26" i="3" s="1"/>
  <c r="K26" i="3"/>
  <c r="M26" i="3" s="1"/>
  <c r="G27" i="3"/>
  <c r="H27" i="3"/>
  <c r="I27" i="3"/>
  <c r="J27" i="3"/>
  <c r="L27" i="3" s="1"/>
  <c r="K27" i="3"/>
  <c r="M27" i="3" s="1"/>
  <c r="G28" i="3"/>
  <c r="H28" i="3"/>
  <c r="I28" i="3"/>
  <c r="J28" i="3"/>
  <c r="L28" i="3" s="1"/>
  <c r="K28" i="3"/>
  <c r="M28" i="3" s="1"/>
  <c r="G29" i="3"/>
  <c r="H29" i="3"/>
  <c r="I29" i="3"/>
  <c r="J29" i="3"/>
  <c r="L29" i="3" s="1"/>
  <c r="K29" i="3"/>
  <c r="M29" i="3" s="1"/>
  <c r="G30" i="3"/>
  <c r="H30" i="3"/>
  <c r="I30" i="3"/>
  <c r="J30" i="3"/>
  <c r="L30" i="3" s="1"/>
  <c r="K30" i="3"/>
  <c r="M30" i="3" s="1"/>
  <c r="G31" i="3"/>
  <c r="H31" i="3"/>
  <c r="I31" i="3"/>
  <c r="J31" i="3"/>
  <c r="L31" i="3" s="1"/>
  <c r="K31" i="3"/>
  <c r="M31" i="3" s="1"/>
  <c r="G32" i="3"/>
  <c r="H32" i="3"/>
  <c r="I32" i="3"/>
  <c r="J32" i="3"/>
  <c r="L32" i="3" s="1"/>
  <c r="K32" i="3"/>
  <c r="M32" i="3" s="1"/>
  <c r="G33" i="3"/>
  <c r="H33" i="3"/>
  <c r="I33" i="3"/>
  <c r="J33" i="3"/>
  <c r="L33" i="3" s="1"/>
  <c r="K33" i="3"/>
  <c r="M33" i="3" s="1"/>
  <c r="G34" i="3"/>
  <c r="H34" i="3"/>
  <c r="I34" i="3"/>
  <c r="J34" i="3"/>
  <c r="L34" i="3" s="1"/>
  <c r="K34" i="3"/>
  <c r="M34" i="3" s="1"/>
  <c r="G35" i="3"/>
  <c r="H35" i="3"/>
  <c r="I35" i="3"/>
  <c r="J35" i="3"/>
  <c r="L35" i="3" s="1"/>
  <c r="K35" i="3"/>
  <c r="M35" i="3" s="1"/>
  <c r="G36" i="3"/>
  <c r="H36" i="3"/>
  <c r="I36" i="3"/>
  <c r="J36" i="3"/>
  <c r="L36" i="3" s="1"/>
  <c r="K36" i="3"/>
  <c r="M36" i="3" s="1"/>
  <c r="G37" i="3"/>
  <c r="H37" i="3"/>
  <c r="I37" i="3"/>
  <c r="J37" i="3"/>
  <c r="L37" i="3" s="1"/>
  <c r="K37" i="3"/>
  <c r="M37" i="3" s="1"/>
  <c r="G38" i="3"/>
  <c r="H38" i="3"/>
  <c r="I38" i="3"/>
  <c r="J38" i="3"/>
  <c r="L38" i="3" s="1"/>
  <c r="K38" i="3"/>
  <c r="M38" i="3" s="1"/>
  <c r="G39" i="3"/>
  <c r="H39" i="3"/>
  <c r="I39" i="3"/>
  <c r="J39" i="3"/>
  <c r="L39" i="3" s="1"/>
  <c r="K39" i="3"/>
  <c r="M39" i="3" s="1"/>
  <c r="G40" i="3"/>
  <c r="H40" i="3"/>
  <c r="I40" i="3"/>
  <c r="J40" i="3"/>
  <c r="L40" i="3" s="1"/>
  <c r="K40" i="3"/>
  <c r="M40" i="3" s="1"/>
  <c r="G41" i="3"/>
  <c r="H41" i="3"/>
  <c r="I41" i="3"/>
  <c r="J41" i="3"/>
  <c r="L41" i="3" s="1"/>
  <c r="K41" i="3"/>
  <c r="M41" i="3" s="1"/>
  <c r="G42" i="3"/>
  <c r="H42" i="3"/>
  <c r="I42" i="3"/>
  <c r="J42" i="3"/>
  <c r="L42" i="3" s="1"/>
  <c r="K42" i="3"/>
  <c r="M42" i="3" s="1"/>
  <c r="G43" i="3"/>
  <c r="H43" i="3"/>
  <c r="I43" i="3"/>
  <c r="J43" i="3"/>
  <c r="L43" i="3" s="1"/>
  <c r="K43" i="3"/>
  <c r="M43" i="3" s="1"/>
  <c r="G44" i="3"/>
  <c r="H44" i="3"/>
  <c r="I44" i="3"/>
  <c r="J44" i="3"/>
  <c r="L44" i="3" s="1"/>
  <c r="K44" i="3"/>
  <c r="M44" i="3" s="1"/>
  <c r="G45" i="3"/>
  <c r="H45" i="3"/>
  <c r="I45" i="3"/>
  <c r="J45" i="3"/>
  <c r="L45" i="3" s="1"/>
  <c r="K45" i="3"/>
  <c r="M45" i="3" s="1"/>
  <c r="G46" i="3"/>
  <c r="H46" i="3"/>
  <c r="I46" i="3"/>
  <c r="J46" i="3"/>
  <c r="L46" i="3" s="1"/>
  <c r="K46" i="3"/>
  <c r="M46" i="3" s="1"/>
  <c r="G47" i="3"/>
  <c r="I47" i="3"/>
  <c r="J47" i="3"/>
  <c r="L47" i="3" s="1"/>
  <c r="K47" i="3"/>
  <c r="M47" i="3" s="1"/>
  <c r="G48" i="3"/>
  <c r="H48" i="3"/>
  <c r="I48" i="3"/>
  <c r="J48" i="3"/>
  <c r="L48" i="3" s="1"/>
  <c r="K48" i="3"/>
  <c r="M48" i="3" s="1"/>
  <c r="G49" i="3"/>
  <c r="H49" i="3"/>
  <c r="I49" i="3"/>
  <c r="J49" i="3"/>
  <c r="L49" i="3" s="1"/>
  <c r="K49" i="3"/>
  <c r="M49" i="3" s="1"/>
  <c r="G50" i="3"/>
  <c r="H50" i="3"/>
  <c r="I50" i="3"/>
  <c r="J50" i="3"/>
  <c r="L50" i="3" s="1"/>
  <c r="K50" i="3"/>
  <c r="M50" i="3" s="1"/>
  <c r="G51" i="3"/>
  <c r="H51" i="3"/>
  <c r="I51" i="3"/>
  <c r="J51" i="3"/>
  <c r="L51" i="3" s="1"/>
  <c r="K51" i="3"/>
  <c r="M51" i="3" s="1"/>
  <c r="G52" i="3"/>
  <c r="H52" i="3"/>
  <c r="I52" i="3"/>
  <c r="J52" i="3"/>
  <c r="L52" i="3" s="1"/>
  <c r="K52" i="3"/>
  <c r="M52" i="3" s="1"/>
  <c r="G53" i="3"/>
  <c r="H53" i="3"/>
  <c r="I53" i="3"/>
  <c r="J53" i="3"/>
  <c r="L53" i="3" s="1"/>
  <c r="K53" i="3"/>
  <c r="M53" i="3" s="1"/>
  <c r="G54" i="3"/>
  <c r="H54" i="3"/>
  <c r="I54" i="3"/>
  <c r="J54" i="3"/>
  <c r="L54" i="3" s="1"/>
  <c r="K54" i="3"/>
  <c r="M54" i="3" s="1"/>
  <c r="G55" i="3"/>
  <c r="H55" i="3"/>
  <c r="I55" i="3"/>
  <c r="J55" i="3"/>
  <c r="L55" i="3" s="1"/>
  <c r="K55" i="3"/>
  <c r="M55" i="3" s="1"/>
  <c r="G56" i="3"/>
  <c r="H56" i="3"/>
  <c r="I56" i="3"/>
  <c r="J56" i="3"/>
  <c r="L56" i="3" s="1"/>
  <c r="K56" i="3"/>
  <c r="M56" i="3" s="1"/>
  <c r="G57" i="3"/>
  <c r="H57" i="3"/>
  <c r="I57" i="3"/>
  <c r="J57" i="3"/>
  <c r="L57" i="3" s="1"/>
  <c r="K57" i="3"/>
  <c r="M57" i="3" s="1"/>
  <c r="G58" i="3"/>
  <c r="H58" i="3"/>
  <c r="I58" i="3"/>
  <c r="J58" i="3"/>
  <c r="L58" i="3" s="1"/>
  <c r="K58" i="3"/>
  <c r="M58" i="3" s="1"/>
  <c r="G59" i="3"/>
  <c r="H59" i="3"/>
  <c r="I59" i="3"/>
  <c r="J59" i="3"/>
  <c r="L59" i="3" s="1"/>
  <c r="K59" i="3"/>
  <c r="M59" i="3" s="1"/>
  <c r="G60" i="3"/>
  <c r="H60" i="3"/>
  <c r="I60" i="3"/>
  <c r="J60" i="3"/>
  <c r="L60" i="3" s="1"/>
  <c r="K60" i="3"/>
  <c r="M60" i="3" s="1"/>
  <c r="G61" i="3"/>
  <c r="H61" i="3"/>
  <c r="I61" i="3"/>
  <c r="J61" i="3"/>
  <c r="L61" i="3" s="1"/>
  <c r="K61" i="3"/>
  <c r="M61" i="3" s="1"/>
  <c r="G62" i="3"/>
  <c r="H62" i="3"/>
  <c r="I62" i="3"/>
  <c r="J62" i="3"/>
  <c r="L62" i="3" s="1"/>
  <c r="K62" i="3"/>
  <c r="M62" i="3" s="1"/>
  <c r="G63" i="3"/>
  <c r="H63" i="3"/>
  <c r="I63" i="3"/>
  <c r="J63" i="3"/>
  <c r="L63" i="3" s="1"/>
  <c r="K63" i="3"/>
  <c r="M63" i="3" s="1"/>
  <c r="G64" i="3"/>
  <c r="H64" i="3"/>
  <c r="I64" i="3"/>
  <c r="J64" i="3"/>
  <c r="L64" i="3" s="1"/>
  <c r="K64" i="3"/>
  <c r="M64" i="3" s="1"/>
  <c r="G65" i="3"/>
  <c r="H65" i="3"/>
  <c r="I65" i="3"/>
  <c r="J65" i="3"/>
  <c r="L65" i="3" s="1"/>
  <c r="K65" i="3"/>
  <c r="M65" i="3" s="1"/>
  <c r="G66" i="3"/>
  <c r="H66" i="3"/>
  <c r="I66" i="3"/>
  <c r="J66" i="3"/>
  <c r="L66" i="3" s="1"/>
  <c r="K66" i="3"/>
  <c r="M66" i="3" s="1"/>
  <c r="G67" i="3"/>
  <c r="H67" i="3"/>
  <c r="I67" i="3"/>
  <c r="J67" i="3"/>
  <c r="L67" i="3" s="1"/>
  <c r="K67" i="3"/>
  <c r="M67" i="3" s="1"/>
  <c r="G68" i="3"/>
  <c r="H68" i="3"/>
  <c r="I68" i="3"/>
  <c r="J68" i="3"/>
  <c r="L68" i="3" s="1"/>
  <c r="K68" i="3"/>
  <c r="M68" i="3" s="1"/>
  <c r="G69" i="3"/>
  <c r="H69" i="3"/>
  <c r="I69" i="3"/>
  <c r="J69" i="3"/>
  <c r="L69" i="3" s="1"/>
  <c r="K69" i="3"/>
  <c r="M69" i="3" s="1"/>
  <c r="G70" i="3"/>
  <c r="H70" i="3"/>
  <c r="I70" i="3"/>
  <c r="J70" i="3"/>
  <c r="L70" i="3" s="1"/>
  <c r="K70" i="3"/>
  <c r="M70" i="3" s="1"/>
  <c r="G71" i="3"/>
  <c r="H71" i="3"/>
  <c r="I71" i="3"/>
  <c r="J71" i="3"/>
  <c r="L71" i="3" s="1"/>
  <c r="K71" i="3"/>
  <c r="M71" i="3" s="1"/>
  <c r="G72" i="3"/>
  <c r="H72" i="3"/>
  <c r="I72" i="3"/>
  <c r="J72" i="3"/>
  <c r="L72" i="3" s="1"/>
  <c r="K72" i="3"/>
  <c r="M72" i="3" s="1"/>
  <c r="G73" i="3"/>
  <c r="H73" i="3"/>
  <c r="I73" i="3"/>
  <c r="J73" i="3"/>
  <c r="L73" i="3" s="1"/>
  <c r="K73" i="3"/>
  <c r="M73" i="3" s="1"/>
  <c r="G74" i="3"/>
  <c r="H74" i="3"/>
  <c r="I74" i="3"/>
  <c r="J74" i="3"/>
  <c r="L74" i="3" s="1"/>
  <c r="K74" i="3"/>
  <c r="M74" i="3" s="1"/>
  <c r="G75" i="3"/>
  <c r="H75" i="3"/>
  <c r="I75" i="3"/>
  <c r="J75" i="3"/>
  <c r="L75" i="3" s="1"/>
  <c r="K75" i="3"/>
  <c r="M75" i="3" s="1"/>
  <c r="G76" i="3"/>
  <c r="H76" i="3"/>
  <c r="I76" i="3"/>
  <c r="J76" i="3"/>
  <c r="L76" i="3" s="1"/>
  <c r="K76" i="3"/>
  <c r="M76" i="3" s="1"/>
  <c r="G77" i="3"/>
  <c r="H77" i="3"/>
  <c r="I77" i="3"/>
  <c r="J77" i="3"/>
  <c r="L77" i="3" s="1"/>
  <c r="K77" i="3"/>
  <c r="M77" i="3" s="1"/>
  <c r="G78" i="3"/>
  <c r="H78" i="3"/>
  <c r="I78" i="3"/>
  <c r="J78" i="3"/>
  <c r="L78" i="3" s="1"/>
  <c r="K78" i="3"/>
  <c r="M78" i="3" s="1"/>
  <c r="G79" i="3"/>
  <c r="H79" i="3"/>
  <c r="I79" i="3"/>
  <c r="J79" i="3"/>
  <c r="L79" i="3" s="1"/>
  <c r="K79" i="3"/>
  <c r="M79" i="3" s="1"/>
  <c r="G80" i="3"/>
  <c r="I80" i="3"/>
  <c r="J80" i="3"/>
  <c r="L80" i="3" s="1"/>
  <c r="K80" i="3"/>
  <c r="M80" i="3" s="1"/>
  <c r="G81" i="3"/>
  <c r="H81" i="3"/>
  <c r="I81" i="3"/>
  <c r="J81" i="3"/>
  <c r="L81" i="3" s="1"/>
  <c r="K81" i="3"/>
  <c r="M81" i="3" s="1"/>
  <c r="G82" i="3"/>
  <c r="H82" i="3"/>
  <c r="I82" i="3"/>
  <c r="J82" i="3"/>
  <c r="L82" i="3" s="1"/>
  <c r="K82" i="3"/>
  <c r="M82" i="3" s="1"/>
  <c r="G83" i="3"/>
  <c r="H83" i="3"/>
  <c r="I83" i="3"/>
  <c r="J83" i="3"/>
  <c r="L83" i="3" s="1"/>
  <c r="K83" i="3"/>
  <c r="M83" i="3" s="1"/>
  <c r="G84" i="3"/>
  <c r="H84" i="3"/>
  <c r="I84" i="3"/>
  <c r="J84" i="3"/>
  <c r="L84" i="3" s="1"/>
  <c r="K84" i="3"/>
  <c r="M84" i="3" s="1"/>
  <c r="G85" i="3"/>
  <c r="H85" i="3"/>
  <c r="I85" i="3"/>
  <c r="J85" i="3"/>
  <c r="L85" i="3" s="1"/>
  <c r="K85" i="3"/>
  <c r="M85" i="3" s="1"/>
  <c r="G86" i="3"/>
  <c r="H86" i="3"/>
  <c r="I86" i="3"/>
  <c r="J86" i="3"/>
  <c r="L86" i="3" s="1"/>
  <c r="K86" i="3"/>
  <c r="M86" i="3" s="1"/>
  <c r="G87" i="3"/>
  <c r="I87" i="3"/>
  <c r="J87" i="3"/>
  <c r="L87" i="3" s="1"/>
  <c r="K87" i="3"/>
  <c r="M87" i="3" s="1"/>
  <c r="G88" i="3"/>
  <c r="I88" i="3"/>
  <c r="J88" i="3"/>
  <c r="L88" i="3" s="1"/>
  <c r="K88" i="3"/>
  <c r="M88" i="3" s="1"/>
  <c r="G89" i="3"/>
  <c r="H89" i="3"/>
  <c r="I89" i="3"/>
  <c r="J89" i="3"/>
  <c r="L89" i="3" s="1"/>
  <c r="K89" i="3"/>
  <c r="M89" i="3" s="1"/>
  <c r="G90" i="3"/>
  <c r="H90" i="3"/>
  <c r="I90" i="3"/>
  <c r="J90" i="3"/>
  <c r="L90" i="3" s="1"/>
  <c r="K90" i="3"/>
  <c r="M90" i="3" s="1"/>
  <c r="G91" i="3"/>
  <c r="H91" i="3"/>
  <c r="I91" i="3"/>
  <c r="J91" i="3"/>
  <c r="L91" i="3" s="1"/>
  <c r="K91" i="3"/>
  <c r="M91" i="3" s="1"/>
  <c r="G92" i="3"/>
  <c r="H92" i="3"/>
  <c r="I92" i="3"/>
  <c r="J92" i="3"/>
  <c r="L92" i="3" s="1"/>
  <c r="K92" i="3"/>
  <c r="M92" i="3" s="1"/>
  <c r="G93" i="3"/>
  <c r="H93" i="3"/>
  <c r="I93" i="3"/>
  <c r="J93" i="3"/>
  <c r="L93" i="3" s="1"/>
  <c r="K93" i="3"/>
  <c r="M93" i="3" s="1"/>
  <c r="G94" i="3"/>
  <c r="H94" i="3"/>
  <c r="I94" i="3"/>
  <c r="J94" i="3"/>
  <c r="L94" i="3" s="1"/>
  <c r="K94" i="3"/>
  <c r="M94" i="3" s="1"/>
  <c r="G95" i="3"/>
  <c r="H95" i="3"/>
  <c r="I95" i="3"/>
  <c r="J95" i="3"/>
  <c r="L95" i="3" s="1"/>
  <c r="K95" i="3"/>
  <c r="M95" i="3" s="1"/>
  <c r="G96" i="3"/>
  <c r="H96" i="3"/>
  <c r="I96" i="3"/>
  <c r="J96" i="3"/>
  <c r="L96" i="3" s="1"/>
  <c r="K96" i="3"/>
  <c r="M96" i="3" s="1"/>
  <c r="G97" i="3"/>
  <c r="H97" i="3"/>
  <c r="I97" i="3"/>
  <c r="J97" i="3"/>
  <c r="L97" i="3" s="1"/>
  <c r="K97" i="3"/>
  <c r="M97" i="3" s="1"/>
  <c r="G98" i="3"/>
  <c r="H98" i="3"/>
  <c r="I98" i="3"/>
  <c r="J98" i="3"/>
  <c r="L98" i="3" s="1"/>
  <c r="K98" i="3"/>
  <c r="M98" i="3" s="1"/>
  <c r="G99" i="3"/>
  <c r="H99" i="3"/>
  <c r="I99" i="3"/>
  <c r="J99" i="3"/>
  <c r="L99" i="3" s="1"/>
  <c r="K99" i="3"/>
  <c r="M99" i="3" s="1"/>
  <c r="G100" i="3"/>
  <c r="H100" i="3"/>
  <c r="I100" i="3"/>
  <c r="J100" i="3"/>
  <c r="L100" i="3" s="1"/>
  <c r="K100" i="3"/>
  <c r="M100" i="3" s="1"/>
  <c r="G101" i="3"/>
  <c r="H101" i="3"/>
  <c r="I101" i="3"/>
  <c r="J101" i="3"/>
  <c r="L101" i="3" s="1"/>
  <c r="K101" i="3"/>
  <c r="M101" i="3" s="1"/>
  <c r="G102" i="3"/>
  <c r="H102" i="3"/>
  <c r="I102" i="3"/>
  <c r="J102" i="3"/>
  <c r="L102" i="3" s="1"/>
  <c r="K102" i="3"/>
  <c r="M102" i="3" s="1"/>
  <c r="G103" i="3"/>
  <c r="I103" i="3"/>
  <c r="J103" i="3"/>
  <c r="L103" i="3" s="1"/>
  <c r="K103" i="3"/>
  <c r="M103" i="3" s="1"/>
  <c r="G104" i="3"/>
  <c r="H104" i="3"/>
  <c r="I104" i="3"/>
  <c r="J104" i="3"/>
  <c r="L104" i="3" s="1"/>
  <c r="K104" i="3"/>
  <c r="M104" i="3" s="1"/>
  <c r="G105" i="3"/>
  <c r="I105" i="3"/>
  <c r="J105" i="3"/>
  <c r="L105" i="3" s="1"/>
  <c r="K105" i="3"/>
  <c r="M105" i="3" s="1"/>
  <c r="G106" i="3"/>
  <c r="H106" i="3"/>
  <c r="I106" i="3"/>
  <c r="J106" i="3"/>
  <c r="L106" i="3" s="1"/>
  <c r="K106" i="3"/>
  <c r="M106" i="3" s="1"/>
  <c r="G107" i="3"/>
  <c r="H107" i="3"/>
  <c r="I107" i="3"/>
  <c r="J107" i="3"/>
  <c r="L107" i="3" s="1"/>
  <c r="K107" i="3"/>
  <c r="M107" i="3" s="1"/>
  <c r="G108" i="3"/>
  <c r="H108" i="3"/>
  <c r="I108" i="3"/>
  <c r="J108" i="3"/>
  <c r="L108" i="3" s="1"/>
  <c r="K108" i="3"/>
  <c r="M108" i="3" s="1"/>
  <c r="G109" i="3"/>
  <c r="H109" i="3"/>
  <c r="I109" i="3"/>
  <c r="J109" i="3"/>
  <c r="L109" i="3" s="1"/>
  <c r="K109" i="3"/>
  <c r="M109" i="3" s="1"/>
  <c r="G110" i="3"/>
  <c r="H110" i="3"/>
  <c r="I110" i="3"/>
  <c r="J110" i="3"/>
  <c r="L110" i="3" s="1"/>
  <c r="K110" i="3"/>
  <c r="M110" i="3" s="1"/>
  <c r="G111" i="3"/>
  <c r="H111" i="3"/>
  <c r="I111" i="3"/>
  <c r="J111" i="3"/>
  <c r="L111" i="3" s="1"/>
  <c r="K111" i="3"/>
  <c r="M111" i="3" s="1"/>
  <c r="G112" i="3"/>
  <c r="H112" i="3"/>
  <c r="I112" i="3"/>
  <c r="J112" i="3"/>
  <c r="L112" i="3" s="1"/>
  <c r="K112" i="3"/>
  <c r="M112" i="3" s="1"/>
  <c r="G113" i="3"/>
  <c r="H113" i="3"/>
  <c r="I113" i="3"/>
  <c r="J113" i="3"/>
  <c r="L113" i="3" s="1"/>
  <c r="K113" i="3"/>
  <c r="M113" i="3" s="1"/>
  <c r="G114" i="3"/>
  <c r="H114" i="3"/>
  <c r="I114" i="3"/>
  <c r="J114" i="3"/>
  <c r="L114" i="3" s="1"/>
  <c r="K114" i="3"/>
  <c r="M114" i="3" s="1"/>
  <c r="G115" i="3"/>
  <c r="H115" i="3"/>
  <c r="I115" i="3"/>
  <c r="J115" i="3"/>
  <c r="L115" i="3" s="1"/>
  <c r="K115" i="3"/>
  <c r="M115" i="3" s="1"/>
  <c r="G116" i="3"/>
  <c r="H116" i="3"/>
  <c r="I116" i="3"/>
  <c r="J116" i="3"/>
  <c r="L116" i="3" s="1"/>
  <c r="K116" i="3"/>
  <c r="M116" i="3" s="1"/>
  <c r="G117" i="3"/>
  <c r="H117" i="3"/>
  <c r="I117" i="3"/>
  <c r="J117" i="3"/>
  <c r="L117" i="3" s="1"/>
  <c r="K117" i="3"/>
  <c r="M117" i="3" s="1"/>
  <c r="G118" i="3"/>
  <c r="H118" i="3"/>
  <c r="I118" i="3"/>
  <c r="J118" i="3"/>
  <c r="L118" i="3" s="1"/>
  <c r="K118" i="3"/>
  <c r="M118" i="3" s="1"/>
  <c r="G119" i="3"/>
  <c r="H119" i="3"/>
  <c r="I119" i="3"/>
  <c r="J119" i="3"/>
  <c r="L119" i="3" s="1"/>
  <c r="K119" i="3"/>
  <c r="M119" i="3" s="1"/>
  <c r="G120" i="3"/>
  <c r="H120" i="3"/>
  <c r="I120" i="3"/>
  <c r="J120" i="3"/>
  <c r="L120" i="3" s="1"/>
  <c r="K120" i="3"/>
  <c r="M120" i="3" s="1"/>
  <c r="G121" i="3"/>
  <c r="I121" i="3"/>
  <c r="J121" i="3"/>
  <c r="L121" i="3" s="1"/>
  <c r="K121" i="3"/>
  <c r="M121" i="3" s="1"/>
  <c r="G122" i="3"/>
  <c r="H122" i="3"/>
  <c r="I122" i="3"/>
  <c r="J122" i="3"/>
  <c r="L122" i="3" s="1"/>
  <c r="K122" i="3"/>
  <c r="M122" i="3" s="1"/>
  <c r="G123" i="3"/>
  <c r="H123" i="3"/>
  <c r="I123" i="3"/>
  <c r="J123" i="3"/>
  <c r="L123" i="3" s="1"/>
  <c r="K123" i="3"/>
  <c r="M123" i="3" s="1"/>
  <c r="G124" i="3"/>
  <c r="H124" i="3"/>
  <c r="I124" i="3"/>
  <c r="J124" i="3"/>
  <c r="L124" i="3" s="1"/>
  <c r="K124" i="3"/>
  <c r="M124" i="3" s="1"/>
  <c r="G125" i="3"/>
  <c r="H125" i="3"/>
  <c r="I125" i="3"/>
  <c r="J125" i="3"/>
  <c r="L125" i="3" s="1"/>
  <c r="K125" i="3"/>
  <c r="M125" i="3" s="1"/>
  <c r="G126" i="3"/>
  <c r="I126" i="3"/>
  <c r="J126" i="3"/>
  <c r="L126" i="3" s="1"/>
  <c r="K126" i="3"/>
  <c r="M126" i="3" s="1"/>
  <c r="G127" i="3"/>
  <c r="I127" i="3"/>
  <c r="J127" i="3"/>
  <c r="L127" i="3" s="1"/>
  <c r="K127" i="3"/>
  <c r="M127" i="3" s="1"/>
  <c r="G128" i="3"/>
  <c r="H128" i="3"/>
  <c r="I128" i="3"/>
  <c r="J128" i="3"/>
  <c r="L128" i="3" s="1"/>
  <c r="K128" i="3"/>
  <c r="M128" i="3" s="1"/>
  <c r="G129" i="3"/>
  <c r="H129" i="3"/>
  <c r="I129" i="3"/>
  <c r="J129" i="3"/>
  <c r="L129" i="3" s="1"/>
  <c r="K129" i="3"/>
  <c r="M129" i="3" s="1"/>
  <c r="G130" i="3"/>
  <c r="H130" i="3"/>
  <c r="I130" i="3"/>
  <c r="J130" i="3"/>
  <c r="L130" i="3" s="1"/>
  <c r="K130" i="3"/>
  <c r="M130" i="3" s="1"/>
  <c r="G131" i="3"/>
  <c r="I131" i="3"/>
  <c r="J131" i="3"/>
  <c r="L131" i="3" s="1"/>
  <c r="K131" i="3"/>
  <c r="M131" i="3" s="1"/>
  <c r="G132" i="3"/>
  <c r="I132" i="3"/>
  <c r="J132" i="3"/>
  <c r="L132" i="3" s="1"/>
  <c r="K132" i="3"/>
  <c r="M132" i="3" s="1"/>
  <c r="G133" i="3"/>
  <c r="H133" i="3"/>
  <c r="I133" i="3"/>
  <c r="J133" i="3"/>
  <c r="L133" i="3" s="1"/>
  <c r="K133" i="3"/>
  <c r="M133" i="3" s="1"/>
  <c r="G134" i="3"/>
  <c r="H134" i="3"/>
  <c r="I134" i="3"/>
  <c r="J134" i="3"/>
  <c r="L134" i="3" s="1"/>
  <c r="K134" i="3"/>
  <c r="M134" i="3" s="1"/>
  <c r="G135" i="3"/>
  <c r="H135" i="3"/>
  <c r="I135" i="3"/>
  <c r="J135" i="3"/>
  <c r="L135" i="3" s="1"/>
  <c r="K135" i="3"/>
  <c r="M135" i="3" s="1"/>
  <c r="G136" i="3"/>
  <c r="I136" i="3"/>
  <c r="J136" i="3"/>
  <c r="L136" i="3" s="1"/>
  <c r="K136" i="3"/>
  <c r="M136" i="3" s="1"/>
  <c r="G137" i="3"/>
  <c r="H137" i="3"/>
  <c r="I137" i="3"/>
  <c r="J137" i="3"/>
  <c r="L137" i="3" s="1"/>
  <c r="K137" i="3"/>
  <c r="M137" i="3" s="1"/>
  <c r="G138" i="3"/>
  <c r="H138" i="3"/>
  <c r="I138" i="3"/>
  <c r="J138" i="3"/>
  <c r="L138" i="3" s="1"/>
  <c r="K138" i="3"/>
  <c r="M138" i="3" s="1"/>
  <c r="G139" i="3"/>
  <c r="H139" i="3"/>
  <c r="I139" i="3"/>
  <c r="J139" i="3"/>
  <c r="L139" i="3" s="1"/>
  <c r="K139" i="3"/>
  <c r="M139" i="3" s="1"/>
  <c r="G140" i="3"/>
  <c r="H140" i="3"/>
  <c r="I140" i="3"/>
  <c r="J140" i="3"/>
  <c r="L140" i="3" s="1"/>
  <c r="K140" i="3"/>
  <c r="M140" i="3" s="1"/>
  <c r="G141" i="3"/>
  <c r="H141" i="3"/>
  <c r="I141" i="3"/>
  <c r="J141" i="3"/>
  <c r="L141" i="3" s="1"/>
  <c r="K141" i="3"/>
  <c r="M141" i="3" s="1"/>
  <c r="G142" i="3"/>
  <c r="H142" i="3"/>
  <c r="I142" i="3"/>
  <c r="J142" i="3"/>
  <c r="L142" i="3" s="1"/>
  <c r="K142" i="3"/>
  <c r="M142" i="3" s="1"/>
  <c r="G143" i="3"/>
  <c r="I143" i="3"/>
  <c r="J143" i="3"/>
  <c r="L143" i="3" s="1"/>
  <c r="K143" i="3"/>
  <c r="M143" i="3" s="1"/>
  <c r="G144" i="3"/>
  <c r="H144" i="3"/>
  <c r="I144" i="3"/>
  <c r="J144" i="3"/>
  <c r="L144" i="3" s="1"/>
  <c r="K144" i="3"/>
  <c r="M144" i="3" s="1"/>
  <c r="G145" i="3"/>
  <c r="H145" i="3"/>
  <c r="I145" i="3"/>
  <c r="J145" i="3"/>
  <c r="L145" i="3" s="1"/>
  <c r="K145" i="3"/>
  <c r="M145" i="3" s="1"/>
  <c r="G146" i="3"/>
  <c r="H146" i="3"/>
  <c r="I146" i="3"/>
  <c r="J146" i="3"/>
  <c r="L146" i="3" s="1"/>
  <c r="K146" i="3"/>
  <c r="M146" i="3" s="1"/>
  <c r="G147" i="3"/>
  <c r="H147" i="3"/>
  <c r="I147" i="3"/>
  <c r="J147" i="3"/>
  <c r="L147" i="3" s="1"/>
  <c r="K147" i="3"/>
  <c r="M147" i="3" s="1"/>
  <c r="G148" i="3"/>
  <c r="H148" i="3"/>
  <c r="I148" i="3"/>
  <c r="J148" i="3"/>
  <c r="L148" i="3" s="1"/>
  <c r="K148" i="3"/>
  <c r="M148" i="3" s="1"/>
  <c r="G149" i="3"/>
  <c r="I149" i="3"/>
  <c r="J149" i="3"/>
  <c r="L149" i="3" s="1"/>
  <c r="K149" i="3"/>
  <c r="M149" i="3" s="1"/>
  <c r="G150" i="3"/>
  <c r="H150" i="3"/>
  <c r="I150" i="3"/>
  <c r="J150" i="3"/>
  <c r="L150" i="3" s="1"/>
  <c r="K150" i="3"/>
  <c r="M150" i="3" s="1"/>
  <c r="G151" i="3"/>
  <c r="H151" i="3"/>
  <c r="I151" i="3"/>
  <c r="J151" i="3"/>
  <c r="L151" i="3" s="1"/>
  <c r="K151" i="3"/>
  <c r="M151" i="3" s="1"/>
  <c r="G152" i="3"/>
  <c r="H152" i="3"/>
  <c r="I152" i="3"/>
  <c r="J152" i="3"/>
  <c r="L152" i="3" s="1"/>
  <c r="K152" i="3"/>
  <c r="M152" i="3" s="1"/>
  <c r="G153" i="3"/>
  <c r="H153" i="3"/>
  <c r="I153" i="3"/>
  <c r="J153" i="3"/>
  <c r="L153" i="3" s="1"/>
  <c r="K153" i="3"/>
  <c r="M153" i="3" s="1"/>
  <c r="G154" i="3"/>
  <c r="H154" i="3"/>
  <c r="I154" i="3"/>
  <c r="J154" i="3"/>
  <c r="L154" i="3" s="1"/>
  <c r="K154" i="3"/>
  <c r="M154" i="3" s="1"/>
  <c r="G155" i="3"/>
  <c r="H155" i="3"/>
  <c r="I155" i="3"/>
  <c r="J155" i="3"/>
  <c r="L155" i="3" s="1"/>
  <c r="K155" i="3"/>
  <c r="M155" i="3" s="1"/>
  <c r="G156" i="3"/>
  <c r="H156" i="3"/>
  <c r="I156" i="3"/>
  <c r="J156" i="3"/>
  <c r="L156" i="3" s="1"/>
  <c r="K156" i="3"/>
  <c r="M156" i="3" s="1"/>
  <c r="G157" i="3"/>
  <c r="H157" i="3"/>
  <c r="I157" i="3"/>
  <c r="J157" i="3"/>
  <c r="L157" i="3" s="1"/>
  <c r="K157" i="3"/>
  <c r="M157" i="3" s="1"/>
  <c r="G158" i="3"/>
  <c r="H158" i="3"/>
  <c r="I158" i="3"/>
  <c r="J158" i="3"/>
  <c r="L158" i="3" s="1"/>
  <c r="K158" i="3"/>
  <c r="M158" i="3" s="1"/>
  <c r="G159" i="3"/>
  <c r="H159" i="3"/>
  <c r="I159" i="3"/>
  <c r="J159" i="3"/>
  <c r="L159" i="3" s="1"/>
  <c r="K159" i="3"/>
  <c r="M159" i="3" s="1"/>
  <c r="G160" i="3"/>
  <c r="I160" i="3"/>
  <c r="J160" i="3"/>
  <c r="L160" i="3" s="1"/>
  <c r="K160" i="3"/>
  <c r="M160" i="3" s="1"/>
  <c r="G161" i="3"/>
  <c r="H161" i="3"/>
  <c r="I161" i="3"/>
  <c r="J161" i="3"/>
  <c r="L161" i="3" s="1"/>
  <c r="K161" i="3"/>
  <c r="M161" i="3" s="1"/>
  <c r="G162" i="3"/>
  <c r="H162" i="3"/>
  <c r="I162" i="3"/>
  <c r="J162" i="3"/>
  <c r="L162" i="3" s="1"/>
  <c r="K162" i="3"/>
  <c r="M162" i="3" s="1"/>
  <c r="G163" i="3"/>
  <c r="H163" i="3"/>
  <c r="I163" i="3"/>
  <c r="J163" i="3"/>
  <c r="L163" i="3" s="1"/>
  <c r="K163" i="3"/>
  <c r="M163" i="3" s="1"/>
  <c r="G164" i="3"/>
  <c r="H164" i="3"/>
  <c r="I164" i="3"/>
  <c r="J164" i="3"/>
  <c r="L164" i="3" s="1"/>
  <c r="K164" i="3"/>
  <c r="M164" i="3" s="1"/>
  <c r="G165" i="3"/>
  <c r="H165" i="3"/>
  <c r="I165" i="3"/>
  <c r="J165" i="3"/>
  <c r="L165" i="3" s="1"/>
  <c r="K165" i="3"/>
  <c r="M165" i="3" s="1"/>
  <c r="G166" i="3"/>
  <c r="H166" i="3"/>
  <c r="I166" i="3"/>
  <c r="J166" i="3"/>
  <c r="L166" i="3" s="1"/>
  <c r="K166" i="3"/>
  <c r="M166" i="3" s="1"/>
  <c r="G167" i="3"/>
  <c r="H167" i="3"/>
  <c r="I167" i="3"/>
  <c r="J167" i="3"/>
  <c r="L167" i="3" s="1"/>
  <c r="K167" i="3"/>
  <c r="M167" i="3" s="1"/>
  <c r="G168" i="3"/>
  <c r="H168" i="3"/>
  <c r="I168" i="3"/>
  <c r="J168" i="3"/>
  <c r="L168" i="3" s="1"/>
  <c r="K168" i="3"/>
  <c r="M168" i="3" s="1"/>
  <c r="G169" i="3"/>
  <c r="H169" i="3"/>
  <c r="I169" i="3"/>
  <c r="J169" i="3"/>
  <c r="L169" i="3" s="1"/>
  <c r="K169" i="3"/>
  <c r="M169" i="3" s="1"/>
  <c r="G170" i="3"/>
  <c r="H170" i="3"/>
  <c r="I170" i="3"/>
  <c r="J170" i="3"/>
  <c r="L170" i="3" s="1"/>
  <c r="K170" i="3"/>
  <c r="M170" i="3" s="1"/>
  <c r="G171" i="3"/>
  <c r="H171" i="3"/>
  <c r="I171" i="3"/>
  <c r="J171" i="3"/>
  <c r="L171" i="3" s="1"/>
  <c r="K171" i="3"/>
  <c r="M171" i="3" s="1"/>
  <c r="G172" i="3"/>
  <c r="H172" i="3"/>
  <c r="I172" i="3"/>
  <c r="J172" i="3"/>
  <c r="L172" i="3" s="1"/>
  <c r="K172" i="3"/>
  <c r="M172" i="3" s="1"/>
  <c r="G173" i="3"/>
  <c r="H173" i="3"/>
  <c r="I173" i="3"/>
  <c r="J173" i="3"/>
  <c r="L173" i="3" s="1"/>
  <c r="K173" i="3"/>
  <c r="M173" i="3" s="1"/>
  <c r="G174" i="3"/>
  <c r="H174" i="3"/>
  <c r="I174" i="3"/>
  <c r="J174" i="3"/>
  <c r="L174" i="3" s="1"/>
  <c r="K174" i="3"/>
  <c r="M174" i="3" s="1"/>
  <c r="G175" i="3"/>
  <c r="I175" i="3"/>
  <c r="J175" i="3"/>
  <c r="L175" i="3" s="1"/>
  <c r="K175" i="3"/>
  <c r="M175" i="3" s="1"/>
  <c r="G176" i="3"/>
  <c r="H176" i="3"/>
  <c r="I176" i="3"/>
  <c r="J176" i="3"/>
  <c r="L176" i="3" s="1"/>
  <c r="K176" i="3"/>
  <c r="M176" i="3" s="1"/>
  <c r="G177" i="3"/>
  <c r="H177" i="3"/>
  <c r="I177" i="3"/>
  <c r="J177" i="3"/>
  <c r="L177" i="3" s="1"/>
  <c r="K177" i="3"/>
  <c r="M177" i="3" s="1"/>
  <c r="G178" i="3"/>
  <c r="H178" i="3"/>
  <c r="I178" i="3"/>
  <c r="J178" i="3"/>
  <c r="L178" i="3" s="1"/>
  <c r="K178" i="3"/>
  <c r="M178" i="3" s="1"/>
  <c r="G179" i="3"/>
  <c r="H179" i="3"/>
  <c r="I179" i="3"/>
  <c r="J179" i="3"/>
  <c r="L179" i="3" s="1"/>
  <c r="K179" i="3"/>
  <c r="M179" i="3" s="1"/>
  <c r="G180" i="3"/>
  <c r="H180" i="3"/>
  <c r="I180" i="3"/>
  <c r="J180" i="3"/>
  <c r="L180" i="3" s="1"/>
  <c r="K180" i="3"/>
  <c r="M180" i="3" s="1"/>
  <c r="G181" i="3"/>
  <c r="H181" i="3"/>
  <c r="I181" i="3"/>
  <c r="J181" i="3"/>
  <c r="L181" i="3" s="1"/>
  <c r="K181" i="3"/>
  <c r="M181" i="3" s="1"/>
  <c r="G182" i="3"/>
  <c r="H182" i="3"/>
  <c r="I182" i="3"/>
  <c r="J182" i="3"/>
  <c r="L182" i="3" s="1"/>
  <c r="K182" i="3"/>
  <c r="M182" i="3" s="1"/>
  <c r="G183" i="3"/>
  <c r="H183" i="3"/>
  <c r="I183" i="3"/>
  <c r="J183" i="3"/>
  <c r="L183" i="3" s="1"/>
  <c r="K183" i="3"/>
  <c r="M183" i="3" s="1"/>
  <c r="G184" i="3"/>
  <c r="H184" i="3"/>
  <c r="I184" i="3"/>
  <c r="J184" i="3"/>
  <c r="L184" i="3" s="1"/>
  <c r="K184" i="3"/>
  <c r="M184" i="3" s="1"/>
  <c r="G185" i="3"/>
  <c r="H185" i="3"/>
  <c r="I185" i="3"/>
  <c r="J185" i="3"/>
  <c r="L185" i="3" s="1"/>
  <c r="K185" i="3"/>
  <c r="M185" i="3" s="1"/>
  <c r="G186" i="3"/>
  <c r="H186" i="3"/>
  <c r="I186" i="3"/>
  <c r="J186" i="3"/>
  <c r="L186" i="3" s="1"/>
  <c r="K186" i="3"/>
  <c r="M186" i="3" s="1"/>
  <c r="G187" i="3"/>
  <c r="H187" i="3"/>
  <c r="I187" i="3"/>
  <c r="J187" i="3"/>
  <c r="L187" i="3" s="1"/>
  <c r="K187" i="3"/>
  <c r="M187" i="3" s="1"/>
  <c r="G188" i="3"/>
  <c r="H188" i="3"/>
  <c r="I188" i="3"/>
  <c r="J188" i="3"/>
  <c r="L188" i="3" s="1"/>
  <c r="K188" i="3"/>
  <c r="M188" i="3" s="1"/>
  <c r="G189" i="3"/>
  <c r="H189" i="3"/>
  <c r="I189" i="3"/>
  <c r="J189" i="3"/>
  <c r="L189" i="3" s="1"/>
  <c r="K189" i="3"/>
  <c r="M189" i="3" s="1"/>
  <c r="G190" i="3"/>
  <c r="H190" i="3"/>
  <c r="I190" i="3"/>
  <c r="J190" i="3"/>
  <c r="L190" i="3" s="1"/>
  <c r="K190" i="3"/>
  <c r="M190" i="3" s="1"/>
  <c r="G191" i="3"/>
  <c r="H191" i="3"/>
  <c r="I191" i="3"/>
  <c r="J191" i="3"/>
  <c r="L191" i="3" s="1"/>
  <c r="K191" i="3"/>
  <c r="M191" i="3" s="1"/>
  <c r="G192" i="3"/>
  <c r="H192" i="3"/>
  <c r="I192" i="3"/>
  <c r="J192" i="3"/>
  <c r="L192" i="3" s="1"/>
  <c r="K192" i="3"/>
  <c r="M192" i="3" s="1"/>
  <c r="G193" i="3"/>
  <c r="H193" i="3"/>
  <c r="I193" i="3"/>
  <c r="J193" i="3"/>
  <c r="L193" i="3" s="1"/>
  <c r="K193" i="3"/>
  <c r="M193" i="3" s="1"/>
  <c r="G194" i="3"/>
  <c r="H194" i="3"/>
  <c r="I194" i="3"/>
  <c r="J194" i="3"/>
  <c r="L194" i="3" s="1"/>
  <c r="K194" i="3"/>
  <c r="M194" i="3" s="1"/>
  <c r="G195" i="3"/>
  <c r="H195" i="3"/>
  <c r="I195" i="3"/>
  <c r="J195" i="3"/>
  <c r="L195" i="3" s="1"/>
  <c r="K195" i="3"/>
  <c r="M195" i="3" s="1"/>
  <c r="G196" i="3"/>
  <c r="I196" i="3"/>
  <c r="J196" i="3"/>
  <c r="L196" i="3" s="1"/>
  <c r="K196" i="3"/>
  <c r="M196" i="3" s="1"/>
  <c r="G197" i="3"/>
  <c r="H197" i="3"/>
  <c r="I197" i="3"/>
  <c r="J197" i="3"/>
  <c r="L197" i="3" s="1"/>
  <c r="K197" i="3"/>
  <c r="M197" i="3" s="1"/>
  <c r="G198" i="3"/>
  <c r="H198" i="3"/>
  <c r="I198" i="3"/>
  <c r="J198" i="3"/>
  <c r="L198" i="3" s="1"/>
  <c r="K198" i="3"/>
  <c r="M198" i="3" s="1"/>
  <c r="G199" i="3"/>
  <c r="H199" i="3"/>
  <c r="I199" i="3"/>
  <c r="J199" i="3"/>
  <c r="L199" i="3" s="1"/>
  <c r="K199" i="3"/>
  <c r="M199" i="3" s="1"/>
  <c r="G200" i="3"/>
  <c r="H200" i="3"/>
  <c r="I200" i="3"/>
  <c r="J200" i="3"/>
  <c r="L200" i="3" s="1"/>
  <c r="K200" i="3"/>
  <c r="M200" i="3" s="1"/>
  <c r="G201" i="3"/>
  <c r="H201" i="3"/>
  <c r="I201" i="3"/>
  <c r="J201" i="3"/>
  <c r="L201" i="3" s="1"/>
  <c r="K201" i="3"/>
  <c r="M201" i="3" s="1"/>
  <c r="G202" i="3"/>
  <c r="H202" i="3"/>
  <c r="I202" i="3"/>
  <c r="J202" i="3"/>
  <c r="L202" i="3" s="1"/>
  <c r="K202" i="3"/>
  <c r="M202" i="3" s="1"/>
  <c r="G203" i="3"/>
  <c r="H203" i="3"/>
  <c r="I203" i="3"/>
  <c r="J203" i="3"/>
  <c r="L203" i="3" s="1"/>
  <c r="K203" i="3"/>
  <c r="M203" i="3" s="1"/>
  <c r="G204" i="3"/>
  <c r="H204" i="3"/>
  <c r="I204" i="3"/>
  <c r="J204" i="3"/>
  <c r="L204" i="3" s="1"/>
  <c r="K204" i="3"/>
  <c r="M204" i="3" s="1"/>
  <c r="G205" i="3"/>
  <c r="H205" i="3"/>
  <c r="I205" i="3"/>
  <c r="J205" i="3"/>
  <c r="L205" i="3" s="1"/>
  <c r="K205" i="3"/>
  <c r="M205" i="3" s="1"/>
  <c r="G206" i="3"/>
  <c r="H206" i="3"/>
  <c r="I206" i="3"/>
  <c r="J206" i="3"/>
  <c r="L206" i="3" s="1"/>
  <c r="K206" i="3"/>
  <c r="M206" i="3" s="1"/>
  <c r="G207" i="3"/>
  <c r="H207" i="3"/>
  <c r="I207" i="3"/>
  <c r="J207" i="3"/>
  <c r="L207" i="3" s="1"/>
  <c r="K207" i="3"/>
  <c r="M207" i="3" s="1"/>
  <c r="G208" i="3"/>
  <c r="H208" i="3"/>
  <c r="I208" i="3"/>
  <c r="J208" i="3"/>
  <c r="L208" i="3" s="1"/>
  <c r="K208" i="3"/>
  <c r="M208" i="3" s="1"/>
  <c r="G209" i="3"/>
  <c r="H209" i="3"/>
  <c r="I209" i="3"/>
  <c r="J209" i="3"/>
  <c r="L209" i="3" s="1"/>
  <c r="K209" i="3"/>
  <c r="M209" i="3" s="1"/>
  <c r="G210" i="3"/>
  <c r="H210" i="3"/>
  <c r="I210" i="3"/>
  <c r="J210" i="3"/>
  <c r="L210" i="3" s="1"/>
  <c r="K210" i="3"/>
  <c r="M210" i="3" s="1"/>
  <c r="G211" i="3"/>
  <c r="H211" i="3"/>
  <c r="I211" i="3"/>
  <c r="J211" i="3"/>
  <c r="L211" i="3" s="1"/>
  <c r="K211" i="3"/>
  <c r="M211" i="3" s="1"/>
  <c r="G212" i="3"/>
  <c r="H212" i="3"/>
  <c r="I212" i="3"/>
  <c r="J212" i="3"/>
  <c r="L212" i="3" s="1"/>
  <c r="K212" i="3"/>
  <c r="M212" i="3" s="1"/>
  <c r="G213" i="3"/>
  <c r="H213" i="3"/>
  <c r="I213" i="3"/>
  <c r="J213" i="3"/>
  <c r="L213" i="3" s="1"/>
  <c r="K213" i="3"/>
  <c r="M213" i="3" s="1"/>
  <c r="G214" i="3"/>
  <c r="H214" i="3"/>
  <c r="I214" i="3"/>
  <c r="J214" i="3"/>
  <c r="L214" i="3" s="1"/>
  <c r="K214" i="3"/>
  <c r="M214" i="3" s="1"/>
  <c r="G215" i="3"/>
  <c r="H215" i="3"/>
  <c r="I215" i="3"/>
  <c r="J215" i="3"/>
  <c r="L215" i="3" s="1"/>
  <c r="K215" i="3"/>
  <c r="M215" i="3" s="1"/>
  <c r="G216" i="3"/>
  <c r="H216" i="3"/>
  <c r="I216" i="3"/>
  <c r="J216" i="3"/>
  <c r="L216" i="3" s="1"/>
  <c r="K216" i="3"/>
  <c r="M216" i="3" s="1"/>
  <c r="G217" i="3"/>
  <c r="H217" i="3"/>
  <c r="I217" i="3"/>
  <c r="J217" i="3"/>
  <c r="L217" i="3" s="1"/>
  <c r="K217" i="3"/>
  <c r="M217" i="3" s="1"/>
  <c r="G218" i="3"/>
  <c r="H218" i="3"/>
  <c r="I218" i="3"/>
  <c r="J218" i="3"/>
  <c r="L218" i="3" s="1"/>
  <c r="K218" i="3"/>
  <c r="M218" i="3" s="1"/>
  <c r="G219" i="3"/>
  <c r="I219" i="3"/>
  <c r="J219" i="3"/>
  <c r="L219" i="3" s="1"/>
  <c r="K219" i="3"/>
  <c r="M219" i="3" s="1"/>
  <c r="G220" i="3"/>
  <c r="H220" i="3"/>
  <c r="I220" i="3"/>
  <c r="J220" i="3"/>
  <c r="L220" i="3" s="1"/>
  <c r="K220" i="3"/>
  <c r="M220" i="3" s="1"/>
  <c r="G221" i="3"/>
  <c r="H221" i="3"/>
  <c r="I221" i="3"/>
  <c r="J221" i="3"/>
  <c r="L221" i="3" s="1"/>
  <c r="K221" i="3"/>
  <c r="M221" i="3" s="1"/>
  <c r="G222" i="3"/>
  <c r="H222" i="3"/>
  <c r="I222" i="3"/>
  <c r="J222" i="3"/>
  <c r="L222" i="3" s="1"/>
  <c r="K222" i="3"/>
  <c r="M222" i="3" s="1"/>
  <c r="G223" i="3"/>
  <c r="I223" i="3"/>
  <c r="J223" i="3"/>
  <c r="L223" i="3" s="1"/>
  <c r="K223" i="3"/>
  <c r="M223" i="3" s="1"/>
  <c r="G224" i="3"/>
  <c r="H224" i="3"/>
  <c r="I224" i="3"/>
  <c r="J224" i="3"/>
  <c r="L224" i="3" s="1"/>
  <c r="K224" i="3"/>
  <c r="M224" i="3" s="1"/>
  <c r="G225" i="3"/>
  <c r="H225" i="3"/>
  <c r="I225" i="3"/>
  <c r="J225" i="3"/>
  <c r="L225" i="3" s="1"/>
  <c r="K225" i="3"/>
  <c r="M225" i="3" s="1"/>
  <c r="G226" i="3"/>
  <c r="H226" i="3"/>
  <c r="I226" i="3"/>
  <c r="J226" i="3"/>
  <c r="L226" i="3" s="1"/>
  <c r="K226" i="3"/>
  <c r="M226" i="3" s="1"/>
  <c r="G227" i="3"/>
  <c r="H227" i="3"/>
  <c r="I227" i="3"/>
  <c r="J227" i="3"/>
  <c r="L227" i="3" s="1"/>
  <c r="K227" i="3"/>
  <c r="M227" i="3" s="1"/>
  <c r="G228" i="3"/>
  <c r="H228" i="3"/>
  <c r="I228" i="3"/>
  <c r="J228" i="3"/>
  <c r="L228" i="3" s="1"/>
  <c r="K228" i="3"/>
  <c r="M228" i="3" s="1"/>
  <c r="G229" i="3"/>
  <c r="H229" i="3"/>
  <c r="I229" i="3"/>
  <c r="J229" i="3"/>
  <c r="L229" i="3" s="1"/>
  <c r="K229" i="3"/>
  <c r="M229" i="3" s="1"/>
  <c r="G230" i="3"/>
  <c r="H230" i="3"/>
  <c r="I230" i="3"/>
  <c r="J230" i="3"/>
  <c r="L230" i="3" s="1"/>
  <c r="K230" i="3"/>
  <c r="M230" i="3" s="1"/>
  <c r="G231" i="3"/>
  <c r="H231" i="3"/>
  <c r="I231" i="3"/>
  <c r="J231" i="3"/>
  <c r="L231" i="3" s="1"/>
  <c r="K231" i="3"/>
  <c r="M231" i="3" s="1"/>
  <c r="G232" i="3"/>
  <c r="H232" i="3"/>
  <c r="I232" i="3"/>
  <c r="J232" i="3"/>
  <c r="L232" i="3" s="1"/>
  <c r="K232" i="3"/>
  <c r="M232" i="3" s="1"/>
  <c r="G233" i="3"/>
  <c r="H233" i="3"/>
  <c r="I233" i="3"/>
  <c r="J233" i="3"/>
  <c r="L233" i="3" s="1"/>
  <c r="K233" i="3"/>
  <c r="M233" i="3" s="1"/>
  <c r="G234" i="3"/>
  <c r="H234" i="3"/>
  <c r="I234" i="3"/>
  <c r="J234" i="3"/>
  <c r="L234" i="3" s="1"/>
  <c r="K234" i="3"/>
  <c r="M234" i="3" s="1"/>
  <c r="G235" i="3"/>
  <c r="H235" i="3"/>
  <c r="I235" i="3"/>
  <c r="J235" i="3"/>
  <c r="L235" i="3" s="1"/>
  <c r="K235" i="3"/>
  <c r="M235" i="3" s="1"/>
  <c r="G236" i="3"/>
  <c r="H236" i="3"/>
  <c r="I236" i="3"/>
  <c r="J236" i="3"/>
  <c r="L236" i="3" s="1"/>
  <c r="K236" i="3"/>
  <c r="M236" i="3" s="1"/>
  <c r="G237" i="3"/>
  <c r="H237" i="3"/>
  <c r="I237" i="3"/>
  <c r="J237" i="3"/>
  <c r="L237" i="3" s="1"/>
  <c r="K237" i="3"/>
  <c r="M237" i="3" s="1"/>
  <c r="G238" i="3"/>
  <c r="H238" i="3"/>
  <c r="I238" i="3"/>
  <c r="J238" i="3"/>
  <c r="L238" i="3" s="1"/>
  <c r="K238" i="3"/>
  <c r="M238" i="3" s="1"/>
  <c r="G239" i="3"/>
  <c r="H239" i="3"/>
  <c r="I239" i="3"/>
  <c r="J239" i="3"/>
  <c r="L239" i="3" s="1"/>
  <c r="K239" i="3"/>
  <c r="M239" i="3" s="1"/>
  <c r="G240" i="3"/>
  <c r="H240" i="3"/>
  <c r="I240" i="3"/>
  <c r="J240" i="3"/>
  <c r="L240" i="3" s="1"/>
  <c r="K240" i="3"/>
  <c r="M240" i="3" s="1"/>
  <c r="G241" i="3"/>
  <c r="H241" i="3"/>
  <c r="I241" i="3"/>
  <c r="J241" i="3"/>
  <c r="L241" i="3" s="1"/>
  <c r="K241" i="3"/>
  <c r="M241" i="3" s="1"/>
  <c r="G242" i="3"/>
  <c r="H242" i="3"/>
  <c r="I242" i="3"/>
  <c r="J242" i="3"/>
  <c r="L242" i="3" s="1"/>
  <c r="K242" i="3"/>
  <c r="M242" i="3" s="1"/>
  <c r="G243" i="3"/>
  <c r="H243" i="3"/>
  <c r="I243" i="3"/>
  <c r="J243" i="3"/>
  <c r="L243" i="3" s="1"/>
  <c r="K243" i="3"/>
  <c r="M243" i="3" s="1"/>
  <c r="G244" i="3"/>
  <c r="H244" i="3"/>
  <c r="I244" i="3"/>
  <c r="J244" i="3"/>
  <c r="L244" i="3" s="1"/>
  <c r="K244" i="3"/>
  <c r="M244" i="3" s="1"/>
  <c r="G245" i="3"/>
  <c r="H245" i="3"/>
  <c r="I245" i="3"/>
  <c r="J245" i="3"/>
  <c r="L245" i="3" s="1"/>
  <c r="K245" i="3"/>
  <c r="M245" i="3" s="1"/>
  <c r="G246" i="3"/>
  <c r="H246" i="3"/>
  <c r="I246" i="3"/>
  <c r="J246" i="3"/>
  <c r="L246" i="3" s="1"/>
  <c r="K246" i="3"/>
  <c r="M246" i="3" s="1"/>
  <c r="G247" i="3"/>
  <c r="H247" i="3"/>
  <c r="I247" i="3"/>
  <c r="J247" i="3"/>
  <c r="L247" i="3" s="1"/>
  <c r="K247" i="3"/>
  <c r="M247" i="3" s="1"/>
  <c r="G248" i="3"/>
  <c r="H248" i="3"/>
  <c r="I248" i="3"/>
  <c r="J248" i="3"/>
  <c r="L248" i="3" s="1"/>
  <c r="K248" i="3"/>
  <c r="M248" i="3" s="1"/>
  <c r="G249" i="3"/>
  <c r="H249" i="3"/>
  <c r="I249" i="3"/>
  <c r="J249" i="3"/>
  <c r="L249" i="3" s="1"/>
  <c r="K249" i="3"/>
  <c r="M249" i="3" s="1"/>
  <c r="G250" i="3"/>
  <c r="H250" i="3"/>
  <c r="I250" i="3"/>
  <c r="J250" i="3"/>
  <c r="L250" i="3" s="1"/>
  <c r="K250" i="3"/>
  <c r="M250" i="3" s="1"/>
  <c r="G251" i="3"/>
  <c r="H251" i="3"/>
  <c r="I251" i="3"/>
  <c r="J251" i="3"/>
  <c r="L251" i="3" s="1"/>
  <c r="K251" i="3"/>
  <c r="M251" i="3" s="1"/>
  <c r="G252" i="3"/>
  <c r="H252" i="3"/>
  <c r="I252" i="3"/>
  <c r="J252" i="3"/>
  <c r="L252" i="3" s="1"/>
  <c r="K252" i="3"/>
  <c r="M252" i="3" s="1"/>
  <c r="G253" i="3"/>
  <c r="H253" i="3"/>
  <c r="I253" i="3"/>
  <c r="J253" i="3"/>
  <c r="L253" i="3" s="1"/>
  <c r="K253" i="3"/>
  <c r="M253" i="3" s="1"/>
  <c r="G254" i="3"/>
  <c r="H254" i="3"/>
  <c r="I254" i="3"/>
  <c r="J254" i="3"/>
  <c r="L254" i="3" s="1"/>
  <c r="K254" i="3"/>
  <c r="M254" i="3" s="1"/>
  <c r="G255" i="3"/>
  <c r="H255" i="3"/>
  <c r="I255" i="3"/>
  <c r="J255" i="3"/>
  <c r="L255" i="3" s="1"/>
  <c r="K255" i="3"/>
  <c r="M255" i="3" s="1"/>
  <c r="G256" i="3"/>
  <c r="H256" i="3"/>
  <c r="I256" i="3"/>
  <c r="J256" i="3"/>
  <c r="L256" i="3" s="1"/>
  <c r="K256" i="3"/>
  <c r="M256" i="3" s="1"/>
  <c r="G257" i="3"/>
  <c r="H257" i="3"/>
  <c r="I257" i="3"/>
  <c r="J257" i="3"/>
  <c r="L257" i="3" s="1"/>
  <c r="K257" i="3"/>
  <c r="M257" i="3" s="1"/>
  <c r="G258" i="3"/>
  <c r="H258" i="3"/>
  <c r="I258" i="3"/>
  <c r="J258" i="3"/>
  <c r="L258" i="3" s="1"/>
  <c r="K258" i="3"/>
  <c r="M258" i="3" s="1"/>
  <c r="G259" i="3"/>
  <c r="H259" i="3"/>
  <c r="I259" i="3"/>
  <c r="J259" i="3"/>
  <c r="L259" i="3" s="1"/>
  <c r="K259" i="3"/>
  <c r="M259" i="3" s="1"/>
  <c r="G260" i="3"/>
  <c r="I260" i="3"/>
  <c r="J260" i="3"/>
  <c r="L260" i="3" s="1"/>
  <c r="K260" i="3"/>
  <c r="M260" i="3" s="1"/>
  <c r="G261" i="3"/>
  <c r="H261" i="3"/>
  <c r="I261" i="3"/>
  <c r="J261" i="3"/>
  <c r="L261" i="3" s="1"/>
  <c r="K261" i="3"/>
  <c r="M261" i="3" s="1"/>
  <c r="G262" i="3"/>
  <c r="H262" i="3"/>
  <c r="I262" i="3"/>
  <c r="J262" i="3"/>
  <c r="L262" i="3" s="1"/>
  <c r="K262" i="3"/>
  <c r="M262" i="3" s="1"/>
  <c r="G263" i="3"/>
  <c r="H263" i="3"/>
  <c r="I263" i="3"/>
  <c r="J263" i="3"/>
  <c r="L263" i="3" s="1"/>
  <c r="K263" i="3"/>
  <c r="M263" i="3" s="1"/>
  <c r="G264" i="3"/>
  <c r="H264" i="3"/>
  <c r="I264" i="3"/>
  <c r="J264" i="3"/>
  <c r="L264" i="3" s="1"/>
  <c r="K264" i="3"/>
  <c r="M264" i="3" s="1"/>
  <c r="G265" i="3"/>
  <c r="H265" i="3"/>
  <c r="I265" i="3"/>
  <c r="J265" i="3"/>
  <c r="L265" i="3" s="1"/>
  <c r="K265" i="3"/>
  <c r="M265" i="3" s="1"/>
  <c r="G266" i="3"/>
  <c r="H266" i="3"/>
  <c r="I266" i="3"/>
  <c r="J266" i="3"/>
  <c r="L266" i="3" s="1"/>
  <c r="K266" i="3"/>
  <c r="M266" i="3" s="1"/>
  <c r="G267" i="3"/>
  <c r="I267" i="3"/>
  <c r="J267" i="3"/>
  <c r="L267" i="3" s="1"/>
  <c r="K267" i="3"/>
  <c r="M267" i="3" s="1"/>
  <c r="G268" i="3"/>
  <c r="H268" i="3"/>
  <c r="I268" i="3"/>
  <c r="J268" i="3"/>
  <c r="L268" i="3" s="1"/>
  <c r="K268" i="3"/>
  <c r="M268" i="3" s="1"/>
  <c r="G269" i="3"/>
  <c r="H269" i="3"/>
  <c r="I269" i="3"/>
  <c r="J269" i="3"/>
  <c r="L269" i="3" s="1"/>
  <c r="K269" i="3"/>
  <c r="M269" i="3" s="1"/>
  <c r="G270" i="3"/>
  <c r="H270" i="3"/>
  <c r="I270" i="3"/>
  <c r="J270" i="3"/>
  <c r="L270" i="3" s="1"/>
  <c r="K270" i="3"/>
  <c r="M270" i="3" s="1"/>
  <c r="G271" i="3"/>
  <c r="H271" i="3"/>
  <c r="I271" i="3"/>
  <c r="J271" i="3"/>
  <c r="L271" i="3" s="1"/>
  <c r="K271" i="3"/>
  <c r="M271" i="3" s="1"/>
  <c r="G272" i="3"/>
  <c r="H272" i="3"/>
  <c r="I272" i="3"/>
  <c r="J272" i="3"/>
  <c r="L272" i="3" s="1"/>
  <c r="K272" i="3"/>
  <c r="M272" i="3" s="1"/>
  <c r="G273" i="3"/>
  <c r="H273" i="3"/>
  <c r="I273" i="3"/>
  <c r="J273" i="3"/>
  <c r="L273" i="3" s="1"/>
  <c r="K273" i="3"/>
  <c r="M273" i="3" s="1"/>
  <c r="G274" i="3"/>
  <c r="H274" i="3"/>
  <c r="I274" i="3"/>
  <c r="J274" i="3"/>
  <c r="L274" i="3" s="1"/>
  <c r="K274" i="3"/>
  <c r="M274" i="3" s="1"/>
  <c r="G275" i="3"/>
  <c r="H275" i="3"/>
  <c r="I275" i="3"/>
  <c r="J275" i="3"/>
  <c r="L275" i="3" s="1"/>
  <c r="K275" i="3"/>
  <c r="M275" i="3" s="1"/>
  <c r="G276" i="3"/>
  <c r="H276" i="3"/>
  <c r="I276" i="3"/>
  <c r="J276" i="3"/>
  <c r="L276" i="3" s="1"/>
  <c r="K276" i="3"/>
  <c r="M276" i="3" s="1"/>
  <c r="G277" i="3"/>
  <c r="H277" i="3"/>
  <c r="I277" i="3"/>
  <c r="J277" i="3"/>
  <c r="L277" i="3" s="1"/>
  <c r="K277" i="3"/>
  <c r="M277" i="3" s="1"/>
  <c r="G278" i="3"/>
  <c r="H278" i="3"/>
  <c r="I278" i="3"/>
  <c r="J278" i="3"/>
  <c r="L278" i="3" s="1"/>
  <c r="K278" i="3"/>
  <c r="M278" i="3" s="1"/>
  <c r="G279" i="3"/>
  <c r="H279" i="3"/>
  <c r="I279" i="3"/>
  <c r="J279" i="3"/>
  <c r="L279" i="3" s="1"/>
  <c r="K279" i="3"/>
  <c r="M279" i="3" s="1"/>
  <c r="G280" i="3"/>
  <c r="H280" i="3"/>
  <c r="I280" i="3"/>
  <c r="J280" i="3"/>
  <c r="L280" i="3" s="1"/>
  <c r="K280" i="3"/>
  <c r="M280" i="3" s="1"/>
  <c r="G281" i="3"/>
  <c r="H281" i="3"/>
  <c r="I281" i="3"/>
  <c r="J281" i="3"/>
  <c r="L281" i="3" s="1"/>
  <c r="K281" i="3"/>
  <c r="M281" i="3" s="1"/>
  <c r="G282" i="3"/>
  <c r="H282" i="3"/>
  <c r="I282" i="3"/>
  <c r="J282" i="3"/>
  <c r="L282" i="3" s="1"/>
  <c r="K282" i="3"/>
  <c r="M282" i="3" s="1"/>
  <c r="G283" i="3"/>
  <c r="H283" i="3"/>
  <c r="I283" i="3"/>
  <c r="J283" i="3"/>
  <c r="L283" i="3" s="1"/>
  <c r="K283" i="3"/>
  <c r="M283" i="3" s="1"/>
  <c r="G284" i="3"/>
  <c r="H284" i="3"/>
  <c r="I284" i="3"/>
  <c r="J284" i="3"/>
  <c r="L284" i="3" s="1"/>
  <c r="K284" i="3"/>
  <c r="M284" i="3" s="1"/>
  <c r="G285" i="3"/>
  <c r="H285" i="3"/>
  <c r="I285" i="3"/>
  <c r="J285" i="3"/>
  <c r="L285" i="3" s="1"/>
  <c r="K285" i="3"/>
  <c r="M285" i="3" s="1"/>
  <c r="G286" i="3"/>
  <c r="I286" i="3"/>
  <c r="J286" i="3"/>
  <c r="L286" i="3" s="1"/>
  <c r="K286" i="3"/>
  <c r="M286" i="3" s="1"/>
  <c r="G287" i="3"/>
  <c r="H287" i="3"/>
  <c r="I287" i="3"/>
  <c r="J287" i="3"/>
  <c r="L287" i="3" s="1"/>
  <c r="K287" i="3"/>
  <c r="M287" i="3" s="1"/>
  <c r="G288" i="3"/>
  <c r="H288" i="3"/>
  <c r="I288" i="3"/>
  <c r="J288" i="3"/>
  <c r="L288" i="3" s="1"/>
  <c r="K288" i="3"/>
  <c r="M288" i="3" s="1"/>
  <c r="G289" i="3"/>
  <c r="I289" i="3"/>
  <c r="J289" i="3"/>
  <c r="L289" i="3" s="1"/>
  <c r="K289" i="3"/>
  <c r="M289" i="3" s="1"/>
  <c r="G290" i="3"/>
  <c r="H290" i="3"/>
  <c r="I290" i="3"/>
  <c r="J290" i="3"/>
  <c r="L290" i="3" s="1"/>
  <c r="K290" i="3"/>
  <c r="M290" i="3" s="1"/>
  <c r="G291" i="3"/>
  <c r="H291" i="3"/>
  <c r="I291" i="3"/>
  <c r="J291" i="3"/>
  <c r="L291" i="3" s="1"/>
  <c r="K291" i="3"/>
  <c r="M291" i="3" s="1"/>
  <c r="G292" i="3"/>
  <c r="H292" i="3"/>
  <c r="I292" i="3"/>
  <c r="J292" i="3"/>
  <c r="L292" i="3" s="1"/>
  <c r="K292" i="3"/>
  <c r="M292" i="3" s="1"/>
  <c r="G293" i="3"/>
  <c r="H293" i="3"/>
  <c r="I293" i="3"/>
  <c r="J293" i="3"/>
  <c r="L293" i="3" s="1"/>
  <c r="K293" i="3"/>
  <c r="M293" i="3" s="1"/>
  <c r="G294" i="3"/>
  <c r="H294" i="3"/>
  <c r="I294" i="3"/>
  <c r="J294" i="3"/>
  <c r="L294" i="3" s="1"/>
  <c r="K294" i="3"/>
  <c r="M294" i="3" s="1"/>
  <c r="G295" i="3"/>
  <c r="H295" i="3"/>
  <c r="I295" i="3"/>
  <c r="J295" i="3"/>
  <c r="L295" i="3" s="1"/>
  <c r="K295" i="3"/>
  <c r="M295" i="3" s="1"/>
  <c r="G296" i="3"/>
  <c r="H296" i="3"/>
  <c r="I296" i="3"/>
  <c r="J296" i="3"/>
  <c r="L296" i="3" s="1"/>
  <c r="K296" i="3"/>
  <c r="M296" i="3" s="1"/>
  <c r="G297" i="3"/>
  <c r="H297" i="3"/>
  <c r="I297" i="3"/>
  <c r="J297" i="3"/>
  <c r="L297" i="3" s="1"/>
  <c r="K297" i="3"/>
  <c r="M297" i="3" s="1"/>
  <c r="G298" i="3"/>
  <c r="H298" i="3"/>
  <c r="I298" i="3"/>
  <c r="J298" i="3"/>
  <c r="L298" i="3" s="1"/>
  <c r="K298" i="3"/>
  <c r="M298" i="3" s="1"/>
  <c r="G299" i="3"/>
  <c r="H299" i="3"/>
  <c r="I299" i="3"/>
  <c r="J299" i="3"/>
  <c r="L299" i="3" s="1"/>
  <c r="K299" i="3"/>
  <c r="M299" i="3" s="1"/>
  <c r="G300" i="3"/>
  <c r="H300" i="3"/>
  <c r="I300" i="3"/>
  <c r="J300" i="3"/>
  <c r="L300" i="3" s="1"/>
  <c r="K300" i="3"/>
  <c r="M300" i="3" s="1"/>
  <c r="G301" i="3"/>
  <c r="H301" i="3"/>
  <c r="I301" i="3"/>
  <c r="J301" i="3"/>
  <c r="L301" i="3" s="1"/>
  <c r="K301" i="3"/>
  <c r="M301" i="3" s="1"/>
  <c r="G302" i="3"/>
  <c r="H302" i="3"/>
  <c r="I302" i="3"/>
  <c r="J302" i="3"/>
  <c r="L302" i="3" s="1"/>
  <c r="K302" i="3"/>
  <c r="M302" i="3" s="1"/>
  <c r="G303" i="3"/>
  <c r="H303" i="3"/>
  <c r="I303" i="3"/>
  <c r="J303" i="3"/>
  <c r="L303" i="3" s="1"/>
  <c r="K303" i="3"/>
  <c r="M303" i="3" s="1"/>
  <c r="G304" i="3"/>
  <c r="H304" i="3"/>
  <c r="I304" i="3"/>
  <c r="J304" i="3"/>
  <c r="L304" i="3" s="1"/>
  <c r="K304" i="3"/>
  <c r="M304" i="3" s="1"/>
  <c r="G305" i="3"/>
  <c r="H305" i="3"/>
  <c r="I305" i="3"/>
  <c r="J305" i="3"/>
  <c r="L305" i="3" s="1"/>
  <c r="K305" i="3"/>
  <c r="M305" i="3" s="1"/>
  <c r="G306" i="3"/>
  <c r="H306" i="3"/>
  <c r="I306" i="3"/>
  <c r="J306" i="3"/>
  <c r="L306" i="3" s="1"/>
  <c r="K306" i="3"/>
  <c r="M306" i="3" s="1"/>
  <c r="G307" i="3"/>
  <c r="H307" i="3"/>
  <c r="I307" i="3"/>
  <c r="J307" i="3"/>
  <c r="L307" i="3" s="1"/>
  <c r="K307" i="3"/>
  <c r="M307" i="3" s="1"/>
  <c r="G308" i="3"/>
  <c r="H308" i="3"/>
  <c r="I308" i="3"/>
  <c r="J308" i="3"/>
  <c r="L308" i="3" s="1"/>
  <c r="K308" i="3"/>
  <c r="M308" i="3" s="1"/>
  <c r="G309" i="3"/>
  <c r="H309" i="3"/>
  <c r="I309" i="3"/>
  <c r="J309" i="3"/>
  <c r="L309" i="3" s="1"/>
  <c r="K309" i="3"/>
  <c r="M309" i="3" s="1"/>
  <c r="G310" i="3"/>
  <c r="H310" i="3"/>
  <c r="I310" i="3"/>
  <c r="J310" i="3"/>
  <c r="L310" i="3" s="1"/>
  <c r="K310" i="3"/>
  <c r="M310" i="3" s="1"/>
  <c r="G311" i="3"/>
  <c r="H311" i="3"/>
  <c r="I311" i="3"/>
  <c r="J311" i="3"/>
  <c r="L311" i="3" s="1"/>
  <c r="K311" i="3"/>
  <c r="M311" i="3" s="1"/>
  <c r="G312" i="3"/>
  <c r="H312" i="3"/>
  <c r="I312" i="3"/>
  <c r="J312" i="3"/>
  <c r="L312" i="3" s="1"/>
  <c r="K312" i="3"/>
  <c r="M312" i="3" s="1"/>
  <c r="G313" i="3"/>
  <c r="H313" i="3"/>
  <c r="I313" i="3"/>
  <c r="J313" i="3"/>
  <c r="L313" i="3" s="1"/>
  <c r="K313" i="3"/>
  <c r="M313" i="3" s="1"/>
  <c r="G314" i="3"/>
  <c r="H314" i="3"/>
  <c r="I314" i="3"/>
  <c r="J314" i="3"/>
  <c r="L314" i="3" s="1"/>
  <c r="K314" i="3"/>
  <c r="M314" i="3" s="1"/>
  <c r="G315" i="3"/>
  <c r="H315" i="3"/>
  <c r="I315" i="3"/>
  <c r="J315" i="3"/>
  <c r="L315" i="3" s="1"/>
  <c r="K315" i="3"/>
  <c r="M315" i="3" s="1"/>
  <c r="G316" i="3"/>
  <c r="H316" i="3"/>
  <c r="I316" i="3"/>
  <c r="J316" i="3"/>
  <c r="L316" i="3" s="1"/>
  <c r="K316" i="3"/>
  <c r="M316" i="3" s="1"/>
  <c r="G317" i="3"/>
  <c r="H317" i="3"/>
  <c r="I317" i="3"/>
  <c r="J317" i="3"/>
  <c r="L317" i="3" s="1"/>
  <c r="K317" i="3"/>
  <c r="M317" i="3" s="1"/>
  <c r="G318" i="3"/>
  <c r="H318" i="3"/>
  <c r="I318" i="3"/>
  <c r="J318" i="3"/>
  <c r="L318" i="3" s="1"/>
  <c r="K318" i="3"/>
  <c r="M318" i="3" s="1"/>
  <c r="G319" i="3"/>
  <c r="H319" i="3"/>
  <c r="I319" i="3"/>
  <c r="J319" i="3"/>
  <c r="L319" i="3" s="1"/>
  <c r="K319" i="3"/>
  <c r="M319" i="3" s="1"/>
  <c r="G320" i="3"/>
  <c r="I320" i="3"/>
  <c r="J320" i="3"/>
  <c r="L320" i="3" s="1"/>
  <c r="K320" i="3"/>
  <c r="M320" i="3" s="1"/>
  <c r="G321" i="3"/>
  <c r="H321" i="3"/>
  <c r="I321" i="3"/>
  <c r="J321" i="3"/>
  <c r="L321" i="3" s="1"/>
  <c r="K321" i="3"/>
  <c r="M321" i="3" s="1"/>
  <c r="G322" i="3"/>
  <c r="H322" i="3"/>
  <c r="I322" i="3"/>
  <c r="J322" i="3"/>
  <c r="L322" i="3" s="1"/>
  <c r="K322" i="3"/>
  <c r="M322" i="3" s="1"/>
  <c r="G323" i="3"/>
  <c r="H323" i="3"/>
  <c r="I323" i="3"/>
  <c r="J323" i="3"/>
  <c r="L323" i="3" s="1"/>
  <c r="K323" i="3"/>
  <c r="M323" i="3" s="1"/>
  <c r="G324" i="3"/>
  <c r="H324" i="3"/>
  <c r="I324" i="3"/>
  <c r="J324" i="3"/>
  <c r="L324" i="3" s="1"/>
  <c r="K324" i="3"/>
  <c r="M324" i="3" s="1"/>
  <c r="G325" i="3"/>
  <c r="H325" i="3"/>
  <c r="I325" i="3"/>
  <c r="J325" i="3"/>
  <c r="L325" i="3" s="1"/>
  <c r="K325" i="3"/>
  <c r="M325" i="3" s="1"/>
  <c r="G326" i="3"/>
  <c r="H326" i="3"/>
  <c r="I326" i="3"/>
  <c r="J326" i="3"/>
  <c r="L326" i="3" s="1"/>
  <c r="K326" i="3"/>
  <c r="M326" i="3" s="1"/>
  <c r="G327" i="3"/>
  <c r="H327" i="3"/>
  <c r="I327" i="3"/>
  <c r="J327" i="3"/>
  <c r="L327" i="3" s="1"/>
  <c r="K327" i="3"/>
  <c r="M327" i="3" s="1"/>
  <c r="G328" i="3"/>
  <c r="H328" i="3"/>
  <c r="I328" i="3"/>
  <c r="J328" i="3"/>
  <c r="L328" i="3" s="1"/>
  <c r="K328" i="3"/>
  <c r="M328" i="3" s="1"/>
  <c r="G329" i="3"/>
  <c r="H329" i="3"/>
  <c r="I329" i="3"/>
  <c r="J329" i="3"/>
  <c r="L329" i="3" s="1"/>
  <c r="K329" i="3"/>
  <c r="M329" i="3" s="1"/>
  <c r="G330" i="3"/>
  <c r="H330" i="3"/>
  <c r="I330" i="3"/>
  <c r="J330" i="3"/>
  <c r="L330" i="3" s="1"/>
  <c r="K330" i="3"/>
  <c r="M330" i="3" s="1"/>
  <c r="G331" i="3"/>
  <c r="H331" i="3"/>
  <c r="I331" i="3"/>
  <c r="J331" i="3"/>
  <c r="L331" i="3" s="1"/>
  <c r="K331" i="3"/>
  <c r="M331" i="3" s="1"/>
  <c r="G332" i="3"/>
  <c r="H332" i="3"/>
  <c r="I332" i="3"/>
  <c r="J332" i="3"/>
  <c r="L332" i="3" s="1"/>
  <c r="K332" i="3"/>
  <c r="M332" i="3" s="1"/>
  <c r="G333" i="3"/>
  <c r="I333" i="3"/>
  <c r="J333" i="3"/>
  <c r="L333" i="3" s="1"/>
  <c r="K333" i="3"/>
  <c r="M333" i="3" s="1"/>
  <c r="G334" i="3"/>
  <c r="H334" i="3"/>
  <c r="I334" i="3"/>
  <c r="J334" i="3"/>
  <c r="L334" i="3" s="1"/>
  <c r="K334" i="3"/>
  <c r="M334" i="3" s="1"/>
  <c r="G335" i="3"/>
  <c r="H335" i="3"/>
  <c r="I335" i="3"/>
  <c r="J335" i="3"/>
  <c r="L335" i="3" s="1"/>
  <c r="K335" i="3"/>
  <c r="M335" i="3" s="1"/>
  <c r="G336" i="3"/>
  <c r="H336" i="3"/>
  <c r="I336" i="3"/>
  <c r="J336" i="3"/>
  <c r="L336" i="3" s="1"/>
  <c r="K336" i="3"/>
  <c r="M336" i="3" s="1"/>
  <c r="G337" i="3"/>
  <c r="H337" i="3"/>
  <c r="I337" i="3"/>
  <c r="J337" i="3"/>
  <c r="L337" i="3" s="1"/>
  <c r="K337" i="3"/>
  <c r="M337" i="3" s="1"/>
  <c r="G338" i="3"/>
  <c r="H338" i="3"/>
  <c r="I338" i="3"/>
  <c r="J338" i="3"/>
  <c r="L338" i="3" s="1"/>
  <c r="K338" i="3"/>
  <c r="M338" i="3" s="1"/>
  <c r="G339" i="3"/>
  <c r="H339" i="3"/>
  <c r="I339" i="3"/>
  <c r="J339" i="3"/>
  <c r="L339" i="3" s="1"/>
  <c r="K339" i="3"/>
  <c r="M339" i="3" s="1"/>
  <c r="G340" i="3"/>
  <c r="H340" i="3"/>
  <c r="I340" i="3"/>
  <c r="J340" i="3"/>
  <c r="L340" i="3" s="1"/>
  <c r="K340" i="3"/>
  <c r="M340" i="3" s="1"/>
  <c r="G341" i="3"/>
  <c r="H341" i="3"/>
  <c r="I341" i="3"/>
  <c r="J341" i="3"/>
  <c r="L341" i="3" s="1"/>
  <c r="K341" i="3"/>
  <c r="M341" i="3" s="1"/>
  <c r="G342" i="3"/>
  <c r="H342" i="3"/>
  <c r="I342" i="3"/>
  <c r="J342" i="3"/>
  <c r="L342" i="3" s="1"/>
  <c r="K342" i="3"/>
  <c r="M342" i="3" s="1"/>
  <c r="G343" i="3"/>
  <c r="H343" i="3"/>
  <c r="I343" i="3"/>
  <c r="J343" i="3"/>
  <c r="L343" i="3" s="1"/>
  <c r="K343" i="3"/>
  <c r="M343" i="3" s="1"/>
  <c r="G344" i="3"/>
  <c r="H344" i="3"/>
  <c r="I344" i="3"/>
  <c r="J344" i="3"/>
  <c r="L344" i="3" s="1"/>
  <c r="K344" i="3"/>
  <c r="M344" i="3" s="1"/>
  <c r="G345" i="3"/>
  <c r="H345" i="3"/>
  <c r="I345" i="3"/>
  <c r="J345" i="3"/>
  <c r="L345" i="3" s="1"/>
  <c r="K345" i="3"/>
  <c r="M345" i="3" s="1"/>
  <c r="G346" i="3"/>
  <c r="H346" i="3"/>
  <c r="I346" i="3"/>
  <c r="J346" i="3"/>
  <c r="L346" i="3" s="1"/>
  <c r="K346" i="3"/>
  <c r="M346" i="3" s="1"/>
  <c r="G347" i="3"/>
  <c r="H347" i="3"/>
  <c r="I347" i="3"/>
  <c r="J347" i="3"/>
  <c r="L347" i="3" s="1"/>
  <c r="K347" i="3"/>
  <c r="M347" i="3" s="1"/>
  <c r="G348" i="3"/>
  <c r="H348" i="3"/>
  <c r="I348" i="3"/>
  <c r="J348" i="3"/>
  <c r="L348" i="3" s="1"/>
  <c r="K348" i="3"/>
  <c r="M348" i="3" s="1"/>
  <c r="G349" i="3"/>
  <c r="H349" i="3"/>
  <c r="I349" i="3"/>
  <c r="J349" i="3"/>
  <c r="L349" i="3" s="1"/>
  <c r="K349" i="3"/>
  <c r="M349" i="3" s="1"/>
  <c r="G350" i="3"/>
  <c r="H350" i="3"/>
  <c r="I350" i="3"/>
  <c r="J350" i="3"/>
  <c r="L350" i="3" s="1"/>
  <c r="K350" i="3"/>
  <c r="M350" i="3" s="1"/>
  <c r="G351" i="3"/>
  <c r="H351" i="3"/>
  <c r="I351" i="3"/>
  <c r="J351" i="3"/>
  <c r="L351" i="3" s="1"/>
  <c r="K351" i="3"/>
  <c r="M351" i="3" s="1"/>
  <c r="G352" i="3"/>
  <c r="H352" i="3"/>
  <c r="I352" i="3"/>
  <c r="J352" i="3"/>
  <c r="L352" i="3" s="1"/>
  <c r="K352" i="3"/>
  <c r="M352" i="3" s="1"/>
  <c r="G353" i="3"/>
  <c r="H353" i="3"/>
  <c r="I353" i="3"/>
  <c r="J353" i="3"/>
  <c r="L353" i="3" s="1"/>
  <c r="K353" i="3"/>
  <c r="M353" i="3" s="1"/>
  <c r="G354" i="3"/>
  <c r="H354" i="3"/>
  <c r="I354" i="3"/>
  <c r="J354" i="3"/>
  <c r="L354" i="3" s="1"/>
  <c r="K354" i="3"/>
  <c r="M354" i="3" s="1"/>
  <c r="G355" i="3"/>
  <c r="H355" i="3"/>
  <c r="I355" i="3"/>
  <c r="J355" i="3"/>
  <c r="L355" i="3" s="1"/>
  <c r="K355" i="3"/>
  <c r="M355" i="3" s="1"/>
  <c r="G356" i="3"/>
  <c r="H356" i="3"/>
  <c r="I356" i="3"/>
  <c r="J356" i="3"/>
  <c r="L356" i="3" s="1"/>
  <c r="K356" i="3"/>
  <c r="M356" i="3" s="1"/>
  <c r="G357" i="3"/>
  <c r="H357" i="3"/>
  <c r="I357" i="3"/>
  <c r="J357" i="3"/>
  <c r="L357" i="3" s="1"/>
  <c r="K357" i="3"/>
  <c r="M357" i="3" s="1"/>
  <c r="G358" i="3"/>
  <c r="H358" i="3"/>
  <c r="I358" i="3"/>
  <c r="J358" i="3"/>
  <c r="L358" i="3" s="1"/>
  <c r="K358" i="3"/>
  <c r="M358" i="3" s="1"/>
  <c r="G359" i="3"/>
  <c r="H359" i="3"/>
  <c r="I359" i="3"/>
  <c r="J359" i="3"/>
  <c r="L359" i="3" s="1"/>
  <c r="K359" i="3"/>
  <c r="M359" i="3" s="1"/>
  <c r="G360" i="3"/>
  <c r="H360" i="3"/>
  <c r="I360" i="3"/>
  <c r="J360" i="3"/>
  <c r="L360" i="3" s="1"/>
  <c r="K360" i="3"/>
  <c r="M360" i="3" s="1"/>
  <c r="G361" i="3"/>
  <c r="H361" i="3"/>
  <c r="I361" i="3"/>
  <c r="J361" i="3"/>
  <c r="L361" i="3" s="1"/>
  <c r="K361" i="3"/>
  <c r="M361" i="3" s="1"/>
  <c r="G362" i="3"/>
  <c r="H362" i="3"/>
  <c r="I362" i="3"/>
  <c r="J362" i="3"/>
  <c r="L362" i="3" s="1"/>
  <c r="K362" i="3"/>
  <c r="M362" i="3" s="1"/>
  <c r="G363" i="3"/>
  <c r="H363" i="3"/>
  <c r="I363" i="3"/>
  <c r="J363" i="3"/>
  <c r="L363" i="3" s="1"/>
  <c r="K363" i="3"/>
  <c r="M363" i="3" s="1"/>
  <c r="G364" i="3"/>
  <c r="H364" i="3"/>
  <c r="I364" i="3"/>
  <c r="J364" i="3"/>
  <c r="L364" i="3" s="1"/>
  <c r="K364" i="3"/>
  <c r="M364" i="3" s="1"/>
  <c r="G365" i="3"/>
  <c r="H365" i="3"/>
  <c r="I365" i="3"/>
  <c r="J365" i="3"/>
  <c r="L365" i="3" s="1"/>
  <c r="K365" i="3"/>
  <c r="M365" i="3" s="1"/>
  <c r="G366" i="3"/>
  <c r="H366" i="3"/>
  <c r="I366" i="3"/>
  <c r="J366" i="3"/>
  <c r="L366" i="3" s="1"/>
  <c r="K366" i="3"/>
  <c r="M366" i="3" s="1"/>
  <c r="G367" i="3"/>
  <c r="H367" i="3"/>
  <c r="I367" i="3"/>
  <c r="J367" i="3"/>
  <c r="L367" i="3" s="1"/>
  <c r="K367" i="3"/>
  <c r="M367" i="3" s="1"/>
  <c r="G368" i="3"/>
  <c r="H368" i="3"/>
  <c r="I368" i="3"/>
  <c r="J368" i="3"/>
  <c r="L368" i="3" s="1"/>
  <c r="K368" i="3"/>
  <c r="M368" i="3" s="1"/>
  <c r="G369" i="3"/>
  <c r="H369" i="3"/>
  <c r="I369" i="3"/>
  <c r="J369" i="3"/>
  <c r="L369" i="3" s="1"/>
  <c r="K369" i="3"/>
  <c r="M369" i="3" s="1"/>
  <c r="G370" i="3"/>
  <c r="H370" i="3"/>
  <c r="I370" i="3"/>
  <c r="J370" i="3"/>
  <c r="L370" i="3" s="1"/>
  <c r="K370" i="3"/>
  <c r="M370" i="3" s="1"/>
  <c r="G371" i="3"/>
  <c r="H371" i="3"/>
  <c r="I371" i="3"/>
  <c r="J371" i="3"/>
  <c r="L371" i="3" s="1"/>
  <c r="K371" i="3"/>
  <c r="M371" i="3" s="1"/>
  <c r="G372" i="3"/>
  <c r="H372" i="3"/>
  <c r="I372" i="3"/>
  <c r="J372" i="3"/>
  <c r="L372" i="3" s="1"/>
  <c r="K372" i="3"/>
  <c r="M372" i="3" s="1"/>
  <c r="G373" i="3"/>
  <c r="H373" i="3"/>
  <c r="I373" i="3"/>
  <c r="J373" i="3"/>
  <c r="L373" i="3" s="1"/>
  <c r="K373" i="3"/>
  <c r="M373" i="3" s="1"/>
  <c r="G374" i="3"/>
  <c r="H374" i="3"/>
  <c r="I374" i="3"/>
  <c r="J374" i="3"/>
  <c r="L374" i="3" s="1"/>
  <c r="K374" i="3"/>
  <c r="M374" i="3" s="1"/>
  <c r="G375" i="3"/>
  <c r="H375" i="3"/>
  <c r="I375" i="3"/>
  <c r="J375" i="3"/>
  <c r="L375" i="3" s="1"/>
  <c r="K375" i="3"/>
  <c r="M375" i="3" s="1"/>
  <c r="G376" i="3"/>
  <c r="H376" i="3"/>
  <c r="I376" i="3"/>
  <c r="J376" i="3"/>
  <c r="L376" i="3" s="1"/>
  <c r="K376" i="3"/>
  <c r="M376" i="3" s="1"/>
  <c r="G377" i="3"/>
  <c r="H377" i="3"/>
  <c r="I377" i="3"/>
  <c r="J377" i="3"/>
  <c r="L377" i="3" s="1"/>
  <c r="K377" i="3"/>
  <c r="M377" i="3" s="1"/>
  <c r="G378" i="3"/>
  <c r="H378" i="3"/>
  <c r="I378" i="3"/>
  <c r="J378" i="3"/>
  <c r="L378" i="3" s="1"/>
  <c r="K378" i="3"/>
  <c r="M378" i="3" s="1"/>
  <c r="G379" i="3"/>
  <c r="H379" i="3"/>
  <c r="I379" i="3"/>
  <c r="J379" i="3"/>
  <c r="L379" i="3" s="1"/>
  <c r="K379" i="3"/>
  <c r="M379" i="3" s="1"/>
  <c r="G380" i="3"/>
  <c r="H380" i="3"/>
  <c r="I380" i="3"/>
  <c r="J380" i="3"/>
  <c r="L380" i="3" s="1"/>
  <c r="K380" i="3"/>
  <c r="M380" i="3" s="1"/>
  <c r="G381" i="3"/>
  <c r="H381" i="3"/>
  <c r="I381" i="3"/>
  <c r="J381" i="3"/>
  <c r="L381" i="3" s="1"/>
  <c r="K381" i="3"/>
  <c r="M381" i="3" s="1"/>
  <c r="G382" i="3"/>
  <c r="H382" i="3"/>
  <c r="I382" i="3"/>
  <c r="J382" i="3"/>
  <c r="L382" i="3" s="1"/>
  <c r="K382" i="3"/>
  <c r="M382" i="3" s="1"/>
  <c r="G383" i="3"/>
  <c r="H383" i="3"/>
  <c r="I383" i="3"/>
  <c r="J383" i="3"/>
  <c r="L383" i="3" s="1"/>
  <c r="K383" i="3"/>
  <c r="M383" i="3" s="1"/>
  <c r="G384" i="3"/>
  <c r="H384" i="3"/>
  <c r="I384" i="3"/>
  <c r="J384" i="3"/>
  <c r="L384" i="3" s="1"/>
  <c r="K384" i="3"/>
  <c r="M384" i="3" s="1"/>
  <c r="G385" i="3"/>
  <c r="H385" i="3"/>
  <c r="I385" i="3"/>
  <c r="J385" i="3"/>
  <c r="L385" i="3" s="1"/>
  <c r="K385" i="3"/>
  <c r="M385" i="3" s="1"/>
  <c r="G386" i="3"/>
  <c r="H386" i="3"/>
  <c r="I386" i="3"/>
  <c r="J386" i="3"/>
  <c r="L386" i="3" s="1"/>
  <c r="K386" i="3"/>
  <c r="M386" i="3" s="1"/>
  <c r="G387" i="3"/>
  <c r="H387" i="3"/>
  <c r="I387" i="3"/>
  <c r="J387" i="3"/>
  <c r="L387" i="3" s="1"/>
  <c r="K387" i="3"/>
  <c r="M387" i="3" s="1"/>
  <c r="G388" i="3"/>
  <c r="H388" i="3"/>
  <c r="I388" i="3"/>
  <c r="J388" i="3"/>
  <c r="L388" i="3" s="1"/>
  <c r="K388" i="3"/>
  <c r="M388" i="3" s="1"/>
  <c r="G389" i="3"/>
  <c r="H389" i="3"/>
  <c r="I389" i="3"/>
  <c r="J389" i="3"/>
  <c r="L389" i="3" s="1"/>
  <c r="K389" i="3"/>
  <c r="M389" i="3" s="1"/>
  <c r="G390" i="3"/>
  <c r="H390" i="3"/>
  <c r="I390" i="3"/>
  <c r="J390" i="3"/>
  <c r="L390" i="3" s="1"/>
  <c r="K390" i="3"/>
  <c r="M390" i="3" s="1"/>
  <c r="G391" i="3"/>
  <c r="H391" i="3"/>
  <c r="I391" i="3"/>
  <c r="J391" i="3"/>
  <c r="L391" i="3" s="1"/>
  <c r="K391" i="3"/>
  <c r="M391" i="3" s="1"/>
  <c r="G392" i="3"/>
  <c r="H392" i="3"/>
  <c r="I392" i="3"/>
  <c r="J392" i="3"/>
  <c r="L392" i="3" s="1"/>
  <c r="K392" i="3"/>
  <c r="M392" i="3" s="1"/>
  <c r="G393" i="3"/>
  <c r="H393" i="3"/>
  <c r="I393" i="3"/>
  <c r="J393" i="3"/>
  <c r="L393" i="3" s="1"/>
  <c r="K393" i="3"/>
  <c r="M393" i="3" s="1"/>
  <c r="G394" i="3"/>
  <c r="H394" i="3"/>
  <c r="I394" i="3"/>
  <c r="J394" i="3"/>
  <c r="L394" i="3" s="1"/>
  <c r="K394" i="3"/>
  <c r="M394" i="3" s="1"/>
  <c r="G395" i="3"/>
  <c r="H395" i="3"/>
  <c r="I395" i="3"/>
  <c r="J395" i="3"/>
  <c r="L395" i="3" s="1"/>
  <c r="K395" i="3"/>
  <c r="M395" i="3" s="1"/>
  <c r="G396" i="3"/>
  <c r="H396" i="3"/>
  <c r="I396" i="3"/>
  <c r="J396" i="3"/>
  <c r="L396" i="3" s="1"/>
  <c r="K396" i="3"/>
  <c r="M396" i="3" s="1"/>
  <c r="G397" i="3"/>
  <c r="H397" i="3"/>
  <c r="I397" i="3"/>
  <c r="J397" i="3"/>
  <c r="L397" i="3" s="1"/>
  <c r="K397" i="3"/>
  <c r="M397" i="3" s="1"/>
  <c r="G398" i="3"/>
  <c r="H398" i="3"/>
  <c r="I398" i="3"/>
  <c r="J398" i="3"/>
  <c r="L398" i="3" s="1"/>
  <c r="K398" i="3"/>
  <c r="M398" i="3" s="1"/>
  <c r="G399" i="3"/>
  <c r="H399" i="3"/>
  <c r="I399" i="3"/>
  <c r="J399" i="3"/>
  <c r="L399" i="3" s="1"/>
  <c r="K399" i="3"/>
  <c r="M399" i="3" s="1"/>
  <c r="G400" i="3"/>
  <c r="H400" i="3"/>
  <c r="I400" i="3"/>
  <c r="J400" i="3"/>
  <c r="L400" i="3" s="1"/>
  <c r="K400" i="3"/>
  <c r="M400" i="3" s="1"/>
  <c r="G401" i="3"/>
  <c r="H401" i="3"/>
  <c r="I401" i="3"/>
  <c r="J401" i="3"/>
  <c r="L401" i="3" s="1"/>
  <c r="K401" i="3"/>
  <c r="M401" i="3" s="1"/>
  <c r="G402" i="3"/>
  <c r="H402" i="3"/>
  <c r="I402" i="3"/>
  <c r="J402" i="3"/>
  <c r="L402" i="3" s="1"/>
  <c r="K402" i="3"/>
  <c r="M402" i="3" s="1"/>
  <c r="G403" i="3"/>
  <c r="H403" i="3"/>
  <c r="I403" i="3"/>
  <c r="J403" i="3"/>
  <c r="L403" i="3" s="1"/>
  <c r="K403" i="3"/>
  <c r="M403" i="3" s="1"/>
  <c r="G404" i="3"/>
  <c r="H404" i="3"/>
  <c r="I404" i="3"/>
  <c r="J404" i="3"/>
  <c r="L404" i="3" s="1"/>
  <c r="K404" i="3"/>
  <c r="M404" i="3" s="1"/>
  <c r="G405" i="3"/>
  <c r="I405" i="3"/>
  <c r="J405" i="3"/>
  <c r="L405" i="3" s="1"/>
  <c r="K405" i="3"/>
  <c r="M405" i="3" s="1"/>
  <c r="G406" i="3"/>
  <c r="H406" i="3"/>
  <c r="I406" i="3"/>
  <c r="J406" i="3"/>
  <c r="L406" i="3" s="1"/>
  <c r="K406" i="3"/>
  <c r="M406" i="3" s="1"/>
  <c r="G407" i="3"/>
  <c r="H407" i="3"/>
  <c r="I407" i="3"/>
  <c r="J407" i="3"/>
  <c r="L407" i="3" s="1"/>
  <c r="K407" i="3"/>
  <c r="M407" i="3" s="1"/>
  <c r="G408" i="3"/>
  <c r="H408" i="3"/>
  <c r="I408" i="3"/>
  <c r="J408" i="3"/>
  <c r="L408" i="3" s="1"/>
  <c r="K408" i="3"/>
  <c r="M408" i="3" s="1"/>
  <c r="G409" i="3"/>
  <c r="H409" i="3"/>
  <c r="I409" i="3"/>
  <c r="J409" i="3"/>
  <c r="L409" i="3" s="1"/>
  <c r="K409" i="3"/>
  <c r="M409" i="3" s="1"/>
  <c r="G410" i="3"/>
  <c r="H410" i="3"/>
  <c r="I410" i="3"/>
  <c r="J410" i="3"/>
  <c r="L410" i="3" s="1"/>
  <c r="K410" i="3"/>
  <c r="M410" i="3" s="1"/>
  <c r="G411" i="3"/>
  <c r="H411" i="3"/>
  <c r="I411" i="3"/>
  <c r="J411" i="3"/>
  <c r="L411" i="3" s="1"/>
  <c r="K411" i="3"/>
  <c r="M411" i="3" s="1"/>
  <c r="G412" i="3"/>
  <c r="H412" i="3"/>
  <c r="I412" i="3"/>
  <c r="J412" i="3"/>
  <c r="L412" i="3" s="1"/>
  <c r="K412" i="3"/>
  <c r="M412" i="3" s="1"/>
  <c r="G413" i="3"/>
  <c r="I413" i="3"/>
  <c r="J413" i="3"/>
  <c r="L413" i="3" s="1"/>
  <c r="K413" i="3"/>
  <c r="M413" i="3" s="1"/>
  <c r="G414" i="3"/>
  <c r="H414" i="3"/>
  <c r="I414" i="3"/>
  <c r="J414" i="3"/>
  <c r="L414" i="3" s="1"/>
  <c r="K414" i="3"/>
  <c r="M414" i="3" s="1"/>
  <c r="G415" i="3"/>
  <c r="H415" i="3"/>
  <c r="I415" i="3"/>
  <c r="J415" i="3"/>
  <c r="L415" i="3" s="1"/>
  <c r="K415" i="3"/>
  <c r="M415" i="3" s="1"/>
  <c r="G416" i="3"/>
  <c r="H416" i="3"/>
  <c r="I416" i="3"/>
  <c r="J416" i="3"/>
  <c r="L416" i="3" s="1"/>
  <c r="K416" i="3"/>
  <c r="M416" i="3" s="1"/>
  <c r="G417" i="3"/>
  <c r="H417" i="3"/>
  <c r="I417" i="3"/>
  <c r="J417" i="3"/>
  <c r="L417" i="3" s="1"/>
  <c r="K417" i="3"/>
  <c r="M417" i="3" s="1"/>
  <c r="G418" i="3"/>
  <c r="H418" i="3"/>
  <c r="I418" i="3"/>
  <c r="J418" i="3"/>
  <c r="L418" i="3" s="1"/>
  <c r="K418" i="3"/>
  <c r="M418" i="3" s="1"/>
  <c r="G419" i="3"/>
  <c r="H419" i="3"/>
  <c r="I419" i="3"/>
  <c r="J419" i="3"/>
  <c r="L419" i="3" s="1"/>
  <c r="K419" i="3"/>
  <c r="M419" i="3" s="1"/>
  <c r="G420" i="3"/>
  <c r="H420" i="3"/>
  <c r="I420" i="3"/>
  <c r="J420" i="3"/>
  <c r="L420" i="3" s="1"/>
  <c r="K420" i="3"/>
  <c r="M420" i="3" s="1"/>
  <c r="G421" i="3"/>
  <c r="H421" i="3"/>
  <c r="I421" i="3"/>
  <c r="J421" i="3"/>
  <c r="L421" i="3" s="1"/>
  <c r="K421" i="3"/>
  <c r="M421" i="3" s="1"/>
  <c r="G422" i="3"/>
  <c r="H422" i="3"/>
  <c r="I422" i="3"/>
  <c r="J422" i="3"/>
  <c r="L422" i="3" s="1"/>
  <c r="K422" i="3"/>
  <c r="M422" i="3" s="1"/>
  <c r="G423" i="3"/>
  <c r="H423" i="3"/>
  <c r="I423" i="3"/>
  <c r="J423" i="3"/>
  <c r="L423" i="3" s="1"/>
  <c r="K423" i="3"/>
  <c r="M423" i="3" s="1"/>
  <c r="G424" i="3"/>
  <c r="H424" i="3"/>
  <c r="I424" i="3"/>
  <c r="J424" i="3"/>
  <c r="L424" i="3" s="1"/>
  <c r="K424" i="3"/>
  <c r="M424" i="3" s="1"/>
  <c r="G425" i="3"/>
  <c r="H425" i="3"/>
  <c r="I425" i="3"/>
  <c r="J425" i="3"/>
  <c r="L425" i="3" s="1"/>
  <c r="K425" i="3"/>
  <c r="M425" i="3" s="1"/>
  <c r="G426" i="3"/>
  <c r="H426" i="3"/>
  <c r="I426" i="3"/>
  <c r="J426" i="3"/>
  <c r="L426" i="3" s="1"/>
  <c r="K426" i="3"/>
  <c r="M426" i="3" s="1"/>
  <c r="G427" i="3"/>
  <c r="H427" i="3"/>
  <c r="I427" i="3"/>
  <c r="J427" i="3"/>
  <c r="L427" i="3" s="1"/>
  <c r="K427" i="3"/>
  <c r="M427" i="3" s="1"/>
  <c r="G428" i="3"/>
  <c r="H428" i="3"/>
  <c r="I428" i="3"/>
  <c r="J428" i="3"/>
  <c r="L428" i="3" s="1"/>
  <c r="K428" i="3"/>
  <c r="M428" i="3" s="1"/>
  <c r="G429" i="3"/>
  <c r="I429" i="3"/>
  <c r="J429" i="3"/>
  <c r="L429" i="3" s="1"/>
  <c r="K429" i="3"/>
  <c r="M429" i="3" s="1"/>
  <c r="G430" i="3"/>
  <c r="H430" i="3"/>
  <c r="I430" i="3"/>
  <c r="J430" i="3"/>
  <c r="L430" i="3" s="1"/>
  <c r="K430" i="3"/>
  <c r="M430" i="3" s="1"/>
  <c r="G431" i="3"/>
  <c r="H431" i="3"/>
  <c r="I431" i="3"/>
  <c r="J431" i="3"/>
  <c r="L431" i="3" s="1"/>
  <c r="K431" i="3"/>
  <c r="M431" i="3" s="1"/>
  <c r="G432" i="3"/>
  <c r="H432" i="3"/>
  <c r="I432" i="3"/>
  <c r="J432" i="3"/>
  <c r="L432" i="3" s="1"/>
  <c r="K432" i="3"/>
  <c r="M432" i="3" s="1"/>
  <c r="G433" i="3"/>
  <c r="H433" i="3"/>
  <c r="I433" i="3"/>
  <c r="J433" i="3"/>
  <c r="L433" i="3" s="1"/>
  <c r="K433" i="3"/>
  <c r="M433" i="3" s="1"/>
  <c r="G434" i="3"/>
  <c r="H434" i="3"/>
  <c r="I434" i="3"/>
  <c r="J434" i="3"/>
  <c r="L434" i="3" s="1"/>
  <c r="K434" i="3"/>
  <c r="M434" i="3" s="1"/>
  <c r="G435" i="3"/>
  <c r="H435" i="3"/>
  <c r="I435" i="3"/>
  <c r="J435" i="3"/>
  <c r="L435" i="3" s="1"/>
  <c r="K435" i="3"/>
  <c r="M435" i="3" s="1"/>
  <c r="G436" i="3"/>
  <c r="H436" i="3"/>
  <c r="I436" i="3"/>
  <c r="J436" i="3"/>
  <c r="L436" i="3" s="1"/>
  <c r="K436" i="3"/>
  <c r="M436" i="3" s="1"/>
  <c r="G437" i="3"/>
  <c r="H437" i="3"/>
  <c r="I437" i="3"/>
  <c r="J437" i="3"/>
  <c r="L437" i="3" s="1"/>
  <c r="K437" i="3"/>
  <c r="M437" i="3" s="1"/>
  <c r="G438" i="3"/>
  <c r="H438" i="3"/>
  <c r="I438" i="3"/>
  <c r="J438" i="3"/>
  <c r="L438" i="3" s="1"/>
  <c r="K438" i="3"/>
  <c r="M438" i="3" s="1"/>
  <c r="G439" i="3"/>
  <c r="H439" i="3"/>
  <c r="I439" i="3"/>
  <c r="J439" i="3"/>
  <c r="L439" i="3" s="1"/>
  <c r="K439" i="3"/>
  <c r="M439" i="3" s="1"/>
  <c r="G440" i="3"/>
  <c r="H440" i="3"/>
  <c r="I440" i="3"/>
  <c r="J440" i="3"/>
  <c r="L440" i="3" s="1"/>
  <c r="K440" i="3"/>
  <c r="M440" i="3" s="1"/>
  <c r="G441" i="3"/>
  <c r="H441" i="3"/>
  <c r="I441" i="3"/>
  <c r="J441" i="3"/>
  <c r="L441" i="3" s="1"/>
  <c r="K441" i="3"/>
  <c r="M441" i="3" s="1"/>
  <c r="G442" i="3"/>
  <c r="H442" i="3"/>
  <c r="I442" i="3"/>
  <c r="J442" i="3"/>
  <c r="L442" i="3" s="1"/>
  <c r="K442" i="3"/>
  <c r="M442" i="3" s="1"/>
  <c r="G443" i="3"/>
  <c r="H443" i="3"/>
  <c r="I443" i="3"/>
  <c r="J443" i="3"/>
  <c r="L443" i="3" s="1"/>
  <c r="K443" i="3"/>
  <c r="M443" i="3" s="1"/>
  <c r="G444" i="3"/>
  <c r="H444" i="3"/>
  <c r="I444" i="3"/>
  <c r="J444" i="3"/>
  <c r="L444" i="3" s="1"/>
  <c r="K444" i="3"/>
  <c r="M444" i="3" s="1"/>
  <c r="G445" i="3"/>
  <c r="I445" i="3"/>
  <c r="J445" i="3"/>
  <c r="L445" i="3" s="1"/>
  <c r="K445" i="3"/>
  <c r="M445" i="3" s="1"/>
  <c r="G446" i="3"/>
  <c r="H446" i="3"/>
  <c r="I446" i="3"/>
  <c r="J446" i="3"/>
  <c r="L446" i="3" s="1"/>
  <c r="K446" i="3"/>
  <c r="M446" i="3" s="1"/>
  <c r="G447" i="3"/>
  <c r="H447" i="3"/>
  <c r="I447" i="3"/>
  <c r="J447" i="3"/>
  <c r="L447" i="3" s="1"/>
  <c r="K447" i="3"/>
  <c r="M447" i="3" s="1"/>
  <c r="G448" i="3"/>
  <c r="H448" i="3"/>
  <c r="I448" i="3"/>
  <c r="J448" i="3"/>
  <c r="L448" i="3" s="1"/>
  <c r="K448" i="3"/>
  <c r="M448" i="3" s="1"/>
  <c r="G449" i="3"/>
  <c r="H449" i="3"/>
  <c r="I449" i="3"/>
  <c r="J449" i="3"/>
  <c r="L449" i="3" s="1"/>
  <c r="K449" i="3"/>
  <c r="M449" i="3" s="1"/>
  <c r="G450" i="3"/>
  <c r="H450" i="3"/>
  <c r="I450" i="3"/>
  <c r="J450" i="3"/>
  <c r="L450" i="3" s="1"/>
  <c r="K450" i="3"/>
  <c r="M450" i="3" s="1"/>
  <c r="G451" i="3"/>
  <c r="H451" i="3"/>
  <c r="I451" i="3"/>
  <c r="J451" i="3"/>
  <c r="L451" i="3" s="1"/>
  <c r="K451" i="3"/>
  <c r="M451" i="3" s="1"/>
  <c r="G452" i="3"/>
  <c r="H452" i="3"/>
  <c r="I452" i="3"/>
  <c r="J452" i="3"/>
  <c r="L452" i="3" s="1"/>
  <c r="K452" i="3"/>
  <c r="M452" i="3" s="1"/>
  <c r="G453" i="3"/>
  <c r="I453" i="3"/>
  <c r="J453" i="3"/>
  <c r="L453" i="3" s="1"/>
  <c r="K453" i="3"/>
  <c r="M453" i="3" s="1"/>
  <c r="G454" i="3"/>
  <c r="H454" i="3"/>
  <c r="I454" i="3"/>
  <c r="J454" i="3"/>
  <c r="L454" i="3" s="1"/>
  <c r="K454" i="3"/>
  <c r="M454" i="3" s="1"/>
  <c r="G455" i="3"/>
  <c r="H455" i="3"/>
  <c r="I455" i="3"/>
  <c r="J455" i="3"/>
  <c r="L455" i="3" s="1"/>
  <c r="K455" i="3"/>
  <c r="M455" i="3" s="1"/>
  <c r="G456" i="3"/>
  <c r="H456" i="3"/>
  <c r="I456" i="3"/>
  <c r="J456" i="3"/>
  <c r="L456" i="3" s="1"/>
  <c r="K456" i="3"/>
  <c r="M456" i="3" s="1"/>
  <c r="G457" i="3"/>
  <c r="H457" i="3"/>
  <c r="I457" i="3"/>
  <c r="J457" i="3"/>
  <c r="L457" i="3" s="1"/>
  <c r="K457" i="3"/>
  <c r="M457" i="3" s="1"/>
  <c r="G458" i="3"/>
  <c r="H458" i="3"/>
  <c r="I458" i="3"/>
  <c r="J458" i="3"/>
  <c r="L458" i="3" s="1"/>
  <c r="K458" i="3"/>
  <c r="M458" i="3" s="1"/>
  <c r="G459" i="3"/>
  <c r="H459" i="3"/>
  <c r="I459" i="3"/>
  <c r="J459" i="3"/>
  <c r="L459" i="3" s="1"/>
  <c r="K459" i="3"/>
  <c r="M459" i="3" s="1"/>
  <c r="G460" i="3"/>
  <c r="H460" i="3"/>
  <c r="I460" i="3"/>
  <c r="J460" i="3"/>
  <c r="L460" i="3" s="1"/>
  <c r="K460" i="3"/>
  <c r="M460" i="3" s="1"/>
  <c r="G461" i="3"/>
  <c r="H461" i="3"/>
  <c r="I461" i="3"/>
  <c r="J461" i="3"/>
  <c r="L461" i="3" s="1"/>
  <c r="K461" i="3"/>
  <c r="M461" i="3" s="1"/>
  <c r="G462" i="3"/>
  <c r="H462" i="3"/>
  <c r="I462" i="3"/>
  <c r="J462" i="3"/>
  <c r="L462" i="3" s="1"/>
  <c r="K462" i="3"/>
  <c r="M462" i="3" s="1"/>
  <c r="G463" i="3"/>
  <c r="H463" i="3"/>
  <c r="I463" i="3"/>
  <c r="J463" i="3"/>
  <c r="L463" i="3" s="1"/>
  <c r="K463" i="3"/>
  <c r="M463" i="3" s="1"/>
  <c r="G464" i="3"/>
  <c r="H464" i="3"/>
  <c r="I464" i="3"/>
  <c r="J464" i="3"/>
  <c r="L464" i="3" s="1"/>
  <c r="K464" i="3"/>
  <c r="M464" i="3" s="1"/>
  <c r="G465" i="3"/>
  <c r="H465" i="3"/>
  <c r="I465" i="3"/>
  <c r="J465" i="3"/>
  <c r="L465" i="3" s="1"/>
  <c r="K465" i="3"/>
  <c r="M465" i="3" s="1"/>
  <c r="G466" i="3"/>
  <c r="H466" i="3"/>
  <c r="I466" i="3"/>
  <c r="J466" i="3"/>
  <c r="L466" i="3" s="1"/>
  <c r="K466" i="3"/>
  <c r="M466" i="3" s="1"/>
  <c r="G467" i="3"/>
  <c r="H467" i="3"/>
  <c r="I467" i="3"/>
  <c r="J467" i="3"/>
  <c r="L467" i="3" s="1"/>
  <c r="K467" i="3"/>
  <c r="M467" i="3" s="1"/>
  <c r="G468" i="3"/>
  <c r="H468" i="3"/>
  <c r="I468" i="3"/>
  <c r="J468" i="3"/>
  <c r="L468" i="3" s="1"/>
  <c r="K468" i="3"/>
  <c r="M468" i="3" s="1"/>
  <c r="G469" i="3"/>
  <c r="H469" i="3"/>
  <c r="I469" i="3"/>
  <c r="J469" i="3"/>
  <c r="L469" i="3" s="1"/>
  <c r="K469" i="3"/>
  <c r="M469" i="3" s="1"/>
  <c r="G470" i="3"/>
  <c r="H470" i="3"/>
  <c r="I470" i="3"/>
  <c r="J470" i="3"/>
  <c r="L470" i="3" s="1"/>
  <c r="K470" i="3"/>
  <c r="M470" i="3" s="1"/>
  <c r="G471" i="3"/>
  <c r="H471" i="3"/>
  <c r="I471" i="3"/>
  <c r="J471" i="3"/>
  <c r="L471" i="3" s="1"/>
  <c r="K471" i="3"/>
  <c r="M471" i="3" s="1"/>
  <c r="G472" i="3"/>
  <c r="H472" i="3"/>
  <c r="I472" i="3"/>
  <c r="J472" i="3"/>
  <c r="L472" i="3" s="1"/>
  <c r="K472" i="3"/>
  <c r="M472" i="3" s="1"/>
  <c r="G473" i="3"/>
  <c r="H473" i="3"/>
  <c r="I473" i="3"/>
  <c r="J473" i="3"/>
  <c r="L473" i="3" s="1"/>
  <c r="K473" i="3"/>
  <c r="M473" i="3" s="1"/>
  <c r="G474" i="3"/>
  <c r="H474" i="3"/>
  <c r="I474" i="3"/>
  <c r="J474" i="3"/>
  <c r="L474" i="3" s="1"/>
  <c r="K474" i="3"/>
  <c r="M474" i="3" s="1"/>
  <c r="G475" i="3"/>
  <c r="H475" i="3"/>
  <c r="I475" i="3"/>
  <c r="J475" i="3"/>
  <c r="L475" i="3" s="1"/>
  <c r="K475" i="3"/>
  <c r="M475" i="3" s="1"/>
  <c r="G476" i="3"/>
  <c r="H476" i="3"/>
  <c r="I476" i="3"/>
  <c r="J476" i="3"/>
  <c r="L476" i="3" s="1"/>
  <c r="K476" i="3"/>
  <c r="M476" i="3" s="1"/>
  <c r="G477" i="3"/>
  <c r="H477" i="3"/>
  <c r="I477" i="3"/>
  <c r="J477" i="3"/>
  <c r="L477" i="3" s="1"/>
  <c r="K477" i="3"/>
  <c r="M477" i="3" s="1"/>
  <c r="G478" i="3"/>
  <c r="H478" i="3"/>
  <c r="I478" i="3"/>
  <c r="J478" i="3"/>
  <c r="L478" i="3" s="1"/>
  <c r="K478" i="3"/>
  <c r="M478" i="3" s="1"/>
  <c r="G479" i="3"/>
  <c r="H479" i="3"/>
  <c r="I479" i="3"/>
  <c r="J479" i="3"/>
  <c r="L479" i="3" s="1"/>
  <c r="K479" i="3"/>
  <c r="M479" i="3" s="1"/>
  <c r="G480" i="3"/>
  <c r="H480" i="3"/>
  <c r="I480" i="3"/>
  <c r="J480" i="3"/>
  <c r="L480" i="3" s="1"/>
  <c r="K480" i="3"/>
  <c r="M480" i="3" s="1"/>
  <c r="G481" i="3"/>
  <c r="H481" i="3"/>
  <c r="I481" i="3"/>
  <c r="J481" i="3"/>
  <c r="L481" i="3" s="1"/>
  <c r="K481" i="3"/>
  <c r="M481" i="3" s="1"/>
  <c r="G482" i="3"/>
  <c r="H482" i="3"/>
  <c r="I482" i="3"/>
  <c r="J482" i="3"/>
  <c r="L482" i="3" s="1"/>
  <c r="K482" i="3"/>
  <c r="M482" i="3" s="1"/>
  <c r="G483" i="3"/>
  <c r="H483" i="3"/>
  <c r="I483" i="3"/>
  <c r="J483" i="3"/>
  <c r="L483" i="3" s="1"/>
  <c r="K483" i="3"/>
  <c r="M483" i="3" s="1"/>
  <c r="G484" i="3"/>
  <c r="H484" i="3"/>
  <c r="I484" i="3"/>
  <c r="J484" i="3"/>
  <c r="L484" i="3" s="1"/>
  <c r="K484" i="3"/>
  <c r="M484" i="3" s="1"/>
  <c r="G485" i="3"/>
  <c r="H485" i="3"/>
  <c r="I485" i="3"/>
  <c r="J485" i="3"/>
  <c r="L485" i="3" s="1"/>
  <c r="K485" i="3"/>
  <c r="M485" i="3" s="1"/>
  <c r="G486" i="3"/>
  <c r="H486" i="3"/>
  <c r="I486" i="3"/>
  <c r="J486" i="3"/>
  <c r="L486" i="3" s="1"/>
  <c r="K486" i="3"/>
  <c r="M486" i="3" s="1"/>
  <c r="G487" i="3"/>
  <c r="H487" i="3"/>
  <c r="I487" i="3"/>
  <c r="J487" i="3"/>
  <c r="L487" i="3" s="1"/>
  <c r="K487" i="3"/>
  <c r="M487" i="3" s="1"/>
  <c r="G488" i="3"/>
  <c r="H488" i="3"/>
  <c r="I488" i="3"/>
  <c r="J488" i="3"/>
  <c r="L488" i="3" s="1"/>
  <c r="K488" i="3"/>
  <c r="M488" i="3" s="1"/>
  <c r="G489" i="3"/>
  <c r="H489" i="3"/>
  <c r="I489" i="3"/>
  <c r="J489" i="3"/>
  <c r="L489" i="3" s="1"/>
  <c r="K489" i="3"/>
  <c r="M489" i="3" s="1"/>
  <c r="G490" i="3"/>
  <c r="H490" i="3"/>
  <c r="I490" i="3"/>
  <c r="J490" i="3"/>
  <c r="L490" i="3" s="1"/>
  <c r="K490" i="3"/>
  <c r="M490" i="3" s="1"/>
  <c r="G491" i="3"/>
  <c r="H491" i="3"/>
  <c r="I491" i="3"/>
  <c r="J491" i="3"/>
  <c r="L491" i="3" s="1"/>
  <c r="K491" i="3"/>
  <c r="M491" i="3" s="1"/>
  <c r="G492" i="3"/>
  <c r="H492" i="3"/>
  <c r="I492" i="3"/>
  <c r="J492" i="3"/>
  <c r="L492" i="3" s="1"/>
  <c r="K492" i="3"/>
  <c r="M492" i="3" s="1"/>
  <c r="G493" i="3"/>
  <c r="H493" i="3"/>
  <c r="I493" i="3"/>
  <c r="J493" i="3"/>
  <c r="L493" i="3" s="1"/>
  <c r="K493" i="3"/>
  <c r="M493" i="3" s="1"/>
  <c r="G494" i="3"/>
  <c r="H494" i="3"/>
  <c r="I494" i="3"/>
  <c r="J494" i="3"/>
  <c r="L494" i="3" s="1"/>
  <c r="K494" i="3"/>
  <c r="M494" i="3" s="1"/>
  <c r="G495" i="3"/>
  <c r="H495" i="3"/>
  <c r="I495" i="3"/>
  <c r="J495" i="3"/>
  <c r="L495" i="3" s="1"/>
  <c r="K495" i="3"/>
  <c r="M495" i="3" s="1"/>
  <c r="G496" i="3"/>
  <c r="H496" i="3"/>
  <c r="I496" i="3"/>
  <c r="J496" i="3"/>
  <c r="L496" i="3" s="1"/>
  <c r="K496" i="3"/>
  <c r="M496" i="3" s="1"/>
  <c r="G497" i="3"/>
  <c r="H497" i="3"/>
  <c r="I497" i="3"/>
  <c r="J497" i="3"/>
  <c r="L497" i="3" s="1"/>
  <c r="K497" i="3"/>
  <c r="M497" i="3" s="1"/>
  <c r="G498" i="3"/>
  <c r="H498" i="3"/>
  <c r="I498" i="3"/>
  <c r="J498" i="3"/>
  <c r="L498" i="3" s="1"/>
  <c r="K498" i="3"/>
  <c r="M498" i="3" s="1"/>
  <c r="G499" i="3"/>
  <c r="H499" i="3"/>
  <c r="I499" i="3"/>
  <c r="J499" i="3"/>
  <c r="L499" i="3" s="1"/>
  <c r="K499" i="3"/>
  <c r="M499" i="3" s="1"/>
  <c r="G500" i="3"/>
  <c r="H500" i="3"/>
  <c r="I500" i="3"/>
  <c r="J500" i="3"/>
  <c r="L500" i="3" s="1"/>
  <c r="K500" i="3"/>
  <c r="M500" i="3" s="1"/>
  <c r="G501" i="3"/>
  <c r="H501" i="3"/>
  <c r="I501" i="3"/>
  <c r="J501" i="3"/>
  <c r="L501" i="3" s="1"/>
  <c r="K501" i="3"/>
  <c r="M501" i="3" s="1"/>
  <c r="G502" i="3"/>
  <c r="H502" i="3"/>
  <c r="I502" i="3"/>
  <c r="J502" i="3"/>
  <c r="L502" i="3" s="1"/>
  <c r="K502" i="3"/>
  <c r="M502" i="3" s="1"/>
  <c r="G503" i="3"/>
  <c r="H503" i="3"/>
  <c r="I503" i="3"/>
  <c r="J503" i="3"/>
  <c r="L503" i="3" s="1"/>
  <c r="K503" i="3"/>
  <c r="M503" i="3" s="1"/>
  <c r="G504" i="3"/>
  <c r="H504" i="3"/>
  <c r="I504" i="3"/>
  <c r="J504" i="3"/>
  <c r="L504" i="3" s="1"/>
  <c r="K504" i="3"/>
  <c r="M504" i="3" s="1"/>
  <c r="G505" i="3"/>
  <c r="H505" i="3"/>
  <c r="I505" i="3"/>
  <c r="J505" i="3"/>
  <c r="L505" i="3" s="1"/>
  <c r="K505" i="3"/>
  <c r="M505" i="3" s="1"/>
  <c r="G506" i="3"/>
  <c r="H506" i="3"/>
  <c r="I506" i="3"/>
  <c r="J506" i="3"/>
  <c r="L506" i="3" s="1"/>
  <c r="K506" i="3"/>
  <c r="M506" i="3" s="1"/>
  <c r="G507" i="3"/>
  <c r="H507" i="3"/>
  <c r="I507" i="3"/>
  <c r="J507" i="3"/>
  <c r="L507" i="3" s="1"/>
  <c r="K507" i="3"/>
  <c r="M507" i="3" s="1"/>
  <c r="G508" i="3"/>
  <c r="H508" i="3"/>
  <c r="I508" i="3"/>
  <c r="J508" i="3"/>
  <c r="L508" i="3" s="1"/>
  <c r="K508" i="3"/>
  <c r="M508" i="3" s="1"/>
  <c r="G509" i="3"/>
  <c r="H509" i="3"/>
  <c r="I509" i="3"/>
  <c r="J509" i="3"/>
  <c r="L509" i="3" s="1"/>
  <c r="K509" i="3"/>
  <c r="M509" i="3" s="1"/>
  <c r="G510" i="3"/>
  <c r="H510" i="3"/>
  <c r="I510" i="3"/>
  <c r="J510" i="3"/>
  <c r="L510" i="3" s="1"/>
  <c r="K510" i="3"/>
  <c r="M510" i="3" s="1"/>
  <c r="G511" i="3"/>
  <c r="H511" i="3"/>
  <c r="I511" i="3"/>
  <c r="J511" i="3"/>
  <c r="L511" i="3" s="1"/>
  <c r="K511" i="3"/>
  <c r="M511" i="3" s="1"/>
  <c r="G512" i="3"/>
  <c r="H512" i="3"/>
  <c r="I512" i="3"/>
  <c r="J512" i="3"/>
  <c r="L512" i="3" s="1"/>
  <c r="K512" i="3"/>
  <c r="M512" i="3" s="1"/>
  <c r="G513" i="3"/>
  <c r="H513" i="3"/>
  <c r="I513" i="3"/>
  <c r="J513" i="3"/>
  <c r="L513" i="3" s="1"/>
  <c r="K513" i="3"/>
  <c r="M513" i="3" s="1"/>
  <c r="G514" i="3"/>
  <c r="H514" i="3"/>
  <c r="I514" i="3"/>
  <c r="J514" i="3"/>
  <c r="L514" i="3" s="1"/>
  <c r="K514" i="3"/>
  <c r="M514" i="3" s="1"/>
  <c r="G515" i="3"/>
  <c r="H515" i="3"/>
  <c r="I515" i="3"/>
  <c r="J515" i="3"/>
  <c r="L515" i="3" s="1"/>
  <c r="K515" i="3"/>
  <c r="M515" i="3" s="1"/>
  <c r="G516" i="3"/>
  <c r="H516" i="3"/>
  <c r="I516" i="3"/>
  <c r="J516" i="3"/>
  <c r="L516" i="3" s="1"/>
  <c r="K516" i="3"/>
  <c r="M516" i="3" s="1"/>
  <c r="G517" i="3"/>
  <c r="H517" i="3"/>
  <c r="I517" i="3"/>
  <c r="J517" i="3"/>
  <c r="L517" i="3" s="1"/>
  <c r="K517" i="3"/>
  <c r="M517" i="3" s="1"/>
  <c r="G518" i="3"/>
  <c r="H518" i="3"/>
  <c r="I518" i="3"/>
  <c r="J518" i="3"/>
  <c r="L518" i="3" s="1"/>
  <c r="K518" i="3"/>
  <c r="M518" i="3" s="1"/>
  <c r="G519" i="3"/>
  <c r="H519" i="3"/>
  <c r="I519" i="3"/>
  <c r="J519" i="3"/>
  <c r="L519" i="3" s="1"/>
  <c r="K519" i="3"/>
  <c r="M519" i="3" s="1"/>
  <c r="G520" i="3"/>
  <c r="H520" i="3"/>
  <c r="I520" i="3"/>
  <c r="J520" i="3"/>
  <c r="L520" i="3" s="1"/>
  <c r="K520" i="3"/>
  <c r="M520" i="3" s="1"/>
  <c r="G521" i="3"/>
  <c r="H521" i="3"/>
  <c r="I521" i="3"/>
  <c r="J521" i="3"/>
  <c r="L521" i="3" s="1"/>
  <c r="K521" i="3"/>
  <c r="M521" i="3" s="1"/>
  <c r="G522" i="3"/>
  <c r="H522" i="3"/>
  <c r="I522" i="3"/>
  <c r="J522" i="3"/>
  <c r="L522" i="3" s="1"/>
  <c r="K522" i="3"/>
  <c r="M522" i="3" s="1"/>
  <c r="G523" i="3"/>
  <c r="H523" i="3"/>
  <c r="I523" i="3"/>
  <c r="J523" i="3"/>
  <c r="L523" i="3" s="1"/>
  <c r="K523" i="3"/>
  <c r="M523" i="3" s="1"/>
  <c r="G524" i="3"/>
  <c r="H524" i="3"/>
  <c r="I524" i="3"/>
  <c r="J524" i="3"/>
  <c r="L524" i="3" s="1"/>
  <c r="K524" i="3"/>
  <c r="M524" i="3" s="1"/>
  <c r="G525" i="3"/>
  <c r="I525" i="3"/>
  <c r="J525" i="3"/>
  <c r="L525" i="3" s="1"/>
  <c r="K525" i="3"/>
  <c r="M525" i="3" s="1"/>
  <c r="G526" i="3"/>
  <c r="H526" i="3"/>
  <c r="I526" i="3"/>
  <c r="J526" i="3"/>
  <c r="L526" i="3" s="1"/>
  <c r="K526" i="3"/>
  <c r="M526" i="3" s="1"/>
  <c r="G527" i="3"/>
  <c r="H527" i="3"/>
  <c r="I527" i="3"/>
  <c r="J527" i="3"/>
  <c r="L527" i="3" s="1"/>
  <c r="K527" i="3"/>
  <c r="M527" i="3" s="1"/>
  <c r="G528" i="3"/>
  <c r="H528" i="3"/>
  <c r="I528" i="3"/>
  <c r="J528" i="3"/>
  <c r="L528" i="3" s="1"/>
  <c r="K528" i="3"/>
  <c r="M528" i="3" s="1"/>
  <c r="H2" i="3"/>
  <c r="I2" i="3"/>
  <c r="J2" i="3"/>
  <c r="L2" i="3" s="1"/>
  <c r="K2" i="3"/>
  <c r="M2" i="3" s="1"/>
  <c r="G2" i="3"/>
  <c r="Q15" i="6"/>
  <c r="AR10" i="6"/>
  <c r="AR9" i="6"/>
  <c r="Q10" i="6"/>
  <c r="Q12" i="6"/>
  <c r="R4" i="6"/>
  <c r="G6" i="6"/>
  <c r="AR5" i="6"/>
  <c r="Q14" i="6"/>
  <c r="R15" i="6"/>
  <c r="AR8" i="6"/>
  <c r="Q11" i="6"/>
  <c r="R9" i="6"/>
  <c r="R6" i="6"/>
  <c r="AR11" i="6"/>
  <c r="R8" i="6"/>
  <c r="Q5" i="6"/>
  <c r="R14" i="6"/>
  <c r="AR12" i="6"/>
  <c r="R13" i="6"/>
  <c r="Q7" i="6"/>
  <c r="R7" i="6"/>
  <c r="Q13" i="6"/>
  <c r="R5" i="6"/>
  <c r="AR6" i="6"/>
  <c r="R10" i="6"/>
  <c r="Q9" i="6"/>
  <c r="Q6" i="6"/>
  <c r="AR7" i="6"/>
  <c r="Q4" i="6"/>
  <c r="R11" i="6"/>
  <c r="Q8" i="6"/>
  <c r="AR4" i="6"/>
  <c r="G7" i="6"/>
  <c r="R12" i="6"/>
  <c r="AP6" i="6" l="1"/>
  <c r="AP12" i="6"/>
  <c r="AP11" i="6"/>
  <c r="AP8" i="6"/>
  <c r="AP7" i="6"/>
  <c r="AP10" i="6"/>
  <c r="AP9" i="6"/>
  <c r="AP5" i="6"/>
  <c r="AP4" i="6"/>
  <c r="AF1" i="6"/>
  <c r="S15" i="6"/>
  <c r="T15" i="6" s="1"/>
  <c r="S7" i="6"/>
  <c r="T7" i="6" s="1"/>
  <c r="S12" i="6"/>
  <c r="T12" i="6" s="1"/>
  <c r="S10" i="6"/>
  <c r="T10" i="6" s="1"/>
  <c r="S9" i="6"/>
  <c r="T9" i="6" s="1"/>
  <c r="S14" i="6"/>
  <c r="T14" i="6" s="1"/>
  <c r="S6" i="6"/>
  <c r="T6" i="6" s="1"/>
  <c r="S11" i="6"/>
  <c r="T11" i="6" s="1"/>
  <c r="S8" i="6"/>
  <c r="T8" i="6" s="1"/>
  <c r="S13" i="6"/>
  <c r="T13" i="6" s="1"/>
  <c r="S5" i="6"/>
  <c r="T5" i="6" s="1"/>
  <c r="S4" i="6"/>
  <c r="T4" i="6" s="1"/>
  <c r="AE1" i="6"/>
  <c r="AD1" i="6"/>
  <c r="AC1" i="6"/>
  <c r="H525" i="3"/>
  <c r="H453" i="3"/>
  <c r="H445" i="3"/>
  <c r="H429" i="3"/>
  <c r="H413" i="3"/>
  <c r="H405" i="3"/>
  <c r="H333" i="3"/>
  <c r="H149" i="3"/>
  <c r="H320" i="3"/>
  <c r="H160" i="3"/>
  <c r="H136" i="3"/>
  <c r="H88" i="3"/>
  <c r="H80" i="3"/>
  <c r="H267" i="3"/>
  <c r="H219" i="3"/>
  <c r="H131" i="3"/>
  <c r="H126" i="3"/>
  <c r="H289" i="3"/>
  <c r="H121" i="3"/>
  <c r="H105" i="3"/>
  <c r="H9" i="3"/>
  <c r="H260" i="3"/>
  <c r="H196" i="3"/>
  <c r="H223" i="3"/>
  <c r="H175" i="3"/>
  <c r="H143" i="3"/>
  <c r="H127" i="3"/>
  <c r="G8" i="6"/>
  <c r="AR1" i="6" l="1"/>
  <c r="AQ1"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<sst xmlns="http://schemas.openxmlformats.org/spreadsheetml/2006/main" count="3531" uniqueCount="144">
  <si>
    <t>PRODUCT ID</t>
  </si>
  <si>
    <t>PRODUCT</t>
  </si>
  <si>
    <t>CATEGORY</t>
  </si>
  <si>
    <t>UOM</t>
  </si>
  <si>
    <t>BUYING PRIZE</t>
  </si>
  <si>
    <t>SELLING PRICE</t>
  </si>
  <si>
    <t>P0001</t>
  </si>
  <si>
    <t>Product01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</si>
  <si>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</si>
  <si>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</si>
  <si>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</si>
  <si>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</si>
  <si>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</si>
  <si>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</si>
  <si>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</si>
  <si>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</si>
  <si>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</si>
  <si>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</si>
  <si>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</si>
  <si>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</si>
  <si>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</si>
  <si>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</si>
  <si>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</si>
  <si>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</si>
  <si>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</si>
  <si>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</si>
  <si>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</si>
  <si>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</si>
  <si>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</si>
  <si>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</si>
  <si>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</si>
  <si>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</si>
  <si>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</si>
  <si>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</si>
  <si>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</si>
  <si>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</si>
  <si>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</si>
  <si>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</si>
  <si>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</si>
  <si>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</si>
  <si>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</si>
  <si>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</si>
  <si>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</si>
  <si>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</si>
  <si>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</si>
  <si>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</si>
  <si>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</si>
  <si>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P0021</t>
  </si>
  <si>
    <t>Product21</t>
  </si>
  <si>
    <t>P0022</t>
  </si>
  <si>
    <t>Product22</t>
  </si>
  <si>
    <t>P0023</t>
  </si>
  <si>
    <t>Product23</t>
  </si>
  <si>
    <t>P0024</t>
  </si>
  <si>
    <t>Product24</t>
  </si>
  <si>
    <t>P0025</t>
  </si>
  <si>
    <t>Product25</t>
  </si>
  <si>
    <t>P0026</t>
  </si>
  <si>
    <t>Product26</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</si>
  <si>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</si>
  <si>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</si>
  <si>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</si>
  <si>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</si>
  <si>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</si>
  <si>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</si>
  <si>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</si>
  <si>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</si>
  <si>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</si>
  <si>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</si>
  <si>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</si>
  <si>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</si>
  <si>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</si>
  <si>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</si>
  <si>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</si>
  <si>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</si>
  <si>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</si>
  <si>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</si>
  <si>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</si>
  <si>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</si>
  <si>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</si>
  <si>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</si>
  <si>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</si>
  <si>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</si>
  <si>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</si>
  <si>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</si>
  <si>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</si>
  <si>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</si>
  <si>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</si>
  <si>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</si>
  <si>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</si>
  <si>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</si>
  <si>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</si>
  <si>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</si>
  <si>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</si>
  <si>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</si>
  <si>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</si>
  <si>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</si>
  <si>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</si>
  <si>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</si>
  <si>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</si>
  <si>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</si>
  <si>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</si>
  <si>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</si>
  <si>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</si>
  <si>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</si>
  <si>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</si>
  <si>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</si>
  <si>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</si>
  <si>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</si>
  <si>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BUYING VALUES</t>
  </si>
  <si>
    <t>SELLING VALUES</t>
  </si>
  <si>
    <t>DAY</t>
  </si>
  <si>
    <t>MONTH</t>
  </si>
  <si>
    <t>YEAR</t>
  </si>
  <si>
    <t>Row Labels</t>
  </si>
  <si>
    <t>Sum of BUYING VALUES</t>
  </si>
  <si>
    <t>Sum of SELLING VALUES</t>
  </si>
  <si>
    <t>Jan</t>
  </si>
  <si>
    <t>Feb</t>
  </si>
  <si>
    <t>Mar</t>
  </si>
  <si>
    <t>Apr</t>
  </si>
  <si>
    <t>May</t>
  </si>
  <si>
    <t>Jun</t>
  </si>
  <si>
    <t>Jul</t>
  </si>
  <si>
    <t>Aug</t>
  </si>
  <si>
    <t>Sep</t>
  </si>
  <si>
    <t>Oct</t>
  </si>
  <si>
    <t>Nov</t>
  </si>
  <si>
    <t>Dec</t>
  </si>
  <si>
    <t>Sum of QUANTITY</t>
  </si>
  <si>
    <t>Organic</t>
  </si>
  <si>
    <t>Gourmet Foods</t>
  </si>
  <si>
    <t>Meat</t>
  </si>
  <si>
    <t>Poultry</t>
  </si>
  <si>
    <t>Seafood</t>
  </si>
  <si>
    <t>Cheese And Dairy</t>
  </si>
  <si>
    <t>Bakery And Desserts</t>
  </si>
  <si>
    <t>Snacks</t>
  </si>
  <si>
    <t>Candy</t>
  </si>
  <si>
    <t>TOTAL BUYING</t>
  </si>
  <si>
    <t>TOTAL SALES</t>
  </si>
  <si>
    <t>PROFIT MARGIN</t>
  </si>
  <si>
    <t>TOTAL PROFIT</t>
  </si>
  <si>
    <t>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</si>
</sst>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409]#,##0"/>
    <numFmt numFmtId="165" formatCode="[$$-C09]#,##0"/>
  </numFmts>
  <fonts count="4" x14ac:knownFonts="1">
    <font>
      <sz val="11"/>
      <color theme="1"/>
      <name val="Calibri"/>
      <family val="2"/>
      <scheme val="minor"/>
    </font>
    <font>
      <b/>
      <sz val="11"/>
      <color rgb="FFFF0000"/>
      <name val="Calibri"/>
      <family val="2"/>
      <scheme val="minor"/>
    </font>
    <font>
      <sz val="11"/>
      <color theme="1"/>
      <name val="Calibri"/>
      <family val="2"/>
      <scheme val="minor"/>
    </font>
    <font>
      <sz val="8"/>
      <color rgb="FF0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12">
    <xf numFmtId="0" fontId="0" fillId="0" borderId="0" xfId="0"/>
    <xf numFmtId="14" fontId="0" fillId="0" borderId="0" xfId="0" applyNumberFormat="1"/>
    <xf numFmtId="14" fontId="1" fillId="0" borderId="0" xfId="0" applyNumberFormat="1" applyFont="1"/>
    <xf numFmtId="0" fontId="1" fillId="0" borderId="0" xfId="0" applyFont="1"/>
    <xf numFmtId="10" fontId="1" fillId="0" borderId="0" xfId="0" applyNumberFormat="1" applyFont="1"/>
    <xf numFmtId="10" fontId="0" fillId="0" borderId="0" xfId="0" applyNumberFormat="1"/>
    <xf numFmtId="164" fontId="1" fillId="0" borderId="0" xfId="0" applyNumberFormat="1" applyFont="1"/>
    <xf numFmtId="164" fontId="0" fillId="0" borderId="0" xfId="0" applyNumberFormat="1"/>
    <xf numFmtId="0" fontId="0" fillId="0" borderId="0" xfId="0" pivotButton="1"/>
    <xf numFmtId="0" fontId="0" fillId="0" borderId="0" xfId="0" applyAlignment="1">
      <alignment horizontal="left"/>
    </xf>
    <xf numFmtId="9" fontId="0" fillId="0" borderId="0" xfId="1" applyFont="1"/>
    <xf numFmtId="165" fontId="0" fillId="0" borderId="0" xfId="0" applyNumberFormat="1"/>
  </cellXfs>
  <cellStyles count="2">
    <cellStyle name="Normal" xfId="0" builtinId="0"/>
    <cellStyle name="Percent" xfId="1" builtinId="5"/>
  </cellStyles>
  <dxfs count="10">
    <dxf>
      <numFmt numFmtId="165" formatCode="[$$-C09]#,##0"/>
    </dxf>
    <dxf>
      <numFmt numFmtId="165" formatCode="[$$-C09]#,##0"/>
    </dxf>
    <dxf>
      <numFmt numFmtId="165" formatCode="[$$-C09]#,##0"/>
    </dxf>
    <dxf>
      <numFmt numFmtId="165" formatCode="[$$-C09]#,##0"/>
    </dxf>
    <dxf>
      <numFmt numFmtId="165" formatCode="[$$-C09]#,##0"/>
    </dxf>
    <dxf>
      <numFmt numFmtId="165" formatCode="[$$-C09]#,##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font>
        <b/>
        <i val="0"/>
        <sz val="11"/>
        <color theme="0"/>
      </font>
      <fill>
        <patternFill>
          <bgColor theme="1"/>
        </patternFill>
      </fill>
    </dxf>
    <dxf>
      <fill>
        <patternFill>
          <bgColor theme="1" tint="0.499984740745262"/>
        </patternFill>
      </fill>
    </dxf>
  </dxfs>
  <tableStyles count="2" defaultTableStyle="TableStyleMedium2" defaultPivotStyle="PivotStyleLight16">
    <tableStyle name="DD" pivot="0" table="0" count="5" xr9:uid="{EC1D02A3-5D6B-488C-96FC-DC8437ADEDF2}">
      <tableStyleElement type="wholeTable" dxfId="9"/>
      <tableStyleElement type="headerRow" dxfId="8"/>
    </tableStyle>
    <tableStyle name="SLICER" pivot="0" table="0" count="10" xr9:uid="{C2F4C036-8D81-403F-996E-142D1BF5CBC0}">
      <tableStyleElement type="wholeTable" dxfId="7"/>
      <tableStyleElement type="headerRow" dxfId="6"/>
    </tableStyle>
  </tableStyles>
  <extLst>
    <ext xmlns:x14="http://schemas.microsoft.com/office/spreadsheetml/2009/9/main" uri="{46F421CA-312F-682f-3DD2-61675219B42D}">
      <x14:dxfs count="11">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b/>
            <i val="0"/>
            <sz val="11"/>
            <color theme="1"/>
          </font>
          <fill>
            <patternFill>
              <bgColor theme="0"/>
            </patternFill>
          </fill>
        </dxf>
        <dxf>
          <font>
            <b/>
            <i val="0"/>
            <sz val="11"/>
            <color theme="1"/>
          </font>
          <fill>
            <patternFill>
              <bgColor theme="5" tint="0.79998168889431442"/>
            </patternFill>
          </fill>
        </dxf>
        <dxf>
          <font>
            <b/>
            <i val="0"/>
            <sz val="11"/>
            <color theme="0"/>
          </font>
          <fill>
            <patternFill patternType="solid">
              <bgColor theme="0" tint="-0.14996795556505021"/>
            </patternFill>
          </fill>
        </dxf>
      </x14:dxfs>
    </ext>
    <ext xmlns:x14="http://schemas.microsoft.com/office/spreadsheetml/2009/9/main" uri="{EB79DEF2-80B8-43e5-95BD-54CBDDF9020C}">
      <x14:slicerStyles defaultSlicerStyle="SlicerStyleLight1">
        <x14:slicerStyle name="DD">
          <x14:slicerStyleElements>
            <x14:slicerStyleElement type="unselectedItemWithData" dxfId="10"/>
            <x14:slicerStyleElement type="selectedItemWithData" dxfId="9"/>
            <x14:slicerStyleElement type="hoveredSelectedItemWithData" dxfId="8"/>
          </x14:slicerStyleElements>
        </x14:slicerStyle>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DASHBOARD 2022.xlsx]DATA ANALYSIS!DAILY_SALES</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'DATA ANALYSIS'!$B$3</c:f>
              <c:strCache>
                <c:ptCount val="1"/>
                <c:pt idx="0">
                  <c:v>Total</c:v>
                </c:pt>
              </c:strCache>
            </c:strRef>
          </c:tx>
          <c:spPr>
            <a:solidFill>
              <a:schemeClr val="accent1"/>
            </a:solidFill>
            <a:ln w="25400">
              <a:noFill/>
            </a:ln>
            <a:effectLst/>
          </c:spPr>
          <c:cat>
            <c:strRef>
              <c:f>'DATA 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'DATA ANALYSIS'!$B$4:$B$34</c:f>
              <c:numCache>
                <c:formatCode>[$$-C09]#,##0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2-7B50-4B9C-A0A2-A87E1564AE47}"/>
            </c:ext>
          </c:extLst>
        </c:ser>
        <c:dLbls>
          <c:showLegendKey val="0"/>
          <c:showVal val="0"/>
          <c:showCatName val="0"/>
          <c:showSerName val="0"/>
          <c:showPercent val="0"/>
          <c:showBubbleSize val="0"/>
        </c:dLbls>
        <c:axId val="609471240"/>
        <c:axId val="609473864"/>
      </c:areaChart>
      <c:catAx>
        <c:axId val="6094712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473864"/>
        <c:crosses val="autoZero"/>
        <c:auto val="1"/>
        <c:lblAlgn val="ctr"/>
        <c:lblOffset val="100"/>
        <c:noMultiLvlLbl val="0"/>
      </c:catAx>
      <c:valAx>
        <c:axId val="609473864"/>
        <c:scaling>
          <c:orientation val="minMax"/>
        </c:scaling>
        <c:delete val="0"/>
        <c:axPos val="l"/>
        <c:majorGridlines>
          <c:spPr>
            <a:ln w="9525" cap="flat" cmpd="sng" algn="ctr">
              <a:solidFill>
                <a:schemeClr val="tx1">
                  <a:lumMod val="15000"/>
                  <a:lumOff val="85000"/>
                </a:schemeClr>
              </a:solidFill>
              <a:round/>
            </a:ln>
            <a:effectLst/>
          </c:spPr>
        </c:majorGridlines>
        <c:numFmt formatCode="[$$-C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47124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'DATA ANALYSIS'!$R$3</c:f>
              <c:strCache>
                <c:ptCount val="1"/>
                <c:pt idx="0">
                  <c:v>TOTAL SALES</c:v>
                </c:pt>
              </c:strCache>
            </c:strRef>
          </c:tx>
          <c:spPr>
            <a:solidFill>
              <a:schemeClr val="accent1"/>
            </a:solidFill>
            <a:ln>
              <a:noFill/>
            </a:ln>
            <a:effectLst/>
          </c:spPr>
          <c:invertIfNegative val="0"/>
          <c:cat>
            <c:strRef>
              <c:f>'DATA ANALYSIS'!$P$4:$P$15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 ANALYSIS'!$R$4:$R$15</c:f>
              <c:numCache>
                <c:formatCode>[$$-C09]#,##0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3982-4BA3-868A-F0F19C0DF197}"/>
            </c:ext>
          </c:extLst>
        </c:ser>
        <c:ser>
          <c:idx val="1"/>
          <c:order val="1"/>
          <c:tx>
            <c:strRef>
              <c:f>'DATA ANALYSIS'!$S$3</c:f>
              <c:strCache>
                <c:ptCount val="1"/>
                <c:pt idx="0">
                  <c:v>TOTAL PROFIT</c:v>
                </c:pt>
              </c:strCache>
            </c:strRef>
          </c:tx>
          <c:spPr>
            <a:solidFill>
              <a:schemeClr val="accent2"/>
            </a:solidFill>
            <a:ln>
              <a:noFill/>
            </a:ln>
            <a:effectLst/>
          </c:spPr>
          <c:invertIfNegative val="0"/>
          <c:dLbls>
            <c:dLbl>
              <c:idx val="0"/>
              <c:tx>
                <c:rich>
                  <a:bodyPr/>
                  <a:lstStyle/>
                  <a:p>
                    <a:fld id="{3953194E-0E85-49F1-9D06-EC14F82F8773}"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3982-4BA3-868A-F0F19C0DF197}"/>
                </c:ext>
              </c:extLst>
            </c:dLbl>
            <c:dLbl>
              <c:idx val="1"/>
              <c:tx>
                <c:rich>
                  <a:bodyPr/>
                  <a:lstStyle/>
                  <a:p>
                    <a:fld id="{42CCAE33-849E-4C3D-88D1-DDD68E153CB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982-4BA3-868A-F0F19C0DF197}"/>
                </c:ext>
              </c:extLst>
            </c:dLbl>
            <c:dLbl>
              <c:idx val="2"/>
              <c:tx>
                <c:rich>
                  <a:bodyPr/>
                  <a:lstStyle/>
                  <a:p>
                    <a:fld id="{853D11F0-ADC5-437E-96E9-8012C8839BB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982-4BA3-868A-F0F19C0DF197}"/>
                </c:ext>
              </c:extLst>
            </c:dLbl>
            <c:dLbl>
              <c:idx val="3"/>
              <c:tx>
                <c:rich>
                  <a:bodyPr/>
                  <a:lstStyle/>
                  <a:p>
                    <a:fld id="{0E4201C3-8D17-4AE5-9C7C-2C2DCF3838C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982-4BA3-868A-F0F19C0DF197}"/>
                </c:ext>
              </c:extLst>
            </c:dLbl>
            <c:dLbl>
              <c:idx val="4"/>
              <c:tx>
                <c:rich>
                  <a:bodyPr/>
                  <a:lstStyle/>
                  <a:p>
                    <a:fld id="{C88624DE-BBBB-45DE-8382-07687767550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982-4BA3-868A-F0F19C0DF197}"/>
                </c:ext>
              </c:extLst>
            </c:dLbl>
            <c:dLbl>
              <c:idx val="5"/>
              <c:tx>
                <c:rich>
                  <a:bodyPr/>
                  <a:lstStyle/>
                  <a:p>
                    <a:fld id="{811F07CD-6F7E-492C-93A1-D7483180B46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3982-4BA3-868A-F0F19C0DF197}"/>
                </c:ext>
              </c:extLst>
            </c:dLbl>
            <c:dLbl>
              <c:idx val="6"/>
              <c:tx>
                <c:rich>
                  <a:bodyPr/>
                  <a:lstStyle/>
                  <a:p>
                    <a:fld id="{0D03596F-995D-4829-9E60-E897880DCD8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3982-4BA3-868A-F0F19C0DF197}"/>
                </c:ext>
              </c:extLst>
            </c:dLbl>
            <c:dLbl>
              <c:idx val="7"/>
              <c:tx>
                <c:rich>
                  <a:bodyPr/>
                  <a:lstStyle/>
                  <a:p>
                    <a:fld id="{6CB7490C-897D-48E1-B8D6-75F9EEEF187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3982-4BA3-868A-F0F19C0DF197}"/>
                </c:ext>
              </c:extLst>
            </c:dLbl>
            <c:dLbl>
              <c:idx val="8"/>
              <c:tx>
                <c:rich>
                  <a:bodyPr/>
                  <a:lstStyle/>
                  <a:p>
                    <a:fld id="{FEE9A812-9A08-43AA-AA90-78FD1B7A11F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3982-4BA3-868A-F0F19C0DF197}"/>
                </c:ext>
              </c:extLst>
            </c:dLbl>
            <c:dLbl>
              <c:idx val="9"/>
              <c:tx>
                <c:rich>
                  <a:bodyPr/>
                  <a:lstStyle/>
                  <a:p>
                    <a:fld id="{290B722C-3107-4594-B40A-8320BFC2127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3982-4BA3-868A-F0F19C0DF197}"/>
                </c:ext>
              </c:extLst>
            </c:dLbl>
            <c:dLbl>
              <c:idx val="10"/>
              <c:tx>
                <c:rich>
                  <a:bodyPr/>
                  <a:lstStyle/>
                  <a:p>
                    <a:fld id="{97D4FB6B-80FE-4937-A773-874E88E95E4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3982-4BA3-868A-F0F19C0DF197}"/>
                </c:ext>
              </c:extLst>
            </c:dLbl>
            <c:dLbl>
              <c:idx val="11"/>
              <c:tx>
                <c:rich>
                  <a:bodyPr/>
                  <a:lstStyle/>
                  <a:p>
                    <a:fld id="{16A4B5DC-06FD-4337-B158-64E1F3F5D71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3982-4BA3-868A-F0F19C0DF19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'DATA ANALYSIS'!$P$4:$P$15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 ANALYSIS'!$S$4:$S$15</c:f>
              <c:numCache>
                <c:formatCode>[$$-C09]#,##0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'DATA ANALYSIS'!$T$4:$T$15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3982-4BA3-868A-F0F19C0DF197}"/>
            </c:ext>
          </c:extLst>
        </c:ser>
        <c:dLbls>
          <c:showLegendKey val="0"/>
          <c:showVal val="0"/>
          <c:showCatName val="0"/>
          <c:showSerName val="0"/>
          <c:showPercent val="0"/>
          <c:showBubbleSize val="0"/>
        </c:dLbls>
        <c:gapWidth val="27"/>
        <c:overlap val="100"/>
        <c:axId val="612772000"/>
        <c:axId val="612766424"/>
      </c:barChart>
      <c:catAx>
        <c:axId val="612772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766424"/>
        <c:crosses val="autoZero"/>
        <c:auto val="1"/>
        <c:lblAlgn val="ctr"/>
        <c:lblOffset val="100"/>
        <c:noMultiLvlLbl val="0"/>
      </c:catAx>
      <c:valAx>
        <c:axId val="612766424"/>
        <c:scaling>
          <c:orientation val="minMax"/>
        </c:scaling>
        <c:delete val="0"/>
        <c:axPos val="l"/>
        <c:majorGridlines>
          <c:spPr>
            <a:ln w="9525" cap="flat" cmpd="sng" algn="ctr">
              <a:solidFill>
                <a:schemeClr val="tx1">
                  <a:lumMod val="15000"/>
                  <a:lumOff val="85000"/>
                </a:schemeClr>
              </a:solidFill>
              <a:round/>
            </a:ln>
            <a:effectLst/>
          </c:spPr>
        </c:majorGridlines>
        <c:numFmt formatCode="[$$-C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772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ANALYSIS'!$AH$5:$AH$14</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'DATA ANALYSIS'!$AI$5:$AI$14</c:f>
              <c:numCache>
                <c:formatCode>[$$-C09]#,##0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23DD-40C1-92B9-51F54D581299}"/>
            </c:ext>
          </c:extLst>
        </c:ser>
        <c:dLbls>
          <c:showLegendKey val="0"/>
          <c:showVal val="0"/>
          <c:showCatName val="0"/>
          <c:showSerName val="0"/>
          <c:showPercent val="0"/>
          <c:showBubbleSize val="0"/>
        </c:dLbls>
        <c:gapWidth val="39"/>
        <c:axId val="468456944"/>
        <c:axId val="468453992"/>
      </c:barChart>
      <c:catAx>
        <c:axId val="4684569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453992"/>
        <c:crosses val="autoZero"/>
        <c:auto val="1"/>
        <c:lblAlgn val="ctr"/>
        <c:lblOffset val="100"/>
        <c:noMultiLvlLbl val="0"/>
      </c:catAx>
      <c:valAx>
        <c:axId val="468453992"/>
        <c:scaling>
          <c:orientation val="minMax"/>
        </c:scaling>
        <c:delete val="0"/>
        <c:axPos val="b"/>
        <c:numFmt formatCode="[$$-C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456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DASHBOARD 2022.xlsx]DATA ANALYSIS!SALES_TYPE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'DATA ANALYSIS'!$AU$3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E62-478E-B284-97CEC71B39D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E62-478E-B284-97CEC71B39D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E62-478E-B284-97CEC71B39D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ANALYSIS'!$AT$4:$AT$6</c:f>
              <c:strCache>
                <c:ptCount val="3"/>
                <c:pt idx="0">
                  <c:v>Direct Sales</c:v>
                </c:pt>
                <c:pt idx="1">
                  <c:v>Online</c:v>
                </c:pt>
                <c:pt idx="2">
                  <c:v>Wholesaler</c:v>
                </c:pt>
              </c:strCache>
            </c:strRef>
          </c:cat>
          <c:val>
            <c:numRef>
              <c:f>'DATA ANALYSIS'!$AU$4:$AU$6</c:f>
              <c:numCache>
                <c:formatCode>[$$-C09]#,##0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00E1-43E9-BF08-EB7A46E3C4EC}"/>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DASHBOARD 2022.xlsx]DATA ANALYSIS!PAYMENT_MODE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'DATA ANALYSIS'!$AZ$3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DD8-4499-B162-11D258A30F1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DD8-4499-B162-11D258A30F1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ANALYSIS'!$AY$4:$AY$5</c:f>
              <c:strCache>
                <c:ptCount val="2"/>
                <c:pt idx="0">
                  <c:v>Cash</c:v>
                </c:pt>
                <c:pt idx="1">
                  <c:v>Online</c:v>
                </c:pt>
              </c:strCache>
            </c:strRef>
          </c:cat>
          <c:val>
            <c:numRef>
              <c:f>'DATA ANALYSIS'!$AZ$4:$AZ$5</c:f>
              <c:numCache>
                <c:formatCode>[$$-C09]#,##0</c:formatCode>
                <c:ptCount val="2"/>
                <c:pt idx="0">
                  <c:v>199516.90000000008</c:v>
                </c:pt>
                <c:pt idx="1">
                  <c:v>201895.01999999993</c:v>
                </c:pt>
              </c:numCache>
            </c:numRef>
          </c:val>
          <c:extLst>
            <c:ext xmlns:c16="http://schemas.microsoft.com/office/drawing/2014/chart" uri="{C3380CC4-5D6E-409C-BE32-E72D297353CC}">
              <c16:uniqueId val="{00000000-285D-4C54-890C-3A9A455CF3F5}"/>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'DATA ANALYSIS'!$R$3</c:f>
              <c:strCache>
                <c:ptCount val="1"/>
                <c:pt idx="0">
                  <c:v>TOTAL SALES</c:v>
                </c:pt>
              </c:strCache>
            </c:strRef>
          </c:tx>
          <c:spPr>
            <a:solidFill>
              <a:schemeClr val="accent2">
                <a:lumMod val="20000"/>
                <a:lumOff val="80000"/>
              </a:schemeClr>
            </a:solidFill>
            <a:ln>
              <a:noFill/>
            </a:ln>
            <a:effectLst/>
          </c:spPr>
          <c:invertIfNegative val="0"/>
          <c:cat>
            <c:strRef>
              <c:f>'DATA ANALYSIS'!$P$4:$P$15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 ANALYSIS'!$R$4:$R$15</c:f>
              <c:numCache>
                <c:formatCode>[$$-C09]#,##0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7D98-4B9E-A453-D6CE29714CE1}"/>
            </c:ext>
          </c:extLst>
        </c:ser>
        <c:ser>
          <c:idx val="1"/>
          <c:order val="1"/>
          <c:tx>
            <c:strRef>
              <c:f>'DATA ANALYSIS'!$S$3</c:f>
              <c:strCache>
                <c:ptCount val="1"/>
                <c:pt idx="0">
                  <c:v>TOTAL PROFIT</c:v>
                </c:pt>
              </c:strCache>
            </c:strRef>
          </c:tx>
          <c:spPr>
            <a:solidFill>
              <a:schemeClr val="accent2"/>
            </a:solidFill>
            <a:ln>
              <a:noFill/>
            </a:ln>
            <a:effectLst/>
          </c:spPr>
          <c:invertIfNegative val="0"/>
          <c:dLbls>
            <c:dLbl>
              <c:idx val="0"/>
              <c:tx>
                <c:rich>
                  <a:bodyPr/>
                  <a:lstStyle/>
                  <a:p>
                    <a:fld id="{C974DBF4-C615-487F-963C-EA4929028204}"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7D98-4B9E-A453-D6CE29714CE1}"/>
                </c:ext>
              </c:extLst>
            </c:dLbl>
            <c:dLbl>
              <c:idx val="1"/>
              <c:tx>
                <c:rich>
                  <a:bodyPr/>
                  <a:lstStyle/>
                  <a:p>
                    <a:fld id="{6E3A55DB-8C42-4CB1-8292-07DFFED33CE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7D98-4B9E-A453-D6CE29714CE1}"/>
                </c:ext>
              </c:extLst>
            </c:dLbl>
            <c:dLbl>
              <c:idx val="2"/>
              <c:tx>
                <c:rich>
                  <a:bodyPr/>
                  <a:lstStyle/>
                  <a:p>
                    <a:fld id="{5EA90E1C-C4D0-448D-B5ED-4FBB2690430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D98-4B9E-A453-D6CE29714CE1}"/>
                </c:ext>
              </c:extLst>
            </c:dLbl>
            <c:dLbl>
              <c:idx val="3"/>
              <c:tx>
                <c:rich>
                  <a:bodyPr/>
                  <a:lstStyle/>
                  <a:p>
                    <a:fld id="{730BBE7F-BE58-443B-9AFC-ADC28760A9F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D98-4B9E-A453-D6CE29714CE1}"/>
                </c:ext>
              </c:extLst>
            </c:dLbl>
            <c:dLbl>
              <c:idx val="4"/>
              <c:tx>
                <c:rich>
                  <a:bodyPr/>
                  <a:lstStyle/>
                  <a:p>
                    <a:fld id="{8CC1DFFC-42CB-46C8-8A01-1DBF293DC6F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D98-4B9E-A453-D6CE29714CE1}"/>
                </c:ext>
              </c:extLst>
            </c:dLbl>
            <c:dLbl>
              <c:idx val="5"/>
              <c:tx>
                <c:rich>
                  <a:bodyPr/>
                  <a:lstStyle/>
                  <a:p>
                    <a:fld id="{08B9E48E-89D8-4416-A876-DB3CE036B4A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D98-4B9E-A453-D6CE29714CE1}"/>
                </c:ext>
              </c:extLst>
            </c:dLbl>
            <c:dLbl>
              <c:idx val="6"/>
              <c:tx>
                <c:rich>
                  <a:bodyPr/>
                  <a:lstStyle/>
                  <a:p>
                    <a:fld id="{F6648CDC-83FA-4FBC-9ACE-0F2D927101C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D98-4B9E-A453-D6CE29714CE1}"/>
                </c:ext>
              </c:extLst>
            </c:dLbl>
            <c:dLbl>
              <c:idx val="7"/>
              <c:tx>
                <c:rich>
                  <a:bodyPr/>
                  <a:lstStyle/>
                  <a:p>
                    <a:fld id="{8C61F5D7-0A9D-4008-95FE-5942A8F9B78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D98-4B9E-A453-D6CE29714CE1}"/>
                </c:ext>
              </c:extLst>
            </c:dLbl>
            <c:dLbl>
              <c:idx val="8"/>
              <c:tx>
                <c:rich>
                  <a:bodyPr/>
                  <a:lstStyle/>
                  <a:p>
                    <a:fld id="{A2CDE943-4648-44C1-AEC6-4058BD44209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D98-4B9E-A453-D6CE29714CE1}"/>
                </c:ext>
              </c:extLst>
            </c:dLbl>
            <c:dLbl>
              <c:idx val="9"/>
              <c:tx>
                <c:rich>
                  <a:bodyPr/>
                  <a:lstStyle/>
                  <a:p>
                    <a:fld id="{5C606D27-B05E-40A2-81F2-05D98650351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D98-4B9E-A453-D6CE29714CE1}"/>
                </c:ext>
              </c:extLst>
            </c:dLbl>
            <c:dLbl>
              <c:idx val="10"/>
              <c:tx>
                <c:rich>
                  <a:bodyPr/>
                  <a:lstStyle/>
                  <a:p>
                    <a:fld id="{5E8BCD8E-499E-4251-B149-528BDF42240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D98-4B9E-A453-D6CE29714CE1}"/>
                </c:ext>
              </c:extLst>
            </c:dLbl>
            <c:dLbl>
              <c:idx val="11"/>
              <c:tx>
                <c:rich>
                  <a:bodyPr/>
                  <a:lstStyle/>
                  <a:p>
                    <a:fld id="{30ACA271-E500-43F3-9BCE-63E82A08D68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7D98-4B9E-A453-D6CE29714CE1}"/>
                </c:ext>
              </c:extLst>
            </c:dLbl>
            <c:spPr>
              <a:solidFill>
                <a:srgbClr val="00B050"/>
              </a:solid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'DATA ANALYSIS'!$P$4:$P$15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'DATA ANALYSIS'!$S$4:$S$15</c:f>
              <c:numCache>
                <c:formatCode>[$$-C09]#,##0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'DATA ANALYSIS'!$T$4:$T$15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7D98-4B9E-A453-D6CE29714CE1}"/>
            </c:ext>
          </c:extLst>
        </c:ser>
        <c:dLbls>
          <c:showLegendKey val="0"/>
          <c:showVal val="0"/>
          <c:showCatName val="0"/>
          <c:showSerName val="0"/>
          <c:showPercent val="0"/>
          <c:showBubbleSize val="0"/>
        </c:dLbls>
        <c:gapWidth val="27"/>
        <c:overlap val="100"/>
        <c:axId val="612772000"/>
        <c:axId val="612766424"/>
      </c:barChart>
      <c:catAx>
        <c:axId val="612772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crossAx val="612766424"/>
        <c:crosses val="autoZero"/>
        <c:auto val="1"/>
        <c:lblAlgn val="ctr"/>
        <c:lblOffset val="100"/>
        <c:noMultiLvlLbl val="0"/>
      </c:catAx>
      <c:valAx>
        <c:axId val="612766424"/>
        <c:scaling>
          <c:orientation val="minMax"/>
        </c:scaling>
        <c:delete val="0"/>
        <c:axPos val="l"/>
        <c:numFmt formatCode="[$$-C09]#,##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crossAx val="612772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800">
          <a:solidFill>
            <a:schemeClr val="bg1"/>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589534771988806"/>
          <c:y val="7.1895424836601302E-2"/>
          <c:w val="0.58831585727961966"/>
          <c:h val="0.85620915032679734"/>
        </c:manualLayout>
      </c:layout>
      <c:barChart>
        <c:barDir val="bar"/>
        <c:grouping val="clustered"/>
        <c:varyColors val="0"/>
        <c:ser>
          <c:idx val="0"/>
          <c:order val="0"/>
          <c:spPr>
            <a:solidFill>
              <a:schemeClr val="accent2">
                <a:lumMod val="20000"/>
                <a:lumOff val="80000"/>
              </a:schemeClr>
            </a:solidFill>
            <a:ln>
              <a:noFill/>
            </a:ln>
            <a:effectLst/>
          </c:spPr>
          <c:invertIfNegative val="0"/>
          <c:dLbls>
            <c:spPr>
              <a:noFill/>
              <a:ln>
                <a:noFill/>
              </a:ln>
              <a:effectLst/>
            </c:spPr>
            <c:txPr>
              <a:bodyPr rot="0" spcFirstLastPara="1" vertOverflow="ellipsis" vert="horz" wrap="square" anchor="ctr" anchorCtr="1"/>
              <a:lstStyle/>
              <a:p>
                <a:pPr>
                  <a:defRPr sz="6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ANALYSIS'!$AH$5:$AH$14</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'DATA ANALYSIS'!$AI$5:$AI$14</c:f>
              <c:numCache>
                <c:formatCode>[$$-C09]#,##0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E9CC-498F-A3D2-31BAA2332B06}"/>
            </c:ext>
          </c:extLst>
        </c:ser>
        <c:dLbls>
          <c:showLegendKey val="0"/>
          <c:showVal val="0"/>
          <c:showCatName val="0"/>
          <c:showSerName val="0"/>
          <c:showPercent val="0"/>
          <c:showBubbleSize val="0"/>
        </c:dLbls>
        <c:gapWidth val="39"/>
        <c:axId val="468456944"/>
        <c:axId val="468453992"/>
      </c:barChart>
      <c:catAx>
        <c:axId val="4684569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crossAx val="468453992"/>
        <c:crosses val="autoZero"/>
        <c:auto val="1"/>
        <c:lblAlgn val="ctr"/>
        <c:lblOffset val="100"/>
        <c:noMultiLvlLbl val="0"/>
      </c:catAx>
      <c:valAx>
        <c:axId val="468453992"/>
        <c:scaling>
          <c:orientation val="minMax"/>
        </c:scaling>
        <c:delete val="1"/>
        <c:axPos val="b"/>
        <c:numFmt formatCode="[$$-C09]#,##0" sourceLinked="1"/>
        <c:majorTickMark val="none"/>
        <c:minorTickMark val="none"/>
        <c:tickLblPos val="nextTo"/>
        <c:crossAx val="468456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800">
          <a:solidFill>
            <a:schemeClr val="bg1"/>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DASHBOARD 2022.xlsx]DATA ANALYSIS!DAILY_SALES</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20000"/>
              <a:lumOff val="80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'DATA ANALYSIS'!$B$3</c:f>
              <c:strCache>
                <c:ptCount val="1"/>
                <c:pt idx="0">
                  <c:v>Total</c:v>
                </c:pt>
              </c:strCache>
            </c:strRef>
          </c:tx>
          <c:spPr>
            <a:solidFill>
              <a:schemeClr val="accent2">
                <a:lumMod val="20000"/>
                <a:lumOff val="80000"/>
              </a:schemeClr>
            </a:solidFill>
            <a:ln w="25400">
              <a:noFill/>
            </a:ln>
            <a:effectLst/>
          </c:spPr>
          <c:cat>
            <c:strRef>
              <c:f>'DATA 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'DATA ANALYSIS'!$B$4:$B$34</c:f>
              <c:numCache>
                <c:formatCode>[$$-C09]#,##0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1-396B-4BDB-AA3E-1120C8C37774}"/>
            </c:ext>
          </c:extLst>
        </c:ser>
        <c:dLbls>
          <c:showLegendKey val="0"/>
          <c:showVal val="0"/>
          <c:showCatName val="0"/>
          <c:showSerName val="0"/>
          <c:showPercent val="0"/>
          <c:showBubbleSize val="0"/>
        </c:dLbls>
        <c:axId val="609471240"/>
        <c:axId val="609473864"/>
      </c:areaChart>
      <c:catAx>
        <c:axId val="6094712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09473864"/>
        <c:crosses val="autoZero"/>
        <c:auto val="1"/>
        <c:lblAlgn val="ctr"/>
        <c:lblOffset val="100"/>
        <c:noMultiLvlLbl val="0"/>
      </c:catAx>
      <c:valAx>
        <c:axId val="609473864"/>
        <c:scaling>
          <c:orientation val="minMax"/>
        </c:scaling>
        <c:delete val="0"/>
        <c:axPos val="l"/>
        <c:numFmt formatCode="[$$-C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0947124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DASHBOARD 2022.xlsx]DATA ANALYSIS!SALES_TYPE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3"/>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'DATA ANALYSIS'!$AU$3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AFB-463F-AD76-26750943376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AFB-463F-AD76-26750943376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AFB-463F-AD76-267509433765}"/>
              </c:ext>
            </c:extLst>
          </c:dPt>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ANALYSIS'!$AT$4:$AT$6</c:f>
              <c:strCache>
                <c:ptCount val="3"/>
                <c:pt idx="0">
                  <c:v>Direct Sales</c:v>
                </c:pt>
                <c:pt idx="1">
                  <c:v>Online</c:v>
                </c:pt>
                <c:pt idx="2">
                  <c:v>Wholesaler</c:v>
                </c:pt>
              </c:strCache>
            </c:strRef>
          </c:cat>
          <c:val>
            <c:numRef>
              <c:f>'DATA ANALYSIS'!$AU$4:$AU$6</c:f>
              <c:numCache>
                <c:formatCode>[$$-C09]#,##0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1AFB-463F-AD76-267509433765}"/>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DASHBOARD 2022.xlsx]DATA ANALYSIS!PAYMENT_MODE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7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'DATA ANALYSIS'!$AZ$3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8E-4E60-A568-A73B85A2916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8E-4E60-A568-A73B85A29160}"/>
              </c:ext>
            </c:extLst>
          </c:dPt>
          <c:dLbls>
            <c:spPr>
              <a:noFill/>
              <a:ln>
                <a:noFill/>
              </a:ln>
              <a:effectLst/>
            </c:spPr>
            <c:txPr>
              <a:bodyPr rot="0" spcFirstLastPara="1" vertOverflow="ellipsis" vert="horz" wrap="square" anchor="ctr" anchorCtr="1"/>
              <a:lstStyle/>
              <a:p>
                <a:pPr>
                  <a:defRPr sz="7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ANALYSIS'!$AY$4:$AY$5</c:f>
              <c:strCache>
                <c:ptCount val="2"/>
                <c:pt idx="0">
                  <c:v>Cash</c:v>
                </c:pt>
                <c:pt idx="1">
                  <c:v>Online</c:v>
                </c:pt>
              </c:strCache>
            </c:strRef>
          </c:cat>
          <c:val>
            <c:numRef>
              <c:f>'DATA ANALYSIS'!$AZ$4:$AZ$5</c:f>
              <c:numCache>
                <c:formatCode>[$$-C09]#,##0</c:formatCode>
                <c:ptCount val="2"/>
                <c:pt idx="0">
                  <c:v>199516.90000000008</c:v>
                </c:pt>
                <c:pt idx="1">
                  <c:v>201895.01999999993</c:v>
                </c:pt>
              </c:numCache>
            </c:numRef>
          </c:val>
          <c:extLst>
            <c:ext xmlns:c16="http://schemas.microsoft.com/office/drawing/2014/chart" uri="{C3380CC4-5D6E-409C-BE32-E72D297353CC}">
              <c16:uniqueId val="{00000004-528E-4E60-A568-A73B85A29160}"/>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66AE7B01-FBF0-4EB3-A5CA-BB4E12F11107}">
          <cx:dataLabels>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66AE7B01-FBF0-4EB3-A5CA-BB4E12F11107}">
          <cx:dataLabels>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R$1" lockText="1" noThreeD="1"/>
</file>

<file path=xl/ctrlProps/ctrlProp2.xml><?xml version="1.0" encoding="utf-8"?>
<formControlPr xmlns="http://schemas.microsoft.com/office/spreadsheetml/2009/9/main" objectType="CheckBox" checked="Checked" fmlaLink="$S$1" lockText="1" noThreeD="1"/>
</file>

<file path=xl/ctrlProps/ctrlProp3.xml><?xml version="1.0" encoding="utf-8"?>
<formControlPr xmlns="http://schemas.microsoft.com/office/spreadsheetml/2009/9/main" objectType="CheckBox" checked="Checked" fmlaLink="$T$1" lockText="1" noThreeD="1"/>
</file>

<file path=xl/ctrlProps/ctrlProp4.xml><?xml version="1.0" encoding="utf-8"?>
<formControlPr xmlns="http://schemas.microsoft.com/office/spreadsheetml/2009/9/main" objectType="Scroll" dx="22" fmlaLink="$AH$1" max="10" min="1" page="10"/>
</file>

<file path=xl/ctrlProps/ctrlProp5.xml><?xml version="1.0" encoding="utf-8"?>
<formControlPr xmlns="http://schemas.microsoft.com/office/spreadsheetml/2009/9/main" objectType="Scroll" dx="22" fmlaLink="'DATA ANALYSIS'!$AH$1" max="10" min="1" page="10"/>
</file>

<file path=xl/ctrlProps/ctrlProp6.xml><?xml version="1.0" encoding="utf-8"?>
<formControlPr xmlns="http://schemas.microsoft.com/office/spreadsheetml/2009/9/main" objectType="CheckBox" checked="Checked" fmlaLink="'DATA ANALYSIS'!$R$1" lockText="1" noThreeD="1"/>
</file>

<file path=xl/ctrlProps/ctrlProp7.xml><?xml version="1.0" encoding="utf-8"?>
<formControlPr xmlns="http://schemas.microsoft.com/office/spreadsheetml/2009/9/main" objectType="CheckBox" checked="Checked" fmlaLink="'DATA ANALYSIS'!$S$1" lockText="1" noThreeD="1"/>
</file>

<file path=xl/ctrlProps/ctrlProp8.xml><?xml version="1.0" encoding="utf-8"?>
<formControlPr xmlns="http://schemas.microsoft.com/office/spreadsheetml/2009/9/main" objectType="CheckBox" checked="Checked" fmlaLink="'DATA ANALYSIS'!$T$1"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27.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7.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9.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6.xml"/><Relationship Id="rId30" Type="http://schemas.openxmlformats.org/officeDocument/2006/relationships/chart" Target="../charts/chart8.xml"/><Relationship Id="rId8"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editAs="oneCell">
    <xdr:from>
      <xdr:col>7</xdr:col>
      <xdr:colOff>190500</xdr:colOff>
      <xdr:row>17</xdr:row>
      <xdr:rowOff>133351</xdr:rowOff>
    </xdr:from>
    <xdr:to>
      <xdr:col>8</xdr:col>
      <xdr:colOff>569595</xdr:colOff>
      <xdr:row>23</xdr:row>
      <xdr:rowOff>171451</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7696200" y="3371851"/>
              <a:ext cx="1828800" cy="118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552450</xdr:colOff>
      <xdr:row>17</xdr:row>
      <xdr:rowOff>133350</xdr:rowOff>
    </xdr:from>
    <xdr:to>
      <xdr:col>10</xdr:col>
      <xdr:colOff>276225</xdr:colOff>
      <xdr:row>22</xdr:row>
      <xdr:rowOff>123825</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9553575" y="3371850"/>
              <a:ext cx="1828800" cy="942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752475</xdr:colOff>
      <xdr:row>17</xdr:row>
      <xdr:rowOff>142874</xdr:rowOff>
    </xdr:from>
    <xdr:to>
      <xdr:col>7</xdr:col>
      <xdr:colOff>230505</xdr:colOff>
      <xdr:row>38</xdr:row>
      <xdr:rowOff>152399</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838825" y="3381374"/>
              <a:ext cx="1828800" cy="4010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600075</xdr:colOff>
      <xdr:row>17</xdr:row>
      <xdr:rowOff>133350</xdr:rowOff>
    </xdr:from>
    <xdr:to>
      <xdr:col>5</xdr:col>
      <xdr:colOff>714375</xdr:colOff>
      <xdr:row>22</xdr:row>
      <xdr:rowOff>123825</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467225" y="3371850"/>
              <a:ext cx="1333500" cy="942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390525</xdr:colOff>
      <xdr:row>24</xdr:row>
      <xdr:rowOff>90487</xdr:rowOff>
    </xdr:from>
    <xdr:to>
      <xdr:col>5</xdr:col>
      <xdr:colOff>323851</xdr:colOff>
      <xdr:row>39</xdr:row>
      <xdr:rowOff>123825</xdr:rowOff>
    </xdr:to>
    <xdr:graphicFrame macro="">
      <xdr:nvGraphicFramePr>
        <xdr:cNvPr id="6" name="Chart 5">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607695</xdr:colOff>
      <xdr:row>20</xdr:row>
      <xdr:rowOff>82867</xdr:rowOff>
    </xdr:from>
    <xdr:to>
      <xdr:col>18</xdr:col>
      <xdr:colOff>502920</xdr:colOff>
      <xdr:row>34</xdr:row>
      <xdr:rowOff>159067</xdr:rowOff>
    </xdr:to>
    <xdr:graphicFrame macro="">
      <xdr:nvGraphicFramePr>
        <xdr:cNvPr id="8" name="Chart 7">
          <a:extLst>
            <a:ext uri="{FF2B5EF4-FFF2-40B4-BE49-F238E27FC236}">
              <a16:creationId xmlns:a16="http://schemas.microsoft.com/office/drawing/2014/main" id="{00000000-0008-0000-03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15</xdr:col>
          <xdr:colOff>487680</xdr:colOff>
          <xdr:row>18</xdr:row>
          <xdr:rowOff>99060</xdr:rowOff>
        </xdr:from>
        <xdr:to>
          <xdr:col>15</xdr:col>
          <xdr:colOff>1219200</xdr:colOff>
          <xdr:row>20</xdr:row>
          <xdr:rowOff>30480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SALES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160020</xdr:colOff>
          <xdr:row>18</xdr:row>
          <xdr:rowOff>106680</xdr:rowOff>
        </xdr:from>
        <xdr:to>
          <xdr:col>16</xdr:col>
          <xdr:colOff>899160</xdr:colOff>
          <xdr:row>20</xdr:row>
          <xdr:rowOff>38100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68580</xdr:colOff>
          <xdr:row>18</xdr:row>
          <xdr:rowOff>121920</xdr:rowOff>
        </xdr:from>
        <xdr:to>
          <xdr:col>17</xdr:col>
          <xdr:colOff>800100</xdr:colOff>
          <xdr:row>20</xdr:row>
          <xdr:rowOff>60960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MARGIN</a:t>
              </a:r>
            </a:p>
          </xdr:txBody>
        </xdr:sp>
        <xdr:clientData/>
      </xdr:twoCellAnchor>
    </mc:Choice>
    <mc:Fallback/>
  </mc:AlternateContent>
  <xdr:twoCellAnchor>
    <xdr:from>
      <xdr:col>34</xdr:col>
      <xdr:colOff>314325</xdr:colOff>
      <xdr:row>18</xdr:row>
      <xdr:rowOff>71437</xdr:rowOff>
    </xdr:from>
    <xdr:to>
      <xdr:col>37</xdr:col>
      <xdr:colOff>581025</xdr:colOff>
      <xdr:row>34</xdr:row>
      <xdr:rowOff>142875</xdr:rowOff>
    </xdr:to>
    <xdr:graphicFrame macro="">
      <xdr:nvGraphicFramePr>
        <xdr:cNvPr id="9" name="Chart 8">
          <a:extLst>
            <a:ext uri="{FF2B5EF4-FFF2-40B4-BE49-F238E27FC236}">
              <a16:creationId xmlns:a16="http://schemas.microsoft.com/office/drawing/2014/main" id="{00000000-0008-0000-03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33</xdr:col>
          <xdr:colOff>822960</xdr:colOff>
          <xdr:row>18</xdr:row>
          <xdr:rowOff>106680</xdr:rowOff>
        </xdr:from>
        <xdr:to>
          <xdr:col>34</xdr:col>
          <xdr:colOff>121920</xdr:colOff>
          <xdr:row>34</xdr:row>
          <xdr:rowOff>68580</xdr:rowOff>
        </xdr:to>
        <xdr:sp macro="" textlink="">
          <xdr:nvSpPr>
            <xdr:cNvPr id="2052" name="Scroll Bar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39</xdr:col>
      <xdr:colOff>1228725</xdr:colOff>
      <xdr:row>13</xdr:row>
      <xdr:rowOff>176212</xdr:rowOff>
    </xdr:from>
    <xdr:to>
      <xdr:col>44</xdr:col>
      <xdr:colOff>9525</xdr:colOff>
      <xdr:row>35</xdr:row>
      <xdr:rowOff>76200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00000000-0008-0000-0300-00000A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4937045" y="2553652"/>
              <a:ext cx="5288280" cy="392334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45</xdr:col>
      <xdr:colOff>171450</xdr:colOff>
      <xdr:row>15</xdr:row>
      <xdr:rowOff>166687</xdr:rowOff>
    </xdr:from>
    <xdr:to>
      <xdr:col>49</xdr:col>
      <xdr:colOff>266700</xdr:colOff>
      <xdr:row>30</xdr:row>
      <xdr:rowOff>52387</xdr:rowOff>
    </xdr:to>
    <xdr:graphicFrame macro="">
      <xdr:nvGraphicFramePr>
        <xdr:cNvPr id="11" name="Chart 10">
          <a:extLst>
            <a:ext uri="{FF2B5EF4-FFF2-40B4-BE49-F238E27FC236}">
              <a16:creationId xmlns:a16="http://schemas.microsoft.com/office/drawing/2014/main" id="{00000000-0008-0000-03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49</xdr:col>
      <xdr:colOff>523875</xdr:colOff>
      <xdr:row>16</xdr:row>
      <xdr:rowOff>4762</xdr:rowOff>
    </xdr:from>
    <xdr:to>
      <xdr:col>54</xdr:col>
      <xdr:colOff>9525</xdr:colOff>
      <xdr:row>30</xdr:row>
      <xdr:rowOff>80962</xdr:rowOff>
    </xdr:to>
    <xdr:graphicFrame macro="">
      <xdr:nvGraphicFramePr>
        <xdr:cNvPr id="12" name="Chart 11">
          <a:extLst>
            <a:ext uri="{FF2B5EF4-FFF2-40B4-BE49-F238E27FC236}">
              <a16:creationId xmlns:a16="http://schemas.microsoft.com/office/drawing/2014/main" id="{00000000-0008-0000-03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276224</xdr:colOff>
      <xdr:row>41</xdr:row>
      <xdr:rowOff>47625</xdr:rowOff>
    </xdr:to>
    <xdr:grpSp>
      <xdr:nvGrpSpPr>
        <xdr:cNvPr id="64" name="Group 63">
          <a:extLst>
            <a:ext uri="{FF2B5EF4-FFF2-40B4-BE49-F238E27FC236}">
              <a16:creationId xmlns:a16="http://schemas.microsoft.com/office/drawing/2014/main" id="{00000000-0008-0000-0400-000040000000}"/>
            </a:ext>
          </a:extLst>
        </xdr:cNvPr>
        <xdr:cNvGrpSpPr/>
      </xdr:nvGrpSpPr>
      <xdr:grpSpPr>
        <a:xfrm>
          <a:off x="0" y="0"/>
          <a:ext cx="14297024" cy="7432098"/>
          <a:chOff x="0" y="0"/>
          <a:chExt cx="12192000" cy="6874601"/>
        </a:xfrm>
      </xdr:grpSpPr>
      <xdr:sp macro="" textlink="">
        <xdr:nvSpPr>
          <xdr:cNvPr id="2" name="Rectangle: Rounded Corners 1">
            <a:extLst>
              <a:ext uri="{FF2B5EF4-FFF2-40B4-BE49-F238E27FC236}">
                <a16:creationId xmlns:a16="http://schemas.microsoft.com/office/drawing/2014/main" id="{00000000-0008-0000-0400-000002000000}"/>
              </a:ext>
            </a:extLst>
          </xdr:cNvPr>
          <xdr:cNvSpPr/>
        </xdr:nvSpPr>
        <xdr:spPr>
          <a:xfrm>
            <a:off x="0" y="0"/>
            <a:ext cx="12192000" cy="6874601"/>
          </a:xfrm>
          <a:prstGeom prst="roundRect">
            <a:avLst>
              <a:gd name="adj" fmla="val 2583"/>
            </a:avLst>
          </a:prstGeom>
          <a:solidFill>
            <a:schemeClr val="tx1">
              <a:lumMod val="50000"/>
              <a:lumOff val="50000"/>
            </a:schemeClr>
          </a:solidFill>
        </xdr:spPr>
        <xdr:style>
          <a:lnRef idx="3">
            <a:schemeClr val="lt1"/>
          </a:lnRef>
          <a:fillRef idx="1">
            <a:schemeClr val="dk1"/>
          </a:fillRef>
          <a:effectRef idx="1">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highlight>
                <a:srgbClr val="008000"/>
              </a:highlight>
            </a:endParaRPr>
          </a:p>
        </xdr:txBody>
      </xdr:sp>
      <xdr:sp macro="" textlink="">
        <xdr:nvSpPr>
          <xdr:cNvPr id="3" name="Rectangle: Rounded Corners 2">
            <a:extLst>
              <a:ext uri="{FF2B5EF4-FFF2-40B4-BE49-F238E27FC236}">
                <a16:creationId xmlns:a16="http://schemas.microsoft.com/office/drawing/2014/main" id="{00000000-0008-0000-0400-000003000000}"/>
              </a:ext>
            </a:extLst>
          </xdr:cNvPr>
          <xdr:cNvSpPr/>
        </xdr:nvSpPr>
        <xdr:spPr>
          <a:xfrm>
            <a:off x="395926" y="384248"/>
            <a:ext cx="4392890" cy="788802"/>
          </a:xfrm>
          <a:prstGeom prst="roundRect">
            <a:avLst/>
          </a:prstGeom>
          <a:solidFill>
            <a:schemeClr val="tx1">
              <a:lumMod val="50000"/>
              <a:lumOff val="50000"/>
            </a:schemeClr>
          </a:solidFill>
        </xdr:spPr>
        <xdr:style>
          <a:lnRef idx="3">
            <a:schemeClr val="lt1"/>
          </a:lnRef>
          <a:fillRef idx="1">
            <a:schemeClr val="dk1"/>
          </a:fillRef>
          <a:effectRef idx="1">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 name="Rectangle: Rounded Corners 3">
            <a:extLst>
              <a:ext uri="{FF2B5EF4-FFF2-40B4-BE49-F238E27FC236}">
                <a16:creationId xmlns:a16="http://schemas.microsoft.com/office/drawing/2014/main" id="{00000000-0008-0000-0400-000004000000}"/>
              </a:ext>
            </a:extLst>
          </xdr:cNvPr>
          <xdr:cNvSpPr/>
        </xdr:nvSpPr>
        <xdr:spPr>
          <a:xfrm>
            <a:off x="4887242" y="384248"/>
            <a:ext cx="4776000" cy="788802"/>
          </a:xfrm>
          <a:prstGeom prst="roundRect">
            <a:avLst/>
          </a:prstGeom>
          <a:solidFill>
            <a:schemeClr val="tx1">
              <a:lumMod val="50000"/>
              <a:lumOff val="50000"/>
            </a:schemeClr>
          </a:solidFill>
        </xdr:spPr>
        <xdr:style>
          <a:lnRef idx="3">
            <a:schemeClr val="lt1"/>
          </a:lnRef>
          <a:fillRef idx="1">
            <a:schemeClr val="dk1"/>
          </a:fillRef>
          <a:effectRef idx="1">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 name="Rectangle: Rounded Corners 4">
            <a:extLst>
              <a:ext uri="{FF2B5EF4-FFF2-40B4-BE49-F238E27FC236}">
                <a16:creationId xmlns:a16="http://schemas.microsoft.com/office/drawing/2014/main" id="{00000000-0008-0000-0400-000005000000}"/>
              </a:ext>
            </a:extLst>
          </xdr:cNvPr>
          <xdr:cNvSpPr/>
        </xdr:nvSpPr>
        <xdr:spPr>
          <a:xfrm>
            <a:off x="395926" y="1406225"/>
            <a:ext cx="1307368" cy="986024"/>
          </a:xfrm>
          <a:prstGeom prst="roundRect">
            <a:avLst/>
          </a:prstGeom>
          <a:solidFill>
            <a:schemeClr val="tx1">
              <a:lumMod val="50000"/>
              <a:lumOff val="50000"/>
            </a:schemeClr>
          </a:solidFill>
        </xdr:spPr>
        <xdr:style>
          <a:lnRef idx="3">
            <a:schemeClr val="lt1"/>
          </a:lnRef>
          <a:fillRef idx="1">
            <a:schemeClr val="dk1"/>
          </a:fillRef>
          <a:effectRef idx="1">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00000000-0008-0000-0400-000006000000}"/>
              </a:ext>
            </a:extLst>
          </xdr:cNvPr>
          <xdr:cNvSpPr/>
        </xdr:nvSpPr>
        <xdr:spPr>
          <a:xfrm>
            <a:off x="395926" y="2459578"/>
            <a:ext cx="1307368" cy="3267542"/>
          </a:xfrm>
          <a:prstGeom prst="roundRect">
            <a:avLst/>
          </a:prstGeom>
          <a:solidFill>
            <a:schemeClr val="tx1">
              <a:lumMod val="50000"/>
              <a:lumOff val="50000"/>
            </a:schemeClr>
          </a:solidFill>
        </xdr:spPr>
        <xdr:style>
          <a:lnRef idx="3">
            <a:schemeClr val="lt1"/>
          </a:lnRef>
          <a:fillRef idx="1">
            <a:schemeClr val="dk1"/>
          </a:fillRef>
          <a:effectRef idx="1">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 name="Rectangle: Rounded Corners 6">
            <a:extLst>
              <a:ext uri="{FF2B5EF4-FFF2-40B4-BE49-F238E27FC236}">
                <a16:creationId xmlns:a16="http://schemas.microsoft.com/office/drawing/2014/main" id="{00000000-0008-0000-0400-000007000000}"/>
              </a:ext>
            </a:extLst>
          </xdr:cNvPr>
          <xdr:cNvSpPr/>
        </xdr:nvSpPr>
        <xdr:spPr>
          <a:xfrm>
            <a:off x="395926" y="5915379"/>
            <a:ext cx="1307368" cy="788802"/>
          </a:xfrm>
          <a:prstGeom prst="roundRect">
            <a:avLst>
              <a:gd name="adj" fmla="val 50000"/>
            </a:avLst>
          </a:prstGeom>
          <a:solidFill>
            <a:schemeClr val="tx1">
              <a:lumMod val="50000"/>
              <a:lumOff val="50000"/>
            </a:schemeClr>
          </a:solidFill>
        </xdr:spPr>
        <xdr:style>
          <a:lnRef idx="3">
            <a:schemeClr val="lt1"/>
          </a:lnRef>
          <a:fillRef idx="1">
            <a:schemeClr val="dk1"/>
          </a:fillRef>
          <a:effectRef idx="1">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 name="Rectangle: Rounded Corners 7">
            <a:extLst>
              <a:ext uri="{FF2B5EF4-FFF2-40B4-BE49-F238E27FC236}">
                <a16:creationId xmlns:a16="http://schemas.microsoft.com/office/drawing/2014/main" id="{00000000-0008-0000-0400-000008000000}"/>
              </a:ext>
            </a:extLst>
          </xdr:cNvPr>
          <xdr:cNvSpPr/>
        </xdr:nvSpPr>
        <xdr:spPr>
          <a:xfrm>
            <a:off x="2090254" y="1406225"/>
            <a:ext cx="2024545" cy="699153"/>
          </a:xfrm>
          <a:prstGeom prst="roundRect">
            <a:avLst>
              <a:gd name="adj" fmla="val 20514"/>
            </a:avLst>
          </a:prstGeom>
          <a:solidFill>
            <a:schemeClr val="tx1">
              <a:lumMod val="50000"/>
              <a:lumOff val="50000"/>
            </a:schemeClr>
          </a:solidFill>
        </xdr:spPr>
        <xdr:style>
          <a:lnRef idx="3">
            <a:schemeClr val="lt1"/>
          </a:lnRef>
          <a:fillRef idx="1">
            <a:schemeClr val="dk1"/>
          </a:fillRef>
          <a:effectRef idx="1">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 name="Rectangle: Rounded Corners 8">
            <a:extLst>
              <a:ext uri="{FF2B5EF4-FFF2-40B4-BE49-F238E27FC236}">
                <a16:creationId xmlns:a16="http://schemas.microsoft.com/office/drawing/2014/main" id="{00000000-0008-0000-0400-000009000000}"/>
              </a:ext>
            </a:extLst>
          </xdr:cNvPr>
          <xdr:cNvSpPr/>
        </xdr:nvSpPr>
        <xdr:spPr>
          <a:xfrm>
            <a:off x="4349360" y="1406225"/>
            <a:ext cx="2024545" cy="699153"/>
          </a:xfrm>
          <a:prstGeom prst="roundRect">
            <a:avLst>
              <a:gd name="adj" fmla="val 20514"/>
            </a:avLst>
          </a:prstGeom>
          <a:solidFill>
            <a:schemeClr val="tx1">
              <a:lumMod val="50000"/>
              <a:lumOff val="50000"/>
            </a:schemeClr>
          </a:solidFill>
        </xdr:spPr>
        <xdr:style>
          <a:lnRef idx="3">
            <a:schemeClr val="lt1"/>
          </a:lnRef>
          <a:fillRef idx="1">
            <a:schemeClr val="dk1"/>
          </a:fillRef>
          <a:effectRef idx="1">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 name="Rectangle: Rounded Corners 9">
            <a:extLst>
              <a:ext uri="{FF2B5EF4-FFF2-40B4-BE49-F238E27FC236}">
                <a16:creationId xmlns:a16="http://schemas.microsoft.com/office/drawing/2014/main" id="{00000000-0008-0000-0400-00000A000000}"/>
              </a:ext>
            </a:extLst>
          </xdr:cNvPr>
          <xdr:cNvSpPr/>
        </xdr:nvSpPr>
        <xdr:spPr>
          <a:xfrm>
            <a:off x="6608466" y="1406272"/>
            <a:ext cx="2024545" cy="699153"/>
          </a:xfrm>
          <a:prstGeom prst="roundRect">
            <a:avLst>
              <a:gd name="adj" fmla="val 20514"/>
            </a:avLst>
          </a:prstGeom>
          <a:solidFill>
            <a:schemeClr val="tx1">
              <a:lumMod val="50000"/>
              <a:lumOff val="50000"/>
            </a:schemeClr>
          </a:solidFill>
        </xdr:spPr>
        <xdr:style>
          <a:lnRef idx="3">
            <a:schemeClr val="lt1"/>
          </a:lnRef>
          <a:fillRef idx="1">
            <a:schemeClr val="dk1"/>
          </a:fillRef>
          <a:effectRef idx="1">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 name="Flowchart: Off-page Connector 10">
            <a:extLst>
              <a:ext uri="{FF2B5EF4-FFF2-40B4-BE49-F238E27FC236}">
                <a16:creationId xmlns:a16="http://schemas.microsoft.com/office/drawing/2014/main" id="{00000000-0008-0000-0400-00000B000000}"/>
              </a:ext>
            </a:extLst>
          </xdr:cNvPr>
          <xdr:cNvSpPr/>
        </xdr:nvSpPr>
        <xdr:spPr>
          <a:xfrm>
            <a:off x="9296400" y="1504743"/>
            <a:ext cx="1057835" cy="1703294"/>
          </a:xfrm>
          <a:prstGeom prst="flowChartOffpageConnector">
            <a:avLst/>
          </a:prstGeom>
          <a:solidFill>
            <a:schemeClr val="tx1">
              <a:lumMod val="50000"/>
              <a:lumOff val="50000"/>
            </a:schemeClr>
          </a:solidFill>
        </xdr:spPr>
        <xdr:style>
          <a:lnRef idx="3">
            <a:schemeClr val="lt1"/>
          </a:lnRef>
          <a:fillRef idx="1">
            <a:schemeClr val="dk1"/>
          </a:fillRef>
          <a:effectRef idx="1">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 name="Flowchart: Off-page Connector 11">
            <a:extLst>
              <a:ext uri="{FF2B5EF4-FFF2-40B4-BE49-F238E27FC236}">
                <a16:creationId xmlns:a16="http://schemas.microsoft.com/office/drawing/2014/main" id="{00000000-0008-0000-0400-00000C000000}"/>
              </a:ext>
            </a:extLst>
          </xdr:cNvPr>
          <xdr:cNvSpPr/>
        </xdr:nvSpPr>
        <xdr:spPr>
          <a:xfrm>
            <a:off x="10650070" y="1504743"/>
            <a:ext cx="1057835" cy="1703294"/>
          </a:xfrm>
          <a:prstGeom prst="flowChartOffpageConnector">
            <a:avLst/>
          </a:prstGeom>
          <a:solidFill>
            <a:schemeClr val="tx1">
              <a:lumMod val="50000"/>
              <a:lumOff val="50000"/>
            </a:schemeClr>
          </a:solidFill>
        </xdr:spPr>
        <xdr:style>
          <a:lnRef idx="3">
            <a:schemeClr val="lt1"/>
          </a:lnRef>
          <a:fillRef idx="1">
            <a:schemeClr val="dk1"/>
          </a:fillRef>
          <a:effectRef idx="1">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 name="Trapezoid 12">
            <a:extLst>
              <a:ext uri="{FF2B5EF4-FFF2-40B4-BE49-F238E27FC236}">
                <a16:creationId xmlns:a16="http://schemas.microsoft.com/office/drawing/2014/main" id="{00000000-0008-0000-0400-00000D000000}"/>
              </a:ext>
            </a:extLst>
          </xdr:cNvPr>
          <xdr:cNvSpPr/>
        </xdr:nvSpPr>
        <xdr:spPr>
          <a:xfrm>
            <a:off x="9161930" y="1504742"/>
            <a:ext cx="1317812" cy="233083"/>
          </a:xfrm>
          <a:prstGeom prst="trapezoid">
            <a:avLst/>
          </a:prstGeom>
          <a:solidFill>
            <a:schemeClr val="tx1">
              <a:lumMod val="50000"/>
              <a:lumOff val="50000"/>
            </a:schemeClr>
          </a:solidFill>
        </xdr:spPr>
        <xdr:style>
          <a:lnRef idx="3">
            <a:schemeClr val="lt1"/>
          </a:lnRef>
          <a:fillRef idx="1">
            <a:schemeClr val="dk1"/>
          </a:fillRef>
          <a:effectRef idx="1">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 name="Trapezoid 13">
            <a:extLst>
              <a:ext uri="{FF2B5EF4-FFF2-40B4-BE49-F238E27FC236}">
                <a16:creationId xmlns:a16="http://schemas.microsoft.com/office/drawing/2014/main" id="{00000000-0008-0000-0400-00000E000000}"/>
              </a:ext>
            </a:extLst>
          </xdr:cNvPr>
          <xdr:cNvSpPr/>
        </xdr:nvSpPr>
        <xdr:spPr>
          <a:xfrm>
            <a:off x="10520081" y="1504742"/>
            <a:ext cx="1317812" cy="233083"/>
          </a:xfrm>
          <a:prstGeom prst="trapezoid">
            <a:avLst/>
          </a:prstGeom>
          <a:solidFill>
            <a:schemeClr val="tx1">
              <a:lumMod val="50000"/>
              <a:lumOff val="50000"/>
            </a:schemeClr>
          </a:solidFill>
        </xdr:spPr>
        <xdr:style>
          <a:lnRef idx="3">
            <a:schemeClr val="lt1"/>
          </a:lnRef>
          <a:fillRef idx="1">
            <a:schemeClr val="dk1"/>
          </a:fillRef>
          <a:effectRef idx="1">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5" name="Flowchart: Off-page Connector 14">
            <a:extLst>
              <a:ext uri="{FF2B5EF4-FFF2-40B4-BE49-F238E27FC236}">
                <a16:creationId xmlns:a16="http://schemas.microsoft.com/office/drawing/2014/main" id="{00000000-0008-0000-0400-00000F000000}"/>
              </a:ext>
            </a:extLst>
          </xdr:cNvPr>
          <xdr:cNvSpPr/>
        </xdr:nvSpPr>
        <xdr:spPr>
          <a:xfrm>
            <a:off x="9448800" y="1755755"/>
            <a:ext cx="726141" cy="1290918"/>
          </a:xfrm>
          <a:prstGeom prst="flowChartOffpageConnector">
            <a:avLst/>
          </a:prstGeom>
          <a:solidFill>
            <a:schemeClr val="tx1">
              <a:lumMod val="50000"/>
              <a:lumOff val="50000"/>
            </a:schemeClr>
          </a:solidFill>
          <a:ln/>
        </xdr:spPr>
        <xdr:style>
          <a:lnRef idx="3">
            <a:schemeClr val="lt1"/>
          </a:lnRef>
          <a:fillRef idx="1">
            <a:schemeClr val="dk1"/>
          </a:fillRef>
          <a:effectRef idx="1">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6" name="Flowchart: Off-page Connector 15">
            <a:extLst>
              <a:ext uri="{FF2B5EF4-FFF2-40B4-BE49-F238E27FC236}">
                <a16:creationId xmlns:a16="http://schemas.microsoft.com/office/drawing/2014/main" id="{00000000-0008-0000-0400-000010000000}"/>
              </a:ext>
            </a:extLst>
          </xdr:cNvPr>
          <xdr:cNvSpPr/>
        </xdr:nvSpPr>
        <xdr:spPr>
          <a:xfrm>
            <a:off x="10815916" y="1755755"/>
            <a:ext cx="726141" cy="1290918"/>
          </a:xfrm>
          <a:prstGeom prst="flowChartOffpageConnector">
            <a:avLst/>
          </a:prstGeom>
          <a:solidFill>
            <a:schemeClr val="tx1">
              <a:lumMod val="50000"/>
              <a:lumOff val="50000"/>
            </a:schemeClr>
          </a:solidFill>
          <a:ln/>
        </xdr:spPr>
        <xdr:style>
          <a:lnRef idx="3">
            <a:schemeClr val="lt1"/>
          </a:lnRef>
          <a:fillRef idx="1">
            <a:schemeClr val="dk1"/>
          </a:fillRef>
          <a:effectRef idx="1">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7" name="Rectangle: Rounded Corners 16">
            <a:extLst>
              <a:ext uri="{FF2B5EF4-FFF2-40B4-BE49-F238E27FC236}">
                <a16:creationId xmlns:a16="http://schemas.microsoft.com/office/drawing/2014/main" id="{00000000-0008-0000-0400-000011000000}"/>
              </a:ext>
            </a:extLst>
          </xdr:cNvPr>
          <xdr:cNvSpPr/>
        </xdr:nvSpPr>
        <xdr:spPr>
          <a:xfrm>
            <a:off x="2090254" y="2459578"/>
            <a:ext cx="3055436" cy="2137989"/>
          </a:xfrm>
          <a:prstGeom prst="roundRect">
            <a:avLst>
              <a:gd name="adj" fmla="val 5000"/>
            </a:avLst>
          </a:prstGeom>
          <a:solidFill>
            <a:schemeClr val="tx1">
              <a:lumMod val="50000"/>
              <a:lumOff val="50000"/>
            </a:schemeClr>
          </a:solidFill>
        </xdr:spPr>
        <xdr:style>
          <a:lnRef idx="3">
            <a:schemeClr val="lt1"/>
          </a:lnRef>
          <a:fillRef idx="1">
            <a:schemeClr val="dk1"/>
          </a:fillRef>
          <a:effectRef idx="1">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8" name="Rectangle: Rounded Corners 17">
            <a:extLst>
              <a:ext uri="{FF2B5EF4-FFF2-40B4-BE49-F238E27FC236}">
                <a16:creationId xmlns:a16="http://schemas.microsoft.com/office/drawing/2014/main" id="{00000000-0008-0000-0400-000012000000}"/>
              </a:ext>
            </a:extLst>
          </xdr:cNvPr>
          <xdr:cNvSpPr/>
        </xdr:nvSpPr>
        <xdr:spPr>
          <a:xfrm>
            <a:off x="5304826" y="2459575"/>
            <a:ext cx="1600226" cy="2137989"/>
          </a:xfrm>
          <a:prstGeom prst="roundRect">
            <a:avLst>
              <a:gd name="adj" fmla="val 5000"/>
            </a:avLst>
          </a:prstGeom>
          <a:solidFill>
            <a:schemeClr val="tx1">
              <a:lumMod val="50000"/>
              <a:lumOff val="50000"/>
            </a:schemeClr>
          </a:solidFill>
        </xdr:spPr>
        <xdr:style>
          <a:lnRef idx="3">
            <a:schemeClr val="lt1"/>
          </a:lnRef>
          <a:fillRef idx="1">
            <a:schemeClr val="dk1"/>
          </a:fillRef>
          <a:effectRef idx="1">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9" name="Rectangle: Rounded Corners 18">
            <a:extLst>
              <a:ext uri="{FF2B5EF4-FFF2-40B4-BE49-F238E27FC236}">
                <a16:creationId xmlns:a16="http://schemas.microsoft.com/office/drawing/2014/main" id="{00000000-0008-0000-0400-000013000000}"/>
              </a:ext>
            </a:extLst>
          </xdr:cNvPr>
          <xdr:cNvSpPr/>
        </xdr:nvSpPr>
        <xdr:spPr>
          <a:xfrm>
            <a:off x="7035040" y="2459576"/>
            <a:ext cx="1600226" cy="2137989"/>
          </a:xfrm>
          <a:prstGeom prst="roundRect">
            <a:avLst>
              <a:gd name="adj" fmla="val 5000"/>
            </a:avLst>
          </a:prstGeom>
          <a:solidFill>
            <a:schemeClr val="tx1">
              <a:lumMod val="50000"/>
              <a:lumOff val="50000"/>
            </a:schemeClr>
          </a:solidFill>
        </xdr:spPr>
        <xdr:style>
          <a:lnRef idx="3">
            <a:schemeClr val="lt1"/>
          </a:lnRef>
          <a:fillRef idx="1">
            <a:schemeClr val="dk1"/>
          </a:fillRef>
          <a:effectRef idx="1">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 name="Rectangle: Rounded Corners 19">
            <a:extLst>
              <a:ext uri="{FF2B5EF4-FFF2-40B4-BE49-F238E27FC236}">
                <a16:creationId xmlns:a16="http://schemas.microsoft.com/office/drawing/2014/main" id="{00000000-0008-0000-0400-000014000000}"/>
              </a:ext>
            </a:extLst>
          </xdr:cNvPr>
          <xdr:cNvSpPr/>
        </xdr:nvSpPr>
        <xdr:spPr>
          <a:xfrm>
            <a:off x="2090253" y="4658126"/>
            <a:ext cx="4814799" cy="2046056"/>
          </a:xfrm>
          <a:prstGeom prst="roundRect">
            <a:avLst>
              <a:gd name="adj" fmla="val 5000"/>
            </a:avLst>
          </a:prstGeom>
          <a:solidFill>
            <a:schemeClr val="tx1">
              <a:lumMod val="50000"/>
              <a:lumOff val="50000"/>
            </a:schemeClr>
          </a:solidFill>
        </xdr:spPr>
        <xdr:style>
          <a:lnRef idx="3">
            <a:schemeClr val="lt1"/>
          </a:lnRef>
          <a:fillRef idx="1">
            <a:schemeClr val="dk1"/>
          </a:fillRef>
          <a:effectRef idx="1">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 name="Rectangle: Rounded Corners 20">
            <a:extLst>
              <a:ext uri="{FF2B5EF4-FFF2-40B4-BE49-F238E27FC236}">
                <a16:creationId xmlns:a16="http://schemas.microsoft.com/office/drawing/2014/main" id="{00000000-0008-0000-0400-000015000000}"/>
              </a:ext>
            </a:extLst>
          </xdr:cNvPr>
          <xdr:cNvSpPr/>
        </xdr:nvSpPr>
        <xdr:spPr>
          <a:xfrm>
            <a:off x="7046259" y="4678434"/>
            <a:ext cx="1600226" cy="2025747"/>
          </a:xfrm>
          <a:prstGeom prst="roundRect">
            <a:avLst>
              <a:gd name="adj" fmla="val 5000"/>
            </a:avLst>
          </a:prstGeom>
          <a:solidFill>
            <a:schemeClr val="tx1">
              <a:lumMod val="50000"/>
              <a:lumOff val="50000"/>
            </a:schemeClr>
          </a:solidFill>
        </xdr:spPr>
        <xdr:style>
          <a:lnRef idx="3">
            <a:schemeClr val="lt1"/>
          </a:lnRef>
          <a:fillRef idx="1">
            <a:schemeClr val="dk1"/>
          </a:fillRef>
          <a:effectRef idx="1">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Rectangle: Rounded Corners 21">
            <a:extLst>
              <a:ext uri="{FF2B5EF4-FFF2-40B4-BE49-F238E27FC236}">
                <a16:creationId xmlns:a16="http://schemas.microsoft.com/office/drawing/2014/main" id="{00000000-0008-0000-0400-000016000000}"/>
              </a:ext>
            </a:extLst>
          </xdr:cNvPr>
          <xdr:cNvSpPr/>
        </xdr:nvSpPr>
        <xdr:spPr>
          <a:xfrm>
            <a:off x="9161930" y="3418800"/>
            <a:ext cx="2634142" cy="3285381"/>
          </a:xfrm>
          <a:prstGeom prst="roundRect">
            <a:avLst>
              <a:gd name="adj" fmla="val 5000"/>
            </a:avLst>
          </a:prstGeom>
          <a:solidFill>
            <a:schemeClr val="tx1">
              <a:lumMod val="50000"/>
              <a:lumOff val="50000"/>
            </a:schemeClr>
          </a:solidFill>
        </xdr:spPr>
        <xdr:style>
          <a:lnRef idx="3">
            <a:schemeClr val="lt1"/>
          </a:lnRef>
          <a:fillRef idx="1">
            <a:schemeClr val="dk1"/>
          </a:fillRef>
          <a:effectRef idx="1">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pic>
        <xdr:nvPicPr>
          <xdr:cNvPr id="24" name="Graphic 23" descr="Presentation with bar chart with solid fill">
            <a:extLst>
              <a:ext uri="{FF2B5EF4-FFF2-40B4-BE49-F238E27FC236}">
                <a16:creationId xmlns:a16="http://schemas.microsoft.com/office/drawing/2014/main" id="{00000000-0008-0000-0400-00001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19100" y="314325"/>
            <a:ext cx="914400" cy="914400"/>
          </a:xfrm>
          <a:prstGeom prst="rect">
            <a:avLst/>
          </a:prstGeom>
        </xdr:spPr>
      </xdr:pic>
      <xdr:pic>
        <xdr:nvPicPr>
          <xdr:cNvPr id="26" name="Graphic 25" descr="Bar graph with upward trend with solid fill">
            <a:extLst>
              <a:ext uri="{FF2B5EF4-FFF2-40B4-BE49-F238E27FC236}">
                <a16:creationId xmlns:a16="http://schemas.microsoft.com/office/drawing/2014/main" id="{00000000-0008-0000-0400-00001A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705475" y="1485900"/>
            <a:ext cx="552450" cy="552450"/>
          </a:xfrm>
          <a:prstGeom prst="rect">
            <a:avLst/>
          </a:prstGeom>
        </xdr:spPr>
      </xdr:pic>
      <xdr:pic>
        <xdr:nvPicPr>
          <xdr:cNvPr id="28" name="Graphic 27" descr="Money with solid fill">
            <a:extLst>
              <a:ext uri="{FF2B5EF4-FFF2-40B4-BE49-F238E27FC236}">
                <a16:creationId xmlns:a16="http://schemas.microsoft.com/office/drawing/2014/main" id="{00000000-0008-0000-0400-00001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24250" y="1485900"/>
            <a:ext cx="523875" cy="523875"/>
          </a:xfrm>
          <a:prstGeom prst="rect">
            <a:avLst/>
          </a:prstGeom>
        </xdr:spPr>
      </xdr:pic>
      <xdr:pic>
        <xdr:nvPicPr>
          <xdr:cNvPr id="30" name="Graphic 29" descr="Piggy Bank with solid fill">
            <a:extLst>
              <a:ext uri="{FF2B5EF4-FFF2-40B4-BE49-F238E27FC236}">
                <a16:creationId xmlns:a16="http://schemas.microsoft.com/office/drawing/2014/main" id="{00000000-0008-0000-0400-00001E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962900" y="1409700"/>
            <a:ext cx="628650" cy="628650"/>
          </a:xfrm>
          <a:prstGeom prst="rect">
            <a:avLst/>
          </a:prstGeom>
        </xdr:spPr>
      </xdr:pic>
      <xdr:pic>
        <xdr:nvPicPr>
          <xdr:cNvPr id="32" name="Graphic 31" descr="Trophy with solid fill">
            <a:extLst>
              <a:ext uri="{FF2B5EF4-FFF2-40B4-BE49-F238E27FC236}">
                <a16:creationId xmlns:a16="http://schemas.microsoft.com/office/drawing/2014/main" id="{00000000-0008-0000-0400-000020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572625" y="2514600"/>
            <a:ext cx="428625" cy="428625"/>
          </a:xfrm>
          <a:prstGeom prst="rect">
            <a:avLst/>
          </a:prstGeom>
        </xdr:spPr>
      </xdr:pic>
      <xdr:pic>
        <xdr:nvPicPr>
          <xdr:cNvPr id="34" name="Graphic 33" descr="Ribbon with solid fill">
            <a:extLst>
              <a:ext uri="{FF2B5EF4-FFF2-40B4-BE49-F238E27FC236}">
                <a16:creationId xmlns:a16="http://schemas.microsoft.com/office/drawing/2014/main" id="{00000000-0008-0000-0400-000022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0944225" y="2476500"/>
            <a:ext cx="466725" cy="466725"/>
          </a:xfrm>
          <a:prstGeom prst="rect">
            <a:avLst/>
          </a:prstGeom>
        </xdr:spPr>
      </xdr:pic>
      <xdr:pic>
        <xdr:nvPicPr>
          <xdr:cNvPr id="36" name="Graphic 35" descr="Shopping cart with solid fill">
            <a:extLst>
              <a:ext uri="{FF2B5EF4-FFF2-40B4-BE49-F238E27FC236}">
                <a16:creationId xmlns:a16="http://schemas.microsoft.com/office/drawing/2014/main" id="{00000000-0008-0000-0400-000024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657225" y="6000750"/>
            <a:ext cx="647700" cy="647700"/>
          </a:xfrm>
          <a:prstGeom prst="rect">
            <a:avLst/>
          </a:prstGeom>
        </xdr:spPr>
      </xdr:pic>
      <xdr:pic>
        <xdr:nvPicPr>
          <xdr:cNvPr id="38" name="Graphic 37" descr="Flip calendar with solid fill">
            <a:extLst>
              <a:ext uri="{FF2B5EF4-FFF2-40B4-BE49-F238E27FC236}">
                <a16:creationId xmlns:a16="http://schemas.microsoft.com/office/drawing/2014/main" id="{00000000-0008-0000-0400-000026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2171700" y="2486025"/>
            <a:ext cx="314325" cy="295275"/>
          </a:xfrm>
          <a:prstGeom prst="rect">
            <a:avLst/>
          </a:prstGeom>
        </xdr:spPr>
      </xdr:pic>
      <xdr:pic>
        <xdr:nvPicPr>
          <xdr:cNvPr id="40" name="Graphic 39" descr="Daily calendar with solid fill">
            <a:extLst>
              <a:ext uri="{FF2B5EF4-FFF2-40B4-BE49-F238E27FC236}">
                <a16:creationId xmlns:a16="http://schemas.microsoft.com/office/drawing/2014/main" id="{00000000-0008-0000-0400-000028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2133600" y="4667251"/>
            <a:ext cx="287430" cy="257174"/>
          </a:xfrm>
          <a:prstGeom prst="rect">
            <a:avLst/>
          </a:prstGeom>
        </xdr:spPr>
      </xdr:pic>
      <xdr:pic>
        <xdr:nvPicPr>
          <xdr:cNvPr id="42" name="Graphic 41" descr="Continuous Improvement with solid fill">
            <a:extLst>
              <a:ext uri="{FF2B5EF4-FFF2-40B4-BE49-F238E27FC236}">
                <a16:creationId xmlns:a16="http://schemas.microsoft.com/office/drawing/2014/main" id="{00000000-0008-0000-0400-00002A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5343525" y="2447925"/>
            <a:ext cx="361950" cy="361950"/>
          </a:xfrm>
          <a:prstGeom prst="rect">
            <a:avLst/>
          </a:prstGeom>
        </xdr:spPr>
      </xdr:pic>
      <xdr:pic>
        <xdr:nvPicPr>
          <xdr:cNvPr id="44" name="Graphic 43" descr="Pyramid with levels with solid fill">
            <a:extLst>
              <a:ext uri="{FF2B5EF4-FFF2-40B4-BE49-F238E27FC236}">
                <a16:creationId xmlns:a16="http://schemas.microsoft.com/office/drawing/2014/main" id="{00000000-0008-0000-0400-00002C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9220200" y="3438525"/>
            <a:ext cx="314325" cy="314325"/>
          </a:xfrm>
          <a:prstGeom prst="rect">
            <a:avLst/>
          </a:prstGeom>
        </xdr:spPr>
      </xdr:pic>
      <xdr:pic>
        <xdr:nvPicPr>
          <xdr:cNvPr id="46" name="Graphic 45" descr="Online Network with solid fill">
            <a:extLst>
              <a:ext uri="{FF2B5EF4-FFF2-40B4-BE49-F238E27FC236}">
                <a16:creationId xmlns:a16="http://schemas.microsoft.com/office/drawing/2014/main" id="{00000000-0008-0000-0400-00002E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7058025" y="2514601"/>
            <a:ext cx="323850" cy="249634"/>
          </a:xfrm>
          <a:prstGeom prst="rect">
            <a:avLst/>
          </a:prstGeom>
        </xdr:spPr>
      </xdr:pic>
      <xdr:pic>
        <xdr:nvPicPr>
          <xdr:cNvPr id="48" name="Graphic 47" descr="Register with solid fill">
            <a:extLst>
              <a:ext uri="{FF2B5EF4-FFF2-40B4-BE49-F238E27FC236}">
                <a16:creationId xmlns:a16="http://schemas.microsoft.com/office/drawing/2014/main" id="{00000000-0008-0000-0400-00003000000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7105650" y="4762500"/>
            <a:ext cx="200025" cy="200025"/>
          </a:xfrm>
          <a:prstGeom prst="rect">
            <a:avLst/>
          </a:prstGeom>
        </xdr:spPr>
      </xdr:pic>
      <xdr:cxnSp macro="">
        <xdr:nvCxnSpPr>
          <xdr:cNvPr id="50" name="Straight Connector 49">
            <a:extLst>
              <a:ext uri="{FF2B5EF4-FFF2-40B4-BE49-F238E27FC236}">
                <a16:creationId xmlns:a16="http://schemas.microsoft.com/office/drawing/2014/main" id="{00000000-0008-0000-0400-000032000000}"/>
              </a:ext>
            </a:extLst>
          </xdr:cNvPr>
          <xdr:cNvCxnSpPr/>
        </xdr:nvCxnSpPr>
        <xdr:spPr>
          <a:xfrm flipV="1">
            <a:off x="2247900" y="2800350"/>
            <a:ext cx="2743200" cy="0"/>
          </a:xfrm>
          <a:prstGeom prst="line">
            <a:avLst/>
          </a:prstGeom>
          <a:ln>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1" name="Straight Connector 50">
            <a:extLst>
              <a:ext uri="{FF2B5EF4-FFF2-40B4-BE49-F238E27FC236}">
                <a16:creationId xmlns:a16="http://schemas.microsoft.com/office/drawing/2014/main" id="{00000000-0008-0000-0400-000033000000}"/>
              </a:ext>
            </a:extLst>
          </xdr:cNvPr>
          <xdr:cNvCxnSpPr/>
        </xdr:nvCxnSpPr>
        <xdr:spPr>
          <a:xfrm flipV="1">
            <a:off x="5410200" y="2828925"/>
            <a:ext cx="1368000" cy="0"/>
          </a:xfrm>
          <a:prstGeom prst="line">
            <a:avLst/>
          </a:prstGeom>
          <a:ln>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a:extLst>
              <a:ext uri="{FF2B5EF4-FFF2-40B4-BE49-F238E27FC236}">
                <a16:creationId xmlns:a16="http://schemas.microsoft.com/office/drawing/2014/main" id="{00000000-0008-0000-0400-000034000000}"/>
              </a:ext>
            </a:extLst>
          </xdr:cNvPr>
          <xdr:cNvCxnSpPr/>
        </xdr:nvCxnSpPr>
        <xdr:spPr>
          <a:xfrm flipV="1">
            <a:off x="7134225" y="2828925"/>
            <a:ext cx="1368000" cy="0"/>
          </a:xfrm>
          <a:prstGeom prst="line">
            <a:avLst/>
          </a:prstGeom>
          <a:ln>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a:extLst>
              <a:ext uri="{FF2B5EF4-FFF2-40B4-BE49-F238E27FC236}">
                <a16:creationId xmlns:a16="http://schemas.microsoft.com/office/drawing/2014/main" id="{00000000-0008-0000-0400-000035000000}"/>
              </a:ext>
            </a:extLst>
          </xdr:cNvPr>
          <xdr:cNvCxnSpPr/>
        </xdr:nvCxnSpPr>
        <xdr:spPr>
          <a:xfrm flipV="1">
            <a:off x="2181225" y="4972050"/>
            <a:ext cx="4608000" cy="0"/>
          </a:xfrm>
          <a:prstGeom prst="line">
            <a:avLst/>
          </a:prstGeom>
          <a:ln>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a:extLst>
              <a:ext uri="{FF2B5EF4-FFF2-40B4-BE49-F238E27FC236}">
                <a16:creationId xmlns:a16="http://schemas.microsoft.com/office/drawing/2014/main" id="{00000000-0008-0000-0400-000036000000}"/>
              </a:ext>
            </a:extLst>
          </xdr:cNvPr>
          <xdr:cNvCxnSpPr/>
        </xdr:nvCxnSpPr>
        <xdr:spPr>
          <a:xfrm flipV="1">
            <a:off x="7105650" y="4991100"/>
            <a:ext cx="1476000" cy="0"/>
          </a:xfrm>
          <a:prstGeom prst="line">
            <a:avLst/>
          </a:prstGeom>
          <a:ln>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a:extLst>
              <a:ext uri="{FF2B5EF4-FFF2-40B4-BE49-F238E27FC236}">
                <a16:creationId xmlns:a16="http://schemas.microsoft.com/office/drawing/2014/main" id="{00000000-0008-0000-0400-000037000000}"/>
              </a:ext>
            </a:extLst>
          </xdr:cNvPr>
          <xdr:cNvCxnSpPr/>
        </xdr:nvCxnSpPr>
        <xdr:spPr>
          <a:xfrm flipV="1">
            <a:off x="9201150" y="3762375"/>
            <a:ext cx="2520000" cy="0"/>
          </a:xfrm>
          <a:prstGeom prst="line">
            <a:avLst/>
          </a:prstGeom>
          <a:ln>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18</xdr:col>
      <xdr:colOff>455083</xdr:colOff>
      <xdr:row>2</xdr:row>
      <xdr:rowOff>63500</xdr:rowOff>
    </xdr:from>
    <xdr:to>
      <xdr:col>23</xdr:col>
      <xdr:colOff>169333</xdr:colOff>
      <xdr:row>7</xdr:row>
      <xdr:rowOff>12653</xdr:rowOff>
    </xdr:to>
    <xdr:sp macro="" textlink="">
      <xdr:nvSpPr>
        <xdr:cNvPr id="92" name="Rectangle: Rounded Corners 91">
          <a:extLst>
            <a:ext uri="{FF2B5EF4-FFF2-40B4-BE49-F238E27FC236}">
              <a16:creationId xmlns:a16="http://schemas.microsoft.com/office/drawing/2014/main" id="{00000000-0008-0000-0400-00005C000000}"/>
            </a:ext>
          </a:extLst>
        </xdr:cNvPr>
        <xdr:cNvSpPr/>
      </xdr:nvSpPr>
      <xdr:spPr>
        <a:xfrm>
          <a:off x="11504083" y="444500"/>
          <a:ext cx="2783417" cy="901653"/>
        </a:xfrm>
        <a:prstGeom prst="roundRect">
          <a:avLst/>
        </a:prstGeom>
        <a:solidFill>
          <a:schemeClr val="bg1"/>
        </a:solidFill>
        <a:ln>
          <a:solidFill>
            <a:schemeClr val="bg1"/>
          </a:solidFill>
        </a:ln>
      </xdr:spPr>
      <xdr:style>
        <a:lnRef idx="3">
          <a:schemeClr val="lt1"/>
        </a:lnRef>
        <a:fillRef idx="1">
          <a:schemeClr val="dk1"/>
        </a:fillRef>
        <a:effectRef idx="1">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9</xdr:col>
      <xdr:colOff>342899</xdr:colOff>
      <xdr:row>2</xdr:row>
      <xdr:rowOff>152401</xdr:rowOff>
    </xdr:from>
    <xdr:to>
      <xdr:col>14</xdr:col>
      <xdr:colOff>276224</xdr:colOff>
      <xdr:row>6</xdr:row>
      <xdr:rowOff>114300</xdr:rowOff>
    </xdr:to>
    <mc:AlternateContent xmlns:mc="http://schemas.openxmlformats.org/markup-compatibility/2006" xmlns:a14="http://schemas.microsoft.com/office/drawing/2010/main">
      <mc:Choice Requires="a14">
        <xdr:graphicFrame macro="">
          <xdr:nvGraphicFramePr>
            <xdr:cNvPr id="65" name="SALE TYPE 1">
              <a:extLst>
                <a:ext uri="{FF2B5EF4-FFF2-40B4-BE49-F238E27FC236}">
                  <a16:creationId xmlns:a16="http://schemas.microsoft.com/office/drawing/2014/main" id="{00000000-0008-0000-0400-000041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5867399" y="533401"/>
              <a:ext cx="3002492" cy="7238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333374</xdr:colOff>
      <xdr:row>2</xdr:row>
      <xdr:rowOff>152400</xdr:rowOff>
    </xdr:from>
    <xdr:to>
      <xdr:col>18</xdr:col>
      <xdr:colOff>190499</xdr:colOff>
      <xdr:row>6</xdr:row>
      <xdr:rowOff>114299</xdr:rowOff>
    </xdr:to>
    <mc:AlternateContent xmlns:mc="http://schemas.openxmlformats.org/markup-compatibility/2006" xmlns:a14="http://schemas.microsoft.com/office/drawing/2010/main">
      <mc:Choice Requires="a14">
        <xdr:graphicFrame macro="">
          <xdr:nvGraphicFramePr>
            <xdr:cNvPr id="66" name="PAYMENT MODE 1">
              <a:extLst>
                <a:ext uri="{FF2B5EF4-FFF2-40B4-BE49-F238E27FC236}">
                  <a16:creationId xmlns:a16="http://schemas.microsoft.com/office/drawing/2014/main" id="{00000000-0008-0000-0400-000042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8927041" y="533400"/>
              <a:ext cx="2312458" cy="7238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561975</xdr:colOff>
      <xdr:row>15</xdr:row>
      <xdr:rowOff>66675</xdr:rowOff>
    </xdr:from>
    <xdr:to>
      <xdr:col>3</xdr:col>
      <xdr:colOff>66675</xdr:colOff>
      <xdr:row>33</xdr:row>
      <xdr:rowOff>142875</xdr:rowOff>
    </xdr:to>
    <mc:AlternateContent xmlns:mc="http://schemas.openxmlformats.org/markup-compatibility/2006" xmlns:a14="http://schemas.microsoft.com/office/drawing/2010/main">
      <mc:Choice Requires="a14">
        <xdr:graphicFrame macro="">
          <xdr:nvGraphicFramePr>
            <xdr:cNvPr id="67" name="MONTH 1">
              <a:extLst>
                <a:ext uri="{FF2B5EF4-FFF2-40B4-BE49-F238E27FC236}">
                  <a16:creationId xmlns:a16="http://schemas.microsoft.com/office/drawing/2014/main" id="{00000000-0008-0000-0400-000043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561975" y="2924175"/>
              <a:ext cx="1346200" cy="3505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552450</xdr:colOff>
      <xdr:row>8</xdr:row>
      <xdr:rowOff>180975</xdr:rowOff>
    </xdr:from>
    <xdr:to>
      <xdr:col>3</xdr:col>
      <xdr:colOff>57150</xdr:colOff>
      <xdr:row>13</xdr:row>
      <xdr:rowOff>171450</xdr:rowOff>
    </xdr:to>
    <mc:AlternateContent xmlns:mc="http://schemas.openxmlformats.org/markup-compatibility/2006" xmlns:a14="http://schemas.microsoft.com/office/drawing/2010/main">
      <mc:Choice Requires="a14">
        <xdr:graphicFrame macro="">
          <xdr:nvGraphicFramePr>
            <xdr:cNvPr id="68" name="YEAR 1">
              <a:extLst>
                <a:ext uri="{FF2B5EF4-FFF2-40B4-BE49-F238E27FC236}">
                  <a16:creationId xmlns:a16="http://schemas.microsoft.com/office/drawing/2014/main" id="{00000000-0008-0000-0400-000044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52450" y="1704975"/>
              <a:ext cx="1346200" cy="942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400050</xdr:colOff>
      <xdr:row>2</xdr:row>
      <xdr:rowOff>180975</xdr:rowOff>
    </xdr:from>
    <xdr:to>
      <xdr:col>8</xdr:col>
      <xdr:colOff>28575</xdr:colOff>
      <xdr:row>5</xdr:row>
      <xdr:rowOff>133350</xdr:rowOff>
    </xdr:to>
    <xdr:sp macro="" textlink="">
      <xdr:nvSpPr>
        <xdr:cNvPr id="69" name="TextBox 68">
          <a:extLst>
            <a:ext uri="{FF2B5EF4-FFF2-40B4-BE49-F238E27FC236}">
              <a16:creationId xmlns:a16="http://schemas.microsoft.com/office/drawing/2014/main" id="{00000000-0008-0000-0400-000045000000}"/>
            </a:ext>
          </a:extLst>
        </xdr:cNvPr>
        <xdr:cNvSpPr txBox="1"/>
      </xdr:nvSpPr>
      <xdr:spPr>
        <a:xfrm>
          <a:off x="1619250" y="561975"/>
          <a:ext cx="3286125"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chemeClr val="bg1"/>
              </a:solidFill>
              <a:latin typeface="Amasis MT Pro Black" panose="02040A04050005020304" pitchFamily="18" charset="0"/>
            </a:rPr>
            <a:t>SALES DASHBOARD</a:t>
          </a:r>
        </a:p>
      </xdr:txBody>
    </xdr:sp>
    <xdr:clientData/>
  </xdr:twoCellAnchor>
  <xdr:twoCellAnchor>
    <xdr:from>
      <xdr:col>2</xdr:col>
      <xdr:colOff>409576</xdr:colOff>
      <xdr:row>5</xdr:row>
      <xdr:rowOff>1</xdr:rowOff>
    </xdr:from>
    <xdr:to>
      <xdr:col>6</xdr:col>
      <xdr:colOff>66676</xdr:colOff>
      <xdr:row>6</xdr:row>
      <xdr:rowOff>114301</xdr:rowOff>
    </xdr:to>
    <xdr:sp macro="" textlink="">
      <xdr:nvSpPr>
        <xdr:cNvPr id="70" name="TextBox 69">
          <a:extLst>
            <a:ext uri="{FF2B5EF4-FFF2-40B4-BE49-F238E27FC236}">
              <a16:creationId xmlns:a16="http://schemas.microsoft.com/office/drawing/2014/main" id="{00000000-0008-0000-0400-000046000000}"/>
            </a:ext>
          </a:extLst>
        </xdr:cNvPr>
        <xdr:cNvSpPr txBox="1"/>
      </xdr:nvSpPr>
      <xdr:spPr>
        <a:xfrm>
          <a:off x="1628776" y="952501"/>
          <a:ext cx="20955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accent2">
                  <a:lumMod val="20000"/>
                  <a:lumOff val="80000"/>
                </a:schemeClr>
              </a:solidFill>
              <a:latin typeface="Amasis MT Pro Black" panose="02040A04050005020304" pitchFamily="18" charset="0"/>
            </a:rPr>
            <a:t>COSCO</a:t>
          </a:r>
          <a:r>
            <a:rPr lang="en-IN" sz="1000" baseline="0">
              <a:solidFill>
                <a:schemeClr val="accent2">
                  <a:lumMod val="20000"/>
                  <a:lumOff val="80000"/>
                </a:schemeClr>
              </a:solidFill>
              <a:latin typeface="Amasis MT Pro Black" panose="02040A04050005020304" pitchFamily="18" charset="0"/>
            </a:rPr>
            <a:t> RETAIL</a:t>
          </a:r>
          <a:endParaRPr lang="en-IN" sz="1000">
            <a:solidFill>
              <a:schemeClr val="accent2">
                <a:lumMod val="20000"/>
                <a:lumOff val="80000"/>
              </a:schemeClr>
            </a:solidFill>
            <a:latin typeface="Amasis MT Pro Black" panose="02040A04050005020304" pitchFamily="18" charset="0"/>
          </a:endParaRPr>
        </a:p>
      </xdr:txBody>
    </xdr:sp>
    <xdr:clientData/>
  </xdr:twoCellAnchor>
  <xdr:twoCellAnchor>
    <xdr:from>
      <xdr:col>4</xdr:col>
      <xdr:colOff>104776</xdr:colOff>
      <xdr:row>8</xdr:row>
      <xdr:rowOff>104776</xdr:rowOff>
    </xdr:from>
    <xdr:to>
      <xdr:col>6</xdr:col>
      <xdr:colOff>304800</xdr:colOff>
      <xdr:row>10</xdr:row>
      <xdr:rowOff>28576</xdr:rowOff>
    </xdr:to>
    <xdr:sp macro="" textlink="">
      <xdr:nvSpPr>
        <xdr:cNvPr id="71" name="TextBox 70">
          <a:extLst>
            <a:ext uri="{FF2B5EF4-FFF2-40B4-BE49-F238E27FC236}">
              <a16:creationId xmlns:a16="http://schemas.microsoft.com/office/drawing/2014/main" id="{00000000-0008-0000-0400-000047000000}"/>
            </a:ext>
          </a:extLst>
        </xdr:cNvPr>
        <xdr:cNvSpPr txBox="1"/>
      </xdr:nvSpPr>
      <xdr:spPr>
        <a:xfrm>
          <a:off x="2543176" y="1628776"/>
          <a:ext cx="141922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accent2">
                  <a:lumMod val="20000"/>
                  <a:lumOff val="80000"/>
                </a:schemeClr>
              </a:solidFill>
              <a:latin typeface="Amasis MT Pro Black" panose="02040A04050005020304" pitchFamily="18" charset="0"/>
            </a:rPr>
            <a:t>TOTAL SALES ($)</a:t>
          </a:r>
        </a:p>
      </xdr:txBody>
    </xdr:sp>
    <xdr:clientData/>
  </xdr:twoCellAnchor>
  <xdr:twoCellAnchor>
    <xdr:from>
      <xdr:col>8</xdr:col>
      <xdr:colOff>285751</xdr:colOff>
      <xdr:row>8</xdr:row>
      <xdr:rowOff>95251</xdr:rowOff>
    </xdr:from>
    <xdr:to>
      <xdr:col>10</xdr:col>
      <xdr:colOff>485775</xdr:colOff>
      <xdr:row>10</xdr:row>
      <xdr:rowOff>19051</xdr:rowOff>
    </xdr:to>
    <xdr:sp macro="" textlink="">
      <xdr:nvSpPr>
        <xdr:cNvPr id="72" name="TextBox 71">
          <a:extLst>
            <a:ext uri="{FF2B5EF4-FFF2-40B4-BE49-F238E27FC236}">
              <a16:creationId xmlns:a16="http://schemas.microsoft.com/office/drawing/2014/main" id="{00000000-0008-0000-0400-000048000000}"/>
            </a:ext>
          </a:extLst>
        </xdr:cNvPr>
        <xdr:cNvSpPr txBox="1"/>
      </xdr:nvSpPr>
      <xdr:spPr>
        <a:xfrm>
          <a:off x="5162551" y="1619251"/>
          <a:ext cx="141922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accent2">
                  <a:lumMod val="20000"/>
                  <a:lumOff val="80000"/>
                </a:schemeClr>
              </a:solidFill>
              <a:latin typeface="Amasis MT Pro Black" panose="02040A04050005020304" pitchFamily="18" charset="0"/>
            </a:rPr>
            <a:t>TOTAL PROFIT ($)</a:t>
          </a:r>
        </a:p>
      </xdr:txBody>
    </xdr:sp>
    <xdr:clientData/>
  </xdr:twoCellAnchor>
  <xdr:twoCellAnchor>
    <xdr:from>
      <xdr:col>12</xdr:col>
      <xdr:colOff>523875</xdr:colOff>
      <xdr:row>8</xdr:row>
      <xdr:rowOff>95251</xdr:rowOff>
    </xdr:from>
    <xdr:to>
      <xdr:col>15</xdr:col>
      <xdr:colOff>257174</xdr:colOff>
      <xdr:row>10</xdr:row>
      <xdr:rowOff>19051</xdr:rowOff>
    </xdr:to>
    <xdr:sp macro="" textlink="">
      <xdr:nvSpPr>
        <xdr:cNvPr id="73" name="TextBox 72">
          <a:extLst>
            <a:ext uri="{FF2B5EF4-FFF2-40B4-BE49-F238E27FC236}">
              <a16:creationId xmlns:a16="http://schemas.microsoft.com/office/drawing/2014/main" id="{00000000-0008-0000-0400-000049000000}"/>
            </a:ext>
          </a:extLst>
        </xdr:cNvPr>
        <xdr:cNvSpPr txBox="1"/>
      </xdr:nvSpPr>
      <xdr:spPr>
        <a:xfrm>
          <a:off x="7839075" y="1619251"/>
          <a:ext cx="1562099"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accent2">
                  <a:lumMod val="20000"/>
                  <a:lumOff val="80000"/>
                </a:schemeClr>
              </a:solidFill>
              <a:latin typeface="Amasis MT Pro Black" panose="02040A04050005020304" pitchFamily="18" charset="0"/>
            </a:rPr>
            <a:t>PROFIT MARGIN (%)</a:t>
          </a:r>
        </a:p>
      </xdr:txBody>
    </xdr:sp>
    <xdr:clientData/>
  </xdr:twoCellAnchor>
  <xdr:twoCellAnchor>
    <xdr:from>
      <xdr:col>4</xdr:col>
      <xdr:colOff>409576</xdr:colOff>
      <xdr:row>15</xdr:row>
      <xdr:rowOff>38101</xdr:rowOff>
    </xdr:from>
    <xdr:to>
      <xdr:col>6</xdr:col>
      <xdr:colOff>114300</xdr:colOff>
      <xdr:row>16</xdr:row>
      <xdr:rowOff>152401</xdr:rowOff>
    </xdr:to>
    <xdr:sp macro="" textlink="">
      <xdr:nvSpPr>
        <xdr:cNvPr id="74" name="TextBox 73">
          <a:extLst>
            <a:ext uri="{FF2B5EF4-FFF2-40B4-BE49-F238E27FC236}">
              <a16:creationId xmlns:a16="http://schemas.microsoft.com/office/drawing/2014/main" id="{00000000-0008-0000-0400-00004A000000}"/>
            </a:ext>
          </a:extLst>
        </xdr:cNvPr>
        <xdr:cNvSpPr txBox="1"/>
      </xdr:nvSpPr>
      <xdr:spPr>
        <a:xfrm>
          <a:off x="2847976" y="2895601"/>
          <a:ext cx="92392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accent2">
                  <a:lumMod val="20000"/>
                  <a:lumOff val="80000"/>
                </a:schemeClr>
              </a:solidFill>
              <a:latin typeface="Amasis MT Pro Black" panose="02040A04050005020304" pitchFamily="18" charset="0"/>
            </a:rPr>
            <a:t>MONTHLY</a:t>
          </a:r>
        </a:p>
      </xdr:txBody>
    </xdr:sp>
    <xdr:clientData/>
  </xdr:twoCellAnchor>
  <xdr:twoCellAnchor>
    <xdr:from>
      <xdr:col>4</xdr:col>
      <xdr:colOff>352426</xdr:colOff>
      <xdr:row>28</xdr:row>
      <xdr:rowOff>19051</xdr:rowOff>
    </xdr:from>
    <xdr:to>
      <xdr:col>5</xdr:col>
      <xdr:colOff>352425</xdr:colOff>
      <xdr:row>29</xdr:row>
      <xdr:rowOff>133351</xdr:rowOff>
    </xdr:to>
    <xdr:sp macro="" textlink="">
      <xdr:nvSpPr>
        <xdr:cNvPr id="75" name="TextBox 74">
          <a:extLst>
            <a:ext uri="{FF2B5EF4-FFF2-40B4-BE49-F238E27FC236}">
              <a16:creationId xmlns:a16="http://schemas.microsoft.com/office/drawing/2014/main" id="{00000000-0008-0000-0400-00004B000000}"/>
            </a:ext>
          </a:extLst>
        </xdr:cNvPr>
        <xdr:cNvSpPr txBox="1"/>
      </xdr:nvSpPr>
      <xdr:spPr>
        <a:xfrm>
          <a:off x="2790826" y="5353051"/>
          <a:ext cx="609599"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accent2">
                  <a:lumMod val="20000"/>
                  <a:lumOff val="80000"/>
                </a:schemeClr>
              </a:solidFill>
              <a:latin typeface="Amasis MT Pro Black" panose="02040A04050005020304" pitchFamily="18" charset="0"/>
            </a:rPr>
            <a:t>DAILY</a:t>
          </a:r>
        </a:p>
      </xdr:txBody>
    </xdr:sp>
    <xdr:clientData/>
  </xdr:twoCellAnchor>
  <xdr:twoCellAnchor>
    <xdr:from>
      <xdr:col>10</xdr:col>
      <xdr:colOff>523876</xdr:colOff>
      <xdr:row>15</xdr:row>
      <xdr:rowOff>9526</xdr:rowOff>
    </xdr:from>
    <xdr:to>
      <xdr:col>12</xdr:col>
      <xdr:colOff>171450</xdr:colOff>
      <xdr:row>16</xdr:row>
      <xdr:rowOff>123826</xdr:rowOff>
    </xdr:to>
    <xdr:sp macro="" textlink="">
      <xdr:nvSpPr>
        <xdr:cNvPr id="76" name="TextBox 75">
          <a:extLst>
            <a:ext uri="{FF2B5EF4-FFF2-40B4-BE49-F238E27FC236}">
              <a16:creationId xmlns:a16="http://schemas.microsoft.com/office/drawing/2014/main" id="{00000000-0008-0000-0400-00004C000000}"/>
            </a:ext>
          </a:extLst>
        </xdr:cNvPr>
        <xdr:cNvSpPr txBox="1"/>
      </xdr:nvSpPr>
      <xdr:spPr>
        <a:xfrm>
          <a:off x="6619876" y="2867026"/>
          <a:ext cx="86677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accent2">
                  <a:lumMod val="20000"/>
                  <a:lumOff val="80000"/>
                </a:schemeClr>
              </a:solidFill>
              <a:latin typeface="Amasis MT Pro Black" panose="02040A04050005020304" pitchFamily="18" charset="0"/>
            </a:rPr>
            <a:t>PRODUCT</a:t>
          </a:r>
        </a:p>
      </xdr:txBody>
    </xdr:sp>
    <xdr:clientData/>
  </xdr:twoCellAnchor>
  <xdr:twoCellAnchor>
    <xdr:from>
      <xdr:col>14</xdr:col>
      <xdr:colOff>66675</xdr:colOff>
      <xdr:row>15</xdr:row>
      <xdr:rowOff>19051</xdr:rowOff>
    </xdr:from>
    <xdr:to>
      <xdr:col>15</xdr:col>
      <xdr:colOff>561974</xdr:colOff>
      <xdr:row>16</xdr:row>
      <xdr:rowOff>133351</xdr:rowOff>
    </xdr:to>
    <xdr:sp macro="" textlink="">
      <xdr:nvSpPr>
        <xdr:cNvPr id="77" name="TextBox 76">
          <a:extLst>
            <a:ext uri="{FF2B5EF4-FFF2-40B4-BE49-F238E27FC236}">
              <a16:creationId xmlns:a16="http://schemas.microsoft.com/office/drawing/2014/main" id="{00000000-0008-0000-0400-00004D000000}"/>
            </a:ext>
          </a:extLst>
        </xdr:cNvPr>
        <xdr:cNvSpPr txBox="1"/>
      </xdr:nvSpPr>
      <xdr:spPr>
        <a:xfrm>
          <a:off x="8601075" y="2876551"/>
          <a:ext cx="1104899"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accent2">
                  <a:lumMod val="20000"/>
                  <a:lumOff val="80000"/>
                </a:schemeClr>
              </a:solidFill>
              <a:latin typeface="Amasis MT Pro Black" panose="02040A04050005020304" pitchFamily="18" charset="0"/>
            </a:rPr>
            <a:t>SALES TYPE</a:t>
          </a:r>
        </a:p>
      </xdr:txBody>
    </xdr:sp>
    <xdr:clientData/>
  </xdr:twoCellAnchor>
  <xdr:twoCellAnchor>
    <xdr:from>
      <xdr:col>14</xdr:col>
      <xdr:colOff>38100</xdr:colOff>
      <xdr:row>28</xdr:row>
      <xdr:rowOff>76201</xdr:rowOff>
    </xdr:from>
    <xdr:to>
      <xdr:col>16</xdr:col>
      <xdr:colOff>180975</xdr:colOff>
      <xdr:row>30</xdr:row>
      <xdr:rowOff>1</xdr:rowOff>
    </xdr:to>
    <xdr:sp macro="" textlink="">
      <xdr:nvSpPr>
        <xdr:cNvPr id="78" name="TextBox 77">
          <a:extLst>
            <a:ext uri="{FF2B5EF4-FFF2-40B4-BE49-F238E27FC236}">
              <a16:creationId xmlns:a16="http://schemas.microsoft.com/office/drawing/2014/main" id="{00000000-0008-0000-0400-00004E000000}"/>
            </a:ext>
          </a:extLst>
        </xdr:cNvPr>
        <xdr:cNvSpPr txBox="1"/>
      </xdr:nvSpPr>
      <xdr:spPr>
        <a:xfrm>
          <a:off x="8572500" y="5410201"/>
          <a:ext cx="1362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accent2">
                  <a:lumMod val="20000"/>
                  <a:lumOff val="80000"/>
                </a:schemeClr>
              </a:solidFill>
              <a:latin typeface="Amasis MT Pro Black" panose="02040A04050005020304" pitchFamily="18" charset="0"/>
            </a:rPr>
            <a:t>PAYMENT MODE</a:t>
          </a:r>
        </a:p>
      </xdr:txBody>
    </xdr:sp>
    <xdr:clientData/>
  </xdr:twoCellAnchor>
  <xdr:twoCellAnchor>
    <xdr:from>
      <xdr:col>18</xdr:col>
      <xdr:colOff>209550</xdr:colOff>
      <xdr:row>20</xdr:row>
      <xdr:rowOff>180976</xdr:rowOff>
    </xdr:from>
    <xdr:to>
      <xdr:col>20</xdr:col>
      <xdr:colOff>352425</xdr:colOff>
      <xdr:row>22</xdr:row>
      <xdr:rowOff>104776</xdr:rowOff>
    </xdr:to>
    <xdr:sp macro="" textlink="">
      <xdr:nvSpPr>
        <xdr:cNvPr id="79" name="TextBox 78">
          <a:extLst>
            <a:ext uri="{FF2B5EF4-FFF2-40B4-BE49-F238E27FC236}">
              <a16:creationId xmlns:a16="http://schemas.microsoft.com/office/drawing/2014/main" id="{00000000-0008-0000-0400-00004F000000}"/>
            </a:ext>
          </a:extLst>
        </xdr:cNvPr>
        <xdr:cNvSpPr txBox="1"/>
      </xdr:nvSpPr>
      <xdr:spPr>
        <a:xfrm>
          <a:off x="11182350" y="3990976"/>
          <a:ext cx="1362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accent2">
                  <a:lumMod val="20000"/>
                  <a:lumOff val="80000"/>
                </a:schemeClr>
              </a:solidFill>
              <a:latin typeface="Amasis MT Pro Black" panose="02040A04050005020304" pitchFamily="18" charset="0"/>
            </a:rPr>
            <a:t>CATEGORY</a:t>
          </a:r>
        </a:p>
      </xdr:txBody>
    </xdr:sp>
    <xdr:clientData/>
  </xdr:twoCellAnchor>
  <xdr:twoCellAnchor>
    <xdr:from>
      <xdr:col>18</xdr:col>
      <xdr:colOff>85725</xdr:colOff>
      <xdr:row>10</xdr:row>
      <xdr:rowOff>114301</xdr:rowOff>
    </xdr:from>
    <xdr:to>
      <xdr:col>19</xdr:col>
      <xdr:colOff>390525</xdr:colOff>
      <xdr:row>13</xdr:row>
      <xdr:rowOff>9525</xdr:rowOff>
    </xdr:to>
    <xdr:sp macro="" textlink="">
      <xdr:nvSpPr>
        <xdr:cNvPr id="80" name="TextBox 79">
          <a:extLst>
            <a:ext uri="{FF2B5EF4-FFF2-40B4-BE49-F238E27FC236}">
              <a16:creationId xmlns:a16="http://schemas.microsoft.com/office/drawing/2014/main" id="{00000000-0008-0000-0400-000050000000}"/>
            </a:ext>
          </a:extLst>
        </xdr:cNvPr>
        <xdr:cNvSpPr txBox="1"/>
      </xdr:nvSpPr>
      <xdr:spPr>
        <a:xfrm>
          <a:off x="11058525" y="2019301"/>
          <a:ext cx="914400" cy="4667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a:solidFill>
                <a:schemeClr val="accent2">
                  <a:lumMod val="20000"/>
                  <a:lumOff val="80000"/>
                </a:schemeClr>
              </a:solidFill>
              <a:latin typeface="Amasis MT Pro Black" panose="02040A04050005020304" pitchFamily="18" charset="0"/>
            </a:rPr>
            <a:t>TOP PRODUCT</a:t>
          </a:r>
        </a:p>
      </xdr:txBody>
    </xdr:sp>
    <xdr:clientData/>
  </xdr:twoCellAnchor>
  <xdr:twoCellAnchor>
    <xdr:from>
      <xdr:col>20</xdr:col>
      <xdr:colOff>409574</xdr:colOff>
      <xdr:row>10</xdr:row>
      <xdr:rowOff>66676</xdr:rowOff>
    </xdr:from>
    <xdr:to>
      <xdr:col>22</xdr:col>
      <xdr:colOff>209549</xdr:colOff>
      <xdr:row>12</xdr:row>
      <xdr:rowOff>152400</xdr:rowOff>
    </xdr:to>
    <xdr:sp macro="" textlink="">
      <xdr:nvSpPr>
        <xdr:cNvPr id="81" name="TextBox 80">
          <a:extLst>
            <a:ext uri="{FF2B5EF4-FFF2-40B4-BE49-F238E27FC236}">
              <a16:creationId xmlns:a16="http://schemas.microsoft.com/office/drawing/2014/main" id="{00000000-0008-0000-0400-000051000000}"/>
            </a:ext>
          </a:extLst>
        </xdr:cNvPr>
        <xdr:cNvSpPr txBox="1"/>
      </xdr:nvSpPr>
      <xdr:spPr>
        <a:xfrm>
          <a:off x="12601574" y="1971676"/>
          <a:ext cx="1019175" cy="4667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a:solidFill>
                <a:schemeClr val="accent2">
                  <a:lumMod val="20000"/>
                  <a:lumOff val="80000"/>
                </a:schemeClr>
              </a:solidFill>
              <a:latin typeface="Amasis MT Pro Black" panose="02040A04050005020304" pitchFamily="18" charset="0"/>
            </a:rPr>
            <a:t>TOP CATEGORY</a:t>
          </a:r>
        </a:p>
      </xdr:txBody>
    </xdr:sp>
    <xdr:clientData/>
  </xdr:twoCellAnchor>
  <xdr:twoCellAnchor>
    <xdr:from>
      <xdr:col>4</xdr:col>
      <xdr:colOff>104776</xdr:colOff>
      <xdr:row>9</xdr:row>
      <xdr:rowOff>180975</xdr:rowOff>
    </xdr:from>
    <xdr:to>
      <xdr:col>6</xdr:col>
      <xdr:colOff>381000</xdr:colOff>
      <xdr:row>12</xdr:row>
      <xdr:rowOff>57150</xdr:rowOff>
    </xdr:to>
    <xdr:sp macro="" textlink="'DATA ANALYSIS'!$G$6">
      <xdr:nvSpPr>
        <xdr:cNvPr id="82" name="TextBox 81">
          <a:extLst>
            <a:ext uri="{FF2B5EF4-FFF2-40B4-BE49-F238E27FC236}">
              <a16:creationId xmlns:a16="http://schemas.microsoft.com/office/drawing/2014/main" id="{00000000-0008-0000-0400-000052000000}"/>
            </a:ext>
          </a:extLst>
        </xdr:cNvPr>
        <xdr:cNvSpPr txBox="1"/>
      </xdr:nvSpPr>
      <xdr:spPr>
        <a:xfrm>
          <a:off x="2543176" y="1895475"/>
          <a:ext cx="1495424"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A4BFE87-9270-473F-8035-DD5C6EDCE06F}" type="TxLink">
            <a:rPr lang="en-US" sz="2000" b="1" i="0" u="none" strike="noStrike">
              <a:solidFill>
                <a:schemeClr val="bg1">
                  <a:lumMod val="95000"/>
                </a:schemeClr>
              </a:solidFill>
              <a:latin typeface="Calibri"/>
              <a:cs typeface="Calibri"/>
            </a:rPr>
            <a:pPr algn="ctr"/>
            <a:t>$4,01,412</a:t>
          </a:fld>
          <a:endParaRPr lang="en-IN" sz="2000" b="1">
            <a:solidFill>
              <a:schemeClr val="bg1">
                <a:lumMod val="95000"/>
              </a:schemeClr>
            </a:solidFill>
            <a:latin typeface="Amasis MT Pro Black" panose="02040A04050005020304" pitchFamily="18" charset="0"/>
          </a:endParaRPr>
        </a:p>
      </xdr:txBody>
    </xdr:sp>
    <xdr:clientData/>
  </xdr:twoCellAnchor>
  <xdr:twoCellAnchor>
    <xdr:from>
      <xdr:col>8</xdr:col>
      <xdr:colOff>123826</xdr:colOff>
      <xdr:row>9</xdr:row>
      <xdr:rowOff>152400</xdr:rowOff>
    </xdr:from>
    <xdr:to>
      <xdr:col>10</xdr:col>
      <xdr:colOff>400050</xdr:colOff>
      <xdr:row>12</xdr:row>
      <xdr:rowOff>28575</xdr:rowOff>
    </xdr:to>
    <xdr:sp macro="" textlink="'DATA ANALYSIS'!$G$7">
      <xdr:nvSpPr>
        <xdr:cNvPr id="83" name="TextBox 82">
          <a:extLst>
            <a:ext uri="{FF2B5EF4-FFF2-40B4-BE49-F238E27FC236}">
              <a16:creationId xmlns:a16="http://schemas.microsoft.com/office/drawing/2014/main" id="{00000000-0008-0000-0400-000053000000}"/>
            </a:ext>
          </a:extLst>
        </xdr:cNvPr>
        <xdr:cNvSpPr txBox="1"/>
      </xdr:nvSpPr>
      <xdr:spPr>
        <a:xfrm>
          <a:off x="5000626" y="1866900"/>
          <a:ext cx="1495424"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041221E-9C1C-4011-8BF3-2333457899DB}" type="TxLink">
            <a:rPr lang="en-US" sz="2000" b="1" i="0" u="none" strike="noStrike">
              <a:solidFill>
                <a:schemeClr val="bg1">
                  <a:lumMod val="95000"/>
                </a:schemeClr>
              </a:solidFill>
              <a:latin typeface="Calibri"/>
              <a:ea typeface="+mn-ea"/>
              <a:cs typeface="Calibri"/>
            </a:rPr>
            <a:pPr marL="0" indent="0" algn="ctr"/>
            <a:t>$68,908</a:t>
          </a:fld>
          <a:endParaRPr lang="en-IN" sz="2000" b="1" i="0" u="none" strike="noStrike">
            <a:solidFill>
              <a:schemeClr val="bg1">
                <a:lumMod val="95000"/>
              </a:schemeClr>
            </a:solidFill>
            <a:latin typeface="Calibri"/>
            <a:ea typeface="+mn-ea"/>
            <a:cs typeface="Calibri"/>
          </a:endParaRPr>
        </a:p>
      </xdr:txBody>
    </xdr:sp>
    <xdr:clientData/>
  </xdr:twoCellAnchor>
  <xdr:twoCellAnchor>
    <xdr:from>
      <xdr:col>13</xdr:col>
      <xdr:colOff>28576</xdr:colOff>
      <xdr:row>9</xdr:row>
      <xdr:rowOff>142875</xdr:rowOff>
    </xdr:from>
    <xdr:to>
      <xdr:col>14</xdr:col>
      <xdr:colOff>238125</xdr:colOff>
      <xdr:row>12</xdr:row>
      <xdr:rowOff>19050</xdr:rowOff>
    </xdr:to>
    <xdr:sp macro="" textlink="'DATA ANALYSIS'!$G$8">
      <xdr:nvSpPr>
        <xdr:cNvPr id="84" name="TextBox 83">
          <a:extLst>
            <a:ext uri="{FF2B5EF4-FFF2-40B4-BE49-F238E27FC236}">
              <a16:creationId xmlns:a16="http://schemas.microsoft.com/office/drawing/2014/main" id="{00000000-0008-0000-0400-000054000000}"/>
            </a:ext>
          </a:extLst>
        </xdr:cNvPr>
        <xdr:cNvSpPr txBox="1"/>
      </xdr:nvSpPr>
      <xdr:spPr>
        <a:xfrm>
          <a:off x="7953376" y="1857375"/>
          <a:ext cx="819149"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88D41D5A-111B-470F-A30C-25ACFD832404}" type="TxLink">
            <a:rPr lang="en-US" sz="2000" b="1" i="0" u="none" strike="noStrike">
              <a:solidFill>
                <a:schemeClr val="bg1">
                  <a:lumMod val="95000"/>
                </a:schemeClr>
              </a:solidFill>
              <a:latin typeface="Calibri"/>
              <a:ea typeface="+mn-ea"/>
              <a:cs typeface="Calibri"/>
            </a:rPr>
            <a:pPr marL="0" indent="0" algn="ctr"/>
            <a:t>21%</a:t>
          </a:fld>
          <a:endParaRPr lang="en-IN" sz="2000" b="1" i="0" u="none" strike="noStrike">
            <a:solidFill>
              <a:schemeClr val="bg1">
                <a:lumMod val="95000"/>
              </a:schemeClr>
            </a:solidFill>
            <a:latin typeface="Calibri"/>
            <a:ea typeface="+mn-ea"/>
            <a:cs typeface="Calibri"/>
          </a:endParaRPr>
        </a:p>
      </xdr:txBody>
    </xdr:sp>
    <xdr:clientData/>
  </xdr:twoCellAnchor>
  <xdr:twoCellAnchor>
    <xdr:from>
      <xdr:col>4</xdr:col>
      <xdr:colOff>66676</xdr:colOff>
      <xdr:row>17</xdr:row>
      <xdr:rowOff>76200</xdr:rowOff>
    </xdr:from>
    <xdr:to>
      <xdr:col>9</xdr:col>
      <xdr:colOff>466726</xdr:colOff>
      <xdr:row>27</xdr:row>
      <xdr:rowOff>76199</xdr:rowOff>
    </xdr:to>
    <xdr:graphicFrame macro="">
      <xdr:nvGraphicFramePr>
        <xdr:cNvPr id="85" name="Chart 84">
          <a:extLst>
            <a:ext uri="{FF2B5EF4-FFF2-40B4-BE49-F238E27FC236}">
              <a16:creationId xmlns:a16="http://schemas.microsoft.com/office/drawing/2014/main" id="{00000000-0008-0000-04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10</xdr:col>
      <xdr:colOff>381000</xdr:colOff>
      <xdr:row>16</xdr:row>
      <xdr:rowOff>180975</xdr:rowOff>
    </xdr:from>
    <xdr:to>
      <xdr:col>13</xdr:col>
      <xdr:colOff>123825</xdr:colOff>
      <xdr:row>27</xdr:row>
      <xdr:rowOff>28575</xdr:rowOff>
    </xdr:to>
    <xdr:graphicFrame macro="">
      <xdr:nvGraphicFramePr>
        <xdr:cNvPr id="86" name="Chart 85">
          <a:extLst>
            <a:ext uri="{FF2B5EF4-FFF2-40B4-BE49-F238E27FC236}">
              <a16:creationId xmlns:a16="http://schemas.microsoft.com/office/drawing/2014/main" id="{00000000-0008-0000-0400-00005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190500</xdr:colOff>
          <xdr:row>17</xdr:row>
          <xdr:rowOff>45720</xdr:rowOff>
        </xdr:from>
        <xdr:to>
          <xdr:col>10</xdr:col>
          <xdr:colOff>388620</xdr:colOff>
          <xdr:row>27</xdr:row>
          <xdr:rowOff>0</xdr:rowOff>
        </xdr:to>
        <xdr:sp macro="" textlink="">
          <xdr:nvSpPr>
            <xdr:cNvPr id="5121" name="Scroll Bar 1" hidden="1">
              <a:extLst>
                <a:ext uri="{63B3BB69-23CF-44E3-9099-C40C66FF867C}">
                  <a14:compatExt spid="_x0000_s5121"/>
                </a:ext>
                <a:ext uri="{FF2B5EF4-FFF2-40B4-BE49-F238E27FC236}">
                  <a16:creationId xmlns:a16="http://schemas.microsoft.com/office/drawing/2014/main" id="{00000000-0008-0000-0400-000001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17</xdr:col>
      <xdr:colOff>466725</xdr:colOff>
      <xdr:row>22</xdr:row>
      <xdr:rowOff>180975</xdr:rowOff>
    </xdr:from>
    <xdr:to>
      <xdr:col>22</xdr:col>
      <xdr:colOff>342900</xdr:colOff>
      <xdr:row>39</xdr:row>
      <xdr:rowOff>114300</xdr:rowOff>
    </xdr:to>
    <mc:AlternateContent xmlns:mc="http://schemas.openxmlformats.org/markup-compatibility/2006">
      <mc:Choice xmlns:cx1="http://schemas.microsoft.com/office/drawing/2015/9/8/chartex" Requires="cx1">
        <xdr:graphicFrame macro="">
          <xdr:nvGraphicFramePr>
            <xdr:cNvPr id="88" name="Chart 87">
              <a:extLst>
                <a:ext uri="{FF2B5EF4-FFF2-40B4-BE49-F238E27FC236}">
                  <a16:creationId xmlns:a16="http://schemas.microsoft.com/office/drawing/2014/main" id="{00000000-0008-0000-0400-000058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9"/>
            </a:graphicData>
          </a:graphic>
        </xdr:graphicFrame>
      </mc:Choice>
      <mc:Fallback>
        <xdr:sp macro="" textlink="">
          <xdr:nvSpPr>
            <xdr:cNvPr id="0" name=""/>
            <xdr:cNvSpPr>
              <a:spLocks noTextEdit="1"/>
            </xdr:cNvSpPr>
          </xdr:nvSpPr>
          <xdr:spPr>
            <a:xfrm>
              <a:off x="10829925" y="4204335"/>
              <a:ext cx="2924175" cy="304228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104775</xdr:colOff>
      <xdr:row>30</xdr:row>
      <xdr:rowOff>47625</xdr:rowOff>
    </xdr:from>
    <xdr:to>
      <xdr:col>13</xdr:col>
      <xdr:colOff>28575</xdr:colOff>
      <xdr:row>39</xdr:row>
      <xdr:rowOff>114300</xdr:rowOff>
    </xdr:to>
    <xdr:graphicFrame macro="">
      <xdr:nvGraphicFramePr>
        <xdr:cNvPr id="89" name="Chart 88">
          <a:extLst>
            <a:ext uri="{FF2B5EF4-FFF2-40B4-BE49-F238E27FC236}">
              <a16:creationId xmlns:a16="http://schemas.microsoft.com/office/drawing/2014/main" id="{00000000-0008-0000-0400-00005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13</xdr:col>
      <xdr:colOff>361951</xdr:colOff>
      <xdr:row>17</xdr:row>
      <xdr:rowOff>38100</xdr:rowOff>
    </xdr:from>
    <xdr:to>
      <xdr:col>16</xdr:col>
      <xdr:colOff>390525</xdr:colOff>
      <xdr:row>27</xdr:row>
      <xdr:rowOff>66675</xdr:rowOff>
    </xdr:to>
    <xdr:graphicFrame macro="">
      <xdr:nvGraphicFramePr>
        <xdr:cNvPr id="90" name="Chart 89">
          <a:extLst>
            <a:ext uri="{FF2B5EF4-FFF2-40B4-BE49-F238E27FC236}">
              <a16:creationId xmlns:a16="http://schemas.microsoft.com/office/drawing/2014/main" id="{00000000-0008-0000-0400-00005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13</xdr:col>
      <xdr:colOff>361950</xdr:colOff>
      <xdr:row>30</xdr:row>
      <xdr:rowOff>38100</xdr:rowOff>
    </xdr:from>
    <xdr:to>
      <xdr:col>16</xdr:col>
      <xdr:colOff>304800</xdr:colOff>
      <xdr:row>39</xdr:row>
      <xdr:rowOff>152400</xdr:rowOff>
    </xdr:to>
    <xdr:graphicFrame macro="">
      <xdr:nvGraphicFramePr>
        <xdr:cNvPr id="91" name="Chart 90">
          <a:extLst>
            <a:ext uri="{FF2B5EF4-FFF2-40B4-BE49-F238E27FC236}">
              <a16:creationId xmlns:a16="http://schemas.microsoft.com/office/drawing/2014/main" id="{00000000-0008-0000-0400-00005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editAs="oneCell">
    <xdr:from>
      <xdr:col>19</xdr:col>
      <xdr:colOff>52918</xdr:colOff>
      <xdr:row>2</xdr:row>
      <xdr:rowOff>105833</xdr:rowOff>
    </xdr:from>
    <xdr:to>
      <xdr:col>23</xdr:col>
      <xdr:colOff>10583</xdr:colOff>
      <xdr:row>6</xdr:row>
      <xdr:rowOff>158750</xdr:rowOff>
    </xdr:to>
    <xdr:pic>
      <xdr:nvPicPr>
        <xdr:cNvPr id="93" name="Picture 92">
          <a:extLst>
            <a:ext uri="{FF2B5EF4-FFF2-40B4-BE49-F238E27FC236}">
              <a16:creationId xmlns:a16="http://schemas.microsoft.com/office/drawing/2014/main" id="{00000000-0008-0000-0400-00005D000000}"/>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Lst>
        </a:blip>
        <a:stretch>
          <a:fillRect/>
        </a:stretch>
      </xdr:blipFill>
      <xdr:spPr>
        <a:xfrm>
          <a:off x="11715751" y="486833"/>
          <a:ext cx="2412999" cy="814917"/>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6</xdr:col>
          <xdr:colOff>7620</xdr:colOff>
          <xdr:row>15</xdr:row>
          <xdr:rowOff>0</xdr:rowOff>
        </xdr:from>
        <xdr:to>
          <xdr:col>6</xdr:col>
          <xdr:colOff>342900</xdr:colOff>
          <xdr:row>16</xdr:row>
          <xdr:rowOff>121920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4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121920</xdr:colOff>
          <xdr:row>14</xdr:row>
          <xdr:rowOff>190500</xdr:rowOff>
        </xdr:from>
        <xdr:to>
          <xdr:col>8</xdr:col>
          <xdr:colOff>251460</xdr:colOff>
          <xdr:row>16</xdr:row>
          <xdr:rowOff>121920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4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304800</xdr:colOff>
          <xdr:row>15</xdr:row>
          <xdr:rowOff>7620</xdr:rowOff>
        </xdr:from>
        <xdr:to>
          <xdr:col>9</xdr:col>
          <xdr:colOff>426720</xdr:colOff>
          <xdr:row>16</xdr:row>
          <xdr:rowOff>137160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4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6</xdr:col>
      <xdr:colOff>151344</xdr:colOff>
      <xdr:row>15</xdr:row>
      <xdr:rowOff>51859</xdr:rowOff>
    </xdr:from>
    <xdr:to>
      <xdr:col>7</xdr:col>
      <xdr:colOff>137585</xdr:colOff>
      <xdr:row>16</xdr:row>
      <xdr:rowOff>166159</xdr:rowOff>
    </xdr:to>
    <xdr:sp macro="" textlink="">
      <xdr:nvSpPr>
        <xdr:cNvPr id="98" name="TextBox 97">
          <a:extLst>
            <a:ext uri="{FF2B5EF4-FFF2-40B4-BE49-F238E27FC236}">
              <a16:creationId xmlns:a16="http://schemas.microsoft.com/office/drawing/2014/main" id="{00000000-0008-0000-0400-000062000000}"/>
            </a:ext>
          </a:extLst>
        </xdr:cNvPr>
        <xdr:cNvSpPr txBox="1"/>
      </xdr:nvSpPr>
      <xdr:spPr>
        <a:xfrm>
          <a:off x="3834344" y="2909359"/>
          <a:ext cx="60007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bg1"/>
              </a:solidFill>
              <a:latin typeface="Arial Nova" panose="020B0504020202020204" pitchFamily="34" charset="0"/>
            </a:rPr>
            <a:t>SALES</a:t>
          </a:r>
        </a:p>
      </xdr:txBody>
    </xdr:sp>
    <xdr:clientData/>
  </xdr:twoCellAnchor>
  <xdr:twoCellAnchor>
    <xdr:from>
      <xdr:col>7</xdr:col>
      <xdr:colOff>271994</xdr:colOff>
      <xdr:row>15</xdr:row>
      <xdr:rowOff>56092</xdr:rowOff>
    </xdr:from>
    <xdr:to>
      <xdr:col>8</xdr:col>
      <xdr:colOff>328084</xdr:colOff>
      <xdr:row>16</xdr:row>
      <xdr:rowOff>170392</xdr:rowOff>
    </xdr:to>
    <xdr:sp macro="" textlink="">
      <xdr:nvSpPr>
        <xdr:cNvPr id="99" name="TextBox 98">
          <a:extLst>
            <a:ext uri="{FF2B5EF4-FFF2-40B4-BE49-F238E27FC236}">
              <a16:creationId xmlns:a16="http://schemas.microsoft.com/office/drawing/2014/main" id="{00000000-0008-0000-0400-000063000000}"/>
            </a:ext>
          </a:extLst>
        </xdr:cNvPr>
        <xdr:cNvSpPr txBox="1"/>
      </xdr:nvSpPr>
      <xdr:spPr>
        <a:xfrm>
          <a:off x="4539194" y="2745504"/>
          <a:ext cx="665690" cy="293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bg1"/>
              </a:solidFill>
              <a:latin typeface="Arial Nova" panose="020B0504020202020204" pitchFamily="34" charset="0"/>
            </a:rPr>
            <a:t>PROFIT</a:t>
          </a:r>
        </a:p>
      </xdr:txBody>
    </xdr:sp>
    <xdr:clientData/>
  </xdr:twoCellAnchor>
  <xdr:twoCellAnchor>
    <xdr:from>
      <xdr:col>8</xdr:col>
      <xdr:colOff>497416</xdr:colOff>
      <xdr:row>15</xdr:row>
      <xdr:rowOff>49743</xdr:rowOff>
    </xdr:from>
    <xdr:to>
      <xdr:col>9</xdr:col>
      <xdr:colOff>560915</xdr:colOff>
      <xdr:row>16</xdr:row>
      <xdr:rowOff>116417</xdr:rowOff>
    </xdr:to>
    <xdr:sp macro="" textlink="">
      <xdr:nvSpPr>
        <xdr:cNvPr id="100" name="TextBox 99">
          <a:extLst>
            <a:ext uri="{FF2B5EF4-FFF2-40B4-BE49-F238E27FC236}">
              <a16:creationId xmlns:a16="http://schemas.microsoft.com/office/drawing/2014/main" id="{00000000-0008-0000-0400-000064000000}"/>
            </a:ext>
          </a:extLst>
        </xdr:cNvPr>
        <xdr:cNvSpPr txBox="1"/>
      </xdr:nvSpPr>
      <xdr:spPr>
        <a:xfrm>
          <a:off x="5408083" y="2907243"/>
          <a:ext cx="677332"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a:solidFill>
                <a:schemeClr val="bg1"/>
              </a:solidFill>
              <a:latin typeface="Arial Nova" panose="020B0504020202020204" pitchFamily="34" charset="0"/>
              <a:cs typeface="AngsanaUPC" panose="020B0502040204020203" pitchFamily="18" charset="-34"/>
            </a:rPr>
            <a:t>MARGIN</a:t>
          </a:r>
        </a:p>
      </xdr:txBody>
    </xdr:sp>
    <xdr:clientData/>
  </xdr:twoCellAnchor>
  <xdr:twoCellAnchor>
    <xdr:from>
      <xdr:col>18</xdr:col>
      <xdr:colOff>142875</xdr:colOff>
      <xdr:row>12</xdr:row>
      <xdr:rowOff>75143</xdr:rowOff>
    </xdr:from>
    <xdr:to>
      <xdr:col>19</xdr:col>
      <xdr:colOff>328083</xdr:colOff>
      <xdr:row>13</xdr:row>
      <xdr:rowOff>141817</xdr:rowOff>
    </xdr:to>
    <xdr:sp macro="" textlink="'DATA ANALYSIS'!AC1">
      <xdr:nvSpPr>
        <xdr:cNvPr id="101" name="TextBox 100">
          <a:extLst>
            <a:ext uri="{FF2B5EF4-FFF2-40B4-BE49-F238E27FC236}">
              <a16:creationId xmlns:a16="http://schemas.microsoft.com/office/drawing/2014/main" id="{00000000-0008-0000-0400-000065000000}"/>
            </a:ext>
          </a:extLst>
        </xdr:cNvPr>
        <xdr:cNvSpPr txBox="1"/>
      </xdr:nvSpPr>
      <xdr:spPr>
        <a:xfrm>
          <a:off x="11191875" y="2361143"/>
          <a:ext cx="799041"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7426618-9EA4-4BC9-A6C8-C3E270F33DDF}" type="TxLink">
            <a:rPr lang="en-US" sz="1100" b="1" i="0" u="none" strike="noStrike">
              <a:solidFill>
                <a:schemeClr val="bg1"/>
              </a:solidFill>
              <a:latin typeface="Calibri"/>
              <a:cs typeface="Calibri"/>
            </a:rPr>
            <a:pPr algn="ctr"/>
            <a:t>Product41</a:t>
          </a:fld>
          <a:endParaRPr lang="en-IN" sz="900" b="1">
            <a:solidFill>
              <a:schemeClr val="bg1"/>
            </a:solidFill>
            <a:latin typeface="Arial Nova" panose="020B0504020202020204" pitchFamily="34" charset="0"/>
            <a:cs typeface="AngsanaUPC" panose="020B0502040204020203" pitchFamily="18" charset="-34"/>
          </a:endParaRPr>
        </a:p>
      </xdr:txBody>
    </xdr:sp>
    <xdr:clientData/>
  </xdr:twoCellAnchor>
  <xdr:twoCellAnchor>
    <xdr:from>
      <xdr:col>18</xdr:col>
      <xdr:colOff>200024</xdr:colOff>
      <xdr:row>13</xdr:row>
      <xdr:rowOff>79377</xdr:rowOff>
    </xdr:from>
    <xdr:to>
      <xdr:col>19</xdr:col>
      <xdr:colOff>385232</xdr:colOff>
      <xdr:row>14</xdr:row>
      <xdr:rowOff>146051</xdr:rowOff>
    </xdr:to>
    <xdr:sp macro="" textlink="'DATA ANALYSIS'!AE1">
      <xdr:nvSpPr>
        <xdr:cNvPr id="102" name="TextBox 101">
          <a:extLst>
            <a:ext uri="{FF2B5EF4-FFF2-40B4-BE49-F238E27FC236}">
              <a16:creationId xmlns:a16="http://schemas.microsoft.com/office/drawing/2014/main" id="{00000000-0008-0000-0400-000066000000}"/>
            </a:ext>
          </a:extLst>
        </xdr:cNvPr>
        <xdr:cNvSpPr txBox="1"/>
      </xdr:nvSpPr>
      <xdr:spPr>
        <a:xfrm>
          <a:off x="11249024" y="2555877"/>
          <a:ext cx="799041"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56F1B75-8DAD-4B21-864D-C90E775D977A}" type="TxLink">
            <a:rPr lang="en-US" sz="1100" b="1" i="0" u="none" strike="noStrike">
              <a:solidFill>
                <a:schemeClr val="bg1"/>
              </a:solidFill>
              <a:latin typeface="Calibri"/>
              <a:cs typeface="Calibri"/>
            </a:rPr>
            <a:pPr/>
            <a:t>$22,952</a:t>
          </a:fld>
          <a:endParaRPr lang="en-IN" sz="900" b="1">
            <a:solidFill>
              <a:schemeClr val="bg1"/>
            </a:solidFill>
            <a:latin typeface="Arial Nova" panose="020B0504020202020204" pitchFamily="34" charset="0"/>
            <a:cs typeface="AngsanaUPC" panose="020B0502040204020203" pitchFamily="18" charset="-34"/>
          </a:endParaRPr>
        </a:p>
      </xdr:txBody>
    </xdr:sp>
    <xdr:clientData/>
  </xdr:twoCellAnchor>
  <xdr:twoCellAnchor>
    <xdr:from>
      <xdr:col>20</xdr:col>
      <xdr:colOff>517524</xdr:colOff>
      <xdr:row>12</xdr:row>
      <xdr:rowOff>5293</xdr:rowOff>
    </xdr:from>
    <xdr:to>
      <xdr:col>22</xdr:col>
      <xdr:colOff>88899</xdr:colOff>
      <xdr:row>13</xdr:row>
      <xdr:rowOff>71967</xdr:rowOff>
    </xdr:to>
    <xdr:sp macro="" textlink="'DATA ANALYSIS'!AQ1">
      <xdr:nvSpPr>
        <xdr:cNvPr id="103" name="TextBox 102">
          <a:extLst>
            <a:ext uri="{FF2B5EF4-FFF2-40B4-BE49-F238E27FC236}">
              <a16:creationId xmlns:a16="http://schemas.microsoft.com/office/drawing/2014/main" id="{00000000-0008-0000-0400-000067000000}"/>
            </a:ext>
          </a:extLst>
        </xdr:cNvPr>
        <xdr:cNvSpPr txBox="1"/>
      </xdr:nvSpPr>
      <xdr:spPr>
        <a:xfrm>
          <a:off x="12794191" y="2291293"/>
          <a:ext cx="799041"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8EBA5B8F-8766-4988-A1FB-7AEB138FE66A}" type="TxLink">
            <a:rPr lang="en-US" sz="1100" b="1" i="0" u="none" strike="noStrike">
              <a:solidFill>
                <a:schemeClr val="bg1"/>
              </a:solidFill>
              <a:latin typeface="Calibri"/>
              <a:ea typeface="+mn-ea"/>
              <a:cs typeface="Calibri"/>
            </a:rPr>
            <a:pPr marL="0" indent="0" algn="ctr"/>
            <a:t>Poultry</a:t>
          </a:fld>
          <a:endParaRPr lang="en-IN" sz="1100" b="1" i="0" u="none" strike="noStrike">
            <a:solidFill>
              <a:schemeClr val="bg1"/>
            </a:solidFill>
            <a:latin typeface="Calibri"/>
            <a:ea typeface="+mn-ea"/>
            <a:cs typeface="Calibri"/>
          </a:endParaRPr>
        </a:p>
      </xdr:txBody>
    </xdr:sp>
    <xdr:clientData/>
  </xdr:twoCellAnchor>
  <xdr:twoCellAnchor>
    <xdr:from>
      <xdr:col>20</xdr:col>
      <xdr:colOff>532340</xdr:colOff>
      <xdr:row>13</xdr:row>
      <xdr:rowOff>30694</xdr:rowOff>
    </xdr:from>
    <xdr:to>
      <xdr:col>22</xdr:col>
      <xdr:colOff>103715</xdr:colOff>
      <xdr:row>14</xdr:row>
      <xdr:rowOff>97368</xdr:rowOff>
    </xdr:to>
    <xdr:sp macro="" textlink="'DATA ANALYSIS'!AR1">
      <xdr:nvSpPr>
        <xdr:cNvPr id="104" name="TextBox 103">
          <a:extLst>
            <a:ext uri="{FF2B5EF4-FFF2-40B4-BE49-F238E27FC236}">
              <a16:creationId xmlns:a16="http://schemas.microsoft.com/office/drawing/2014/main" id="{00000000-0008-0000-0400-000068000000}"/>
            </a:ext>
          </a:extLst>
        </xdr:cNvPr>
        <xdr:cNvSpPr txBox="1"/>
      </xdr:nvSpPr>
      <xdr:spPr>
        <a:xfrm>
          <a:off x="12809007" y="2507194"/>
          <a:ext cx="799041"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792C80C-9CA7-4D6E-B9DB-828CE78307A5}" type="TxLink">
            <a:rPr lang="en-US" sz="1100" b="1" i="0" u="none" strike="noStrike">
              <a:solidFill>
                <a:schemeClr val="bg1"/>
              </a:solidFill>
              <a:latin typeface="Calibri"/>
              <a:cs typeface="Calibri"/>
            </a:rPr>
            <a:pPr algn="ctr"/>
            <a:t>$52,806</a:t>
          </a:fld>
          <a:endParaRPr lang="en-IN" sz="900" b="1">
            <a:solidFill>
              <a:schemeClr val="bg1"/>
            </a:solidFill>
            <a:latin typeface="Arial Nova" panose="020B0504020202020204" pitchFamily="34" charset="0"/>
            <a:cs typeface="AngsanaUPC" panose="020B0502040204020203" pitchFamily="18" charset="-34"/>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endra" refreshedDate="44724.617202083333" createdVersion="8" refreshedVersion="8" minRefreshableVersion="3" recordCount="527" xr:uid="{25520774-1FDC-4EFF-A2DF-FC31B7494C63}">
  <cacheSource type="worksheet">
    <worksheetSource ref="A1:P528" sheet="DATA MODEL"/>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0">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14">
        <s v="Seafood"/>
        <s v="Snacks"/>
        <s v="Meat"/>
        <s v="Organic"/>
        <s v="Bakery And Desserts"/>
        <s v="Cheese And Dairy"/>
        <s v="Candy"/>
        <s v="Poultry"/>
        <s v="Gourmet Foods"/>
        <s v="Category03" u="1"/>
        <s v="Category04" u="1"/>
        <s v="Category05" u="1"/>
        <s v="Category01" u="1"/>
        <s v="Category02" u="1"/>
      </sharedItems>
    </cacheField>
    <cacheField name="UOM" numFmtId="0">
      <sharedItems count="4">
        <s v="Ft"/>
        <s v="Kg"/>
        <s v="Lt"/>
        <s v="No."/>
      </sharedItems>
    </cacheField>
    <cacheField name="BUYING PRIZE" numFmtId="164">
      <sharedItems containsSemiMixedTypes="0" containsString="0" containsNumber="1" containsInteger="1" minValue="5" maxValue="150"/>
    </cacheField>
    <cacheField name="SELLING PRICE" numFmtId="164">
      <sharedItems containsSemiMixedTypes="0" containsString="0" containsNumber="1" minValue="6.7" maxValue="210"/>
    </cacheField>
    <cacheField name="BUYING VALUES" numFmtId="164">
      <sharedItems containsSemiMixedTypes="0" containsString="0" containsNumber="1" containsInteger="1" minValue="5" maxValue="2250"/>
    </cacheField>
    <cacheField name="SELLING VALUES" numFmtId="164">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4648961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5"/>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6"/>
    <x v="0"/>
    <n v="120"/>
    <n v="162"/>
    <n v="480"/>
    <n v="648"/>
    <x v="5"/>
    <x v="0"/>
    <x v="0"/>
  </r>
  <r>
    <d v="2021-01-12T00:00:00"/>
    <s v="P0042"/>
    <n v="10"/>
    <x v="1"/>
    <x v="1"/>
    <n v="0"/>
    <x v="10"/>
    <x v="6"/>
    <x v="0"/>
    <n v="120"/>
    <n v="162"/>
    <n v="1200"/>
    <n v="1620"/>
    <x v="6"/>
    <x v="0"/>
    <x v="0"/>
  </r>
  <r>
    <d v="2021-01-18T00:00:00"/>
    <s v="P0044"/>
    <n v="13"/>
    <x v="2"/>
    <x v="0"/>
    <n v="0"/>
    <x v="11"/>
    <x v="6"/>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7"/>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6"/>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5"/>
    <x v="1"/>
    <n v="93"/>
    <n v="104.16"/>
    <n v="1302"/>
    <n v="1458.24"/>
    <x v="11"/>
    <x v="0"/>
    <x v="0"/>
  </r>
  <r>
    <d v="2021-01-26T00:00:00"/>
    <s v="P0044"/>
    <n v="9"/>
    <x v="0"/>
    <x v="1"/>
    <n v="0"/>
    <x v="11"/>
    <x v="6"/>
    <x v="1"/>
    <n v="76"/>
    <n v="82.08"/>
    <n v="684"/>
    <n v="738.72"/>
    <x v="12"/>
    <x v="0"/>
    <x v="0"/>
  </r>
  <r>
    <d v="2021-01-26T00:00:00"/>
    <s v="P0006"/>
    <n v="7"/>
    <x v="1"/>
    <x v="1"/>
    <n v="0"/>
    <x v="15"/>
    <x v="8"/>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5"/>
    <x v="2"/>
    <n v="47"/>
    <n v="53.11"/>
    <n v="94"/>
    <n v="106.22"/>
    <x v="14"/>
    <x v="0"/>
    <x v="0"/>
  </r>
  <r>
    <d v="2021-02-02T00:00:00"/>
    <s v="P0010"/>
    <n v="7"/>
    <x v="1"/>
    <x v="0"/>
    <n v="0"/>
    <x v="20"/>
    <x v="8"/>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6"/>
    <x v="1"/>
    <n v="67"/>
    <n v="83.08"/>
    <n v="469"/>
    <n v="581.55999999999995"/>
    <x v="15"/>
    <x v="1"/>
    <x v="0"/>
  </r>
  <r>
    <d v="2021-02-05T00:00:00"/>
    <s v="P0005"/>
    <n v="1"/>
    <x v="2"/>
    <x v="1"/>
    <n v="0"/>
    <x v="24"/>
    <x v="3"/>
    <x v="0"/>
    <n v="133"/>
    <n v="155.61000000000001"/>
    <n v="133"/>
    <n v="155.61000000000001"/>
    <x v="15"/>
    <x v="1"/>
    <x v="0"/>
  </r>
  <r>
    <d v="2021-02-05T00:00:00"/>
    <s v="P0043"/>
    <n v="9"/>
    <x v="2"/>
    <x v="1"/>
    <n v="0"/>
    <x v="23"/>
    <x v="6"/>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8"/>
    <x v="1"/>
    <n v="83"/>
    <n v="94.62"/>
    <n v="581"/>
    <n v="662.34"/>
    <x v="6"/>
    <x v="1"/>
    <x v="0"/>
  </r>
  <r>
    <d v="2021-02-12T00:00:00"/>
    <s v="P0023"/>
    <n v="9"/>
    <x v="1"/>
    <x v="1"/>
    <n v="0"/>
    <x v="12"/>
    <x v="0"/>
    <x v="0"/>
    <n v="141"/>
    <n v="149.46"/>
    <n v="1269"/>
    <n v="1345.14"/>
    <x v="6"/>
    <x v="1"/>
    <x v="0"/>
  </r>
  <r>
    <d v="2021-02-15T00:00:00"/>
    <s v="P0027"/>
    <n v="4"/>
    <x v="2"/>
    <x v="0"/>
    <n v="0"/>
    <x v="26"/>
    <x v="5"/>
    <x v="2"/>
    <n v="48"/>
    <n v="57.120000000000005"/>
    <n v="192"/>
    <n v="228.48000000000002"/>
    <x v="17"/>
    <x v="1"/>
    <x v="0"/>
  </r>
  <r>
    <d v="2021-02-18T00:00:00"/>
    <s v="P0015"/>
    <n v="6"/>
    <x v="1"/>
    <x v="1"/>
    <n v="0"/>
    <x v="27"/>
    <x v="2"/>
    <x v="3"/>
    <n v="12"/>
    <n v="15.719999999999999"/>
    <n v="72"/>
    <n v="94.32"/>
    <x v="7"/>
    <x v="1"/>
    <x v="0"/>
  </r>
  <r>
    <d v="2021-02-20T00:00:00"/>
    <s v="P0030"/>
    <n v="11"/>
    <x v="1"/>
    <x v="1"/>
    <n v="0"/>
    <x v="28"/>
    <x v="5"/>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5"/>
    <x v="0"/>
    <n v="148"/>
    <n v="201.28"/>
    <n v="296"/>
    <n v="402.56"/>
    <x v="11"/>
    <x v="1"/>
    <x v="0"/>
  </r>
  <r>
    <d v="2021-02-27T00:00:00"/>
    <s v="P0018"/>
    <n v="11"/>
    <x v="0"/>
    <x v="0"/>
    <n v="0"/>
    <x v="30"/>
    <x v="7"/>
    <x v="3"/>
    <n v="37"/>
    <n v="49.21"/>
    <n v="407"/>
    <n v="541.31000000000006"/>
    <x v="13"/>
    <x v="1"/>
    <x v="0"/>
  </r>
  <r>
    <d v="2021-03-03T00:00:00"/>
    <s v="P0011"/>
    <n v="1"/>
    <x v="2"/>
    <x v="0"/>
    <n v="0"/>
    <x v="31"/>
    <x v="8"/>
    <x v="2"/>
    <n v="44"/>
    <n v="48.4"/>
    <n v="44"/>
    <n v="48.4"/>
    <x v="2"/>
    <x v="2"/>
    <x v="0"/>
  </r>
  <r>
    <d v="2021-03-07T00:00:00"/>
    <s v="P0021"/>
    <n v="9"/>
    <x v="2"/>
    <x v="1"/>
    <n v="0"/>
    <x v="32"/>
    <x v="7"/>
    <x v="0"/>
    <n v="126"/>
    <n v="162.54"/>
    <n v="1134"/>
    <n v="1462.86"/>
    <x v="20"/>
    <x v="2"/>
    <x v="0"/>
  </r>
  <r>
    <d v="2021-03-08T00:00:00"/>
    <s v="P0027"/>
    <n v="6"/>
    <x v="1"/>
    <x v="1"/>
    <n v="0"/>
    <x v="26"/>
    <x v="5"/>
    <x v="2"/>
    <n v="48"/>
    <n v="57.120000000000005"/>
    <n v="288"/>
    <n v="342.72"/>
    <x v="21"/>
    <x v="2"/>
    <x v="0"/>
  </r>
  <r>
    <d v="2021-03-08T00:00:00"/>
    <s v="P0044"/>
    <n v="9"/>
    <x v="1"/>
    <x v="0"/>
    <n v="0"/>
    <x v="11"/>
    <x v="6"/>
    <x v="1"/>
    <n v="76"/>
    <n v="82.08"/>
    <n v="684"/>
    <n v="738.72"/>
    <x v="21"/>
    <x v="2"/>
    <x v="0"/>
  </r>
  <r>
    <d v="2021-03-09T00:00:00"/>
    <s v="P0029"/>
    <n v="6"/>
    <x v="0"/>
    <x v="0"/>
    <n v="0"/>
    <x v="19"/>
    <x v="5"/>
    <x v="2"/>
    <n v="47"/>
    <n v="53.11"/>
    <n v="282"/>
    <n v="318.65999999999997"/>
    <x v="4"/>
    <x v="2"/>
    <x v="0"/>
  </r>
  <r>
    <d v="2021-03-11T00:00:00"/>
    <s v="P0025"/>
    <n v="11"/>
    <x v="2"/>
    <x v="1"/>
    <n v="0"/>
    <x v="7"/>
    <x v="0"/>
    <x v="3"/>
    <n v="7"/>
    <n v="8.33"/>
    <n v="77"/>
    <n v="91.63"/>
    <x v="5"/>
    <x v="2"/>
    <x v="0"/>
  </r>
  <r>
    <d v="2021-03-13T00:00:00"/>
    <s v="P0028"/>
    <n v="10"/>
    <x v="0"/>
    <x v="1"/>
    <n v="0"/>
    <x v="33"/>
    <x v="5"/>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6"/>
    <x v="0"/>
    <n v="120"/>
    <n v="162"/>
    <n v="960"/>
    <n v="1296"/>
    <x v="7"/>
    <x v="2"/>
    <x v="0"/>
  </r>
  <r>
    <d v="2021-03-19T00:00:00"/>
    <s v="P0028"/>
    <n v="9"/>
    <x v="1"/>
    <x v="1"/>
    <n v="0"/>
    <x v="33"/>
    <x v="5"/>
    <x v="3"/>
    <n v="37"/>
    <n v="41.81"/>
    <n v="333"/>
    <n v="376.29"/>
    <x v="8"/>
    <x v="2"/>
    <x v="0"/>
  </r>
  <r>
    <d v="2021-03-21T00:00:00"/>
    <s v="P0020"/>
    <n v="13"/>
    <x v="1"/>
    <x v="0"/>
    <n v="0"/>
    <x v="14"/>
    <x v="7"/>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8"/>
    <x v="1"/>
    <n v="75"/>
    <n v="85.5"/>
    <n v="300"/>
    <n v="342"/>
    <x v="11"/>
    <x v="2"/>
    <x v="0"/>
  </r>
  <r>
    <d v="2021-03-25T00:00:00"/>
    <s v="P0029"/>
    <n v="8"/>
    <x v="2"/>
    <x v="1"/>
    <n v="0"/>
    <x v="19"/>
    <x v="5"/>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6"/>
    <x v="0"/>
    <n v="120"/>
    <n v="162"/>
    <n v="120"/>
    <n v="162"/>
    <x v="12"/>
    <x v="2"/>
    <x v="0"/>
  </r>
  <r>
    <d v="2021-03-26T00:00:00"/>
    <s v="P0010"/>
    <n v="9"/>
    <x v="2"/>
    <x v="0"/>
    <n v="0"/>
    <x v="20"/>
    <x v="8"/>
    <x v="0"/>
    <n v="148"/>
    <n v="164.28"/>
    <n v="1332"/>
    <n v="1478.52"/>
    <x v="12"/>
    <x v="2"/>
    <x v="0"/>
  </r>
  <r>
    <d v="2021-03-27T00:00:00"/>
    <s v="P0030"/>
    <n v="3"/>
    <x v="2"/>
    <x v="0"/>
    <n v="0"/>
    <x v="28"/>
    <x v="5"/>
    <x v="0"/>
    <n v="148"/>
    <n v="201.28"/>
    <n v="444"/>
    <n v="603.84"/>
    <x v="13"/>
    <x v="2"/>
    <x v="0"/>
  </r>
  <r>
    <d v="2021-03-28T00:00:00"/>
    <s v="P0007"/>
    <n v="8"/>
    <x v="1"/>
    <x v="1"/>
    <n v="0"/>
    <x v="36"/>
    <x v="8"/>
    <x v="2"/>
    <n v="43"/>
    <n v="47.730000000000004"/>
    <n v="344"/>
    <n v="381.84000000000003"/>
    <x v="14"/>
    <x v="2"/>
    <x v="0"/>
  </r>
  <r>
    <d v="2021-03-30T00:00:00"/>
    <s v="P0038"/>
    <n v="1"/>
    <x v="1"/>
    <x v="1"/>
    <n v="0"/>
    <x v="1"/>
    <x v="1"/>
    <x v="1"/>
    <n v="72"/>
    <n v="79.92"/>
    <n v="72"/>
    <n v="79.92"/>
    <x v="24"/>
    <x v="2"/>
    <x v="0"/>
  </r>
  <r>
    <d v="2021-03-31T00:00:00"/>
    <s v="P0042"/>
    <n v="3"/>
    <x v="2"/>
    <x v="1"/>
    <n v="0"/>
    <x v="10"/>
    <x v="6"/>
    <x v="0"/>
    <n v="120"/>
    <n v="162"/>
    <n v="360"/>
    <n v="486"/>
    <x v="25"/>
    <x v="2"/>
    <x v="0"/>
  </r>
  <r>
    <d v="2021-04-04T00:00:00"/>
    <s v="P0040"/>
    <n v="4"/>
    <x v="2"/>
    <x v="1"/>
    <n v="0"/>
    <x v="17"/>
    <x v="1"/>
    <x v="1"/>
    <n v="90"/>
    <n v="115.2"/>
    <n v="360"/>
    <n v="460.8"/>
    <x v="3"/>
    <x v="3"/>
    <x v="0"/>
  </r>
  <r>
    <d v="2021-04-04T00:00:00"/>
    <s v="P0009"/>
    <n v="9"/>
    <x v="1"/>
    <x v="1"/>
    <n v="0"/>
    <x v="37"/>
    <x v="8"/>
    <x v="3"/>
    <n v="6"/>
    <n v="7.8599999999999994"/>
    <n v="54"/>
    <n v="70.739999999999995"/>
    <x v="3"/>
    <x v="3"/>
    <x v="0"/>
  </r>
  <r>
    <d v="2021-04-05T00:00:00"/>
    <s v="P0031"/>
    <n v="15"/>
    <x v="1"/>
    <x v="0"/>
    <n v="0"/>
    <x v="5"/>
    <x v="5"/>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5"/>
    <x v="2"/>
    <n v="47"/>
    <n v="53.11"/>
    <n v="188"/>
    <n v="212.44"/>
    <x v="6"/>
    <x v="3"/>
    <x v="0"/>
  </r>
  <r>
    <d v="2021-04-12T00:00:00"/>
    <s v="P0027"/>
    <n v="9"/>
    <x v="2"/>
    <x v="0"/>
    <n v="0"/>
    <x v="26"/>
    <x v="5"/>
    <x v="2"/>
    <n v="48"/>
    <n v="57.120000000000005"/>
    <n v="432"/>
    <n v="514.08000000000004"/>
    <x v="6"/>
    <x v="3"/>
    <x v="0"/>
  </r>
  <r>
    <d v="2021-04-12T00:00:00"/>
    <s v="P0033"/>
    <n v="13"/>
    <x v="2"/>
    <x v="1"/>
    <n v="0"/>
    <x v="38"/>
    <x v="4"/>
    <x v="1"/>
    <n v="95"/>
    <n v="119.7"/>
    <n v="1235"/>
    <n v="1556.1000000000001"/>
    <x v="6"/>
    <x v="3"/>
    <x v="0"/>
  </r>
  <r>
    <d v="2021-04-15T00:00:00"/>
    <s v="P0017"/>
    <n v="3"/>
    <x v="2"/>
    <x v="0"/>
    <n v="0"/>
    <x v="39"/>
    <x v="7"/>
    <x v="0"/>
    <n v="134"/>
    <n v="156.78"/>
    <n v="402"/>
    <n v="470.34000000000003"/>
    <x v="17"/>
    <x v="3"/>
    <x v="0"/>
  </r>
  <r>
    <d v="2021-04-16T00:00:00"/>
    <s v="P0018"/>
    <n v="15"/>
    <x v="2"/>
    <x v="1"/>
    <n v="0"/>
    <x v="30"/>
    <x v="7"/>
    <x v="3"/>
    <n v="37"/>
    <n v="49.21"/>
    <n v="555"/>
    <n v="738.15"/>
    <x v="23"/>
    <x v="3"/>
    <x v="0"/>
  </r>
  <r>
    <d v="2021-04-18T00:00:00"/>
    <s v="P0038"/>
    <n v="9"/>
    <x v="0"/>
    <x v="0"/>
    <n v="0"/>
    <x v="1"/>
    <x v="1"/>
    <x v="1"/>
    <n v="72"/>
    <n v="79.92"/>
    <n v="648"/>
    <n v="719.28"/>
    <x v="7"/>
    <x v="3"/>
    <x v="0"/>
  </r>
  <r>
    <d v="2021-04-18T00:00:00"/>
    <s v="P0019"/>
    <n v="13"/>
    <x v="2"/>
    <x v="1"/>
    <n v="0"/>
    <x v="40"/>
    <x v="7"/>
    <x v="0"/>
    <n v="150"/>
    <n v="210"/>
    <n v="1950"/>
    <n v="2730"/>
    <x v="7"/>
    <x v="3"/>
    <x v="0"/>
  </r>
  <r>
    <d v="2021-04-23T00:00:00"/>
    <s v="P0042"/>
    <n v="6"/>
    <x v="2"/>
    <x v="0"/>
    <n v="0"/>
    <x v="10"/>
    <x v="6"/>
    <x v="0"/>
    <n v="120"/>
    <n v="162"/>
    <n v="720"/>
    <n v="972"/>
    <x v="19"/>
    <x v="3"/>
    <x v="0"/>
  </r>
  <r>
    <d v="2021-04-23T00:00:00"/>
    <s v="P0028"/>
    <n v="10"/>
    <x v="2"/>
    <x v="0"/>
    <n v="0"/>
    <x v="33"/>
    <x v="5"/>
    <x v="3"/>
    <n v="37"/>
    <n v="41.81"/>
    <n v="370"/>
    <n v="418.1"/>
    <x v="19"/>
    <x v="3"/>
    <x v="0"/>
  </r>
  <r>
    <d v="2021-04-24T00:00:00"/>
    <s v="P0030"/>
    <n v="2"/>
    <x v="1"/>
    <x v="0"/>
    <n v="0"/>
    <x v="28"/>
    <x v="5"/>
    <x v="0"/>
    <n v="148"/>
    <n v="201.28"/>
    <n v="296"/>
    <n v="402.56"/>
    <x v="27"/>
    <x v="3"/>
    <x v="0"/>
  </r>
  <r>
    <d v="2021-04-26T00:00:00"/>
    <s v="P0037"/>
    <n v="3"/>
    <x v="2"/>
    <x v="0"/>
    <n v="0"/>
    <x v="8"/>
    <x v="1"/>
    <x v="1"/>
    <n v="67"/>
    <n v="85.76"/>
    <n v="201"/>
    <n v="257.28000000000003"/>
    <x v="12"/>
    <x v="3"/>
    <x v="0"/>
  </r>
  <r>
    <d v="2021-04-29T00:00:00"/>
    <s v="P0030"/>
    <n v="7"/>
    <x v="2"/>
    <x v="0"/>
    <n v="0"/>
    <x v="28"/>
    <x v="5"/>
    <x v="0"/>
    <n v="148"/>
    <n v="201.28"/>
    <n v="1036"/>
    <n v="1408.96"/>
    <x v="28"/>
    <x v="3"/>
    <x v="0"/>
  </r>
  <r>
    <d v="2021-04-30T00:00:00"/>
    <s v="P0029"/>
    <n v="1"/>
    <x v="2"/>
    <x v="0"/>
    <n v="0"/>
    <x v="19"/>
    <x v="5"/>
    <x v="2"/>
    <n v="47"/>
    <n v="53.11"/>
    <n v="47"/>
    <n v="53.11"/>
    <x v="24"/>
    <x v="3"/>
    <x v="0"/>
  </r>
  <r>
    <d v="2021-05-01T00:00:00"/>
    <s v="P0018"/>
    <n v="3"/>
    <x v="1"/>
    <x v="1"/>
    <n v="0"/>
    <x v="30"/>
    <x v="7"/>
    <x v="3"/>
    <n v="37"/>
    <n v="49.21"/>
    <n v="111"/>
    <n v="147.63"/>
    <x v="0"/>
    <x v="4"/>
    <x v="0"/>
  </r>
  <r>
    <d v="2021-05-01T00:00:00"/>
    <s v="P0042"/>
    <n v="1"/>
    <x v="1"/>
    <x v="1"/>
    <n v="0"/>
    <x v="10"/>
    <x v="6"/>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8"/>
    <x v="3"/>
    <n v="6"/>
    <n v="7.8599999999999994"/>
    <n v="78"/>
    <n v="102.17999999999999"/>
    <x v="15"/>
    <x v="4"/>
    <x v="0"/>
  </r>
  <r>
    <d v="2021-05-06T00:00:00"/>
    <s v="P0008"/>
    <n v="15"/>
    <x v="2"/>
    <x v="0"/>
    <n v="0"/>
    <x v="25"/>
    <x v="8"/>
    <x v="1"/>
    <n v="83"/>
    <n v="94.62"/>
    <n v="1245"/>
    <n v="1419.3000000000002"/>
    <x v="16"/>
    <x v="4"/>
    <x v="0"/>
  </r>
  <r>
    <d v="2021-05-06T00:00:00"/>
    <s v="P0009"/>
    <n v="6"/>
    <x v="1"/>
    <x v="0"/>
    <n v="0"/>
    <x v="37"/>
    <x v="8"/>
    <x v="3"/>
    <n v="6"/>
    <n v="7.8599999999999994"/>
    <n v="36"/>
    <n v="47.16"/>
    <x v="16"/>
    <x v="4"/>
    <x v="0"/>
  </r>
  <r>
    <d v="2021-05-07T00:00:00"/>
    <s v="P0018"/>
    <n v="1"/>
    <x v="2"/>
    <x v="1"/>
    <n v="0"/>
    <x v="30"/>
    <x v="7"/>
    <x v="3"/>
    <n v="37"/>
    <n v="49.21"/>
    <n v="37"/>
    <n v="49.21"/>
    <x v="20"/>
    <x v="4"/>
    <x v="0"/>
  </r>
  <r>
    <d v="2021-05-09T00:00:00"/>
    <s v="P0016"/>
    <n v="6"/>
    <x v="1"/>
    <x v="0"/>
    <n v="0"/>
    <x v="21"/>
    <x v="2"/>
    <x v="3"/>
    <n v="13"/>
    <n v="16.64"/>
    <n v="78"/>
    <n v="99.84"/>
    <x v="4"/>
    <x v="4"/>
    <x v="0"/>
  </r>
  <r>
    <d v="2021-05-09T00:00:00"/>
    <s v="P0028"/>
    <n v="8"/>
    <x v="2"/>
    <x v="1"/>
    <n v="0"/>
    <x v="33"/>
    <x v="5"/>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5"/>
    <x v="2"/>
    <n v="47"/>
    <n v="53.11"/>
    <n v="188"/>
    <n v="212.44"/>
    <x v="22"/>
    <x v="4"/>
    <x v="0"/>
  </r>
  <r>
    <d v="2021-05-20T00:00:00"/>
    <s v="P0042"/>
    <n v="2"/>
    <x v="1"/>
    <x v="1"/>
    <n v="0"/>
    <x v="10"/>
    <x v="6"/>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7"/>
    <x v="0"/>
    <n v="126"/>
    <n v="162.54"/>
    <n v="1260"/>
    <n v="1625.3999999999999"/>
    <x v="2"/>
    <x v="5"/>
    <x v="0"/>
  </r>
  <r>
    <d v="2021-06-04T00:00:00"/>
    <s v="P0020"/>
    <n v="8"/>
    <x v="0"/>
    <x v="0"/>
    <n v="0"/>
    <x v="14"/>
    <x v="7"/>
    <x v="2"/>
    <n v="61"/>
    <n v="76.25"/>
    <n v="488"/>
    <n v="610"/>
    <x v="3"/>
    <x v="5"/>
    <x v="0"/>
  </r>
  <r>
    <d v="2021-06-04T00:00:00"/>
    <s v="P0020"/>
    <n v="12"/>
    <x v="1"/>
    <x v="1"/>
    <n v="0"/>
    <x v="14"/>
    <x v="7"/>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5"/>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7"/>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8"/>
    <x v="2"/>
    <n v="44"/>
    <n v="48.4"/>
    <n v="572"/>
    <n v="629.19999999999993"/>
    <x v="27"/>
    <x v="5"/>
    <x v="0"/>
  </r>
  <r>
    <d v="2021-06-26T00:00:00"/>
    <s v="P0009"/>
    <n v="7"/>
    <x v="1"/>
    <x v="0"/>
    <n v="0"/>
    <x v="37"/>
    <x v="8"/>
    <x v="3"/>
    <n v="6"/>
    <n v="7.8599999999999994"/>
    <n v="42"/>
    <n v="55.019999999999996"/>
    <x v="12"/>
    <x v="5"/>
    <x v="0"/>
  </r>
  <r>
    <d v="2021-06-27T00:00:00"/>
    <s v="P0005"/>
    <n v="11"/>
    <x v="2"/>
    <x v="1"/>
    <n v="0"/>
    <x v="24"/>
    <x v="3"/>
    <x v="0"/>
    <n v="133"/>
    <n v="155.61000000000001"/>
    <n v="1463"/>
    <n v="1711.71"/>
    <x v="13"/>
    <x v="5"/>
    <x v="0"/>
  </r>
  <r>
    <d v="2021-06-28T00:00:00"/>
    <s v="P0021"/>
    <n v="2"/>
    <x v="1"/>
    <x v="1"/>
    <n v="0"/>
    <x v="32"/>
    <x v="7"/>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8"/>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8"/>
    <x v="3"/>
    <n v="6"/>
    <n v="7.8599999999999994"/>
    <n v="24"/>
    <n v="31.439999999999998"/>
    <x v="5"/>
    <x v="6"/>
    <x v="0"/>
  </r>
  <r>
    <d v="2021-07-13T00:00:00"/>
    <s v="P0019"/>
    <n v="1"/>
    <x v="2"/>
    <x v="1"/>
    <n v="0"/>
    <x v="40"/>
    <x v="7"/>
    <x v="0"/>
    <n v="150"/>
    <n v="210"/>
    <n v="150"/>
    <n v="210"/>
    <x v="22"/>
    <x v="6"/>
    <x v="0"/>
  </r>
  <r>
    <d v="2021-07-16T00:00:00"/>
    <s v="P0023"/>
    <n v="8"/>
    <x v="0"/>
    <x v="1"/>
    <n v="0"/>
    <x v="12"/>
    <x v="0"/>
    <x v="0"/>
    <n v="141"/>
    <n v="149.46"/>
    <n v="1128"/>
    <n v="1195.68"/>
    <x v="23"/>
    <x v="6"/>
    <x v="0"/>
  </r>
  <r>
    <d v="2021-07-18T00:00:00"/>
    <s v="P0027"/>
    <n v="14"/>
    <x v="1"/>
    <x v="0"/>
    <n v="0"/>
    <x v="26"/>
    <x v="5"/>
    <x v="2"/>
    <n v="48"/>
    <n v="57.120000000000005"/>
    <n v="672"/>
    <n v="799.68000000000006"/>
    <x v="7"/>
    <x v="6"/>
    <x v="0"/>
  </r>
  <r>
    <d v="2021-07-20T00:00:00"/>
    <s v="P0038"/>
    <n v="11"/>
    <x v="1"/>
    <x v="0"/>
    <n v="0"/>
    <x v="1"/>
    <x v="1"/>
    <x v="1"/>
    <n v="72"/>
    <n v="79.92"/>
    <n v="792"/>
    <n v="879.12"/>
    <x v="9"/>
    <x v="6"/>
    <x v="0"/>
  </r>
  <r>
    <d v="2021-07-20T00:00:00"/>
    <s v="P0043"/>
    <n v="5"/>
    <x v="2"/>
    <x v="0"/>
    <n v="0"/>
    <x v="23"/>
    <x v="6"/>
    <x v="1"/>
    <n v="67"/>
    <n v="83.08"/>
    <n v="335"/>
    <n v="415.4"/>
    <x v="9"/>
    <x v="6"/>
    <x v="0"/>
  </r>
  <r>
    <d v="2021-07-21T00:00:00"/>
    <s v="P0029"/>
    <n v="15"/>
    <x v="2"/>
    <x v="0"/>
    <n v="0"/>
    <x v="19"/>
    <x v="5"/>
    <x v="2"/>
    <n v="47"/>
    <n v="53.11"/>
    <n v="705"/>
    <n v="796.65"/>
    <x v="10"/>
    <x v="6"/>
    <x v="0"/>
  </r>
  <r>
    <d v="2021-07-22T00:00:00"/>
    <s v="P0026"/>
    <n v="3"/>
    <x v="0"/>
    <x v="1"/>
    <n v="0"/>
    <x v="42"/>
    <x v="0"/>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8"/>
    <x v="3"/>
    <n v="6"/>
    <n v="7.8599999999999994"/>
    <n v="24"/>
    <n v="31.439999999999998"/>
    <x v="27"/>
    <x v="6"/>
    <x v="0"/>
  </r>
  <r>
    <d v="2021-07-29T00:00:00"/>
    <s v="P0044"/>
    <n v="15"/>
    <x v="1"/>
    <x v="1"/>
    <n v="0"/>
    <x v="11"/>
    <x v="6"/>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5"/>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6"/>
    <x v="1"/>
    <n v="76"/>
    <n v="82.08"/>
    <n v="760"/>
    <n v="820.8"/>
    <x v="26"/>
    <x v="7"/>
    <x v="0"/>
  </r>
  <r>
    <d v="2021-08-10T00:00:00"/>
    <s v="P0006"/>
    <n v="6"/>
    <x v="2"/>
    <x v="1"/>
    <n v="0"/>
    <x v="15"/>
    <x v="8"/>
    <x v="1"/>
    <n v="75"/>
    <n v="85.5"/>
    <n v="450"/>
    <n v="513"/>
    <x v="26"/>
    <x v="7"/>
    <x v="0"/>
  </r>
  <r>
    <d v="2021-08-11T00:00:00"/>
    <s v="P0023"/>
    <n v="4"/>
    <x v="2"/>
    <x v="0"/>
    <n v="0"/>
    <x v="12"/>
    <x v="0"/>
    <x v="0"/>
    <n v="141"/>
    <n v="149.46"/>
    <n v="564"/>
    <n v="597.84"/>
    <x v="5"/>
    <x v="7"/>
    <x v="0"/>
  </r>
  <r>
    <d v="2021-08-13T00:00:00"/>
    <s v="P0011"/>
    <n v="13"/>
    <x v="2"/>
    <x v="0"/>
    <n v="0"/>
    <x v="31"/>
    <x v="8"/>
    <x v="2"/>
    <n v="44"/>
    <n v="48.4"/>
    <n v="572"/>
    <n v="629.19999999999993"/>
    <x v="22"/>
    <x v="7"/>
    <x v="0"/>
  </r>
  <r>
    <d v="2021-08-13T00:00:00"/>
    <s v="P0027"/>
    <n v="9"/>
    <x v="2"/>
    <x v="0"/>
    <n v="0"/>
    <x v="26"/>
    <x v="5"/>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7"/>
    <x v="2"/>
    <n v="61"/>
    <n v="76.25"/>
    <n v="915"/>
    <n v="1143.75"/>
    <x v="9"/>
    <x v="7"/>
    <x v="0"/>
  </r>
  <r>
    <d v="2021-08-20T00:00:00"/>
    <s v="P0031"/>
    <n v="9"/>
    <x v="2"/>
    <x v="0"/>
    <n v="0"/>
    <x v="5"/>
    <x v="5"/>
    <x v="1"/>
    <n v="93"/>
    <n v="104.16"/>
    <n v="837"/>
    <n v="937.43999999999994"/>
    <x v="9"/>
    <x v="7"/>
    <x v="0"/>
  </r>
  <r>
    <d v="2021-08-20T00:00:00"/>
    <s v="P0028"/>
    <n v="13"/>
    <x v="2"/>
    <x v="0"/>
    <n v="0"/>
    <x v="33"/>
    <x v="5"/>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5"/>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7"/>
    <x v="0"/>
    <n v="150"/>
    <n v="210"/>
    <n v="750"/>
    <n v="1050"/>
    <x v="20"/>
    <x v="8"/>
    <x v="0"/>
  </r>
  <r>
    <d v="2021-09-09T00:00:00"/>
    <s v="P0044"/>
    <n v="4"/>
    <x v="2"/>
    <x v="0"/>
    <n v="0"/>
    <x v="11"/>
    <x v="6"/>
    <x v="1"/>
    <n v="76"/>
    <n v="82.08"/>
    <n v="304"/>
    <n v="328.32"/>
    <x v="4"/>
    <x v="8"/>
    <x v="0"/>
  </r>
  <r>
    <d v="2021-09-10T00:00:00"/>
    <s v="P0030"/>
    <n v="6"/>
    <x v="2"/>
    <x v="0"/>
    <n v="0"/>
    <x v="28"/>
    <x v="5"/>
    <x v="0"/>
    <n v="148"/>
    <n v="201.28"/>
    <n v="888"/>
    <n v="1207.68"/>
    <x v="26"/>
    <x v="8"/>
    <x v="0"/>
  </r>
  <r>
    <d v="2021-09-10T00:00:00"/>
    <s v="P0001"/>
    <n v="9"/>
    <x v="0"/>
    <x v="0"/>
    <n v="0"/>
    <x v="16"/>
    <x v="3"/>
    <x v="1"/>
    <n v="98"/>
    <n v="103.88"/>
    <n v="882"/>
    <n v="934.92"/>
    <x v="26"/>
    <x v="8"/>
    <x v="0"/>
  </r>
  <r>
    <d v="2021-09-10T00:00:00"/>
    <s v="P0026"/>
    <n v="2"/>
    <x v="2"/>
    <x v="0"/>
    <n v="0"/>
    <x v="42"/>
    <x v="0"/>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6"/>
    <x v="0"/>
    <n v="120"/>
    <n v="162"/>
    <n v="720"/>
    <n v="972"/>
    <x v="17"/>
    <x v="8"/>
    <x v="0"/>
  </r>
  <r>
    <d v="2021-09-15T00:00:00"/>
    <s v="P0042"/>
    <n v="14"/>
    <x v="2"/>
    <x v="0"/>
    <n v="0"/>
    <x v="10"/>
    <x v="6"/>
    <x v="0"/>
    <n v="120"/>
    <n v="162"/>
    <n v="1680"/>
    <n v="2268"/>
    <x v="17"/>
    <x v="8"/>
    <x v="0"/>
  </r>
  <r>
    <d v="2021-09-21T00:00:00"/>
    <s v="P0020"/>
    <n v="7"/>
    <x v="0"/>
    <x v="1"/>
    <n v="0"/>
    <x v="14"/>
    <x v="7"/>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7"/>
    <x v="3"/>
    <n v="37"/>
    <n v="49.21"/>
    <n v="444"/>
    <n v="590.52"/>
    <x v="19"/>
    <x v="8"/>
    <x v="0"/>
  </r>
  <r>
    <d v="2021-09-23T00:00:00"/>
    <s v="P0021"/>
    <n v="7"/>
    <x v="1"/>
    <x v="0"/>
    <n v="0"/>
    <x v="32"/>
    <x v="7"/>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8"/>
    <x v="1"/>
    <n v="75"/>
    <n v="85.5"/>
    <n v="375"/>
    <n v="427.5"/>
    <x v="24"/>
    <x v="8"/>
    <x v="0"/>
  </r>
  <r>
    <d v="2021-10-01T00:00:00"/>
    <s v="P0030"/>
    <n v="14"/>
    <x v="1"/>
    <x v="1"/>
    <n v="0"/>
    <x v="28"/>
    <x v="5"/>
    <x v="0"/>
    <n v="148"/>
    <n v="201.28"/>
    <n v="2072"/>
    <n v="2817.92"/>
    <x v="0"/>
    <x v="9"/>
    <x v="0"/>
  </r>
  <r>
    <d v="2021-10-02T00:00:00"/>
    <s v="P0014"/>
    <n v="15"/>
    <x v="2"/>
    <x v="0"/>
    <n v="0"/>
    <x v="9"/>
    <x v="2"/>
    <x v="1"/>
    <n v="112"/>
    <n v="146.72"/>
    <n v="1680"/>
    <n v="2200.8000000000002"/>
    <x v="1"/>
    <x v="9"/>
    <x v="0"/>
  </r>
  <r>
    <d v="2021-10-03T00:00:00"/>
    <s v="P0019"/>
    <n v="9"/>
    <x v="2"/>
    <x v="0"/>
    <n v="0"/>
    <x v="40"/>
    <x v="7"/>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0"/>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8"/>
    <x v="2"/>
    <n v="44"/>
    <n v="48.4"/>
    <n v="660"/>
    <n v="726"/>
    <x v="5"/>
    <x v="9"/>
    <x v="0"/>
  </r>
  <r>
    <d v="2021-10-12T00:00:00"/>
    <s v="P0027"/>
    <n v="8"/>
    <x v="1"/>
    <x v="0"/>
    <n v="0"/>
    <x v="26"/>
    <x v="5"/>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7"/>
    <x v="0"/>
    <n v="126"/>
    <n v="162.54"/>
    <n v="1638"/>
    <n v="2113.02"/>
    <x v="7"/>
    <x v="9"/>
    <x v="0"/>
  </r>
  <r>
    <d v="2021-10-22T00:00:00"/>
    <s v="P0011"/>
    <n v="7"/>
    <x v="2"/>
    <x v="1"/>
    <n v="0"/>
    <x v="31"/>
    <x v="8"/>
    <x v="2"/>
    <n v="44"/>
    <n v="48.4"/>
    <n v="308"/>
    <n v="338.8"/>
    <x v="18"/>
    <x v="9"/>
    <x v="0"/>
  </r>
  <r>
    <d v="2021-10-22T00:00:00"/>
    <s v="P0024"/>
    <n v="13"/>
    <x v="1"/>
    <x v="1"/>
    <n v="0"/>
    <x v="0"/>
    <x v="0"/>
    <x v="0"/>
    <n v="144"/>
    <n v="156.96"/>
    <n v="1872"/>
    <n v="2040.48"/>
    <x v="18"/>
    <x v="9"/>
    <x v="0"/>
  </r>
  <r>
    <d v="2021-10-22T00:00:00"/>
    <s v="P0009"/>
    <n v="1"/>
    <x v="2"/>
    <x v="1"/>
    <n v="0"/>
    <x v="37"/>
    <x v="8"/>
    <x v="3"/>
    <n v="6"/>
    <n v="7.8599999999999994"/>
    <n v="6"/>
    <n v="7.8599999999999994"/>
    <x v="18"/>
    <x v="9"/>
    <x v="0"/>
  </r>
  <r>
    <d v="2021-10-24T00:00:00"/>
    <s v="P0011"/>
    <n v="3"/>
    <x v="0"/>
    <x v="1"/>
    <n v="0"/>
    <x v="31"/>
    <x v="8"/>
    <x v="2"/>
    <n v="44"/>
    <n v="48.4"/>
    <n v="132"/>
    <n v="145.19999999999999"/>
    <x v="27"/>
    <x v="9"/>
    <x v="0"/>
  </r>
  <r>
    <d v="2021-10-25T00:00:00"/>
    <s v="P0044"/>
    <n v="9"/>
    <x v="1"/>
    <x v="1"/>
    <n v="0"/>
    <x v="11"/>
    <x v="6"/>
    <x v="1"/>
    <n v="76"/>
    <n v="82.08"/>
    <n v="684"/>
    <n v="738.72"/>
    <x v="11"/>
    <x v="9"/>
    <x v="0"/>
  </r>
  <r>
    <d v="2021-10-26T00:00:00"/>
    <s v="P0004"/>
    <n v="6"/>
    <x v="0"/>
    <x v="1"/>
    <n v="0"/>
    <x v="3"/>
    <x v="3"/>
    <x v="2"/>
    <n v="44"/>
    <n v="48.84"/>
    <n v="264"/>
    <n v="293.04000000000002"/>
    <x v="12"/>
    <x v="9"/>
    <x v="0"/>
  </r>
  <r>
    <d v="2021-10-28T00:00:00"/>
    <s v="P0008"/>
    <n v="1"/>
    <x v="2"/>
    <x v="1"/>
    <n v="0"/>
    <x v="25"/>
    <x v="8"/>
    <x v="1"/>
    <n v="83"/>
    <n v="94.62"/>
    <n v="83"/>
    <n v="94.62"/>
    <x v="14"/>
    <x v="9"/>
    <x v="0"/>
  </r>
  <r>
    <d v="2021-10-29T00:00:00"/>
    <s v="P0038"/>
    <n v="14"/>
    <x v="1"/>
    <x v="0"/>
    <n v="0"/>
    <x v="1"/>
    <x v="1"/>
    <x v="1"/>
    <n v="72"/>
    <n v="79.92"/>
    <n v="1008"/>
    <n v="1118.8800000000001"/>
    <x v="28"/>
    <x v="9"/>
    <x v="0"/>
  </r>
  <r>
    <d v="2021-10-31T00:00:00"/>
    <s v="P0021"/>
    <n v="6"/>
    <x v="1"/>
    <x v="1"/>
    <n v="0"/>
    <x v="32"/>
    <x v="7"/>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8"/>
    <x v="2"/>
    <n v="43"/>
    <n v="47.730000000000004"/>
    <n v="645"/>
    <n v="715.95"/>
    <x v="21"/>
    <x v="10"/>
    <x v="0"/>
  </r>
  <r>
    <d v="2021-11-10T00:00:00"/>
    <s v="P0042"/>
    <n v="6"/>
    <x v="1"/>
    <x v="1"/>
    <n v="0"/>
    <x v="10"/>
    <x v="6"/>
    <x v="0"/>
    <n v="120"/>
    <n v="162"/>
    <n v="720"/>
    <n v="972"/>
    <x v="26"/>
    <x v="10"/>
    <x v="0"/>
  </r>
  <r>
    <d v="2021-11-11T00:00:00"/>
    <s v="P0040"/>
    <n v="12"/>
    <x v="0"/>
    <x v="0"/>
    <n v="0"/>
    <x v="17"/>
    <x v="1"/>
    <x v="1"/>
    <n v="90"/>
    <n v="115.2"/>
    <n v="1080"/>
    <n v="1382.4"/>
    <x v="5"/>
    <x v="10"/>
    <x v="0"/>
  </r>
  <r>
    <d v="2021-11-12T00:00:00"/>
    <s v="P0010"/>
    <n v="3"/>
    <x v="1"/>
    <x v="1"/>
    <n v="0"/>
    <x v="20"/>
    <x v="8"/>
    <x v="0"/>
    <n v="148"/>
    <n v="164.28"/>
    <n v="444"/>
    <n v="492.84000000000003"/>
    <x v="6"/>
    <x v="10"/>
    <x v="0"/>
  </r>
  <r>
    <d v="2021-11-20T00:00:00"/>
    <s v="P0034"/>
    <n v="14"/>
    <x v="1"/>
    <x v="0"/>
    <n v="0"/>
    <x v="13"/>
    <x v="4"/>
    <x v="2"/>
    <n v="55"/>
    <n v="58.3"/>
    <n v="770"/>
    <n v="816.19999999999993"/>
    <x v="9"/>
    <x v="10"/>
    <x v="0"/>
  </r>
  <r>
    <d v="2021-11-20T00:00:00"/>
    <s v="P0008"/>
    <n v="11"/>
    <x v="1"/>
    <x v="1"/>
    <n v="0"/>
    <x v="25"/>
    <x v="8"/>
    <x v="1"/>
    <n v="83"/>
    <n v="94.62"/>
    <n v="913"/>
    <n v="1040.8200000000002"/>
    <x v="9"/>
    <x v="10"/>
    <x v="0"/>
  </r>
  <r>
    <d v="2021-11-21T00:00:00"/>
    <s v="P0014"/>
    <n v="1"/>
    <x v="0"/>
    <x v="0"/>
    <n v="0"/>
    <x v="9"/>
    <x v="2"/>
    <x v="1"/>
    <n v="112"/>
    <n v="146.72"/>
    <n v="112"/>
    <n v="146.72"/>
    <x v="10"/>
    <x v="10"/>
    <x v="0"/>
  </r>
  <r>
    <d v="2021-11-21T00:00:00"/>
    <s v="P0006"/>
    <n v="1"/>
    <x v="1"/>
    <x v="1"/>
    <n v="0"/>
    <x v="15"/>
    <x v="8"/>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7"/>
    <x v="0"/>
    <n v="150"/>
    <n v="210"/>
    <n v="1200"/>
    <n v="1680"/>
    <x v="2"/>
    <x v="11"/>
    <x v="0"/>
  </r>
  <r>
    <d v="2021-12-05T00:00:00"/>
    <s v="P0004"/>
    <n v="15"/>
    <x v="2"/>
    <x v="1"/>
    <n v="0"/>
    <x v="3"/>
    <x v="3"/>
    <x v="2"/>
    <n v="44"/>
    <n v="48.84"/>
    <n v="660"/>
    <n v="732.6"/>
    <x v="15"/>
    <x v="11"/>
    <x v="0"/>
  </r>
  <r>
    <d v="2021-12-05T00:00:00"/>
    <s v="P0010"/>
    <n v="1"/>
    <x v="2"/>
    <x v="0"/>
    <n v="0"/>
    <x v="20"/>
    <x v="8"/>
    <x v="0"/>
    <n v="148"/>
    <n v="164.28"/>
    <n v="148"/>
    <n v="164.28"/>
    <x v="15"/>
    <x v="11"/>
    <x v="0"/>
  </r>
  <r>
    <d v="2021-12-07T00:00:00"/>
    <s v="P0013"/>
    <n v="8"/>
    <x v="2"/>
    <x v="0"/>
    <n v="0"/>
    <x v="2"/>
    <x v="2"/>
    <x v="1"/>
    <n v="112"/>
    <n v="122.08"/>
    <n v="896"/>
    <n v="976.64"/>
    <x v="20"/>
    <x v="11"/>
    <x v="0"/>
  </r>
  <r>
    <d v="2021-12-08T00:00:00"/>
    <s v="P0044"/>
    <n v="14"/>
    <x v="2"/>
    <x v="0"/>
    <n v="0"/>
    <x v="11"/>
    <x v="6"/>
    <x v="1"/>
    <n v="76"/>
    <n v="82.08"/>
    <n v="1064"/>
    <n v="1149.1199999999999"/>
    <x v="21"/>
    <x v="11"/>
    <x v="0"/>
  </r>
  <r>
    <d v="2021-12-14T00:00:00"/>
    <s v="P0042"/>
    <n v="4"/>
    <x v="2"/>
    <x v="0"/>
    <n v="0"/>
    <x v="10"/>
    <x v="6"/>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5"/>
    <x v="2"/>
    <n v="47"/>
    <n v="53.11"/>
    <n v="141"/>
    <n v="159.32999999999998"/>
    <x v="8"/>
    <x v="11"/>
    <x v="0"/>
  </r>
  <r>
    <d v="2021-12-19T00:00:00"/>
    <s v="P0011"/>
    <n v="10"/>
    <x v="1"/>
    <x v="0"/>
    <n v="0"/>
    <x v="31"/>
    <x v="8"/>
    <x v="2"/>
    <n v="44"/>
    <n v="48.4"/>
    <n v="440"/>
    <n v="484"/>
    <x v="8"/>
    <x v="11"/>
    <x v="0"/>
  </r>
  <r>
    <d v="2021-12-20T00:00:00"/>
    <s v="P0012"/>
    <n v="14"/>
    <x v="2"/>
    <x v="0"/>
    <n v="0"/>
    <x v="35"/>
    <x v="2"/>
    <x v="1"/>
    <n v="73"/>
    <n v="94.17"/>
    <n v="1022"/>
    <n v="1318.38"/>
    <x v="9"/>
    <x v="11"/>
    <x v="0"/>
  </r>
  <r>
    <d v="2021-12-21T00:00:00"/>
    <s v="P0026"/>
    <n v="10"/>
    <x v="1"/>
    <x v="1"/>
    <n v="0"/>
    <x v="42"/>
    <x v="0"/>
    <x v="3"/>
    <n v="18"/>
    <n v="24.66"/>
    <n v="180"/>
    <n v="246.6"/>
    <x v="10"/>
    <x v="11"/>
    <x v="0"/>
  </r>
  <r>
    <d v="2021-12-24T00:00:00"/>
    <s v="P0042"/>
    <n v="8"/>
    <x v="0"/>
    <x v="1"/>
    <n v="0"/>
    <x v="10"/>
    <x v="6"/>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5"/>
    <x v="2"/>
    <n v="47"/>
    <n v="53.11"/>
    <n v="658"/>
    <n v="743.54"/>
    <x v="13"/>
    <x v="11"/>
    <x v="0"/>
  </r>
  <r>
    <d v="2021-12-28T00:00:00"/>
    <s v="P0029"/>
    <n v="6"/>
    <x v="2"/>
    <x v="1"/>
    <n v="0"/>
    <x v="19"/>
    <x v="5"/>
    <x v="2"/>
    <n v="47"/>
    <n v="53.11"/>
    <n v="282"/>
    <n v="318.65999999999997"/>
    <x v="14"/>
    <x v="11"/>
    <x v="0"/>
  </r>
  <r>
    <d v="2021-12-30T00:00:00"/>
    <s v="P0010"/>
    <n v="13"/>
    <x v="1"/>
    <x v="0"/>
    <n v="0"/>
    <x v="20"/>
    <x v="8"/>
    <x v="0"/>
    <n v="148"/>
    <n v="164.28"/>
    <n v="1924"/>
    <n v="2135.64"/>
    <x v="24"/>
    <x v="11"/>
    <x v="0"/>
  </r>
  <r>
    <d v="2022-01-01T00:00:00"/>
    <s v="P0022"/>
    <n v="1"/>
    <x v="0"/>
    <x v="1"/>
    <n v="0"/>
    <x v="22"/>
    <x v="0"/>
    <x v="0"/>
    <n v="121"/>
    <n v="141.57"/>
    <n v="121"/>
    <n v="141.57"/>
    <x v="0"/>
    <x v="0"/>
    <x v="1"/>
  </r>
  <r>
    <d v="2022-01-02T00:00:00"/>
    <s v="P0010"/>
    <n v="7"/>
    <x v="2"/>
    <x v="1"/>
    <n v="0"/>
    <x v="20"/>
    <x v="8"/>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6"/>
    <x v="1"/>
    <n v="67"/>
    <n v="83.08"/>
    <n v="603"/>
    <n v="747.72"/>
    <x v="2"/>
    <x v="0"/>
    <x v="1"/>
  </r>
  <r>
    <d v="2022-01-04T00:00:00"/>
    <s v="P0012"/>
    <n v="8"/>
    <x v="2"/>
    <x v="0"/>
    <n v="0"/>
    <x v="35"/>
    <x v="2"/>
    <x v="1"/>
    <n v="73"/>
    <n v="94.17"/>
    <n v="584"/>
    <n v="753.36"/>
    <x v="3"/>
    <x v="0"/>
    <x v="1"/>
  </r>
  <r>
    <d v="2022-01-04T00:00:00"/>
    <s v="P0029"/>
    <n v="1"/>
    <x v="1"/>
    <x v="0"/>
    <n v="0"/>
    <x v="19"/>
    <x v="5"/>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7"/>
    <x v="0"/>
    <n v="150"/>
    <n v="210"/>
    <n v="900"/>
    <n v="1260"/>
    <x v="22"/>
    <x v="0"/>
    <x v="1"/>
  </r>
  <r>
    <d v="2022-01-14T00:00:00"/>
    <s v="P0011"/>
    <n v="14"/>
    <x v="2"/>
    <x v="0"/>
    <n v="0"/>
    <x v="31"/>
    <x v="8"/>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8"/>
    <x v="1"/>
    <n v="83"/>
    <n v="94.62"/>
    <n v="747"/>
    <n v="851.58"/>
    <x v="7"/>
    <x v="0"/>
    <x v="1"/>
  </r>
  <r>
    <d v="2022-01-20T00:00:00"/>
    <s v="P0021"/>
    <n v="2"/>
    <x v="2"/>
    <x v="1"/>
    <n v="0"/>
    <x v="32"/>
    <x v="7"/>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6"/>
    <x v="0"/>
    <n v="120"/>
    <n v="162"/>
    <n v="960"/>
    <n v="1296"/>
    <x v="19"/>
    <x v="0"/>
    <x v="1"/>
  </r>
  <r>
    <d v="2022-01-24T00:00:00"/>
    <s v="P0030"/>
    <n v="15"/>
    <x v="1"/>
    <x v="0"/>
    <n v="0"/>
    <x v="28"/>
    <x v="5"/>
    <x v="0"/>
    <n v="148"/>
    <n v="201.28"/>
    <n v="2220"/>
    <n v="3019.2"/>
    <x v="27"/>
    <x v="0"/>
    <x v="1"/>
  </r>
  <r>
    <d v="2022-01-25T00:00:00"/>
    <s v="P0017"/>
    <n v="14"/>
    <x v="2"/>
    <x v="1"/>
    <n v="0"/>
    <x v="39"/>
    <x v="7"/>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7"/>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8"/>
    <x v="0"/>
    <n v="148"/>
    <n v="164.28"/>
    <n v="1924"/>
    <n v="2135.64"/>
    <x v="6"/>
    <x v="1"/>
    <x v="1"/>
  </r>
  <r>
    <d v="2022-02-14T00:00:00"/>
    <s v="P0026"/>
    <n v="8"/>
    <x v="1"/>
    <x v="1"/>
    <n v="0"/>
    <x v="42"/>
    <x v="0"/>
    <x v="3"/>
    <n v="18"/>
    <n v="24.66"/>
    <n v="144"/>
    <n v="197.28"/>
    <x v="29"/>
    <x v="1"/>
    <x v="1"/>
  </r>
  <r>
    <d v="2022-02-14T00:00:00"/>
    <s v="P0028"/>
    <n v="3"/>
    <x v="2"/>
    <x v="1"/>
    <n v="0"/>
    <x v="33"/>
    <x v="5"/>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0"/>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6"/>
    <x v="1"/>
    <n v="76"/>
    <n v="82.08"/>
    <n v="456"/>
    <n v="492.48"/>
    <x v="21"/>
    <x v="2"/>
    <x v="1"/>
  </r>
  <r>
    <d v="2022-03-09T00:00:00"/>
    <s v="P0030"/>
    <n v="3"/>
    <x v="2"/>
    <x v="0"/>
    <n v="0"/>
    <x v="28"/>
    <x v="5"/>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0"/>
    <x v="3"/>
    <n v="18"/>
    <n v="24.66"/>
    <n v="234"/>
    <n v="320.58"/>
    <x v="29"/>
    <x v="2"/>
    <x v="1"/>
  </r>
  <r>
    <d v="2022-03-18T00:00:00"/>
    <s v="P0019"/>
    <n v="2"/>
    <x v="1"/>
    <x v="1"/>
    <n v="0"/>
    <x v="40"/>
    <x v="7"/>
    <x v="0"/>
    <n v="150"/>
    <n v="210"/>
    <n v="300"/>
    <n v="420"/>
    <x v="7"/>
    <x v="2"/>
    <x v="1"/>
  </r>
  <r>
    <d v="2022-03-18T00:00:00"/>
    <s v="P0027"/>
    <n v="10"/>
    <x v="2"/>
    <x v="1"/>
    <n v="0"/>
    <x v="26"/>
    <x v="5"/>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5"/>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0"/>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7"/>
    <x v="3"/>
    <n v="37"/>
    <n v="49.21"/>
    <n v="74"/>
    <n v="98.42"/>
    <x v="9"/>
    <x v="3"/>
    <x v="1"/>
  </r>
  <r>
    <d v="2022-04-20T00:00:00"/>
    <s v="P0012"/>
    <n v="4"/>
    <x v="2"/>
    <x v="0"/>
    <n v="0"/>
    <x v="35"/>
    <x v="2"/>
    <x v="1"/>
    <n v="73"/>
    <n v="94.17"/>
    <n v="292"/>
    <n v="376.68"/>
    <x v="9"/>
    <x v="3"/>
    <x v="1"/>
  </r>
  <r>
    <d v="2022-04-21T00:00:00"/>
    <s v="P0030"/>
    <n v="2"/>
    <x v="2"/>
    <x v="1"/>
    <n v="0"/>
    <x v="28"/>
    <x v="5"/>
    <x v="0"/>
    <n v="148"/>
    <n v="201.28"/>
    <n v="296"/>
    <n v="402.56"/>
    <x v="10"/>
    <x v="3"/>
    <x v="1"/>
  </r>
  <r>
    <d v="2022-04-21T00:00:00"/>
    <s v="P0026"/>
    <n v="14"/>
    <x v="1"/>
    <x v="0"/>
    <n v="0"/>
    <x v="42"/>
    <x v="0"/>
    <x v="3"/>
    <n v="18"/>
    <n v="24.66"/>
    <n v="252"/>
    <n v="345.24"/>
    <x v="10"/>
    <x v="3"/>
    <x v="1"/>
  </r>
  <r>
    <d v="2022-04-23T00:00:00"/>
    <s v="P0044"/>
    <n v="15"/>
    <x v="1"/>
    <x v="0"/>
    <n v="0"/>
    <x v="11"/>
    <x v="6"/>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5"/>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5"/>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7"/>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5"/>
    <x v="2"/>
    <n v="48"/>
    <n v="57.120000000000005"/>
    <n v="48"/>
    <n v="57.120000000000005"/>
    <x v="20"/>
    <x v="4"/>
    <x v="1"/>
  </r>
  <r>
    <d v="2022-05-08T00:00:00"/>
    <s v="P0022"/>
    <n v="7"/>
    <x v="1"/>
    <x v="0"/>
    <n v="0"/>
    <x v="22"/>
    <x v="0"/>
    <x v="0"/>
    <n v="121"/>
    <n v="141.57"/>
    <n v="847"/>
    <n v="990.99"/>
    <x v="21"/>
    <x v="4"/>
    <x v="1"/>
  </r>
  <r>
    <d v="2022-05-09T00:00:00"/>
    <s v="P0017"/>
    <n v="12"/>
    <x v="0"/>
    <x v="1"/>
    <n v="0"/>
    <x v="39"/>
    <x v="7"/>
    <x v="0"/>
    <n v="134"/>
    <n v="156.78"/>
    <n v="1608"/>
    <n v="1881.3600000000001"/>
    <x v="4"/>
    <x v="4"/>
    <x v="1"/>
  </r>
  <r>
    <d v="2022-05-10T00:00:00"/>
    <s v="P0009"/>
    <n v="6"/>
    <x v="2"/>
    <x v="0"/>
    <n v="0"/>
    <x v="37"/>
    <x v="8"/>
    <x v="3"/>
    <n v="6"/>
    <n v="7.8599999999999994"/>
    <n v="36"/>
    <n v="47.16"/>
    <x v="26"/>
    <x v="4"/>
    <x v="1"/>
  </r>
  <r>
    <d v="2022-05-12T00:00:00"/>
    <s v="P0011"/>
    <n v="7"/>
    <x v="1"/>
    <x v="1"/>
    <n v="0"/>
    <x v="31"/>
    <x v="8"/>
    <x v="2"/>
    <n v="44"/>
    <n v="48.4"/>
    <n v="308"/>
    <n v="338.8"/>
    <x v="6"/>
    <x v="4"/>
    <x v="1"/>
  </r>
  <r>
    <d v="2022-05-13T00:00:00"/>
    <s v="P0012"/>
    <n v="5"/>
    <x v="2"/>
    <x v="0"/>
    <n v="0"/>
    <x v="35"/>
    <x v="2"/>
    <x v="1"/>
    <n v="73"/>
    <n v="94.17"/>
    <n v="365"/>
    <n v="470.85"/>
    <x v="22"/>
    <x v="4"/>
    <x v="1"/>
  </r>
  <r>
    <d v="2022-05-14T00:00:00"/>
    <s v="P0008"/>
    <n v="14"/>
    <x v="2"/>
    <x v="1"/>
    <n v="0"/>
    <x v="25"/>
    <x v="8"/>
    <x v="1"/>
    <n v="83"/>
    <n v="94.62"/>
    <n v="1162"/>
    <n v="1324.68"/>
    <x v="29"/>
    <x v="4"/>
    <x v="1"/>
  </r>
  <r>
    <d v="2022-05-15T00:00:00"/>
    <s v="P0020"/>
    <n v="5"/>
    <x v="1"/>
    <x v="0"/>
    <n v="0"/>
    <x v="14"/>
    <x v="7"/>
    <x v="2"/>
    <n v="61"/>
    <n v="76.25"/>
    <n v="305"/>
    <n v="381.25"/>
    <x v="17"/>
    <x v="4"/>
    <x v="1"/>
  </r>
  <r>
    <d v="2022-05-16T00:00:00"/>
    <s v="P0010"/>
    <n v="13"/>
    <x v="2"/>
    <x v="1"/>
    <n v="0"/>
    <x v="20"/>
    <x v="8"/>
    <x v="0"/>
    <n v="148"/>
    <n v="164.28"/>
    <n v="1924"/>
    <n v="2135.64"/>
    <x v="23"/>
    <x v="4"/>
    <x v="1"/>
  </r>
  <r>
    <d v="2022-05-16T00:00:00"/>
    <s v="P0031"/>
    <n v="13"/>
    <x v="1"/>
    <x v="0"/>
    <n v="0"/>
    <x v="5"/>
    <x v="5"/>
    <x v="1"/>
    <n v="93"/>
    <n v="104.16"/>
    <n v="1209"/>
    <n v="1354.08"/>
    <x v="23"/>
    <x v="4"/>
    <x v="1"/>
  </r>
  <r>
    <d v="2022-05-17T00:00:00"/>
    <s v="P0027"/>
    <n v="8"/>
    <x v="2"/>
    <x v="1"/>
    <n v="0"/>
    <x v="26"/>
    <x v="5"/>
    <x v="2"/>
    <n v="48"/>
    <n v="57.120000000000005"/>
    <n v="384"/>
    <n v="456.96000000000004"/>
    <x v="30"/>
    <x v="4"/>
    <x v="1"/>
  </r>
  <r>
    <d v="2022-05-18T00:00:00"/>
    <s v="P0027"/>
    <n v="4"/>
    <x v="0"/>
    <x v="0"/>
    <n v="0"/>
    <x v="26"/>
    <x v="5"/>
    <x v="2"/>
    <n v="48"/>
    <n v="57.120000000000005"/>
    <n v="192"/>
    <n v="228.48000000000002"/>
    <x v="7"/>
    <x v="4"/>
    <x v="1"/>
  </r>
  <r>
    <d v="2022-05-18T00:00:00"/>
    <s v="P0038"/>
    <n v="8"/>
    <x v="0"/>
    <x v="0"/>
    <n v="0"/>
    <x v="1"/>
    <x v="1"/>
    <x v="1"/>
    <n v="72"/>
    <n v="79.92"/>
    <n v="576"/>
    <n v="639.36"/>
    <x v="7"/>
    <x v="4"/>
    <x v="1"/>
  </r>
  <r>
    <d v="2022-05-20T00:00:00"/>
    <s v="P0044"/>
    <n v="15"/>
    <x v="1"/>
    <x v="1"/>
    <n v="0"/>
    <x v="11"/>
    <x v="6"/>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5"/>
    <x v="3"/>
    <n v="37"/>
    <n v="41.81"/>
    <n v="74"/>
    <n v="83.62"/>
    <x v="12"/>
    <x v="4"/>
    <x v="1"/>
  </r>
  <r>
    <d v="2022-05-26T00:00:00"/>
    <s v="P0027"/>
    <n v="2"/>
    <x v="1"/>
    <x v="0"/>
    <n v="0"/>
    <x v="26"/>
    <x v="5"/>
    <x v="2"/>
    <n v="48"/>
    <n v="57.120000000000005"/>
    <n v="96"/>
    <n v="114.24000000000001"/>
    <x v="12"/>
    <x v="4"/>
    <x v="1"/>
  </r>
  <r>
    <d v="2022-05-28T00:00:00"/>
    <s v="P0041"/>
    <n v="10"/>
    <x v="0"/>
    <x v="1"/>
    <n v="0"/>
    <x v="41"/>
    <x v="1"/>
    <x v="0"/>
    <n v="138"/>
    <n v="173.88"/>
    <n v="1380"/>
    <n v="1738.8"/>
    <x v="14"/>
    <x v="4"/>
    <x v="1"/>
  </r>
  <r>
    <d v="2022-05-28T00:00:00"/>
    <s v="P0008"/>
    <n v="5"/>
    <x v="0"/>
    <x v="0"/>
    <n v="0"/>
    <x v="25"/>
    <x v="8"/>
    <x v="1"/>
    <n v="83"/>
    <n v="94.62"/>
    <n v="415"/>
    <n v="473.1"/>
    <x v="14"/>
    <x v="4"/>
    <x v="1"/>
  </r>
  <r>
    <d v="2022-05-28T00:00:00"/>
    <s v="P0010"/>
    <n v="9"/>
    <x v="1"/>
    <x v="1"/>
    <n v="0"/>
    <x v="20"/>
    <x v="8"/>
    <x v="0"/>
    <n v="148"/>
    <n v="164.28"/>
    <n v="1332"/>
    <n v="1478.52"/>
    <x v="14"/>
    <x v="4"/>
    <x v="1"/>
  </r>
  <r>
    <d v="2022-05-28T00:00:00"/>
    <s v="P0004"/>
    <n v="12"/>
    <x v="1"/>
    <x v="0"/>
    <n v="0"/>
    <x v="3"/>
    <x v="3"/>
    <x v="2"/>
    <n v="44"/>
    <n v="48.84"/>
    <n v="528"/>
    <n v="586.08000000000004"/>
    <x v="14"/>
    <x v="4"/>
    <x v="1"/>
  </r>
  <r>
    <d v="2022-05-28T00:00:00"/>
    <s v="P0020"/>
    <n v="14"/>
    <x v="2"/>
    <x v="1"/>
    <n v="0"/>
    <x v="14"/>
    <x v="7"/>
    <x v="2"/>
    <n v="61"/>
    <n v="76.25"/>
    <n v="854"/>
    <n v="1067.5"/>
    <x v="14"/>
    <x v="4"/>
    <x v="1"/>
  </r>
  <r>
    <d v="2022-05-30T00:00:00"/>
    <s v="P0044"/>
    <n v="9"/>
    <x v="2"/>
    <x v="0"/>
    <n v="0"/>
    <x v="11"/>
    <x v="6"/>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8"/>
    <x v="1"/>
    <n v="83"/>
    <n v="94.62"/>
    <n v="1162"/>
    <n v="1324.68"/>
    <x v="2"/>
    <x v="5"/>
    <x v="1"/>
  </r>
  <r>
    <d v="2022-06-10T00:00:00"/>
    <s v="P0028"/>
    <n v="8"/>
    <x v="0"/>
    <x v="0"/>
    <n v="0"/>
    <x v="33"/>
    <x v="5"/>
    <x v="3"/>
    <n v="37"/>
    <n v="41.81"/>
    <n v="296"/>
    <n v="334.48"/>
    <x v="26"/>
    <x v="5"/>
    <x v="1"/>
  </r>
  <r>
    <d v="2022-06-11T00:00:00"/>
    <s v="P0039"/>
    <n v="13"/>
    <x v="1"/>
    <x v="1"/>
    <n v="0"/>
    <x v="34"/>
    <x v="1"/>
    <x v="3"/>
    <n v="37"/>
    <n v="42.55"/>
    <n v="481"/>
    <n v="553.15"/>
    <x v="5"/>
    <x v="5"/>
    <x v="1"/>
  </r>
  <r>
    <d v="2022-06-11T00:00:00"/>
    <s v="P0021"/>
    <n v="6"/>
    <x v="2"/>
    <x v="0"/>
    <n v="0"/>
    <x v="32"/>
    <x v="7"/>
    <x v="0"/>
    <n v="126"/>
    <n v="162.54"/>
    <n v="756"/>
    <n v="975.24"/>
    <x v="5"/>
    <x v="5"/>
    <x v="1"/>
  </r>
  <r>
    <d v="2022-06-13T00:00:00"/>
    <s v="P0026"/>
    <n v="6"/>
    <x v="2"/>
    <x v="1"/>
    <n v="0"/>
    <x v="42"/>
    <x v="0"/>
    <x v="3"/>
    <n v="18"/>
    <n v="24.66"/>
    <n v="108"/>
    <n v="147.96"/>
    <x v="22"/>
    <x v="5"/>
    <x v="1"/>
  </r>
  <r>
    <d v="2022-06-15T00:00:00"/>
    <s v="P0042"/>
    <n v="15"/>
    <x v="0"/>
    <x v="0"/>
    <n v="0"/>
    <x v="10"/>
    <x v="6"/>
    <x v="0"/>
    <n v="120"/>
    <n v="162"/>
    <n v="1800"/>
    <n v="2430"/>
    <x v="17"/>
    <x v="5"/>
    <x v="1"/>
  </r>
  <r>
    <d v="2022-06-16T00:00:00"/>
    <s v="P0029"/>
    <n v="15"/>
    <x v="1"/>
    <x v="1"/>
    <n v="0"/>
    <x v="19"/>
    <x v="5"/>
    <x v="2"/>
    <n v="47"/>
    <n v="53.11"/>
    <n v="705"/>
    <n v="796.65"/>
    <x v="23"/>
    <x v="5"/>
    <x v="1"/>
  </r>
  <r>
    <d v="2022-06-19T00:00:00"/>
    <s v="P0002"/>
    <n v="8"/>
    <x v="2"/>
    <x v="1"/>
    <n v="0"/>
    <x v="29"/>
    <x v="3"/>
    <x v="1"/>
    <n v="105"/>
    <n v="142.80000000000001"/>
    <n v="840"/>
    <n v="1142.4000000000001"/>
    <x v="8"/>
    <x v="5"/>
    <x v="1"/>
  </r>
  <r>
    <d v="2022-06-21T00:00:00"/>
    <s v="P0017"/>
    <n v="14"/>
    <x v="2"/>
    <x v="1"/>
    <n v="0"/>
    <x v="39"/>
    <x v="7"/>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7"/>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6"/>
    <x v="1"/>
    <n v="67"/>
    <n v="83.08"/>
    <n v="804"/>
    <n v="996.96"/>
    <x v="12"/>
    <x v="5"/>
    <x v="1"/>
  </r>
  <r>
    <d v="2022-07-03T00:00:00"/>
    <s v="P0033"/>
    <n v="15"/>
    <x v="2"/>
    <x v="1"/>
    <n v="0"/>
    <x v="38"/>
    <x v="4"/>
    <x v="1"/>
    <n v="95"/>
    <n v="119.7"/>
    <n v="1425"/>
    <n v="1795.5"/>
    <x v="2"/>
    <x v="6"/>
    <x v="1"/>
  </r>
  <r>
    <d v="2022-07-04T00:00:00"/>
    <s v="P0007"/>
    <n v="7"/>
    <x v="2"/>
    <x v="0"/>
    <n v="0"/>
    <x v="36"/>
    <x v="8"/>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7"/>
    <x v="3"/>
    <n v="37"/>
    <n v="49.21"/>
    <n v="74"/>
    <n v="98.42"/>
    <x v="21"/>
    <x v="6"/>
    <x v="1"/>
  </r>
  <r>
    <d v="2022-07-10T00:00:00"/>
    <s v="P0032"/>
    <n v="12"/>
    <x v="1"/>
    <x v="1"/>
    <n v="0"/>
    <x v="18"/>
    <x v="4"/>
    <x v="1"/>
    <n v="89"/>
    <n v="117.48"/>
    <n v="1068"/>
    <n v="1409.76"/>
    <x v="26"/>
    <x v="6"/>
    <x v="1"/>
  </r>
  <r>
    <d v="2022-07-12T00:00:00"/>
    <s v="P0028"/>
    <n v="12"/>
    <x v="2"/>
    <x v="1"/>
    <n v="0"/>
    <x v="33"/>
    <x v="5"/>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8"/>
    <x v="0"/>
    <n v="148"/>
    <n v="164.28"/>
    <n v="1776"/>
    <n v="1971.3600000000001"/>
    <x v="7"/>
    <x v="6"/>
    <x v="1"/>
  </r>
  <r>
    <d v="2022-07-20T00:00:00"/>
    <s v="P0042"/>
    <n v="8"/>
    <x v="0"/>
    <x v="0"/>
    <n v="0"/>
    <x v="10"/>
    <x v="6"/>
    <x v="0"/>
    <n v="120"/>
    <n v="162"/>
    <n v="960"/>
    <n v="1296"/>
    <x v="9"/>
    <x v="6"/>
    <x v="1"/>
  </r>
  <r>
    <d v="2022-07-22T00:00:00"/>
    <s v="P0034"/>
    <n v="6"/>
    <x v="2"/>
    <x v="1"/>
    <n v="0"/>
    <x v="13"/>
    <x v="4"/>
    <x v="2"/>
    <n v="55"/>
    <n v="58.3"/>
    <n v="330"/>
    <n v="349.79999999999995"/>
    <x v="18"/>
    <x v="6"/>
    <x v="1"/>
  </r>
  <r>
    <d v="2022-07-23T00:00:00"/>
    <s v="P0018"/>
    <n v="2"/>
    <x v="1"/>
    <x v="0"/>
    <n v="0"/>
    <x v="30"/>
    <x v="7"/>
    <x v="3"/>
    <n v="37"/>
    <n v="49.21"/>
    <n v="74"/>
    <n v="98.42"/>
    <x v="19"/>
    <x v="6"/>
    <x v="1"/>
  </r>
  <r>
    <d v="2022-07-24T00:00:00"/>
    <s v="P0006"/>
    <n v="14"/>
    <x v="2"/>
    <x v="1"/>
    <n v="0"/>
    <x v="15"/>
    <x v="8"/>
    <x v="1"/>
    <n v="75"/>
    <n v="85.5"/>
    <n v="1050"/>
    <n v="1197"/>
    <x v="27"/>
    <x v="6"/>
    <x v="1"/>
  </r>
  <r>
    <d v="2022-07-24T00:00:00"/>
    <s v="P0027"/>
    <n v="1"/>
    <x v="1"/>
    <x v="0"/>
    <n v="0"/>
    <x v="26"/>
    <x v="5"/>
    <x v="2"/>
    <n v="48"/>
    <n v="57.120000000000005"/>
    <n v="48"/>
    <n v="57.120000000000005"/>
    <x v="27"/>
    <x v="6"/>
    <x v="1"/>
  </r>
  <r>
    <d v="2022-07-25T00:00:00"/>
    <s v="P0044"/>
    <n v="2"/>
    <x v="2"/>
    <x v="1"/>
    <n v="0"/>
    <x v="11"/>
    <x v="6"/>
    <x v="1"/>
    <n v="76"/>
    <n v="82.08"/>
    <n v="152"/>
    <n v="164.16"/>
    <x v="11"/>
    <x v="6"/>
    <x v="1"/>
  </r>
  <r>
    <d v="2022-07-25T00:00:00"/>
    <s v="P0017"/>
    <n v="12"/>
    <x v="2"/>
    <x v="1"/>
    <n v="0"/>
    <x v="39"/>
    <x v="7"/>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0"/>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7"/>
    <x v="0"/>
    <n v="126"/>
    <n v="162.54"/>
    <n v="1386"/>
    <n v="1787.9399999999998"/>
    <x v="21"/>
    <x v="7"/>
    <x v="1"/>
  </r>
  <r>
    <d v="2022-08-14T00:00:00"/>
    <s v="P0030"/>
    <n v="14"/>
    <x v="2"/>
    <x v="1"/>
    <n v="0"/>
    <x v="28"/>
    <x v="5"/>
    <x v="0"/>
    <n v="148"/>
    <n v="201.28"/>
    <n v="2072"/>
    <n v="2817.92"/>
    <x v="29"/>
    <x v="7"/>
    <x v="1"/>
  </r>
  <r>
    <d v="2022-08-15T00:00:00"/>
    <s v="P0011"/>
    <n v="10"/>
    <x v="0"/>
    <x v="1"/>
    <n v="0"/>
    <x v="31"/>
    <x v="8"/>
    <x v="2"/>
    <n v="44"/>
    <n v="48.4"/>
    <n v="440"/>
    <n v="484"/>
    <x v="17"/>
    <x v="7"/>
    <x v="1"/>
  </r>
  <r>
    <d v="2022-08-15T00:00:00"/>
    <s v="P0015"/>
    <n v="7"/>
    <x v="2"/>
    <x v="0"/>
    <n v="0"/>
    <x v="27"/>
    <x v="2"/>
    <x v="3"/>
    <n v="12"/>
    <n v="15.719999999999999"/>
    <n v="84"/>
    <n v="110.03999999999999"/>
    <x v="17"/>
    <x v="7"/>
    <x v="1"/>
  </r>
  <r>
    <d v="2022-08-18T00:00:00"/>
    <s v="P0029"/>
    <n v="8"/>
    <x v="1"/>
    <x v="0"/>
    <n v="0"/>
    <x v="19"/>
    <x v="5"/>
    <x v="2"/>
    <n v="47"/>
    <n v="53.11"/>
    <n v="376"/>
    <n v="424.88"/>
    <x v="7"/>
    <x v="7"/>
    <x v="1"/>
  </r>
  <r>
    <d v="2022-08-18T00:00:00"/>
    <s v="P0010"/>
    <n v="2"/>
    <x v="1"/>
    <x v="1"/>
    <n v="0"/>
    <x v="20"/>
    <x v="8"/>
    <x v="0"/>
    <n v="148"/>
    <n v="164.28"/>
    <n v="296"/>
    <n v="328.56"/>
    <x v="7"/>
    <x v="7"/>
    <x v="1"/>
  </r>
  <r>
    <d v="2022-08-19T00:00:00"/>
    <s v="P0007"/>
    <n v="3"/>
    <x v="1"/>
    <x v="0"/>
    <n v="0"/>
    <x v="36"/>
    <x v="8"/>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6"/>
    <x v="1"/>
    <n v="76"/>
    <n v="82.08"/>
    <n v="836"/>
    <n v="902.88"/>
    <x v="19"/>
    <x v="7"/>
    <x v="1"/>
  </r>
  <r>
    <d v="2022-08-23T00:00:00"/>
    <s v="P0029"/>
    <n v="14"/>
    <x v="2"/>
    <x v="1"/>
    <n v="0"/>
    <x v="19"/>
    <x v="5"/>
    <x v="2"/>
    <n v="47"/>
    <n v="53.11"/>
    <n v="658"/>
    <n v="743.54"/>
    <x v="19"/>
    <x v="7"/>
    <x v="1"/>
  </r>
  <r>
    <d v="2022-08-24T00:00:00"/>
    <s v="P0005"/>
    <n v="5"/>
    <x v="2"/>
    <x v="1"/>
    <n v="0"/>
    <x v="24"/>
    <x v="3"/>
    <x v="0"/>
    <n v="133"/>
    <n v="155.61000000000001"/>
    <n v="665"/>
    <n v="778.05000000000007"/>
    <x v="27"/>
    <x v="7"/>
    <x v="1"/>
  </r>
  <r>
    <d v="2022-08-26T00:00:00"/>
    <s v="P0019"/>
    <n v="13"/>
    <x v="0"/>
    <x v="1"/>
    <n v="0"/>
    <x v="40"/>
    <x v="7"/>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8"/>
    <x v="1"/>
    <n v="75"/>
    <n v="85.5"/>
    <n v="450"/>
    <n v="513"/>
    <x v="24"/>
    <x v="7"/>
    <x v="1"/>
  </r>
  <r>
    <d v="2022-08-30T00:00:00"/>
    <s v="P0043"/>
    <n v="6"/>
    <x v="2"/>
    <x v="1"/>
    <n v="0"/>
    <x v="23"/>
    <x v="6"/>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5"/>
    <x v="2"/>
    <n v="47"/>
    <n v="53.11"/>
    <n v="141"/>
    <n v="159.32999999999998"/>
    <x v="29"/>
    <x v="8"/>
    <x v="1"/>
  </r>
  <r>
    <d v="2022-09-15T00:00:00"/>
    <s v="P0037"/>
    <n v="15"/>
    <x v="1"/>
    <x v="0"/>
    <n v="0"/>
    <x v="8"/>
    <x v="1"/>
    <x v="1"/>
    <n v="67"/>
    <n v="85.76"/>
    <n v="1005"/>
    <n v="1286.4000000000001"/>
    <x v="17"/>
    <x v="8"/>
    <x v="1"/>
  </r>
  <r>
    <d v="2022-09-18T00:00:00"/>
    <s v="P0026"/>
    <n v="14"/>
    <x v="1"/>
    <x v="1"/>
    <n v="0"/>
    <x v="42"/>
    <x v="0"/>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7"/>
    <x v="3"/>
    <n v="37"/>
    <n v="49.21"/>
    <n v="518"/>
    <n v="688.94"/>
    <x v="10"/>
    <x v="8"/>
    <x v="1"/>
  </r>
  <r>
    <d v="2022-09-21T00:00:00"/>
    <s v="P0026"/>
    <n v="5"/>
    <x v="2"/>
    <x v="1"/>
    <n v="0"/>
    <x v="42"/>
    <x v="0"/>
    <x v="3"/>
    <n v="18"/>
    <n v="24.66"/>
    <n v="90"/>
    <n v="123.3"/>
    <x v="10"/>
    <x v="8"/>
    <x v="1"/>
  </r>
  <r>
    <d v="2022-09-22T00:00:00"/>
    <s v="P0043"/>
    <n v="12"/>
    <x v="1"/>
    <x v="0"/>
    <n v="0"/>
    <x v="23"/>
    <x v="6"/>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6"/>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8"/>
    <x v="2"/>
    <n v="44"/>
    <n v="48.4"/>
    <n v="220"/>
    <n v="242"/>
    <x v="2"/>
    <x v="9"/>
    <x v="1"/>
  </r>
  <r>
    <d v="2022-10-04T00:00:00"/>
    <s v="P0007"/>
    <n v="15"/>
    <x v="2"/>
    <x v="0"/>
    <n v="0"/>
    <x v="36"/>
    <x v="8"/>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7"/>
    <x v="0"/>
    <n v="150"/>
    <n v="210"/>
    <n v="1350"/>
    <n v="1890"/>
    <x v="26"/>
    <x v="9"/>
    <x v="1"/>
  </r>
  <r>
    <d v="2022-10-10T00:00:00"/>
    <s v="P0044"/>
    <n v="12"/>
    <x v="1"/>
    <x v="0"/>
    <n v="0"/>
    <x v="11"/>
    <x v="6"/>
    <x v="1"/>
    <n v="76"/>
    <n v="82.08"/>
    <n v="912"/>
    <n v="984.96"/>
    <x v="26"/>
    <x v="9"/>
    <x v="1"/>
  </r>
  <r>
    <d v="2022-10-11T00:00:00"/>
    <s v="P0008"/>
    <n v="10"/>
    <x v="2"/>
    <x v="0"/>
    <n v="0"/>
    <x v="25"/>
    <x v="8"/>
    <x v="1"/>
    <n v="83"/>
    <n v="94.62"/>
    <n v="830"/>
    <n v="946.2"/>
    <x v="5"/>
    <x v="9"/>
    <x v="1"/>
  </r>
  <r>
    <d v="2022-10-13T00:00:00"/>
    <s v="P0002"/>
    <n v="15"/>
    <x v="1"/>
    <x v="0"/>
    <n v="0"/>
    <x v="29"/>
    <x v="3"/>
    <x v="1"/>
    <n v="105"/>
    <n v="142.80000000000001"/>
    <n v="1575"/>
    <n v="2142"/>
    <x v="22"/>
    <x v="9"/>
    <x v="1"/>
  </r>
  <r>
    <d v="2022-10-14T00:00:00"/>
    <s v="P0044"/>
    <n v="15"/>
    <x v="0"/>
    <x v="0"/>
    <n v="0"/>
    <x v="11"/>
    <x v="6"/>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6"/>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5"/>
    <x v="0"/>
    <n v="148"/>
    <n v="201.28"/>
    <n v="2220"/>
    <n v="3019.2"/>
    <x v="1"/>
    <x v="10"/>
    <x v="1"/>
  </r>
  <r>
    <d v="2022-11-02T00:00:00"/>
    <s v="P0035"/>
    <n v="5"/>
    <x v="2"/>
    <x v="1"/>
    <n v="0"/>
    <x v="4"/>
    <x v="4"/>
    <x v="3"/>
    <n v="5"/>
    <n v="6.7"/>
    <n v="25"/>
    <n v="33.5"/>
    <x v="1"/>
    <x v="10"/>
    <x v="1"/>
  </r>
  <r>
    <d v="2022-11-03T00:00:00"/>
    <s v="P0020"/>
    <n v="11"/>
    <x v="1"/>
    <x v="0"/>
    <n v="0"/>
    <x v="14"/>
    <x v="7"/>
    <x v="2"/>
    <n v="61"/>
    <n v="76.25"/>
    <n v="671"/>
    <n v="838.75"/>
    <x v="2"/>
    <x v="10"/>
    <x v="1"/>
  </r>
  <r>
    <d v="2022-11-04T00:00:00"/>
    <s v="P0008"/>
    <n v="10"/>
    <x v="2"/>
    <x v="0"/>
    <n v="0"/>
    <x v="25"/>
    <x v="8"/>
    <x v="1"/>
    <n v="83"/>
    <n v="94.62"/>
    <n v="830"/>
    <n v="946.2"/>
    <x v="3"/>
    <x v="10"/>
    <x v="1"/>
  </r>
  <r>
    <d v="2022-11-05T00:00:00"/>
    <s v="P0019"/>
    <n v="15"/>
    <x v="2"/>
    <x v="1"/>
    <n v="0"/>
    <x v="40"/>
    <x v="7"/>
    <x v="0"/>
    <n v="150"/>
    <n v="210"/>
    <n v="2250"/>
    <n v="3150"/>
    <x v="15"/>
    <x v="10"/>
    <x v="1"/>
  </r>
  <r>
    <d v="2022-11-06T00:00:00"/>
    <s v="P0043"/>
    <n v="13"/>
    <x v="2"/>
    <x v="1"/>
    <n v="0"/>
    <x v="23"/>
    <x v="6"/>
    <x v="1"/>
    <n v="67"/>
    <n v="83.08"/>
    <n v="871"/>
    <n v="1080.04"/>
    <x v="16"/>
    <x v="10"/>
    <x v="1"/>
  </r>
  <r>
    <d v="2022-11-06T00:00:00"/>
    <s v="P0015"/>
    <n v="13"/>
    <x v="1"/>
    <x v="0"/>
    <n v="0"/>
    <x v="27"/>
    <x v="2"/>
    <x v="3"/>
    <n v="12"/>
    <n v="15.719999999999999"/>
    <n v="156"/>
    <n v="204.35999999999999"/>
    <x v="16"/>
    <x v="10"/>
    <x v="1"/>
  </r>
  <r>
    <d v="2022-11-06T00:00:00"/>
    <s v="P0042"/>
    <n v="13"/>
    <x v="2"/>
    <x v="1"/>
    <n v="0"/>
    <x v="10"/>
    <x v="6"/>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7"/>
    <x v="0"/>
    <n v="150"/>
    <n v="210"/>
    <n v="1500"/>
    <n v="2100"/>
    <x v="21"/>
    <x v="10"/>
    <x v="1"/>
  </r>
  <r>
    <d v="2022-11-09T00:00:00"/>
    <s v="P0027"/>
    <n v="8"/>
    <x v="1"/>
    <x v="1"/>
    <n v="0"/>
    <x v="26"/>
    <x v="5"/>
    <x v="2"/>
    <n v="48"/>
    <n v="57.120000000000005"/>
    <n v="384"/>
    <n v="456.96000000000004"/>
    <x v="4"/>
    <x v="10"/>
    <x v="1"/>
  </r>
  <r>
    <d v="2022-11-10T00:00:00"/>
    <s v="P0018"/>
    <n v="7"/>
    <x v="2"/>
    <x v="0"/>
    <n v="0"/>
    <x v="30"/>
    <x v="7"/>
    <x v="3"/>
    <n v="37"/>
    <n v="49.21"/>
    <n v="259"/>
    <n v="344.47"/>
    <x v="26"/>
    <x v="10"/>
    <x v="1"/>
  </r>
  <r>
    <d v="2022-11-13T00:00:00"/>
    <s v="P0027"/>
    <n v="10"/>
    <x v="0"/>
    <x v="1"/>
    <n v="0"/>
    <x v="26"/>
    <x v="5"/>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7"/>
    <x v="0"/>
    <n v="134"/>
    <n v="156.78"/>
    <n v="1072"/>
    <n v="1254.24"/>
    <x v="23"/>
    <x v="10"/>
    <x v="1"/>
  </r>
  <r>
    <d v="2022-11-18T00:00:00"/>
    <s v="P0034"/>
    <n v="8"/>
    <x v="2"/>
    <x v="1"/>
    <n v="0"/>
    <x v="13"/>
    <x v="4"/>
    <x v="2"/>
    <n v="55"/>
    <n v="58.3"/>
    <n v="440"/>
    <n v="466.4"/>
    <x v="7"/>
    <x v="10"/>
    <x v="1"/>
  </r>
  <r>
    <d v="2022-11-21T00:00:00"/>
    <s v="P0020"/>
    <n v="6"/>
    <x v="2"/>
    <x v="1"/>
    <n v="0"/>
    <x v="14"/>
    <x v="7"/>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5"/>
    <x v="1"/>
    <n v="93"/>
    <n v="104.16"/>
    <n v="744"/>
    <n v="833.28"/>
    <x v="14"/>
    <x v="10"/>
    <x v="1"/>
  </r>
  <r>
    <d v="2022-11-30T00:00:00"/>
    <s v="P0015"/>
    <n v="2"/>
    <x v="2"/>
    <x v="0"/>
    <n v="0"/>
    <x v="27"/>
    <x v="2"/>
    <x v="3"/>
    <n v="12"/>
    <n v="15.719999999999999"/>
    <n v="24"/>
    <n v="31.439999999999998"/>
    <x v="24"/>
    <x v="10"/>
    <x v="1"/>
  </r>
  <r>
    <d v="2022-12-03T00:00:00"/>
    <s v="P0028"/>
    <n v="5"/>
    <x v="0"/>
    <x v="1"/>
    <n v="0"/>
    <x v="33"/>
    <x v="5"/>
    <x v="3"/>
    <n v="37"/>
    <n v="41.81"/>
    <n v="185"/>
    <n v="209.05"/>
    <x v="2"/>
    <x v="11"/>
    <x v="1"/>
  </r>
  <r>
    <d v="2022-12-04T00:00:00"/>
    <s v="P0026"/>
    <n v="10"/>
    <x v="2"/>
    <x v="1"/>
    <n v="0"/>
    <x v="42"/>
    <x v="0"/>
    <x v="3"/>
    <n v="18"/>
    <n v="24.66"/>
    <n v="180"/>
    <n v="246.6"/>
    <x v="3"/>
    <x v="11"/>
    <x v="1"/>
  </r>
  <r>
    <d v="2022-12-04T00:00:00"/>
    <s v="P0044"/>
    <n v="15"/>
    <x v="2"/>
    <x v="1"/>
    <n v="0"/>
    <x v="11"/>
    <x v="6"/>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5"/>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5"/>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8"/>
    <x v="3"/>
    <n v="6"/>
    <n v="7.8599999999999994"/>
    <n v="78"/>
    <n v="102.17999999999999"/>
    <x v="17"/>
    <x v="11"/>
    <x v="1"/>
  </r>
  <r>
    <d v="2022-12-19T00:00:00"/>
    <s v="P0044"/>
    <n v="7"/>
    <x v="2"/>
    <x v="0"/>
    <n v="0"/>
    <x v="11"/>
    <x v="6"/>
    <x v="1"/>
    <n v="76"/>
    <n v="82.08"/>
    <n v="532"/>
    <n v="574.55999999999995"/>
    <x v="8"/>
    <x v="11"/>
    <x v="1"/>
  </r>
  <r>
    <d v="2022-12-19T00:00:00"/>
    <s v="P0011"/>
    <n v="14"/>
    <x v="2"/>
    <x v="1"/>
    <n v="0"/>
    <x v="31"/>
    <x v="8"/>
    <x v="2"/>
    <n v="44"/>
    <n v="48.4"/>
    <n v="616"/>
    <n v="677.6"/>
    <x v="8"/>
    <x v="11"/>
    <x v="1"/>
  </r>
  <r>
    <d v="2022-12-19T00:00:00"/>
    <s v="P0009"/>
    <n v="11"/>
    <x v="1"/>
    <x v="0"/>
    <n v="0"/>
    <x v="37"/>
    <x v="8"/>
    <x v="3"/>
    <n v="6"/>
    <n v="7.8599999999999994"/>
    <n v="66"/>
    <n v="86.46"/>
    <x v="8"/>
    <x v="11"/>
    <x v="1"/>
  </r>
  <r>
    <d v="2022-12-21T00:00:00"/>
    <s v="P0006"/>
    <n v="10"/>
    <x v="2"/>
    <x v="0"/>
    <n v="0"/>
    <x v="15"/>
    <x v="8"/>
    <x v="1"/>
    <n v="75"/>
    <n v="85.5"/>
    <n v="750"/>
    <n v="855"/>
    <x v="10"/>
    <x v="11"/>
    <x v="1"/>
  </r>
  <r>
    <d v="2022-12-29T00:00:00"/>
    <s v="P0008"/>
    <n v="15"/>
    <x v="2"/>
    <x v="0"/>
    <n v="0"/>
    <x v="25"/>
    <x v="8"/>
    <x v="1"/>
    <n v="83"/>
    <n v="94.62"/>
    <n v="1245"/>
    <n v="1419.3000000000002"/>
    <x v="28"/>
    <x v="11"/>
    <x v="1"/>
  </r>
  <r>
    <d v="2022-12-29T00:00:00"/>
    <s v="P0042"/>
    <n v="1"/>
    <x v="0"/>
    <x v="1"/>
    <n v="0"/>
    <x v="10"/>
    <x v="6"/>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8"/>
    <x v="2"/>
    <n v="44"/>
    <n v="48.4"/>
    <n v="264"/>
    <n v="290.39999999999998"/>
    <x v="25"/>
    <x v="11"/>
    <x v="1"/>
  </r>
  <r>
    <d v="2022-12-31T00:00:00"/>
    <s v="P0011"/>
    <n v="3"/>
    <x v="0"/>
    <x v="1"/>
    <n v="0"/>
    <x v="31"/>
    <x v="8"/>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FB45A1-136C-4806-8935-C83CB05BD9D2}" name="SALES_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T3:AU6"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0" showAll="0"/>
    <pivotField showAll="0"/>
    <pivotField showAll="0"/>
    <pivotField showAll="0"/>
    <pivotField numFmtId="164" showAll="0"/>
    <pivotField numFmtId="164" showAll="0"/>
    <pivotField numFmtId="164" showAll="0"/>
    <pivotField dataField="1" numFmtId="16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SELLING VALUES" fld="12" baseField="0" baseItem="0" numFmtId="165"/>
  </dataFields>
  <formats count="1">
    <format dxfId="0">
      <pivotArea outline="0" collapsedLevelsAreSubtotals="1" fieldPosition="0"/>
    </format>
  </formats>
  <chartFormats count="8">
    <chartFormat chart="1"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0"/>
          </reference>
        </references>
      </pivotArea>
    </chartFormat>
    <chartFormat chart="3" format="7">
      <pivotArea type="data" outline="0" fieldPosition="0">
        <references count="2">
          <reference field="4294967294" count="1" selected="0">
            <x v="0"/>
          </reference>
          <reference field="3" count="1" selected="0">
            <x v="1"/>
          </reference>
        </references>
      </pivotArea>
    </chartFormat>
    <chartFormat chart="3" format="8">
      <pivotArea type="data" outline="0" fieldPosition="0">
        <references count="2">
          <reference field="4294967294" count="1" selected="0">
            <x v="0"/>
          </reference>
          <reference field="3" count="1" selected="0">
            <x v="2"/>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07E6A9-EBB0-4C56-9584-A980755FD0DA}" name="CATEGORY_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M3:AN12"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0" showAll="0"/>
    <pivotField showAll="0"/>
    <pivotField axis="axisRow" showAll="0">
      <items count="15">
        <item m="1" x="12"/>
        <item m="1" x="13"/>
        <item m="1" x="9"/>
        <item m="1" x="10"/>
        <item m="1" x="11"/>
        <item x="0"/>
        <item x="1"/>
        <item x="2"/>
        <item x="3"/>
        <item x="4"/>
        <item x="5"/>
        <item x="6"/>
        <item x="7"/>
        <item x="8"/>
        <item t="default"/>
      </items>
    </pivotField>
    <pivotField showAll="0"/>
    <pivotField numFmtId="164" showAll="0"/>
    <pivotField numFmtId="164" showAll="0"/>
    <pivotField numFmtId="164" showAll="0"/>
    <pivotField dataField="1" numFmtId="16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9">
    <i>
      <x v="5"/>
    </i>
    <i>
      <x v="6"/>
    </i>
    <i>
      <x v="7"/>
    </i>
    <i>
      <x v="8"/>
    </i>
    <i>
      <x v="9"/>
    </i>
    <i>
      <x v="10"/>
    </i>
    <i>
      <x v="11"/>
    </i>
    <i>
      <x v="12"/>
    </i>
    <i>
      <x v="13"/>
    </i>
  </rowItems>
  <colItems count="1">
    <i/>
  </colItems>
  <dataFields count="1">
    <dataField name="Sum of SELLING VALUES"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27EDDD-FFF0-46A7-BE4C-6C21760B731B}" name="MONTHLY_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L3:N15"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0" showAll="0"/>
    <pivotField showAll="0"/>
    <pivotField showAll="0"/>
    <pivotField showAll="0"/>
    <pivotField numFmtId="164" showAll="0"/>
    <pivotField numFmtId="164" showAll="0"/>
    <pivotField dataField="1" numFmtId="164" showAll="0"/>
    <pivotField dataField="1" numFmtId="164"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BUYING VALUES" fld="11" baseField="0" baseItem="0" numFmtId="165"/>
    <dataField name="Sum of SELLING VALUES" fld="12" baseField="0" baseItem="0" numFmtId="165"/>
  </dataFields>
  <formats count="2">
    <format dxfId="2">
      <pivotArea outline="0" collapsedLevelsAreSubtotals="1" fieldPosition="0">
        <references count="1">
          <reference field="4294967294" count="1" selected="0">
            <x v="1"/>
          </reference>
        </references>
      </pivotArea>
    </format>
    <format dxfId="1">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75FEF5-CACE-454D-B4A9-EB39427670D2}" name="TOTAL_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H4"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0" showAll="0"/>
    <pivotField showAll="0"/>
    <pivotField showAll="0"/>
    <pivotField showAll="0"/>
    <pivotField numFmtId="164" showAll="0"/>
    <pivotField numFmtId="164" showAll="0"/>
    <pivotField dataField="1" numFmtId="164" showAll="0"/>
    <pivotField dataField="1" numFmtId="16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BUYING VALUES" fld="11" baseField="0" baseItem="0"/>
    <dataField name="Sum of SELLING VALUES"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324B33-ACE2-42CF-8A2A-275778B4E460}" name="PAYMENT_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Y3:AZ5"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0" showAll="0"/>
    <pivotField showAll="0"/>
    <pivotField showAll="0"/>
    <pivotField showAll="0"/>
    <pivotField numFmtId="164" showAll="0"/>
    <pivotField numFmtId="164" showAll="0"/>
    <pivotField numFmtId="164" showAll="0"/>
    <pivotField dataField="1" numFmtId="16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SELLING VALUES" fld="12" baseField="0" baseItem="0" numFmtId="165"/>
  </dataFields>
  <formats count="1">
    <format dxfId="3">
      <pivotArea outline="0" collapsedLevelsAreSubtotals="1" fieldPosition="0"/>
    </format>
  </formats>
  <chartFormats count="6">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D46D88F-08D9-446D-BAC0-08786EB7C38B}" name="PRODUCT_SALES" cacheId="0" applyNumberFormats="0" applyBorderFormats="0" applyFontFormats="0" applyPatternFormats="0" applyAlignmentFormats="0" applyWidthHeightFormats="1" dataCaption="Values" updatedVersion="8" minRefreshableVersion="3" showDrill="0" useAutoFormatting="1" rowGrandTotals="0" itemPrintTitles="1" createdVersion="8" indent="0" compact="0" compactData="0" gridDropZones="1" multipleFieldFilters="0">
  <location ref="W3:Z48" firstHeaderRow="1" firstDataRow="2"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0"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5">
        <item x="0"/>
        <item x="1"/>
        <item x="2"/>
        <item x="3"/>
        <item t="default"/>
      </items>
    </pivotField>
    <pivotField compact="0" numFmtId="164" outline="0" showAll="0"/>
    <pivotField compact="0" numFmtId="164" outline="0" showAll="0"/>
    <pivotField compact="0" numFmtId="164" outline="0" showAll="0"/>
    <pivotField dataField="1" compact="0" numFmtId="164" outline="0" showAll="0"/>
    <pivotField compact="0" outline="0" showAll="0"/>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SELLING VALUES" fld="12" baseField="0" baseItem="0" numFmtId="165"/>
    <dataField name="Sum of QUANTITY" fld="2" baseField="0" baseItem="0"/>
  </dataFields>
  <formats count="1">
    <format dxfId="4">
      <pivotArea outline="0"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2638BD5-F252-40E1-91DE-35E9B9D5BEB3}" name="DAILY_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A3:B34"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0" showAll="0"/>
    <pivotField showAll="0"/>
    <pivotField showAll="0"/>
    <pivotField showAll="0"/>
    <pivotField numFmtId="164" showAll="0"/>
    <pivotField numFmtId="164" showAll="0"/>
    <pivotField numFmtId="164" showAll="0"/>
    <pivotField dataField="1" numFmtId="164"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SELLING VALUES" fld="12" baseField="0" baseItem="0" numFmtId="165"/>
  </dataFields>
  <formats count="1">
    <format dxfId="5">
      <pivotArea outline="0" collapsedLevelsAreSubtotals="1" fieldPosition="0"/>
    </format>
  </formats>
  <chartFormats count="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92CBB0CA-C137-4350-B210-53CE7FBCD593}" sourceName="SALE TYPE">
  <pivotTables>
    <pivotTable tabId="6" name="DAILY_SALES"/>
    <pivotTable tabId="6" name="CATEGORY_SALES"/>
    <pivotTable tabId="6" name="MONTHLY_SALES"/>
    <pivotTable tabId="6" name="PAYMENT_MODE"/>
    <pivotTable tabId="6" name="PRODUCT_SALES"/>
    <pivotTable tabId="6" name="TOTAL_SALES"/>
  </pivotTables>
  <data>
    <tabular pivotCacheId="146489617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50DD930F-11A9-40F3-A767-9F9B2A036992}" sourceName="PAYMENT MODE">
  <pivotTables>
    <pivotTable tabId="6" name="DAILY_SALES"/>
    <pivotTable tabId="6" name="CATEGORY_SALES"/>
    <pivotTable tabId="6" name="MONTHLY_SALES"/>
    <pivotTable tabId="6" name="PRODUCT_SALES"/>
    <pivotTable tabId="6" name="SALES_TYPE"/>
    <pivotTable tabId="6" name="TOTAL_SALES"/>
  </pivotTables>
  <data>
    <tabular pivotCacheId="146489617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FBE548E-315B-4F63-8766-33FC925CC694}" sourceName="MONTH">
  <pivotTables>
    <pivotTable tabId="6" name="DAILY_SALES"/>
    <pivotTable tabId="6" name="CATEGORY_SALES"/>
    <pivotTable tabId="6" name="PAYMENT_MODE"/>
    <pivotTable tabId="6" name="PRODUCT_SALES"/>
    <pivotTable tabId="6" name="SALES_TYPE"/>
    <pivotTable tabId="6" name="TOTAL_SALES"/>
  </pivotTables>
  <data>
    <tabular pivotCacheId="1464896171">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5F76DEC-B537-4F9B-8DCA-3D9D4C843679}" sourceName="YEAR">
  <pivotTables>
    <pivotTable tabId="6" name="DAILY_SALES"/>
    <pivotTable tabId="6" name="CATEGORY_SALES"/>
    <pivotTable tabId="6" name="MONTHLY_SALES"/>
    <pivotTable tabId="6" name="PAYMENT_MODE"/>
    <pivotTable tabId="6" name="PRODUCT_SALES"/>
    <pivotTable tabId="6" name="SALES_TYPE"/>
    <pivotTable tabId="6" name="TOTAL_SALES"/>
  </pivotTables>
  <data>
    <tabular pivotCacheId="146489617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0E7907FE-C4AB-45D6-A51F-2EF8FE9FC6DC}" cache="Slicer_SALE_TYPE" caption="SALE TYPE" rowHeight="241300"/>
  <slicer name="PAYMENT MODE" xr10:uid="{38FEFA21-5C26-4F68-AC1F-2460763B032D}" cache="Slicer_PAYMENT_MODE" caption="PAYMENT MODE" rowHeight="241300"/>
  <slicer name="MONTH" xr10:uid="{7F6C9DCC-2FBE-4F9F-95DD-6AEBAF5AACFC}" cache="Slicer_MONTH" caption="MONTH" rowHeight="241300"/>
  <slicer name="YEAR" xr10:uid="{31E9D8AF-44E8-49F9-9A62-365FA3D72C38}" cache="Slicer_YEAR" caption="YEA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7BC45291-FCC5-4D17-8D09-2A2777AFA423}" cache="Slicer_SALE_TYPE" caption="SALE TYPE" columnCount="3" style="DD" rowHeight="241300"/>
  <slicer name="PAYMENT MODE 1" xr10:uid="{3CF595BE-CAD7-49CB-B184-922295F1B46F}" cache="Slicer_PAYMENT_MODE" caption="PAYMENT MODE" columnCount="2" style="DD" rowHeight="241300"/>
  <slicer name="MONTH 1" xr10:uid="{F78C89EC-8096-4AC6-87B9-F59D659C1D0F}" cache="Slicer_MONTH" caption="MONTH" style="DD" rowHeight="241300"/>
  <slicer name="YEAR 1" xr10:uid="{4AED9F7C-1560-4A1A-B23A-05A548555994}" cache="Slicer_YEAR" caption="YEAR" style="DD" rowHeight="241300"/>
</slicers>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1.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5.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vmlDrawing" Target="../drawings/vmlDrawing2.vml"/><Relationship Id="rId7" Type="http://schemas.openxmlformats.org/officeDocument/2006/relationships/ctrlProp" Target="../ctrlProps/ctrlProp8.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7.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E99D2-FDC4-465A-AF02-E86176B2421D}">
  <sheetPr codeName="Sheet2">
    <tabColor theme="4" tint="0.39997558519241921"/>
  </sheetPr>
  <dimension ref="A1:F528"/>
  <sheetViews>
    <sheetView topLeftCell="A492" workbookViewId="0">
      <selection sqref="A1:F528"/>
    </sheetView>
  </sheetViews>
  <sheetFormatPr defaultRowHeight="14.4" x14ac:dyDescent="0.3"/>
  <cols>
    <col min="1" max="1" width="10.44140625" style="1" bestFit="1" customWidth="1"/>
    <col min="2" max="2" width="15.33203125" customWidth="1"/>
    <col min="3" max="3" width="14.5546875" customWidth="1"/>
    <col min="4" max="4" width="14.33203125" customWidth="1"/>
  </cols>
  <sheetData>
    <row r="1" spans="1:6" x14ac:dyDescent="0.3">
      <c r="A1" s="1" t="s">
        <v>95</v>
      </c>
      <c r="B1" t="s">
        <v>0</v>
      </c>
      <c r="C1" t="s">
        <v>96</v>
      </c>
      <c r="D1" t="s">
        <v>97</v>
      </c>
      <c r="E1" t="s">
        <v>98</v>
      </c>
      <c r="F1" t="s">
        <v>99</v>
      </c>
    </row>
    <row r="2" spans="1:6" x14ac:dyDescent="0.3">
      <c r="A2" s="1">
        <v>44197</v>
      </c>
      <c r="B2" t="s">
        <v>53</v>
      </c>
      <c r="C2">
        <v>9</v>
      </c>
      <c r="D2" t="s">
        <v>100</v>
      </c>
      <c r="E2" t="s">
        <v>101</v>
      </c>
      <c r="F2">
        <v>0</v>
      </c>
    </row>
    <row r="3" spans="1:6" x14ac:dyDescent="0.3">
      <c r="A3" s="1">
        <v>44198</v>
      </c>
      <c r="B3" t="s">
        <v>81</v>
      </c>
      <c r="C3">
        <v>15</v>
      </c>
      <c r="D3" t="s">
        <v>101</v>
      </c>
      <c r="E3" t="s">
        <v>102</v>
      </c>
      <c r="F3">
        <v>0</v>
      </c>
    </row>
    <row r="4" spans="1:6" x14ac:dyDescent="0.3">
      <c r="A4" s="1">
        <v>44198</v>
      </c>
      <c r="B4" t="s">
        <v>31</v>
      </c>
      <c r="C4">
        <v>6</v>
      </c>
      <c r="D4" t="s">
        <v>103</v>
      </c>
      <c r="E4" t="s">
        <v>102</v>
      </c>
      <c r="F4">
        <v>0</v>
      </c>
    </row>
    <row r="5" spans="1:6" x14ac:dyDescent="0.3">
      <c r="A5" s="1">
        <v>44199</v>
      </c>
      <c r="B5" t="s">
        <v>13</v>
      </c>
      <c r="C5">
        <v>5</v>
      </c>
      <c r="D5" t="s">
        <v>103</v>
      </c>
      <c r="E5" t="s">
        <v>101</v>
      </c>
      <c r="F5">
        <v>0</v>
      </c>
    </row>
    <row r="6" spans="1:6" x14ac:dyDescent="0.3">
      <c r="A6" s="1">
        <v>44200</v>
      </c>
      <c r="B6" t="s">
        <v>75</v>
      </c>
      <c r="C6">
        <v>12</v>
      </c>
      <c r="D6" t="s">
        <v>101</v>
      </c>
      <c r="E6" t="s">
        <v>101</v>
      </c>
      <c r="F6">
        <v>0</v>
      </c>
    </row>
    <row r="7" spans="1:6" x14ac:dyDescent="0.3">
      <c r="A7" s="1">
        <v>44205</v>
      </c>
      <c r="B7" t="s">
        <v>67</v>
      </c>
      <c r="C7">
        <v>1</v>
      </c>
      <c r="D7" t="s">
        <v>103</v>
      </c>
      <c r="E7" t="s">
        <v>102</v>
      </c>
      <c r="F7">
        <v>0</v>
      </c>
    </row>
    <row r="8" spans="1:6" x14ac:dyDescent="0.3">
      <c r="A8" s="1">
        <v>44205</v>
      </c>
      <c r="B8" t="s">
        <v>11</v>
      </c>
      <c r="C8">
        <v>8</v>
      </c>
      <c r="D8" t="s">
        <v>103</v>
      </c>
      <c r="E8" t="s">
        <v>102</v>
      </c>
      <c r="F8">
        <v>0</v>
      </c>
    </row>
    <row r="9" spans="1:6" x14ac:dyDescent="0.3">
      <c r="A9" s="1">
        <v>44205</v>
      </c>
      <c r="B9" t="s">
        <v>55</v>
      </c>
      <c r="C9">
        <v>4</v>
      </c>
      <c r="D9" t="s">
        <v>103</v>
      </c>
      <c r="E9" t="s">
        <v>101</v>
      </c>
      <c r="F9">
        <v>0</v>
      </c>
    </row>
    <row r="10" spans="1:6" x14ac:dyDescent="0.3">
      <c r="A10" s="1">
        <v>44207</v>
      </c>
      <c r="B10" t="s">
        <v>79</v>
      </c>
      <c r="C10">
        <v>3</v>
      </c>
      <c r="D10" t="s">
        <v>103</v>
      </c>
      <c r="E10" t="s">
        <v>102</v>
      </c>
      <c r="F10">
        <v>0</v>
      </c>
    </row>
    <row r="11" spans="1:6" x14ac:dyDescent="0.3">
      <c r="A11" s="1">
        <v>44207</v>
      </c>
      <c r="B11" t="s">
        <v>33</v>
      </c>
      <c r="C11">
        <v>4</v>
      </c>
      <c r="D11" t="s">
        <v>100</v>
      </c>
      <c r="E11" t="s">
        <v>101</v>
      </c>
      <c r="F11">
        <v>0</v>
      </c>
    </row>
    <row r="12" spans="1:6" x14ac:dyDescent="0.3">
      <c r="A12" s="1">
        <v>44207</v>
      </c>
      <c r="B12" t="s">
        <v>89</v>
      </c>
      <c r="C12">
        <v>4</v>
      </c>
      <c r="D12" t="s">
        <v>103</v>
      </c>
      <c r="E12" t="s">
        <v>101</v>
      </c>
      <c r="F12">
        <v>0</v>
      </c>
    </row>
    <row r="13" spans="1:6" x14ac:dyDescent="0.3">
      <c r="A13" s="1">
        <v>44208</v>
      </c>
      <c r="B13" t="s">
        <v>89</v>
      </c>
      <c r="C13">
        <v>10</v>
      </c>
      <c r="D13" t="s">
        <v>101</v>
      </c>
      <c r="E13" t="s">
        <v>102</v>
      </c>
      <c r="F13">
        <v>0</v>
      </c>
    </row>
    <row r="14" spans="1:6" x14ac:dyDescent="0.3">
      <c r="A14" s="1">
        <v>44214</v>
      </c>
      <c r="B14" t="s">
        <v>93</v>
      </c>
      <c r="C14">
        <v>13</v>
      </c>
      <c r="D14" t="s">
        <v>103</v>
      </c>
      <c r="E14" t="s">
        <v>101</v>
      </c>
      <c r="F14">
        <v>0</v>
      </c>
    </row>
    <row r="15" spans="1:6" x14ac:dyDescent="0.3">
      <c r="A15" s="1">
        <v>44214</v>
      </c>
      <c r="B15" t="s">
        <v>51</v>
      </c>
      <c r="C15">
        <v>3</v>
      </c>
      <c r="D15" t="s">
        <v>101</v>
      </c>
      <c r="E15" t="s">
        <v>102</v>
      </c>
      <c r="F15">
        <v>0</v>
      </c>
    </row>
    <row r="16" spans="1:6" x14ac:dyDescent="0.3">
      <c r="A16" s="1">
        <v>44215</v>
      </c>
      <c r="B16" t="s">
        <v>75</v>
      </c>
      <c r="C16">
        <v>6</v>
      </c>
      <c r="D16" t="s">
        <v>103</v>
      </c>
      <c r="E16" t="s">
        <v>102</v>
      </c>
      <c r="F16">
        <v>0</v>
      </c>
    </row>
    <row r="17" spans="1:6" x14ac:dyDescent="0.3">
      <c r="A17" s="1">
        <v>44216</v>
      </c>
      <c r="B17" t="s">
        <v>73</v>
      </c>
      <c r="C17">
        <v>4</v>
      </c>
      <c r="D17" t="s">
        <v>103</v>
      </c>
      <c r="E17" t="s">
        <v>102</v>
      </c>
      <c r="F17">
        <v>0</v>
      </c>
    </row>
    <row r="18" spans="1:6" x14ac:dyDescent="0.3">
      <c r="A18" s="1">
        <v>44216</v>
      </c>
      <c r="B18" t="s">
        <v>45</v>
      </c>
      <c r="C18">
        <v>4</v>
      </c>
      <c r="D18" t="s">
        <v>103</v>
      </c>
      <c r="E18" t="s">
        <v>102</v>
      </c>
      <c r="F18">
        <v>0</v>
      </c>
    </row>
    <row r="19" spans="1:6" x14ac:dyDescent="0.3">
      <c r="A19" s="1">
        <v>44217</v>
      </c>
      <c r="B19" t="s">
        <v>13</v>
      </c>
      <c r="C19">
        <v>15</v>
      </c>
      <c r="D19" t="s">
        <v>100</v>
      </c>
      <c r="E19" t="s">
        <v>102</v>
      </c>
      <c r="F19">
        <v>0</v>
      </c>
    </row>
    <row r="20" spans="1:6" x14ac:dyDescent="0.3">
      <c r="A20" s="1">
        <v>44217</v>
      </c>
      <c r="B20" t="s">
        <v>11</v>
      </c>
      <c r="C20">
        <v>9</v>
      </c>
      <c r="D20" t="s">
        <v>103</v>
      </c>
      <c r="E20" t="s">
        <v>101</v>
      </c>
      <c r="F20">
        <v>0</v>
      </c>
    </row>
    <row r="21" spans="1:6" x14ac:dyDescent="0.3">
      <c r="A21" s="1">
        <v>44217</v>
      </c>
      <c r="B21" t="s">
        <v>89</v>
      </c>
      <c r="C21">
        <v>6</v>
      </c>
      <c r="D21" t="s">
        <v>103</v>
      </c>
      <c r="E21" t="s">
        <v>101</v>
      </c>
      <c r="F21">
        <v>0</v>
      </c>
    </row>
    <row r="22" spans="1:6" x14ac:dyDescent="0.3">
      <c r="A22" s="1">
        <v>44221</v>
      </c>
      <c r="B22" t="s">
        <v>73</v>
      </c>
      <c r="C22">
        <v>6</v>
      </c>
      <c r="D22" t="s">
        <v>103</v>
      </c>
      <c r="E22" t="s">
        <v>102</v>
      </c>
      <c r="F22">
        <v>0</v>
      </c>
    </row>
    <row r="23" spans="1:6" x14ac:dyDescent="0.3">
      <c r="A23" s="1">
        <v>44221</v>
      </c>
      <c r="B23" t="s">
        <v>75</v>
      </c>
      <c r="C23">
        <v>7</v>
      </c>
      <c r="D23" t="s">
        <v>103</v>
      </c>
      <c r="E23" t="s">
        <v>101</v>
      </c>
      <c r="F23">
        <v>0</v>
      </c>
    </row>
    <row r="24" spans="1:6" x14ac:dyDescent="0.3">
      <c r="A24" s="1">
        <v>44221</v>
      </c>
      <c r="B24" t="s">
        <v>67</v>
      </c>
      <c r="C24">
        <v>14</v>
      </c>
      <c r="D24" t="s">
        <v>103</v>
      </c>
      <c r="E24" t="s">
        <v>101</v>
      </c>
      <c r="F24">
        <v>0</v>
      </c>
    </row>
    <row r="25" spans="1:6" x14ac:dyDescent="0.3">
      <c r="A25" s="1">
        <v>44222</v>
      </c>
      <c r="B25" t="s">
        <v>93</v>
      </c>
      <c r="C25">
        <v>9</v>
      </c>
      <c r="D25" t="s">
        <v>100</v>
      </c>
      <c r="E25" t="s">
        <v>102</v>
      </c>
      <c r="F25">
        <v>0</v>
      </c>
    </row>
    <row r="26" spans="1:6" x14ac:dyDescent="0.3">
      <c r="A26" s="1">
        <v>44222</v>
      </c>
      <c r="B26" t="s">
        <v>17</v>
      </c>
      <c r="C26">
        <v>7</v>
      </c>
      <c r="D26" t="s">
        <v>101</v>
      </c>
      <c r="E26" t="s">
        <v>102</v>
      </c>
      <c r="F26">
        <v>0</v>
      </c>
    </row>
    <row r="27" spans="1:6" x14ac:dyDescent="0.3">
      <c r="A27" s="1">
        <v>44222</v>
      </c>
      <c r="B27" t="s">
        <v>6</v>
      </c>
      <c r="C27">
        <v>7</v>
      </c>
      <c r="D27" t="s">
        <v>101</v>
      </c>
      <c r="E27" t="s">
        <v>101</v>
      </c>
      <c r="F27">
        <v>0</v>
      </c>
    </row>
    <row r="28" spans="1:6" x14ac:dyDescent="0.3">
      <c r="A28" s="1">
        <v>44223</v>
      </c>
      <c r="B28" t="s">
        <v>85</v>
      </c>
      <c r="C28">
        <v>7</v>
      </c>
      <c r="D28" t="s">
        <v>100</v>
      </c>
      <c r="E28" t="s">
        <v>101</v>
      </c>
      <c r="F28">
        <v>0</v>
      </c>
    </row>
    <row r="29" spans="1:6" x14ac:dyDescent="0.3">
      <c r="A29" s="1">
        <v>44223</v>
      </c>
      <c r="B29" t="s">
        <v>69</v>
      </c>
      <c r="C29">
        <v>3</v>
      </c>
      <c r="D29" t="s">
        <v>100</v>
      </c>
      <c r="E29" t="s">
        <v>101</v>
      </c>
      <c r="F29">
        <v>0</v>
      </c>
    </row>
    <row r="30" spans="1:6" x14ac:dyDescent="0.3">
      <c r="A30" s="1">
        <v>44224</v>
      </c>
      <c r="B30" t="s">
        <v>13</v>
      </c>
      <c r="C30">
        <v>10</v>
      </c>
      <c r="D30" t="s">
        <v>101</v>
      </c>
      <c r="E30" t="s">
        <v>102</v>
      </c>
      <c r="F30">
        <v>0</v>
      </c>
    </row>
    <row r="31" spans="1:6" x14ac:dyDescent="0.3">
      <c r="A31" s="1">
        <v>44224</v>
      </c>
      <c r="B31" t="s">
        <v>63</v>
      </c>
      <c r="C31">
        <v>2</v>
      </c>
      <c r="D31" t="s">
        <v>103</v>
      </c>
      <c r="E31" t="s">
        <v>102</v>
      </c>
      <c r="F31">
        <v>0</v>
      </c>
    </row>
    <row r="32" spans="1:6" x14ac:dyDescent="0.3">
      <c r="A32" s="1">
        <v>44229</v>
      </c>
      <c r="B32" t="s">
        <v>25</v>
      </c>
      <c r="C32">
        <v>7</v>
      </c>
      <c r="D32" t="s">
        <v>101</v>
      </c>
      <c r="E32" t="s">
        <v>101</v>
      </c>
      <c r="F32">
        <v>0</v>
      </c>
    </row>
    <row r="33" spans="1:6" x14ac:dyDescent="0.3">
      <c r="A33" s="1">
        <v>44230</v>
      </c>
      <c r="B33" t="s">
        <v>37</v>
      </c>
      <c r="C33">
        <v>13</v>
      </c>
      <c r="D33" t="s">
        <v>103</v>
      </c>
      <c r="E33" t="s">
        <v>101</v>
      </c>
      <c r="F33">
        <v>0</v>
      </c>
    </row>
    <row r="34" spans="1:6" x14ac:dyDescent="0.3">
      <c r="A34" s="1">
        <v>44230</v>
      </c>
      <c r="B34" t="s">
        <v>49</v>
      </c>
      <c r="C34">
        <v>2</v>
      </c>
      <c r="D34" t="s">
        <v>100</v>
      </c>
      <c r="E34" t="s">
        <v>102</v>
      </c>
      <c r="F34">
        <v>0</v>
      </c>
    </row>
    <row r="35" spans="1:6" x14ac:dyDescent="0.3">
      <c r="A35" s="1">
        <v>44231</v>
      </c>
      <c r="B35" t="s">
        <v>79</v>
      </c>
      <c r="C35">
        <v>4</v>
      </c>
      <c r="D35" t="s">
        <v>101</v>
      </c>
      <c r="E35" t="s">
        <v>101</v>
      </c>
      <c r="F35">
        <v>0</v>
      </c>
    </row>
    <row r="36" spans="1:6" x14ac:dyDescent="0.3">
      <c r="A36" s="1">
        <v>44232</v>
      </c>
      <c r="B36" t="s">
        <v>91</v>
      </c>
      <c r="C36">
        <v>7</v>
      </c>
      <c r="D36" t="s">
        <v>101</v>
      </c>
      <c r="E36" t="s">
        <v>102</v>
      </c>
      <c r="F36">
        <v>0</v>
      </c>
    </row>
    <row r="37" spans="1:6" x14ac:dyDescent="0.3">
      <c r="A37" s="1">
        <v>44232</v>
      </c>
      <c r="B37" t="s">
        <v>15</v>
      </c>
      <c r="C37">
        <v>1</v>
      </c>
      <c r="D37" t="s">
        <v>103</v>
      </c>
      <c r="E37" t="s">
        <v>102</v>
      </c>
      <c r="F37">
        <v>0</v>
      </c>
    </row>
    <row r="38" spans="1:6" x14ac:dyDescent="0.3">
      <c r="A38" s="1">
        <v>44232</v>
      </c>
      <c r="B38" t="s">
        <v>91</v>
      </c>
      <c r="C38">
        <v>9</v>
      </c>
      <c r="D38" t="s">
        <v>103</v>
      </c>
      <c r="E38" t="s">
        <v>102</v>
      </c>
      <c r="F38">
        <v>0</v>
      </c>
    </row>
    <row r="39" spans="1:6" x14ac:dyDescent="0.3">
      <c r="A39" s="1">
        <v>44233</v>
      </c>
      <c r="B39" t="s">
        <v>75</v>
      </c>
      <c r="C39">
        <v>1</v>
      </c>
      <c r="D39" t="s">
        <v>103</v>
      </c>
      <c r="E39" t="s">
        <v>102</v>
      </c>
      <c r="F39">
        <v>0</v>
      </c>
    </row>
    <row r="40" spans="1:6" x14ac:dyDescent="0.3">
      <c r="A40" s="1">
        <v>44236</v>
      </c>
      <c r="B40" t="s">
        <v>73</v>
      </c>
      <c r="C40">
        <v>14</v>
      </c>
      <c r="D40" t="s">
        <v>103</v>
      </c>
      <c r="E40" t="s">
        <v>101</v>
      </c>
      <c r="F40">
        <v>0</v>
      </c>
    </row>
    <row r="41" spans="1:6" x14ac:dyDescent="0.3">
      <c r="A41" s="1">
        <v>44239</v>
      </c>
      <c r="B41" t="s">
        <v>21</v>
      </c>
      <c r="C41">
        <v>7</v>
      </c>
      <c r="D41" t="s">
        <v>103</v>
      </c>
      <c r="E41" t="s">
        <v>102</v>
      </c>
      <c r="F41">
        <v>0</v>
      </c>
    </row>
    <row r="42" spans="1:6" x14ac:dyDescent="0.3">
      <c r="A42" s="1">
        <v>44239</v>
      </c>
      <c r="B42" t="s">
        <v>51</v>
      </c>
      <c r="C42">
        <v>9</v>
      </c>
      <c r="D42" t="s">
        <v>101</v>
      </c>
      <c r="E42" t="s">
        <v>102</v>
      </c>
      <c r="F42">
        <v>0</v>
      </c>
    </row>
    <row r="43" spans="1:6" x14ac:dyDescent="0.3">
      <c r="A43" s="1">
        <v>44242</v>
      </c>
      <c r="B43" t="s">
        <v>59</v>
      </c>
      <c r="C43">
        <v>4</v>
      </c>
      <c r="D43" t="s">
        <v>103</v>
      </c>
      <c r="E43" t="s">
        <v>101</v>
      </c>
      <c r="F43">
        <v>0</v>
      </c>
    </row>
    <row r="44" spans="1:6" x14ac:dyDescent="0.3">
      <c r="A44" s="1">
        <v>44245</v>
      </c>
      <c r="B44" t="s">
        <v>35</v>
      </c>
      <c r="C44">
        <v>6</v>
      </c>
      <c r="D44" t="s">
        <v>101</v>
      </c>
      <c r="E44" t="s">
        <v>102</v>
      </c>
      <c r="F44">
        <v>0</v>
      </c>
    </row>
    <row r="45" spans="1:6" x14ac:dyDescent="0.3">
      <c r="A45" s="1">
        <v>44247</v>
      </c>
      <c r="B45" t="s">
        <v>65</v>
      </c>
      <c r="C45">
        <v>11</v>
      </c>
      <c r="D45" t="s">
        <v>101</v>
      </c>
      <c r="E45" t="s">
        <v>102</v>
      </c>
      <c r="F45">
        <v>0</v>
      </c>
    </row>
    <row r="46" spans="1:6" x14ac:dyDescent="0.3">
      <c r="A46" s="1">
        <v>44249</v>
      </c>
      <c r="B46" t="s">
        <v>31</v>
      </c>
      <c r="C46">
        <v>5</v>
      </c>
      <c r="D46" t="s">
        <v>101</v>
      </c>
      <c r="E46" t="s">
        <v>102</v>
      </c>
      <c r="F46">
        <v>0</v>
      </c>
    </row>
    <row r="47" spans="1:6" x14ac:dyDescent="0.3">
      <c r="A47" s="1">
        <v>44250</v>
      </c>
      <c r="B47" t="s">
        <v>55</v>
      </c>
      <c r="C47">
        <v>3</v>
      </c>
      <c r="D47" t="s">
        <v>103</v>
      </c>
      <c r="E47" t="s">
        <v>102</v>
      </c>
      <c r="F47">
        <v>0</v>
      </c>
    </row>
    <row r="48" spans="1:6" x14ac:dyDescent="0.3">
      <c r="A48" s="1">
        <v>44250</v>
      </c>
      <c r="B48" t="s">
        <v>15</v>
      </c>
      <c r="C48">
        <v>2</v>
      </c>
      <c r="D48" t="s">
        <v>103</v>
      </c>
      <c r="E48" t="s">
        <v>101</v>
      </c>
      <c r="F48">
        <v>0</v>
      </c>
    </row>
    <row r="49" spans="1:6" x14ac:dyDescent="0.3">
      <c r="A49" s="1">
        <v>44252</v>
      </c>
      <c r="B49" t="s">
        <v>9</v>
      </c>
      <c r="C49">
        <v>4</v>
      </c>
      <c r="D49" t="s">
        <v>100</v>
      </c>
      <c r="E49" t="s">
        <v>101</v>
      </c>
      <c r="F49">
        <v>0</v>
      </c>
    </row>
    <row r="50" spans="1:6" x14ac:dyDescent="0.3">
      <c r="A50" s="1">
        <v>44252</v>
      </c>
      <c r="B50" t="s">
        <v>69</v>
      </c>
      <c r="C50">
        <v>11</v>
      </c>
      <c r="D50" t="s">
        <v>101</v>
      </c>
      <c r="E50" t="s">
        <v>102</v>
      </c>
      <c r="F50">
        <v>0</v>
      </c>
    </row>
    <row r="51" spans="1:6" x14ac:dyDescent="0.3">
      <c r="A51" s="1">
        <v>44252</v>
      </c>
      <c r="B51" t="s">
        <v>65</v>
      </c>
      <c r="C51">
        <v>2</v>
      </c>
      <c r="D51" t="s">
        <v>103</v>
      </c>
      <c r="E51" t="s">
        <v>101</v>
      </c>
      <c r="F51">
        <v>0</v>
      </c>
    </row>
    <row r="52" spans="1:6" x14ac:dyDescent="0.3">
      <c r="A52" s="1">
        <v>44254</v>
      </c>
      <c r="B52" t="s">
        <v>41</v>
      </c>
      <c r="C52">
        <v>11</v>
      </c>
      <c r="D52" t="s">
        <v>100</v>
      </c>
      <c r="E52" t="s">
        <v>101</v>
      </c>
      <c r="F52">
        <v>0</v>
      </c>
    </row>
    <row r="53" spans="1:6" x14ac:dyDescent="0.3">
      <c r="A53" s="1">
        <v>44258</v>
      </c>
      <c r="B53" t="s">
        <v>27</v>
      </c>
      <c r="C53">
        <v>1</v>
      </c>
      <c r="D53" t="s">
        <v>103</v>
      </c>
      <c r="E53" t="s">
        <v>101</v>
      </c>
      <c r="F53">
        <v>0</v>
      </c>
    </row>
    <row r="54" spans="1:6" x14ac:dyDescent="0.3">
      <c r="A54" s="1">
        <v>44262</v>
      </c>
      <c r="B54" t="s">
        <v>47</v>
      </c>
      <c r="C54">
        <v>9</v>
      </c>
      <c r="D54" t="s">
        <v>103</v>
      </c>
      <c r="E54" t="s">
        <v>102</v>
      </c>
      <c r="F54">
        <v>0</v>
      </c>
    </row>
    <row r="55" spans="1:6" x14ac:dyDescent="0.3">
      <c r="A55" s="1">
        <v>44263</v>
      </c>
      <c r="B55" t="s">
        <v>59</v>
      </c>
      <c r="C55">
        <v>6</v>
      </c>
      <c r="D55" t="s">
        <v>101</v>
      </c>
      <c r="E55" t="s">
        <v>102</v>
      </c>
      <c r="F55">
        <v>0</v>
      </c>
    </row>
    <row r="56" spans="1:6" x14ac:dyDescent="0.3">
      <c r="A56" s="1">
        <v>44263</v>
      </c>
      <c r="B56" t="s">
        <v>93</v>
      </c>
      <c r="C56">
        <v>9</v>
      </c>
      <c r="D56" t="s">
        <v>101</v>
      </c>
      <c r="E56" t="s">
        <v>101</v>
      </c>
      <c r="F56">
        <v>0</v>
      </c>
    </row>
    <row r="57" spans="1:6" x14ac:dyDescent="0.3">
      <c r="A57" s="1">
        <v>44264</v>
      </c>
      <c r="B57" t="s">
        <v>63</v>
      </c>
      <c r="C57">
        <v>6</v>
      </c>
      <c r="D57" t="s">
        <v>100</v>
      </c>
      <c r="E57" t="s">
        <v>101</v>
      </c>
      <c r="F57">
        <v>0</v>
      </c>
    </row>
    <row r="58" spans="1:6" x14ac:dyDescent="0.3">
      <c r="A58" s="1">
        <v>44266</v>
      </c>
      <c r="B58" t="s">
        <v>55</v>
      </c>
      <c r="C58">
        <v>11</v>
      </c>
      <c r="D58" t="s">
        <v>103</v>
      </c>
      <c r="E58" t="s">
        <v>102</v>
      </c>
      <c r="F58">
        <v>0</v>
      </c>
    </row>
    <row r="59" spans="1:6" x14ac:dyDescent="0.3">
      <c r="A59" s="1">
        <v>44268</v>
      </c>
      <c r="B59" t="s">
        <v>61</v>
      </c>
      <c r="C59">
        <v>10</v>
      </c>
      <c r="D59" t="s">
        <v>100</v>
      </c>
      <c r="E59" t="s">
        <v>102</v>
      </c>
      <c r="F59">
        <v>0</v>
      </c>
    </row>
    <row r="60" spans="1:6" x14ac:dyDescent="0.3">
      <c r="A60" s="1">
        <v>44270</v>
      </c>
      <c r="B60" t="s">
        <v>83</v>
      </c>
      <c r="C60">
        <v>11</v>
      </c>
      <c r="D60" t="s">
        <v>101</v>
      </c>
      <c r="E60" t="s">
        <v>102</v>
      </c>
      <c r="F60">
        <v>0</v>
      </c>
    </row>
    <row r="61" spans="1:6" x14ac:dyDescent="0.3">
      <c r="A61" s="1">
        <v>44271</v>
      </c>
      <c r="B61" t="s">
        <v>29</v>
      </c>
      <c r="C61">
        <v>14</v>
      </c>
      <c r="D61" t="s">
        <v>103</v>
      </c>
      <c r="E61" t="s">
        <v>102</v>
      </c>
      <c r="F61">
        <v>0</v>
      </c>
    </row>
    <row r="62" spans="1:6" x14ac:dyDescent="0.3">
      <c r="A62" s="1">
        <v>44273</v>
      </c>
      <c r="B62" t="s">
        <v>89</v>
      </c>
      <c r="C62">
        <v>8</v>
      </c>
      <c r="D62" t="s">
        <v>100</v>
      </c>
      <c r="E62" t="s">
        <v>102</v>
      </c>
      <c r="F62">
        <v>0</v>
      </c>
    </row>
    <row r="63" spans="1:6" x14ac:dyDescent="0.3">
      <c r="A63" s="1">
        <v>44274</v>
      </c>
      <c r="B63" t="s">
        <v>61</v>
      </c>
      <c r="C63">
        <v>9</v>
      </c>
      <c r="D63" t="s">
        <v>101</v>
      </c>
      <c r="E63" t="s">
        <v>102</v>
      </c>
      <c r="F63">
        <v>0</v>
      </c>
    </row>
    <row r="64" spans="1:6" x14ac:dyDescent="0.3">
      <c r="A64" s="1">
        <v>44276</v>
      </c>
      <c r="B64" t="s">
        <v>45</v>
      </c>
      <c r="C64">
        <v>13</v>
      </c>
      <c r="D64" t="s">
        <v>101</v>
      </c>
      <c r="E64" t="s">
        <v>101</v>
      </c>
      <c r="F64">
        <v>0</v>
      </c>
    </row>
    <row r="65" spans="1:6" x14ac:dyDescent="0.3">
      <c r="A65" s="1">
        <v>44276</v>
      </c>
      <c r="B65" t="s">
        <v>83</v>
      </c>
      <c r="C65">
        <v>7</v>
      </c>
      <c r="D65" t="s">
        <v>103</v>
      </c>
      <c r="E65" t="s">
        <v>101</v>
      </c>
      <c r="F65">
        <v>0</v>
      </c>
    </row>
    <row r="66" spans="1:6" x14ac:dyDescent="0.3">
      <c r="A66" s="1">
        <v>44277</v>
      </c>
      <c r="B66" t="s">
        <v>9</v>
      </c>
      <c r="C66">
        <v>8</v>
      </c>
      <c r="D66" t="s">
        <v>101</v>
      </c>
      <c r="E66" t="s">
        <v>101</v>
      </c>
      <c r="F66">
        <v>0</v>
      </c>
    </row>
    <row r="67" spans="1:6" x14ac:dyDescent="0.3">
      <c r="A67" s="1">
        <v>44277</v>
      </c>
      <c r="B67" t="s">
        <v>29</v>
      </c>
      <c r="C67">
        <v>4</v>
      </c>
      <c r="D67" t="s">
        <v>101</v>
      </c>
      <c r="E67" t="s">
        <v>101</v>
      </c>
      <c r="F67">
        <v>0</v>
      </c>
    </row>
    <row r="68" spans="1:6" x14ac:dyDescent="0.3">
      <c r="A68" s="1">
        <v>44280</v>
      </c>
      <c r="B68" t="s">
        <v>53</v>
      </c>
      <c r="C68">
        <v>14</v>
      </c>
      <c r="D68" t="s">
        <v>101</v>
      </c>
      <c r="E68" t="s">
        <v>102</v>
      </c>
      <c r="F68">
        <v>0</v>
      </c>
    </row>
    <row r="69" spans="1:6" x14ac:dyDescent="0.3">
      <c r="A69" s="1">
        <v>44280</v>
      </c>
      <c r="B69" t="s">
        <v>17</v>
      </c>
      <c r="C69">
        <v>4</v>
      </c>
      <c r="D69" t="s">
        <v>103</v>
      </c>
      <c r="E69" t="s">
        <v>102</v>
      </c>
      <c r="F69">
        <v>0</v>
      </c>
    </row>
    <row r="70" spans="1:6" x14ac:dyDescent="0.3">
      <c r="A70" s="1">
        <v>44280</v>
      </c>
      <c r="B70" t="s">
        <v>63</v>
      </c>
      <c r="C70">
        <v>8</v>
      </c>
      <c r="D70" t="s">
        <v>103</v>
      </c>
      <c r="E70" t="s">
        <v>102</v>
      </c>
      <c r="F70">
        <v>0</v>
      </c>
    </row>
    <row r="71" spans="1:6" x14ac:dyDescent="0.3">
      <c r="A71" s="1">
        <v>44280</v>
      </c>
      <c r="B71" t="s">
        <v>81</v>
      </c>
      <c r="C71">
        <v>2</v>
      </c>
      <c r="D71" t="s">
        <v>103</v>
      </c>
      <c r="E71" t="s">
        <v>101</v>
      </c>
      <c r="F71">
        <v>0</v>
      </c>
    </row>
    <row r="72" spans="1:6" x14ac:dyDescent="0.3">
      <c r="A72" s="1">
        <v>44281</v>
      </c>
      <c r="B72" t="s">
        <v>6</v>
      </c>
      <c r="C72">
        <v>4</v>
      </c>
      <c r="D72" t="s">
        <v>103</v>
      </c>
      <c r="E72" t="s">
        <v>102</v>
      </c>
      <c r="F72">
        <v>0</v>
      </c>
    </row>
    <row r="73" spans="1:6" x14ac:dyDescent="0.3">
      <c r="A73" s="1">
        <v>44281</v>
      </c>
      <c r="B73" t="s">
        <v>89</v>
      </c>
      <c r="C73">
        <v>1</v>
      </c>
      <c r="D73" t="s">
        <v>103</v>
      </c>
      <c r="E73" t="s">
        <v>102</v>
      </c>
      <c r="F73">
        <v>0</v>
      </c>
    </row>
    <row r="74" spans="1:6" x14ac:dyDescent="0.3">
      <c r="A74" s="1">
        <v>44281</v>
      </c>
      <c r="B74" t="s">
        <v>25</v>
      </c>
      <c r="C74">
        <v>9</v>
      </c>
      <c r="D74" t="s">
        <v>103</v>
      </c>
      <c r="E74" t="s">
        <v>101</v>
      </c>
      <c r="F74">
        <v>0</v>
      </c>
    </row>
    <row r="75" spans="1:6" x14ac:dyDescent="0.3">
      <c r="A75" s="1">
        <v>44282</v>
      </c>
      <c r="B75" t="s">
        <v>65</v>
      </c>
      <c r="C75">
        <v>3</v>
      </c>
      <c r="D75" t="s">
        <v>103</v>
      </c>
      <c r="E75" t="s">
        <v>101</v>
      </c>
      <c r="F75">
        <v>0</v>
      </c>
    </row>
    <row r="76" spans="1:6" x14ac:dyDescent="0.3">
      <c r="A76" s="1">
        <v>44283</v>
      </c>
      <c r="B76" t="s">
        <v>19</v>
      </c>
      <c r="C76">
        <v>8</v>
      </c>
      <c r="D76" t="s">
        <v>101</v>
      </c>
      <c r="E76" t="s">
        <v>102</v>
      </c>
      <c r="F76">
        <v>0</v>
      </c>
    </row>
    <row r="77" spans="1:6" x14ac:dyDescent="0.3">
      <c r="A77" s="1">
        <v>44285</v>
      </c>
      <c r="B77" t="s">
        <v>81</v>
      </c>
      <c r="C77">
        <v>1</v>
      </c>
      <c r="D77" t="s">
        <v>101</v>
      </c>
      <c r="E77" t="s">
        <v>102</v>
      </c>
      <c r="F77">
        <v>0</v>
      </c>
    </row>
    <row r="78" spans="1:6" x14ac:dyDescent="0.3">
      <c r="A78" s="1">
        <v>44286</v>
      </c>
      <c r="B78" t="s">
        <v>89</v>
      </c>
      <c r="C78">
        <v>3</v>
      </c>
      <c r="D78" t="s">
        <v>103</v>
      </c>
      <c r="E78" t="s">
        <v>102</v>
      </c>
      <c r="F78">
        <v>0</v>
      </c>
    </row>
    <row r="79" spans="1:6" x14ac:dyDescent="0.3">
      <c r="A79" s="1">
        <v>44290</v>
      </c>
      <c r="B79" t="s">
        <v>85</v>
      </c>
      <c r="C79">
        <v>4</v>
      </c>
      <c r="D79" t="s">
        <v>103</v>
      </c>
      <c r="E79" t="s">
        <v>102</v>
      </c>
      <c r="F79">
        <v>0</v>
      </c>
    </row>
    <row r="80" spans="1:6" x14ac:dyDescent="0.3">
      <c r="A80" s="1">
        <v>44290</v>
      </c>
      <c r="B80" t="s">
        <v>23</v>
      </c>
      <c r="C80">
        <v>9</v>
      </c>
      <c r="D80" t="s">
        <v>101</v>
      </c>
      <c r="E80" t="s">
        <v>102</v>
      </c>
      <c r="F80">
        <v>0</v>
      </c>
    </row>
    <row r="81" spans="1:6" x14ac:dyDescent="0.3">
      <c r="A81" s="1">
        <v>44291</v>
      </c>
      <c r="B81" t="s">
        <v>67</v>
      </c>
      <c r="C81">
        <v>15</v>
      </c>
      <c r="D81" t="s">
        <v>101</v>
      </c>
      <c r="E81" t="s">
        <v>101</v>
      </c>
      <c r="F81">
        <v>0</v>
      </c>
    </row>
    <row r="82" spans="1:6" x14ac:dyDescent="0.3">
      <c r="A82" s="1">
        <v>44295</v>
      </c>
      <c r="B82" t="s">
        <v>15</v>
      </c>
      <c r="C82">
        <v>3</v>
      </c>
      <c r="D82" t="s">
        <v>101</v>
      </c>
      <c r="E82" t="s">
        <v>101</v>
      </c>
      <c r="F82">
        <v>0</v>
      </c>
    </row>
    <row r="83" spans="1:6" x14ac:dyDescent="0.3">
      <c r="A83" s="1">
        <v>44296</v>
      </c>
      <c r="B83" t="s">
        <v>49</v>
      </c>
      <c r="C83">
        <v>14</v>
      </c>
      <c r="D83" t="s">
        <v>103</v>
      </c>
      <c r="E83" t="s">
        <v>101</v>
      </c>
      <c r="F83">
        <v>0</v>
      </c>
    </row>
    <row r="84" spans="1:6" x14ac:dyDescent="0.3">
      <c r="A84" s="1">
        <v>44298</v>
      </c>
      <c r="B84" t="s">
        <v>79</v>
      </c>
      <c r="C84">
        <v>3</v>
      </c>
      <c r="D84" t="s">
        <v>103</v>
      </c>
      <c r="E84" t="s">
        <v>102</v>
      </c>
      <c r="F84">
        <v>0</v>
      </c>
    </row>
    <row r="85" spans="1:6" x14ac:dyDescent="0.3">
      <c r="A85" s="1">
        <v>44298</v>
      </c>
      <c r="B85" t="s">
        <v>63</v>
      </c>
      <c r="C85">
        <v>4</v>
      </c>
      <c r="D85" t="s">
        <v>103</v>
      </c>
      <c r="E85" t="s">
        <v>101</v>
      </c>
      <c r="F85">
        <v>0</v>
      </c>
    </row>
    <row r="86" spans="1:6" x14ac:dyDescent="0.3">
      <c r="A86" s="1">
        <v>44298</v>
      </c>
      <c r="B86" t="s">
        <v>59</v>
      </c>
      <c r="C86">
        <v>9</v>
      </c>
      <c r="D86" t="s">
        <v>103</v>
      </c>
      <c r="E86" t="s">
        <v>101</v>
      </c>
      <c r="F86">
        <v>0</v>
      </c>
    </row>
    <row r="87" spans="1:6" x14ac:dyDescent="0.3">
      <c r="A87" s="1">
        <v>44298</v>
      </c>
      <c r="B87" t="s">
        <v>71</v>
      </c>
      <c r="C87">
        <v>13</v>
      </c>
      <c r="D87" t="s">
        <v>103</v>
      </c>
      <c r="E87" t="s">
        <v>102</v>
      </c>
      <c r="F87">
        <v>0</v>
      </c>
    </row>
    <row r="88" spans="1:6" x14ac:dyDescent="0.3">
      <c r="A88" s="1">
        <v>44301</v>
      </c>
      <c r="B88" t="s">
        <v>39</v>
      </c>
      <c r="C88">
        <v>3</v>
      </c>
      <c r="D88" t="s">
        <v>103</v>
      </c>
      <c r="E88" t="s">
        <v>101</v>
      </c>
      <c r="F88">
        <v>0</v>
      </c>
    </row>
    <row r="89" spans="1:6" x14ac:dyDescent="0.3">
      <c r="A89" s="1">
        <v>44302</v>
      </c>
      <c r="B89" t="s">
        <v>41</v>
      </c>
      <c r="C89">
        <v>15</v>
      </c>
      <c r="D89" t="s">
        <v>103</v>
      </c>
      <c r="E89" t="s">
        <v>102</v>
      </c>
      <c r="F89">
        <v>0</v>
      </c>
    </row>
    <row r="90" spans="1:6" x14ac:dyDescent="0.3">
      <c r="A90" s="1">
        <v>44304</v>
      </c>
      <c r="B90" t="s">
        <v>81</v>
      </c>
      <c r="C90">
        <v>9</v>
      </c>
      <c r="D90" t="s">
        <v>100</v>
      </c>
      <c r="E90" t="s">
        <v>101</v>
      </c>
      <c r="F90">
        <v>0</v>
      </c>
    </row>
    <row r="91" spans="1:6" x14ac:dyDescent="0.3">
      <c r="A91" s="1">
        <v>44304</v>
      </c>
      <c r="B91" t="s">
        <v>43</v>
      </c>
      <c r="C91">
        <v>13</v>
      </c>
      <c r="D91" t="s">
        <v>103</v>
      </c>
      <c r="E91" t="s">
        <v>102</v>
      </c>
      <c r="F91">
        <v>0</v>
      </c>
    </row>
    <row r="92" spans="1:6" x14ac:dyDescent="0.3">
      <c r="A92" s="1">
        <v>44309</v>
      </c>
      <c r="B92" t="s">
        <v>89</v>
      </c>
      <c r="C92">
        <v>6</v>
      </c>
      <c r="D92" t="s">
        <v>103</v>
      </c>
      <c r="E92" t="s">
        <v>101</v>
      </c>
      <c r="F92">
        <v>0</v>
      </c>
    </row>
    <row r="93" spans="1:6" x14ac:dyDescent="0.3">
      <c r="A93" s="1">
        <v>44309</v>
      </c>
      <c r="B93" t="s">
        <v>61</v>
      </c>
      <c r="C93">
        <v>10</v>
      </c>
      <c r="D93" t="s">
        <v>103</v>
      </c>
      <c r="E93" t="s">
        <v>101</v>
      </c>
      <c r="F93">
        <v>0</v>
      </c>
    </row>
    <row r="94" spans="1:6" x14ac:dyDescent="0.3">
      <c r="A94" s="1">
        <v>44310</v>
      </c>
      <c r="B94" t="s">
        <v>65</v>
      </c>
      <c r="C94">
        <v>2</v>
      </c>
      <c r="D94" t="s">
        <v>101</v>
      </c>
      <c r="E94" t="s">
        <v>101</v>
      </c>
      <c r="F94">
        <v>0</v>
      </c>
    </row>
    <row r="95" spans="1:6" x14ac:dyDescent="0.3">
      <c r="A95" s="1">
        <v>44312</v>
      </c>
      <c r="B95" t="s">
        <v>79</v>
      </c>
      <c r="C95">
        <v>3</v>
      </c>
      <c r="D95" t="s">
        <v>103</v>
      </c>
      <c r="E95" t="s">
        <v>101</v>
      </c>
      <c r="F95">
        <v>0</v>
      </c>
    </row>
    <row r="96" spans="1:6" x14ac:dyDescent="0.3">
      <c r="A96" s="1">
        <v>44315</v>
      </c>
      <c r="B96" t="s">
        <v>65</v>
      </c>
      <c r="C96">
        <v>7</v>
      </c>
      <c r="D96" t="s">
        <v>103</v>
      </c>
      <c r="E96" t="s">
        <v>101</v>
      </c>
      <c r="F96">
        <v>0</v>
      </c>
    </row>
    <row r="97" spans="1:6" x14ac:dyDescent="0.3">
      <c r="A97" s="1">
        <v>44316</v>
      </c>
      <c r="B97" t="s">
        <v>63</v>
      </c>
      <c r="C97">
        <v>1</v>
      </c>
      <c r="D97" t="s">
        <v>103</v>
      </c>
      <c r="E97" t="s">
        <v>101</v>
      </c>
      <c r="F97">
        <v>0</v>
      </c>
    </row>
    <row r="98" spans="1:6" x14ac:dyDescent="0.3">
      <c r="A98" s="1">
        <v>44317</v>
      </c>
      <c r="B98" t="s">
        <v>41</v>
      </c>
      <c r="C98">
        <v>3</v>
      </c>
      <c r="D98" t="s">
        <v>101</v>
      </c>
      <c r="E98" t="s">
        <v>102</v>
      </c>
      <c r="F98">
        <v>0</v>
      </c>
    </row>
    <row r="99" spans="1:6" x14ac:dyDescent="0.3">
      <c r="A99" s="1">
        <v>44317</v>
      </c>
      <c r="B99" t="s">
        <v>89</v>
      </c>
      <c r="C99">
        <v>1</v>
      </c>
      <c r="D99" t="s">
        <v>101</v>
      </c>
      <c r="E99" t="s">
        <v>102</v>
      </c>
      <c r="F99">
        <v>0</v>
      </c>
    </row>
    <row r="100" spans="1:6" x14ac:dyDescent="0.3">
      <c r="A100" s="1">
        <v>44319</v>
      </c>
      <c r="B100" t="s">
        <v>73</v>
      </c>
      <c r="C100">
        <v>3</v>
      </c>
      <c r="D100" t="s">
        <v>101</v>
      </c>
      <c r="E100" t="s">
        <v>101</v>
      </c>
      <c r="F100">
        <v>0</v>
      </c>
    </row>
    <row r="101" spans="1:6" x14ac:dyDescent="0.3">
      <c r="A101" s="1">
        <v>44320</v>
      </c>
      <c r="B101" t="s">
        <v>35</v>
      </c>
      <c r="C101">
        <v>13</v>
      </c>
      <c r="D101" t="s">
        <v>101</v>
      </c>
      <c r="E101" t="s">
        <v>101</v>
      </c>
      <c r="F101">
        <v>0</v>
      </c>
    </row>
    <row r="102" spans="1:6" x14ac:dyDescent="0.3">
      <c r="A102" s="1">
        <v>44320</v>
      </c>
      <c r="B102" t="s">
        <v>33</v>
      </c>
      <c r="C102">
        <v>4</v>
      </c>
      <c r="D102" t="s">
        <v>103</v>
      </c>
      <c r="E102" t="s">
        <v>102</v>
      </c>
      <c r="F102">
        <v>0</v>
      </c>
    </row>
    <row r="103" spans="1:6" x14ac:dyDescent="0.3">
      <c r="A103" s="1">
        <v>44321</v>
      </c>
      <c r="B103" t="s">
        <v>23</v>
      </c>
      <c r="C103">
        <v>13</v>
      </c>
      <c r="D103" t="s">
        <v>103</v>
      </c>
      <c r="E103" t="s">
        <v>102</v>
      </c>
      <c r="F103">
        <v>0</v>
      </c>
    </row>
    <row r="104" spans="1:6" x14ac:dyDescent="0.3">
      <c r="A104" s="1">
        <v>44322</v>
      </c>
      <c r="B104" t="s">
        <v>21</v>
      </c>
      <c r="C104">
        <v>15</v>
      </c>
      <c r="D104" t="s">
        <v>103</v>
      </c>
      <c r="E104" t="s">
        <v>101</v>
      </c>
      <c r="F104">
        <v>0</v>
      </c>
    </row>
    <row r="105" spans="1:6" x14ac:dyDescent="0.3">
      <c r="A105" s="1">
        <v>44322</v>
      </c>
      <c r="B105" t="s">
        <v>23</v>
      </c>
      <c r="C105">
        <v>6</v>
      </c>
      <c r="D105" t="s">
        <v>101</v>
      </c>
      <c r="E105" t="s">
        <v>101</v>
      </c>
      <c r="F105">
        <v>0</v>
      </c>
    </row>
    <row r="106" spans="1:6" x14ac:dyDescent="0.3">
      <c r="A106" s="1">
        <v>44323</v>
      </c>
      <c r="B106" t="s">
        <v>41</v>
      </c>
      <c r="C106">
        <v>1</v>
      </c>
      <c r="D106" t="s">
        <v>103</v>
      </c>
      <c r="E106" t="s">
        <v>102</v>
      </c>
      <c r="F106">
        <v>0</v>
      </c>
    </row>
    <row r="107" spans="1:6" x14ac:dyDescent="0.3">
      <c r="A107" s="1">
        <v>44325</v>
      </c>
      <c r="B107" t="s">
        <v>37</v>
      </c>
      <c r="C107">
        <v>6</v>
      </c>
      <c r="D107" t="s">
        <v>101</v>
      </c>
      <c r="E107" t="s">
        <v>101</v>
      </c>
      <c r="F107">
        <v>0</v>
      </c>
    </row>
    <row r="108" spans="1:6" x14ac:dyDescent="0.3">
      <c r="A108" s="1">
        <v>44325</v>
      </c>
      <c r="B108" t="s">
        <v>61</v>
      </c>
      <c r="C108">
        <v>8</v>
      </c>
      <c r="D108" t="s">
        <v>103</v>
      </c>
      <c r="E108" t="s">
        <v>102</v>
      </c>
      <c r="F108">
        <v>0</v>
      </c>
    </row>
    <row r="109" spans="1:6" x14ac:dyDescent="0.3">
      <c r="A109" s="1">
        <v>44328</v>
      </c>
      <c r="B109" t="s">
        <v>37</v>
      </c>
      <c r="C109">
        <v>3</v>
      </c>
      <c r="D109" t="s">
        <v>103</v>
      </c>
      <c r="E109" t="s">
        <v>101</v>
      </c>
      <c r="F109">
        <v>0</v>
      </c>
    </row>
    <row r="110" spans="1:6" x14ac:dyDescent="0.3">
      <c r="A110" s="1">
        <v>44328</v>
      </c>
      <c r="B110" t="s">
        <v>75</v>
      </c>
      <c r="C110">
        <v>15</v>
      </c>
      <c r="D110" t="s">
        <v>103</v>
      </c>
      <c r="E110" t="s">
        <v>101</v>
      </c>
      <c r="F110">
        <v>0</v>
      </c>
    </row>
    <row r="111" spans="1:6" x14ac:dyDescent="0.3">
      <c r="A111" s="1">
        <v>44329</v>
      </c>
      <c r="B111" t="s">
        <v>63</v>
      </c>
      <c r="C111">
        <v>4</v>
      </c>
      <c r="D111" t="s">
        <v>103</v>
      </c>
      <c r="E111" t="s">
        <v>101</v>
      </c>
      <c r="F111">
        <v>0</v>
      </c>
    </row>
    <row r="112" spans="1:6" x14ac:dyDescent="0.3">
      <c r="A112" s="1">
        <v>44336</v>
      </c>
      <c r="B112" t="s">
        <v>89</v>
      </c>
      <c r="C112">
        <v>2</v>
      </c>
      <c r="D112" t="s">
        <v>101</v>
      </c>
      <c r="E112" t="s">
        <v>102</v>
      </c>
      <c r="F112">
        <v>0</v>
      </c>
    </row>
    <row r="113" spans="1:6" x14ac:dyDescent="0.3">
      <c r="A113" s="1">
        <v>44339</v>
      </c>
      <c r="B113" t="s">
        <v>85</v>
      </c>
      <c r="C113">
        <v>11</v>
      </c>
      <c r="D113" t="s">
        <v>103</v>
      </c>
      <c r="E113" t="s">
        <v>101</v>
      </c>
      <c r="F113">
        <v>0</v>
      </c>
    </row>
    <row r="114" spans="1:6" x14ac:dyDescent="0.3">
      <c r="A114" s="1">
        <v>44346</v>
      </c>
      <c r="B114" t="s">
        <v>51</v>
      </c>
      <c r="C114">
        <v>13</v>
      </c>
      <c r="D114" t="s">
        <v>101</v>
      </c>
      <c r="E114" t="s">
        <v>101</v>
      </c>
      <c r="F114">
        <v>0</v>
      </c>
    </row>
    <row r="115" spans="1:6" x14ac:dyDescent="0.3">
      <c r="A115" s="1">
        <v>44346</v>
      </c>
      <c r="B115" t="s">
        <v>31</v>
      </c>
      <c r="C115">
        <v>6</v>
      </c>
      <c r="D115" t="s">
        <v>101</v>
      </c>
      <c r="E115" t="s">
        <v>102</v>
      </c>
      <c r="F115">
        <v>0</v>
      </c>
    </row>
    <row r="116" spans="1:6" x14ac:dyDescent="0.3">
      <c r="A116" s="1">
        <v>44350</v>
      </c>
      <c r="B116" t="s">
        <v>47</v>
      </c>
      <c r="C116">
        <v>10</v>
      </c>
      <c r="D116" t="s">
        <v>103</v>
      </c>
      <c r="E116" t="s">
        <v>102</v>
      </c>
      <c r="F116">
        <v>0</v>
      </c>
    </row>
    <row r="117" spans="1:6" x14ac:dyDescent="0.3">
      <c r="A117" s="1">
        <v>44351</v>
      </c>
      <c r="B117" t="s">
        <v>45</v>
      </c>
      <c r="C117">
        <v>8</v>
      </c>
      <c r="D117" t="s">
        <v>100</v>
      </c>
      <c r="E117" t="s">
        <v>101</v>
      </c>
      <c r="F117">
        <v>0</v>
      </c>
    </row>
    <row r="118" spans="1:6" x14ac:dyDescent="0.3">
      <c r="A118" s="1">
        <v>44351</v>
      </c>
      <c r="B118" t="s">
        <v>45</v>
      </c>
      <c r="C118">
        <v>12</v>
      </c>
      <c r="D118" t="s">
        <v>101</v>
      </c>
      <c r="E118" t="s">
        <v>102</v>
      </c>
      <c r="F118">
        <v>0</v>
      </c>
    </row>
    <row r="119" spans="1:6" x14ac:dyDescent="0.3">
      <c r="A119" s="1">
        <v>44352</v>
      </c>
      <c r="B119" t="s">
        <v>49</v>
      </c>
      <c r="C119">
        <v>15</v>
      </c>
      <c r="D119" t="s">
        <v>100</v>
      </c>
      <c r="E119" t="s">
        <v>101</v>
      </c>
      <c r="F119">
        <v>0</v>
      </c>
    </row>
    <row r="120" spans="1:6" x14ac:dyDescent="0.3">
      <c r="A120" s="1">
        <v>44352</v>
      </c>
      <c r="B120" t="s">
        <v>75</v>
      </c>
      <c r="C120">
        <v>10</v>
      </c>
      <c r="D120" t="s">
        <v>103</v>
      </c>
      <c r="E120" t="s">
        <v>101</v>
      </c>
      <c r="F120">
        <v>0</v>
      </c>
    </row>
    <row r="121" spans="1:6" x14ac:dyDescent="0.3">
      <c r="A121" s="1">
        <v>44353</v>
      </c>
      <c r="B121" t="s">
        <v>71</v>
      </c>
      <c r="C121">
        <v>6</v>
      </c>
      <c r="D121" t="s">
        <v>103</v>
      </c>
      <c r="E121" t="s">
        <v>101</v>
      </c>
      <c r="F121">
        <v>0</v>
      </c>
    </row>
    <row r="122" spans="1:6" x14ac:dyDescent="0.3">
      <c r="A122" s="1">
        <v>44355</v>
      </c>
      <c r="B122" t="s">
        <v>61</v>
      </c>
      <c r="C122">
        <v>11</v>
      </c>
      <c r="D122" t="s">
        <v>103</v>
      </c>
      <c r="E122" t="s">
        <v>101</v>
      </c>
      <c r="F122">
        <v>0</v>
      </c>
    </row>
    <row r="123" spans="1:6" x14ac:dyDescent="0.3">
      <c r="A123" s="1">
        <v>44355</v>
      </c>
      <c r="B123" t="s">
        <v>13</v>
      </c>
      <c r="C123">
        <v>11</v>
      </c>
      <c r="D123" t="s">
        <v>100</v>
      </c>
      <c r="E123" t="s">
        <v>102</v>
      </c>
      <c r="F123">
        <v>0</v>
      </c>
    </row>
    <row r="124" spans="1:6" x14ac:dyDescent="0.3">
      <c r="A124" s="1">
        <v>44356</v>
      </c>
      <c r="B124" t="s">
        <v>6</v>
      </c>
      <c r="C124">
        <v>7</v>
      </c>
      <c r="D124" t="s">
        <v>103</v>
      </c>
      <c r="E124" t="s">
        <v>101</v>
      </c>
      <c r="F124">
        <v>0</v>
      </c>
    </row>
    <row r="125" spans="1:6" x14ac:dyDescent="0.3">
      <c r="A125" s="1">
        <v>44358</v>
      </c>
      <c r="B125" t="s">
        <v>69</v>
      </c>
      <c r="C125">
        <v>12</v>
      </c>
      <c r="D125" t="s">
        <v>100</v>
      </c>
      <c r="E125" t="s">
        <v>102</v>
      </c>
      <c r="F125">
        <v>0</v>
      </c>
    </row>
    <row r="126" spans="1:6" x14ac:dyDescent="0.3">
      <c r="A126" s="1">
        <v>44359</v>
      </c>
      <c r="B126" t="s">
        <v>87</v>
      </c>
      <c r="C126">
        <v>6</v>
      </c>
      <c r="D126" t="s">
        <v>103</v>
      </c>
      <c r="E126" t="s">
        <v>101</v>
      </c>
      <c r="F126">
        <v>0</v>
      </c>
    </row>
    <row r="127" spans="1:6" x14ac:dyDescent="0.3">
      <c r="A127" s="1">
        <v>44361</v>
      </c>
      <c r="B127" t="s">
        <v>55</v>
      </c>
      <c r="C127">
        <v>10</v>
      </c>
      <c r="D127" t="s">
        <v>101</v>
      </c>
      <c r="E127" t="s">
        <v>102</v>
      </c>
      <c r="F127">
        <v>0</v>
      </c>
    </row>
    <row r="128" spans="1:6" x14ac:dyDescent="0.3">
      <c r="A128" s="1">
        <v>44363</v>
      </c>
      <c r="B128" t="s">
        <v>43</v>
      </c>
      <c r="C128">
        <v>5</v>
      </c>
      <c r="D128" t="s">
        <v>100</v>
      </c>
      <c r="E128" t="s">
        <v>102</v>
      </c>
      <c r="F128">
        <v>0</v>
      </c>
    </row>
    <row r="129" spans="1:6" x14ac:dyDescent="0.3">
      <c r="A129" s="1">
        <v>44363</v>
      </c>
      <c r="B129" t="s">
        <v>35</v>
      </c>
      <c r="C129">
        <v>12</v>
      </c>
      <c r="D129" t="s">
        <v>101</v>
      </c>
      <c r="E129" t="s">
        <v>102</v>
      </c>
      <c r="F129">
        <v>0</v>
      </c>
    </row>
    <row r="130" spans="1:6" x14ac:dyDescent="0.3">
      <c r="A130" s="1">
        <v>44363</v>
      </c>
      <c r="B130" t="s">
        <v>83</v>
      </c>
      <c r="C130">
        <v>11</v>
      </c>
      <c r="D130" t="s">
        <v>103</v>
      </c>
      <c r="E130" t="s">
        <v>102</v>
      </c>
      <c r="F130">
        <v>0</v>
      </c>
    </row>
    <row r="131" spans="1:6" x14ac:dyDescent="0.3">
      <c r="A131" s="1">
        <v>44365</v>
      </c>
      <c r="B131" t="s">
        <v>55</v>
      </c>
      <c r="C131">
        <v>13</v>
      </c>
      <c r="D131" t="s">
        <v>103</v>
      </c>
      <c r="E131" t="s">
        <v>102</v>
      </c>
      <c r="F131">
        <v>0</v>
      </c>
    </row>
    <row r="132" spans="1:6" x14ac:dyDescent="0.3">
      <c r="A132" s="1">
        <v>44366</v>
      </c>
      <c r="B132" t="s">
        <v>87</v>
      </c>
      <c r="C132">
        <v>5</v>
      </c>
      <c r="D132" t="s">
        <v>103</v>
      </c>
      <c r="E132" t="s">
        <v>101</v>
      </c>
      <c r="F132">
        <v>0</v>
      </c>
    </row>
    <row r="133" spans="1:6" x14ac:dyDescent="0.3">
      <c r="A133" s="1">
        <v>44367</v>
      </c>
      <c r="B133" t="s">
        <v>37</v>
      </c>
      <c r="C133">
        <v>1</v>
      </c>
      <c r="D133" t="s">
        <v>100</v>
      </c>
      <c r="E133" t="s">
        <v>102</v>
      </c>
      <c r="F133">
        <v>0</v>
      </c>
    </row>
    <row r="134" spans="1:6" x14ac:dyDescent="0.3">
      <c r="A134" s="1">
        <v>44370</v>
      </c>
      <c r="B134" t="s">
        <v>37</v>
      </c>
      <c r="C134">
        <v>4</v>
      </c>
      <c r="D134" t="s">
        <v>103</v>
      </c>
      <c r="E134" t="s">
        <v>101</v>
      </c>
      <c r="F134">
        <v>0</v>
      </c>
    </row>
    <row r="135" spans="1:6" x14ac:dyDescent="0.3">
      <c r="A135" s="1">
        <v>44371</v>
      </c>
      <c r="B135" t="s">
        <v>27</v>
      </c>
      <c r="C135">
        <v>13</v>
      </c>
      <c r="D135" t="s">
        <v>103</v>
      </c>
      <c r="E135" t="s">
        <v>101</v>
      </c>
      <c r="F135">
        <v>0</v>
      </c>
    </row>
    <row r="136" spans="1:6" x14ac:dyDescent="0.3">
      <c r="A136" s="1">
        <v>44373</v>
      </c>
      <c r="B136" t="s">
        <v>23</v>
      </c>
      <c r="C136">
        <v>7</v>
      </c>
      <c r="D136" t="s">
        <v>101</v>
      </c>
      <c r="E136" t="s">
        <v>101</v>
      </c>
      <c r="F136">
        <v>0</v>
      </c>
    </row>
    <row r="137" spans="1:6" x14ac:dyDescent="0.3">
      <c r="A137" s="1">
        <v>44374</v>
      </c>
      <c r="B137" t="s">
        <v>15</v>
      </c>
      <c r="C137">
        <v>11</v>
      </c>
      <c r="D137" t="s">
        <v>103</v>
      </c>
      <c r="E137" t="s">
        <v>102</v>
      </c>
      <c r="F137">
        <v>0</v>
      </c>
    </row>
    <row r="138" spans="1:6" x14ac:dyDescent="0.3">
      <c r="A138" s="1">
        <v>44375</v>
      </c>
      <c r="B138" t="s">
        <v>47</v>
      </c>
      <c r="C138">
        <v>2</v>
      </c>
      <c r="D138" t="s">
        <v>101</v>
      </c>
      <c r="E138" t="s">
        <v>102</v>
      </c>
      <c r="F138">
        <v>0</v>
      </c>
    </row>
    <row r="139" spans="1:6" x14ac:dyDescent="0.3">
      <c r="A139" s="1">
        <v>44375</v>
      </c>
      <c r="B139" t="s">
        <v>75</v>
      </c>
      <c r="C139">
        <v>7</v>
      </c>
      <c r="D139" t="s">
        <v>101</v>
      </c>
      <c r="E139" t="s">
        <v>101</v>
      </c>
      <c r="F139">
        <v>0</v>
      </c>
    </row>
    <row r="140" spans="1:6" x14ac:dyDescent="0.3">
      <c r="A140" s="1">
        <v>44376</v>
      </c>
      <c r="B140" t="s">
        <v>33</v>
      </c>
      <c r="C140">
        <v>4</v>
      </c>
      <c r="D140" t="s">
        <v>103</v>
      </c>
      <c r="E140" t="s">
        <v>101</v>
      </c>
      <c r="F140">
        <v>0</v>
      </c>
    </row>
    <row r="141" spans="1:6" x14ac:dyDescent="0.3">
      <c r="A141" s="1">
        <v>44378</v>
      </c>
      <c r="B141" t="s">
        <v>15</v>
      </c>
      <c r="C141">
        <v>11</v>
      </c>
      <c r="D141" t="s">
        <v>103</v>
      </c>
      <c r="E141" t="s">
        <v>102</v>
      </c>
      <c r="F141">
        <v>0</v>
      </c>
    </row>
    <row r="142" spans="1:6" x14ac:dyDescent="0.3">
      <c r="A142" s="1">
        <v>44379</v>
      </c>
      <c r="B142" t="s">
        <v>25</v>
      </c>
      <c r="C142">
        <v>11</v>
      </c>
      <c r="D142" t="s">
        <v>103</v>
      </c>
      <c r="E142" t="s">
        <v>102</v>
      </c>
      <c r="F142">
        <v>0</v>
      </c>
    </row>
    <row r="143" spans="1:6" x14ac:dyDescent="0.3">
      <c r="A143" s="1">
        <v>44380</v>
      </c>
      <c r="B143" t="s">
        <v>71</v>
      </c>
      <c r="C143">
        <v>9</v>
      </c>
      <c r="D143" t="s">
        <v>101</v>
      </c>
      <c r="E143" t="s">
        <v>102</v>
      </c>
      <c r="F143">
        <v>0</v>
      </c>
    </row>
    <row r="144" spans="1:6" x14ac:dyDescent="0.3">
      <c r="A144" s="1">
        <v>44380</v>
      </c>
      <c r="B144" t="s">
        <v>11</v>
      </c>
      <c r="C144">
        <v>8</v>
      </c>
      <c r="D144" t="s">
        <v>101</v>
      </c>
      <c r="E144" t="s">
        <v>102</v>
      </c>
      <c r="F144">
        <v>0</v>
      </c>
    </row>
    <row r="145" spans="1:6" x14ac:dyDescent="0.3">
      <c r="A145" s="1">
        <v>44382</v>
      </c>
      <c r="B145" t="s">
        <v>9</v>
      </c>
      <c r="C145">
        <v>8</v>
      </c>
      <c r="D145" t="s">
        <v>103</v>
      </c>
      <c r="E145" t="s">
        <v>101</v>
      </c>
      <c r="F145">
        <v>0</v>
      </c>
    </row>
    <row r="146" spans="1:6" x14ac:dyDescent="0.3">
      <c r="A146" s="1">
        <v>44383</v>
      </c>
      <c r="B146" t="s">
        <v>87</v>
      </c>
      <c r="C146">
        <v>15</v>
      </c>
      <c r="D146" t="s">
        <v>103</v>
      </c>
      <c r="E146" t="s">
        <v>102</v>
      </c>
      <c r="F146">
        <v>0</v>
      </c>
    </row>
    <row r="147" spans="1:6" x14ac:dyDescent="0.3">
      <c r="A147" s="1">
        <v>44385</v>
      </c>
      <c r="B147" t="s">
        <v>13</v>
      </c>
      <c r="C147">
        <v>10</v>
      </c>
      <c r="D147" t="s">
        <v>103</v>
      </c>
      <c r="E147" t="s">
        <v>101</v>
      </c>
      <c r="F147">
        <v>0</v>
      </c>
    </row>
    <row r="148" spans="1:6" x14ac:dyDescent="0.3">
      <c r="A148" s="1">
        <v>44387</v>
      </c>
      <c r="B148" t="s">
        <v>73</v>
      </c>
      <c r="C148">
        <v>6</v>
      </c>
      <c r="D148" t="s">
        <v>100</v>
      </c>
      <c r="E148" t="s">
        <v>102</v>
      </c>
      <c r="F148">
        <v>0</v>
      </c>
    </row>
    <row r="149" spans="1:6" x14ac:dyDescent="0.3">
      <c r="A149" s="1">
        <v>44388</v>
      </c>
      <c r="B149" t="s">
        <v>23</v>
      </c>
      <c r="C149">
        <v>4</v>
      </c>
      <c r="D149" t="s">
        <v>100</v>
      </c>
      <c r="E149" t="s">
        <v>101</v>
      </c>
      <c r="F149">
        <v>0</v>
      </c>
    </row>
    <row r="150" spans="1:6" x14ac:dyDescent="0.3">
      <c r="A150" s="1">
        <v>44390</v>
      </c>
      <c r="B150" t="s">
        <v>43</v>
      </c>
      <c r="C150">
        <v>1</v>
      </c>
      <c r="D150" t="s">
        <v>103</v>
      </c>
      <c r="E150" t="s">
        <v>102</v>
      </c>
      <c r="F150">
        <v>0</v>
      </c>
    </row>
    <row r="151" spans="1:6" x14ac:dyDescent="0.3">
      <c r="A151" s="1">
        <v>44393</v>
      </c>
      <c r="B151" t="s">
        <v>51</v>
      </c>
      <c r="C151">
        <v>8</v>
      </c>
      <c r="D151" t="s">
        <v>100</v>
      </c>
      <c r="E151" t="s">
        <v>102</v>
      </c>
      <c r="F151">
        <v>0</v>
      </c>
    </row>
    <row r="152" spans="1:6" x14ac:dyDescent="0.3">
      <c r="A152" s="1">
        <v>44395</v>
      </c>
      <c r="B152" t="s">
        <v>59</v>
      </c>
      <c r="C152">
        <v>14</v>
      </c>
      <c r="D152" t="s">
        <v>101</v>
      </c>
      <c r="E152" t="s">
        <v>101</v>
      </c>
      <c r="F152">
        <v>0</v>
      </c>
    </row>
    <row r="153" spans="1:6" x14ac:dyDescent="0.3">
      <c r="A153" s="1">
        <v>44397</v>
      </c>
      <c r="B153" t="s">
        <v>81</v>
      </c>
      <c r="C153">
        <v>11</v>
      </c>
      <c r="D153" t="s">
        <v>101</v>
      </c>
      <c r="E153" t="s">
        <v>101</v>
      </c>
      <c r="F153">
        <v>0</v>
      </c>
    </row>
    <row r="154" spans="1:6" x14ac:dyDescent="0.3">
      <c r="A154" s="1">
        <v>44397</v>
      </c>
      <c r="B154" t="s">
        <v>91</v>
      </c>
      <c r="C154">
        <v>5</v>
      </c>
      <c r="D154" t="s">
        <v>103</v>
      </c>
      <c r="E154" t="s">
        <v>101</v>
      </c>
      <c r="F154">
        <v>0</v>
      </c>
    </row>
    <row r="155" spans="1:6" x14ac:dyDescent="0.3">
      <c r="A155" s="1">
        <v>44398</v>
      </c>
      <c r="B155" t="s">
        <v>63</v>
      </c>
      <c r="C155">
        <v>15</v>
      </c>
      <c r="D155" t="s">
        <v>103</v>
      </c>
      <c r="E155" t="s">
        <v>101</v>
      </c>
      <c r="F155">
        <v>0</v>
      </c>
    </row>
    <row r="156" spans="1:6" x14ac:dyDescent="0.3">
      <c r="A156" s="1">
        <v>44399</v>
      </c>
      <c r="B156" t="s">
        <v>57</v>
      </c>
      <c r="C156">
        <v>3</v>
      </c>
      <c r="D156" t="s">
        <v>100</v>
      </c>
      <c r="E156" t="s">
        <v>102</v>
      </c>
      <c r="F156">
        <v>0</v>
      </c>
    </row>
    <row r="157" spans="1:6" x14ac:dyDescent="0.3">
      <c r="A157" s="1">
        <v>44399</v>
      </c>
      <c r="B157" t="s">
        <v>53</v>
      </c>
      <c r="C157">
        <v>14</v>
      </c>
      <c r="D157" t="s">
        <v>101</v>
      </c>
      <c r="E157" t="s">
        <v>102</v>
      </c>
      <c r="F157">
        <v>0</v>
      </c>
    </row>
    <row r="158" spans="1:6" x14ac:dyDescent="0.3">
      <c r="A158" s="1">
        <v>44400</v>
      </c>
      <c r="B158" t="s">
        <v>77</v>
      </c>
      <c r="C158">
        <v>7</v>
      </c>
      <c r="D158" t="s">
        <v>100</v>
      </c>
      <c r="E158" t="s">
        <v>101</v>
      </c>
      <c r="F158">
        <v>0</v>
      </c>
    </row>
    <row r="159" spans="1:6" x14ac:dyDescent="0.3">
      <c r="A159" s="1">
        <v>44400</v>
      </c>
      <c r="B159" t="s">
        <v>79</v>
      </c>
      <c r="C159">
        <v>8</v>
      </c>
      <c r="D159" t="s">
        <v>103</v>
      </c>
      <c r="E159" t="s">
        <v>101</v>
      </c>
      <c r="F159">
        <v>0</v>
      </c>
    </row>
    <row r="160" spans="1:6" x14ac:dyDescent="0.3">
      <c r="A160" s="1">
        <v>44401</v>
      </c>
      <c r="B160" t="s">
        <v>23</v>
      </c>
      <c r="C160">
        <v>4</v>
      </c>
      <c r="D160" t="s">
        <v>101</v>
      </c>
      <c r="E160" t="s">
        <v>102</v>
      </c>
      <c r="F160">
        <v>0</v>
      </c>
    </row>
    <row r="161" spans="1:6" x14ac:dyDescent="0.3">
      <c r="A161" s="1">
        <v>44406</v>
      </c>
      <c r="B161" t="s">
        <v>93</v>
      </c>
      <c r="C161">
        <v>15</v>
      </c>
      <c r="D161" t="s">
        <v>101</v>
      </c>
      <c r="E161" t="s">
        <v>102</v>
      </c>
      <c r="F161">
        <v>0</v>
      </c>
    </row>
    <row r="162" spans="1:6" x14ac:dyDescent="0.3">
      <c r="A162" s="1">
        <v>44409</v>
      </c>
      <c r="B162" t="s">
        <v>6</v>
      </c>
      <c r="C162">
        <v>11</v>
      </c>
      <c r="D162" t="s">
        <v>103</v>
      </c>
      <c r="E162" t="s">
        <v>102</v>
      </c>
      <c r="F162">
        <v>0</v>
      </c>
    </row>
    <row r="163" spans="1:6" x14ac:dyDescent="0.3">
      <c r="A163" s="1">
        <v>44410</v>
      </c>
      <c r="B163" t="s">
        <v>51</v>
      </c>
      <c r="C163">
        <v>3</v>
      </c>
      <c r="D163" t="s">
        <v>103</v>
      </c>
      <c r="E163" t="s">
        <v>101</v>
      </c>
      <c r="F163">
        <v>0</v>
      </c>
    </row>
    <row r="164" spans="1:6" x14ac:dyDescent="0.3">
      <c r="A164" s="1">
        <v>44411</v>
      </c>
      <c r="B164" t="s">
        <v>49</v>
      </c>
      <c r="C164">
        <v>13</v>
      </c>
      <c r="D164" t="s">
        <v>101</v>
      </c>
      <c r="E164" t="s">
        <v>101</v>
      </c>
      <c r="F164">
        <v>0</v>
      </c>
    </row>
    <row r="165" spans="1:6" x14ac:dyDescent="0.3">
      <c r="A165" s="1">
        <v>44411</v>
      </c>
      <c r="B165" t="s">
        <v>73</v>
      </c>
      <c r="C165">
        <v>12</v>
      </c>
      <c r="D165" t="s">
        <v>101</v>
      </c>
      <c r="E165" t="s">
        <v>101</v>
      </c>
      <c r="F165">
        <v>0</v>
      </c>
    </row>
    <row r="166" spans="1:6" x14ac:dyDescent="0.3">
      <c r="A166" s="1">
        <v>44413</v>
      </c>
      <c r="B166" t="s">
        <v>61</v>
      </c>
      <c r="C166">
        <v>14</v>
      </c>
      <c r="D166" t="s">
        <v>103</v>
      </c>
      <c r="E166" t="s">
        <v>102</v>
      </c>
      <c r="F166">
        <v>0</v>
      </c>
    </row>
    <row r="167" spans="1:6" x14ac:dyDescent="0.3">
      <c r="A167" s="1">
        <v>44414</v>
      </c>
      <c r="B167" t="s">
        <v>79</v>
      </c>
      <c r="C167">
        <v>1</v>
      </c>
      <c r="D167" t="s">
        <v>100</v>
      </c>
      <c r="E167" t="s">
        <v>102</v>
      </c>
      <c r="F167">
        <v>0</v>
      </c>
    </row>
    <row r="168" spans="1:6" x14ac:dyDescent="0.3">
      <c r="A168" s="1">
        <v>44418</v>
      </c>
      <c r="B168" t="s">
        <v>15</v>
      </c>
      <c r="C168">
        <v>4</v>
      </c>
      <c r="D168" t="s">
        <v>100</v>
      </c>
      <c r="E168" t="s">
        <v>102</v>
      </c>
      <c r="F168">
        <v>0</v>
      </c>
    </row>
    <row r="169" spans="1:6" x14ac:dyDescent="0.3">
      <c r="A169" s="1">
        <v>44418</v>
      </c>
      <c r="B169" t="s">
        <v>93</v>
      </c>
      <c r="C169">
        <v>10</v>
      </c>
      <c r="D169" t="s">
        <v>101</v>
      </c>
      <c r="E169" t="s">
        <v>102</v>
      </c>
      <c r="F169">
        <v>0</v>
      </c>
    </row>
    <row r="170" spans="1:6" x14ac:dyDescent="0.3">
      <c r="A170" s="1">
        <v>44418</v>
      </c>
      <c r="B170" t="s">
        <v>17</v>
      </c>
      <c r="C170">
        <v>6</v>
      </c>
      <c r="D170" t="s">
        <v>103</v>
      </c>
      <c r="E170" t="s">
        <v>102</v>
      </c>
      <c r="F170">
        <v>0</v>
      </c>
    </row>
    <row r="171" spans="1:6" x14ac:dyDescent="0.3">
      <c r="A171" s="1">
        <v>44419</v>
      </c>
      <c r="B171" t="s">
        <v>51</v>
      </c>
      <c r="C171">
        <v>4</v>
      </c>
      <c r="D171" t="s">
        <v>103</v>
      </c>
      <c r="E171" t="s">
        <v>101</v>
      </c>
      <c r="F171">
        <v>0</v>
      </c>
    </row>
    <row r="172" spans="1:6" x14ac:dyDescent="0.3">
      <c r="A172" s="1">
        <v>44421</v>
      </c>
      <c r="B172" t="s">
        <v>27</v>
      </c>
      <c r="C172">
        <v>13</v>
      </c>
      <c r="D172" t="s">
        <v>103</v>
      </c>
      <c r="E172" t="s">
        <v>101</v>
      </c>
      <c r="F172">
        <v>0</v>
      </c>
    </row>
    <row r="173" spans="1:6" x14ac:dyDescent="0.3">
      <c r="A173" s="1">
        <v>44421</v>
      </c>
      <c r="B173" t="s">
        <v>59</v>
      </c>
      <c r="C173">
        <v>9</v>
      </c>
      <c r="D173" t="s">
        <v>103</v>
      </c>
      <c r="E173" t="s">
        <v>101</v>
      </c>
      <c r="F173">
        <v>0</v>
      </c>
    </row>
    <row r="174" spans="1:6" x14ac:dyDescent="0.3">
      <c r="A174" s="1">
        <v>44424</v>
      </c>
      <c r="B174" t="s">
        <v>11</v>
      </c>
      <c r="C174">
        <v>3</v>
      </c>
      <c r="D174" t="s">
        <v>101</v>
      </c>
      <c r="E174" t="s">
        <v>101</v>
      </c>
      <c r="F174">
        <v>0</v>
      </c>
    </row>
    <row r="175" spans="1:6" x14ac:dyDescent="0.3">
      <c r="A175" s="1">
        <v>44426</v>
      </c>
      <c r="B175" t="s">
        <v>55</v>
      </c>
      <c r="C175">
        <v>6</v>
      </c>
      <c r="D175" t="s">
        <v>103</v>
      </c>
      <c r="E175" t="s">
        <v>101</v>
      </c>
      <c r="F175">
        <v>0</v>
      </c>
    </row>
    <row r="176" spans="1:6" x14ac:dyDescent="0.3">
      <c r="A176" s="1">
        <v>44428</v>
      </c>
      <c r="B176" t="s">
        <v>45</v>
      </c>
      <c r="C176">
        <v>15</v>
      </c>
      <c r="D176" t="s">
        <v>103</v>
      </c>
      <c r="E176" t="s">
        <v>102</v>
      </c>
      <c r="F176">
        <v>0</v>
      </c>
    </row>
    <row r="177" spans="1:6" x14ac:dyDescent="0.3">
      <c r="A177" s="1">
        <v>44428</v>
      </c>
      <c r="B177" t="s">
        <v>67</v>
      </c>
      <c r="C177">
        <v>9</v>
      </c>
      <c r="D177" t="s">
        <v>103</v>
      </c>
      <c r="E177" t="s">
        <v>101</v>
      </c>
      <c r="F177">
        <v>0</v>
      </c>
    </row>
    <row r="178" spans="1:6" x14ac:dyDescent="0.3">
      <c r="A178" s="1">
        <v>44428</v>
      </c>
      <c r="B178" t="s">
        <v>61</v>
      </c>
      <c r="C178">
        <v>13</v>
      </c>
      <c r="D178" t="s">
        <v>103</v>
      </c>
      <c r="E178" t="s">
        <v>101</v>
      </c>
      <c r="F178">
        <v>0</v>
      </c>
    </row>
    <row r="179" spans="1:6" x14ac:dyDescent="0.3">
      <c r="A179" s="1">
        <v>44434</v>
      </c>
      <c r="B179" t="s">
        <v>83</v>
      </c>
      <c r="C179">
        <v>4</v>
      </c>
      <c r="D179" t="s">
        <v>103</v>
      </c>
      <c r="E179" t="s">
        <v>101</v>
      </c>
      <c r="F179">
        <v>0</v>
      </c>
    </row>
    <row r="180" spans="1:6" x14ac:dyDescent="0.3">
      <c r="A180" s="1">
        <v>44437</v>
      </c>
      <c r="B180" t="s">
        <v>73</v>
      </c>
      <c r="C180">
        <v>12</v>
      </c>
      <c r="D180" t="s">
        <v>100</v>
      </c>
      <c r="E180" t="s">
        <v>101</v>
      </c>
      <c r="F180">
        <v>0</v>
      </c>
    </row>
    <row r="181" spans="1:6" x14ac:dyDescent="0.3">
      <c r="A181" s="1">
        <v>44438</v>
      </c>
      <c r="B181" t="s">
        <v>31</v>
      </c>
      <c r="C181">
        <v>13</v>
      </c>
      <c r="D181" t="s">
        <v>103</v>
      </c>
      <c r="E181" t="s">
        <v>101</v>
      </c>
      <c r="F181">
        <v>0</v>
      </c>
    </row>
    <row r="182" spans="1:6" x14ac:dyDescent="0.3">
      <c r="A182" s="1">
        <v>44439</v>
      </c>
      <c r="B182" t="s">
        <v>6</v>
      </c>
      <c r="C182">
        <v>2</v>
      </c>
      <c r="D182" t="s">
        <v>103</v>
      </c>
      <c r="E182" t="s">
        <v>101</v>
      </c>
      <c r="F182">
        <v>0</v>
      </c>
    </row>
    <row r="183" spans="1:6" x14ac:dyDescent="0.3">
      <c r="A183" s="1">
        <v>44439</v>
      </c>
      <c r="B183" t="s">
        <v>75</v>
      </c>
      <c r="C183">
        <v>11</v>
      </c>
      <c r="D183" t="s">
        <v>103</v>
      </c>
      <c r="E183" t="s">
        <v>101</v>
      </c>
      <c r="F183">
        <v>0</v>
      </c>
    </row>
    <row r="184" spans="1:6" x14ac:dyDescent="0.3">
      <c r="A184" s="1">
        <v>44440</v>
      </c>
      <c r="B184" t="s">
        <v>53</v>
      </c>
      <c r="C184">
        <v>1</v>
      </c>
      <c r="D184" t="s">
        <v>100</v>
      </c>
      <c r="E184" t="s">
        <v>102</v>
      </c>
      <c r="F184">
        <v>0</v>
      </c>
    </row>
    <row r="185" spans="1:6" x14ac:dyDescent="0.3">
      <c r="A185" s="1">
        <v>44440</v>
      </c>
      <c r="B185" t="s">
        <v>11</v>
      </c>
      <c r="C185">
        <v>14</v>
      </c>
      <c r="D185" t="s">
        <v>101</v>
      </c>
      <c r="E185" t="s">
        <v>101</v>
      </c>
      <c r="F185">
        <v>0</v>
      </c>
    </row>
    <row r="186" spans="1:6" x14ac:dyDescent="0.3">
      <c r="A186" s="1">
        <v>44442</v>
      </c>
      <c r="B186" t="s">
        <v>87</v>
      </c>
      <c r="C186">
        <v>8</v>
      </c>
      <c r="D186" t="s">
        <v>103</v>
      </c>
      <c r="E186" t="s">
        <v>101</v>
      </c>
      <c r="F186">
        <v>0</v>
      </c>
    </row>
    <row r="187" spans="1:6" x14ac:dyDescent="0.3">
      <c r="A187" s="1">
        <v>44443</v>
      </c>
      <c r="B187" t="s">
        <v>61</v>
      </c>
      <c r="C187">
        <v>7</v>
      </c>
      <c r="D187" t="s">
        <v>103</v>
      </c>
      <c r="E187" t="s">
        <v>101</v>
      </c>
      <c r="F187">
        <v>0</v>
      </c>
    </row>
    <row r="188" spans="1:6" x14ac:dyDescent="0.3">
      <c r="A188" s="1">
        <v>44443</v>
      </c>
      <c r="B188" t="s">
        <v>51</v>
      </c>
      <c r="C188">
        <v>15</v>
      </c>
      <c r="D188" t="s">
        <v>103</v>
      </c>
      <c r="E188" t="s">
        <v>101</v>
      </c>
      <c r="F188">
        <v>0</v>
      </c>
    </row>
    <row r="189" spans="1:6" x14ac:dyDescent="0.3">
      <c r="A189" s="1">
        <v>44444</v>
      </c>
      <c r="B189" t="s">
        <v>69</v>
      </c>
      <c r="C189">
        <v>1</v>
      </c>
      <c r="D189" t="s">
        <v>103</v>
      </c>
      <c r="E189" t="s">
        <v>102</v>
      </c>
      <c r="F189">
        <v>0</v>
      </c>
    </row>
    <row r="190" spans="1:6" x14ac:dyDescent="0.3">
      <c r="A190" s="1">
        <v>44446</v>
      </c>
      <c r="B190" t="s">
        <v>43</v>
      </c>
      <c r="C190">
        <v>5</v>
      </c>
      <c r="D190" t="s">
        <v>103</v>
      </c>
      <c r="E190" t="s">
        <v>101</v>
      </c>
      <c r="F190">
        <v>0</v>
      </c>
    </row>
    <row r="191" spans="1:6" x14ac:dyDescent="0.3">
      <c r="A191" s="1">
        <v>44448</v>
      </c>
      <c r="B191" t="s">
        <v>93</v>
      </c>
      <c r="C191">
        <v>4</v>
      </c>
      <c r="D191" t="s">
        <v>103</v>
      </c>
      <c r="E191" t="s">
        <v>101</v>
      </c>
      <c r="F191">
        <v>0</v>
      </c>
    </row>
    <row r="192" spans="1:6" x14ac:dyDescent="0.3">
      <c r="A192" s="1">
        <v>44449</v>
      </c>
      <c r="B192" t="s">
        <v>65</v>
      </c>
      <c r="C192">
        <v>6</v>
      </c>
      <c r="D192" t="s">
        <v>103</v>
      </c>
      <c r="E192" t="s">
        <v>101</v>
      </c>
      <c r="F192">
        <v>0</v>
      </c>
    </row>
    <row r="193" spans="1:6" x14ac:dyDescent="0.3">
      <c r="A193" s="1">
        <v>44449</v>
      </c>
      <c r="B193" t="s">
        <v>6</v>
      </c>
      <c r="C193">
        <v>9</v>
      </c>
      <c r="D193" t="s">
        <v>100</v>
      </c>
      <c r="E193" t="s">
        <v>101</v>
      </c>
      <c r="F193">
        <v>0</v>
      </c>
    </row>
    <row r="194" spans="1:6" x14ac:dyDescent="0.3">
      <c r="A194" s="1">
        <v>44449</v>
      </c>
      <c r="B194" t="s">
        <v>57</v>
      </c>
      <c r="C194">
        <v>2</v>
      </c>
      <c r="D194" t="s">
        <v>103</v>
      </c>
      <c r="E194" t="s">
        <v>101</v>
      </c>
      <c r="F194">
        <v>0</v>
      </c>
    </row>
    <row r="195" spans="1:6" x14ac:dyDescent="0.3">
      <c r="A195" s="1">
        <v>44450</v>
      </c>
      <c r="B195" t="s">
        <v>6</v>
      </c>
      <c r="C195">
        <v>6</v>
      </c>
      <c r="D195" t="s">
        <v>100</v>
      </c>
      <c r="E195" t="s">
        <v>101</v>
      </c>
      <c r="F195">
        <v>0</v>
      </c>
    </row>
    <row r="196" spans="1:6" x14ac:dyDescent="0.3">
      <c r="A196" s="1">
        <v>44452</v>
      </c>
      <c r="B196" t="s">
        <v>87</v>
      </c>
      <c r="C196">
        <v>7</v>
      </c>
      <c r="D196" t="s">
        <v>103</v>
      </c>
      <c r="E196" t="s">
        <v>102</v>
      </c>
      <c r="F196">
        <v>0</v>
      </c>
    </row>
    <row r="197" spans="1:6" x14ac:dyDescent="0.3">
      <c r="A197" s="1">
        <v>44454</v>
      </c>
      <c r="B197" t="s">
        <v>89</v>
      </c>
      <c r="C197">
        <v>6</v>
      </c>
      <c r="D197" t="s">
        <v>103</v>
      </c>
      <c r="E197" t="s">
        <v>101</v>
      </c>
      <c r="F197">
        <v>0</v>
      </c>
    </row>
    <row r="198" spans="1:6" x14ac:dyDescent="0.3">
      <c r="A198" s="1">
        <v>44454</v>
      </c>
      <c r="B198" t="s">
        <v>89</v>
      </c>
      <c r="C198">
        <v>14</v>
      </c>
      <c r="D198" t="s">
        <v>103</v>
      </c>
      <c r="E198" t="s">
        <v>101</v>
      </c>
      <c r="F198">
        <v>0</v>
      </c>
    </row>
    <row r="199" spans="1:6" x14ac:dyDescent="0.3">
      <c r="A199" s="1">
        <v>44460</v>
      </c>
      <c r="B199" t="s">
        <v>45</v>
      </c>
      <c r="C199">
        <v>7</v>
      </c>
      <c r="D199" t="s">
        <v>100</v>
      </c>
      <c r="E199" t="s">
        <v>102</v>
      </c>
      <c r="F199">
        <v>0</v>
      </c>
    </row>
    <row r="200" spans="1:6" x14ac:dyDescent="0.3">
      <c r="A200" s="1">
        <v>44461</v>
      </c>
      <c r="B200" t="s">
        <v>85</v>
      </c>
      <c r="C200">
        <v>2</v>
      </c>
      <c r="D200" t="s">
        <v>101</v>
      </c>
      <c r="E200" t="s">
        <v>102</v>
      </c>
      <c r="F200">
        <v>0</v>
      </c>
    </row>
    <row r="201" spans="1:6" x14ac:dyDescent="0.3">
      <c r="A201" s="1">
        <v>44461</v>
      </c>
      <c r="B201" t="s">
        <v>9</v>
      </c>
      <c r="C201">
        <v>4</v>
      </c>
      <c r="D201" t="s">
        <v>103</v>
      </c>
      <c r="E201" t="s">
        <v>102</v>
      </c>
      <c r="F201">
        <v>0</v>
      </c>
    </row>
    <row r="202" spans="1:6" x14ac:dyDescent="0.3">
      <c r="A202" s="1">
        <v>44462</v>
      </c>
      <c r="B202" t="s">
        <v>41</v>
      </c>
      <c r="C202">
        <v>12</v>
      </c>
      <c r="D202" t="s">
        <v>103</v>
      </c>
      <c r="E202" t="s">
        <v>102</v>
      </c>
      <c r="F202">
        <v>0</v>
      </c>
    </row>
    <row r="203" spans="1:6" x14ac:dyDescent="0.3">
      <c r="A203" s="1">
        <v>44462</v>
      </c>
      <c r="B203" t="s">
        <v>47</v>
      </c>
      <c r="C203">
        <v>7</v>
      </c>
      <c r="D203" t="s">
        <v>101</v>
      </c>
      <c r="E203" t="s">
        <v>101</v>
      </c>
      <c r="F203">
        <v>0</v>
      </c>
    </row>
    <row r="204" spans="1:6" x14ac:dyDescent="0.3">
      <c r="A204" s="1">
        <v>44466</v>
      </c>
      <c r="B204" t="s">
        <v>73</v>
      </c>
      <c r="C204">
        <v>1</v>
      </c>
      <c r="D204" t="s">
        <v>103</v>
      </c>
      <c r="E204" t="s">
        <v>102</v>
      </c>
      <c r="F204">
        <v>0</v>
      </c>
    </row>
    <row r="205" spans="1:6" x14ac:dyDescent="0.3">
      <c r="A205" s="1">
        <v>44469</v>
      </c>
      <c r="B205" t="s">
        <v>33</v>
      </c>
      <c r="C205">
        <v>9</v>
      </c>
      <c r="D205" t="s">
        <v>101</v>
      </c>
      <c r="E205" t="s">
        <v>101</v>
      </c>
      <c r="F205">
        <v>0</v>
      </c>
    </row>
    <row r="206" spans="1:6" x14ac:dyDescent="0.3">
      <c r="A206" s="1">
        <v>44469</v>
      </c>
      <c r="B206" t="s">
        <v>17</v>
      </c>
      <c r="C206">
        <v>5</v>
      </c>
      <c r="D206" t="s">
        <v>101</v>
      </c>
      <c r="E206" t="s">
        <v>101</v>
      </c>
      <c r="F206">
        <v>0</v>
      </c>
    </row>
    <row r="207" spans="1:6" x14ac:dyDescent="0.3">
      <c r="A207" s="1">
        <v>44470</v>
      </c>
      <c r="B207" t="s">
        <v>65</v>
      </c>
      <c r="C207">
        <v>14</v>
      </c>
      <c r="D207" t="s">
        <v>101</v>
      </c>
      <c r="E207" t="s">
        <v>102</v>
      </c>
      <c r="F207">
        <v>0</v>
      </c>
    </row>
    <row r="208" spans="1:6" x14ac:dyDescent="0.3">
      <c r="A208" s="1">
        <v>44471</v>
      </c>
      <c r="B208" t="s">
        <v>33</v>
      </c>
      <c r="C208">
        <v>15</v>
      </c>
      <c r="D208" t="s">
        <v>103</v>
      </c>
      <c r="E208" t="s">
        <v>101</v>
      </c>
      <c r="F208">
        <v>0</v>
      </c>
    </row>
    <row r="209" spans="1:6" x14ac:dyDescent="0.3">
      <c r="A209" s="1">
        <v>44472</v>
      </c>
      <c r="B209" t="s">
        <v>43</v>
      </c>
      <c r="C209">
        <v>9</v>
      </c>
      <c r="D209" t="s">
        <v>103</v>
      </c>
      <c r="E209" t="s">
        <v>101</v>
      </c>
      <c r="F209">
        <v>0</v>
      </c>
    </row>
    <row r="210" spans="1:6" x14ac:dyDescent="0.3">
      <c r="A210" s="1">
        <v>44475</v>
      </c>
      <c r="B210" t="s">
        <v>75</v>
      </c>
      <c r="C210">
        <v>1</v>
      </c>
      <c r="D210" t="s">
        <v>103</v>
      </c>
      <c r="E210" t="s">
        <v>101</v>
      </c>
      <c r="F210">
        <v>0</v>
      </c>
    </row>
    <row r="211" spans="1:6" x14ac:dyDescent="0.3">
      <c r="A211" s="1">
        <v>44475</v>
      </c>
      <c r="B211" t="s">
        <v>77</v>
      </c>
      <c r="C211">
        <v>12</v>
      </c>
      <c r="D211" t="s">
        <v>101</v>
      </c>
      <c r="E211" t="s">
        <v>101</v>
      </c>
      <c r="F211">
        <v>0</v>
      </c>
    </row>
    <row r="212" spans="1:6" x14ac:dyDescent="0.3">
      <c r="A212" s="1">
        <v>44476</v>
      </c>
      <c r="B212" t="s">
        <v>57</v>
      </c>
      <c r="C212">
        <v>6</v>
      </c>
      <c r="D212" t="s">
        <v>103</v>
      </c>
      <c r="E212" t="s">
        <v>102</v>
      </c>
      <c r="F212">
        <v>0</v>
      </c>
    </row>
    <row r="213" spans="1:6" x14ac:dyDescent="0.3">
      <c r="A213" s="1">
        <v>44478</v>
      </c>
      <c r="B213" t="s">
        <v>81</v>
      </c>
      <c r="C213">
        <v>5</v>
      </c>
      <c r="D213" t="s">
        <v>103</v>
      </c>
      <c r="E213" t="s">
        <v>102</v>
      </c>
      <c r="F213">
        <v>0</v>
      </c>
    </row>
    <row r="214" spans="1:6" x14ac:dyDescent="0.3">
      <c r="A214" s="1">
        <v>44478</v>
      </c>
      <c r="B214" t="s">
        <v>69</v>
      </c>
      <c r="C214">
        <v>11</v>
      </c>
      <c r="D214" t="s">
        <v>101</v>
      </c>
      <c r="E214" t="s">
        <v>102</v>
      </c>
      <c r="F214">
        <v>0</v>
      </c>
    </row>
    <row r="215" spans="1:6" x14ac:dyDescent="0.3">
      <c r="A215" s="1">
        <v>44479</v>
      </c>
      <c r="B215" t="s">
        <v>75</v>
      </c>
      <c r="C215">
        <v>14</v>
      </c>
      <c r="D215" t="s">
        <v>103</v>
      </c>
      <c r="E215" t="s">
        <v>102</v>
      </c>
      <c r="F215">
        <v>0</v>
      </c>
    </row>
    <row r="216" spans="1:6" x14ac:dyDescent="0.3">
      <c r="A216" s="1">
        <v>44480</v>
      </c>
      <c r="B216" t="s">
        <v>27</v>
      </c>
      <c r="C216">
        <v>15</v>
      </c>
      <c r="D216" t="s">
        <v>103</v>
      </c>
      <c r="E216" t="s">
        <v>102</v>
      </c>
      <c r="F216">
        <v>0</v>
      </c>
    </row>
    <row r="217" spans="1:6" x14ac:dyDescent="0.3">
      <c r="A217" s="1">
        <v>44481</v>
      </c>
      <c r="B217" t="s">
        <v>59</v>
      </c>
      <c r="C217">
        <v>8</v>
      </c>
      <c r="D217" t="s">
        <v>101</v>
      </c>
      <c r="E217" t="s">
        <v>101</v>
      </c>
      <c r="F217">
        <v>0</v>
      </c>
    </row>
    <row r="218" spans="1:6" x14ac:dyDescent="0.3">
      <c r="A218" s="1">
        <v>44486</v>
      </c>
      <c r="B218" t="s">
        <v>6</v>
      </c>
      <c r="C218">
        <v>13</v>
      </c>
      <c r="D218" t="s">
        <v>103</v>
      </c>
      <c r="E218" t="s">
        <v>101</v>
      </c>
      <c r="F218">
        <v>0</v>
      </c>
    </row>
    <row r="219" spans="1:6" x14ac:dyDescent="0.3">
      <c r="A219" s="1">
        <v>44487</v>
      </c>
      <c r="B219" t="s">
        <v>55</v>
      </c>
      <c r="C219">
        <v>6</v>
      </c>
      <c r="D219" t="s">
        <v>101</v>
      </c>
      <c r="E219" t="s">
        <v>102</v>
      </c>
      <c r="F219">
        <v>0</v>
      </c>
    </row>
    <row r="220" spans="1:6" x14ac:dyDescent="0.3">
      <c r="A220" s="1">
        <v>44487</v>
      </c>
      <c r="B220" t="s">
        <v>47</v>
      </c>
      <c r="C220">
        <v>13</v>
      </c>
      <c r="D220" t="s">
        <v>101</v>
      </c>
      <c r="E220" t="s">
        <v>102</v>
      </c>
      <c r="F220">
        <v>0</v>
      </c>
    </row>
    <row r="221" spans="1:6" x14ac:dyDescent="0.3">
      <c r="A221" s="1">
        <v>44491</v>
      </c>
      <c r="B221" t="s">
        <v>27</v>
      </c>
      <c r="C221">
        <v>7</v>
      </c>
      <c r="D221" t="s">
        <v>103</v>
      </c>
      <c r="E221" t="s">
        <v>102</v>
      </c>
      <c r="F221">
        <v>0</v>
      </c>
    </row>
    <row r="222" spans="1:6" x14ac:dyDescent="0.3">
      <c r="A222" s="1">
        <v>44491</v>
      </c>
      <c r="B222" t="s">
        <v>53</v>
      </c>
      <c r="C222">
        <v>13</v>
      </c>
      <c r="D222" t="s">
        <v>101</v>
      </c>
      <c r="E222" t="s">
        <v>102</v>
      </c>
      <c r="F222">
        <v>0</v>
      </c>
    </row>
    <row r="223" spans="1:6" x14ac:dyDescent="0.3">
      <c r="A223" s="1">
        <v>44491</v>
      </c>
      <c r="B223" t="s">
        <v>23</v>
      </c>
      <c r="C223">
        <v>1</v>
      </c>
      <c r="D223" t="s">
        <v>103</v>
      </c>
      <c r="E223" t="s">
        <v>102</v>
      </c>
      <c r="F223">
        <v>0</v>
      </c>
    </row>
    <row r="224" spans="1:6" x14ac:dyDescent="0.3">
      <c r="A224" s="1">
        <v>44493</v>
      </c>
      <c r="B224" t="s">
        <v>27</v>
      </c>
      <c r="C224">
        <v>3</v>
      </c>
      <c r="D224" t="s">
        <v>100</v>
      </c>
      <c r="E224" t="s">
        <v>102</v>
      </c>
      <c r="F224">
        <v>0</v>
      </c>
    </row>
    <row r="225" spans="1:6" x14ac:dyDescent="0.3">
      <c r="A225" s="1">
        <v>44494</v>
      </c>
      <c r="B225" t="s">
        <v>93</v>
      </c>
      <c r="C225">
        <v>9</v>
      </c>
      <c r="D225" t="s">
        <v>101</v>
      </c>
      <c r="E225" t="s">
        <v>102</v>
      </c>
      <c r="F225">
        <v>0</v>
      </c>
    </row>
    <row r="226" spans="1:6" x14ac:dyDescent="0.3">
      <c r="A226" s="1">
        <v>44495</v>
      </c>
      <c r="B226" t="s">
        <v>13</v>
      </c>
      <c r="C226">
        <v>6</v>
      </c>
      <c r="D226" t="s">
        <v>100</v>
      </c>
      <c r="E226" t="s">
        <v>102</v>
      </c>
      <c r="F226">
        <v>0</v>
      </c>
    </row>
    <row r="227" spans="1:6" x14ac:dyDescent="0.3">
      <c r="A227" s="1">
        <v>44497</v>
      </c>
      <c r="B227" t="s">
        <v>21</v>
      </c>
      <c r="C227">
        <v>1</v>
      </c>
      <c r="D227" t="s">
        <v>103</v>
      </c>
      <c r="E227" t="s">
        <v>102</v>
      </c>
      <c r="F227">
        <v>0</v>
      </c>
    </row>
    <row r="228" spans="1:6" x14ac:dyDescent="0.3">
      <c r="A228" s="1">
        <v>44498</v>
      </c>
      <c r="B228" t="s">
        <v>81</v>
      </c>
      <c r="C228">
        <v>14</v>
      </c>
      <c r="D228" t="s">
        <v>101</v>
      </c>
      <c r="E228" t="s">
        <v>101</v>
      </c>
      <c r="F228">
        <v>0</v>
      </c>
    </row>
    <row r="229" spans="1:6" x14ac:dyDescent="0.3">
      <c r="A229" s="1">
        <v>44500</v>
      </c>
      <c r="B229" t="s">
        <v>47</v>
      </c>
      <c r="C229">
        <v>6</v>
      </c>
      <c r="D229" t="s">
        <v>101</v>
      </c>
      <c r="E229" t="s">
        <v>102</v>
      </c>
      <c r="F229">
        <v>0</v>
      </c>
    </row>
    <row r="230" spans="1:6" x14ac:dyDescent="0.3">
      <c r="A230" s="1">
        <v>44503</v>
      </c>
      <c r="B230" t="s">
        <v>31</v>
      </c>
      <c r="C230">
        <v>12</v>
      </c>
      <c r="D230" t="s">
        <v>103</v>
      </c>
      <c r="E230" t="s">
        <v>102</v>
      </c>
      <c r="F230">
        <v>0</v>
      </c>
    </row>
    <row r="231" spans="1:6" x14ac:dyDescent="0.3">
      <c r="A231" s="1">
        <v>44506</v>
      </c>
      <c r="B231" t="s">
        <v>77</v>
      </c>
      <c r="C231">
        <v>10</v>
      </c>
      <c r="D231" t="s">
        <v>103</v>
      </c>
      <c r="E231" t="s">
        <v>101</v>
      </c>
      <c r="F231">
        <v>0</v>
      </c>
    </row>
    <row r="232" spans="1:6" x14ac:dyDescent="0.3">
      <c r="A232" s="1">
        <v>44508</v>
      </c>
      <c r="B232" t="s">
        <v>19</v>
      </c>
      <c r="C232">
        <v>15</v>
      </c>
      <c r="D232" t="s">
        <v>103</v>
      </c>
      <c r="E232" t="s">
        <v>101</v>
      </c>
      <c r="F232">
        <v>0</v>
      </c>
    </row>
    <row r="233" spans="1:6" x14ac:dyDescent="0.3">
      <c r="A233" s="1">
        <v>44510</v>
      </c>
      <c r="B233" t="s">
        <v>89</v>
      </c>
      <c r="C233">
        <v>6</v>
      </c>
      <c r="D233" t="s">
        <v>101</v>
      </c>
      <c r="E233" t="s">
        <v>102</v>
      </c>
      <c r="F233">
        <v>0</v>
      </c>
    </row>
    <row r="234" spans="1:6" x14ac:dyDescent="0.3">
      <c r="A234" s="1">
        <v>44511</v>
      </c>
      <c r="B234" t="s">
        <v>85</v>
      </c>
      <c r="C234">
        <v>12</v>
      </c>
      <c r="D234" t="s">
        <v>100</v>
      </c>
      <c r="E234" t="s">
        <v>101</v>
      </c>
      <c r="F234">
        <v>0</v>
      </c>
    </row>
    <row r="235" spans="1:6" x14ac:dyDescent="0.3">
      <c r="A235" s="1">
        <v>44512</v>
      </c>
      <c r="B235" t="s">
        <v>25</v>
      </c>
      <c r="C235">
        <v>3</v>
      </c>
      <c r="D235" t="s">
        <v>101</v>
      </c>
      <c r="E235" t="s">
        <v>102</v>
      </c>
      <c r="F235">
        <v>0</v>
      </c>
    </row>
    <row r="236" spans="1:6" x14ac:dyDescent="0.3">
      <c r="A236" s="1">
        <v>44520</v>
      </c>
      <c r="B236" t="s">
        <v>73</v>
      </c>
      <c r="C236">
        <v>14</v>
      </c>
      <c r="D236" t="s">
        <v>101</v>
      </c>
      <c r="E236" t="s">
        <v>101</v>
      </c>
      <c r="F236">
        <v>0</v>
      </c>
    </row>
    <row r="237" spans="1:6" x14ac:dyDescent="0.3">
      <c r="A237" s="1">
        <v>44520</v>
      </c>
      <c r="B237" t="s">
        <v>21</v>
      </c>
      <c r="C237">
        <v>11</v>
      </c>
      <c r="D237" t="s">
        <v>101</v>
      </c>
      <c r="E237" t="s">
        <v>102</v>
      </c>
      <c r="F237">
        <v>0</v>
      </c>
    </row>
    <row r="238" spans="1:6" x14ac:dyDescent="0.3">
      <c r="A238" s="1">
        <v>44521</v>
      </c>
      <c r="B238" t="s">
        <v>33</v>
      </c>
      <c r="C238">
        <v>1</v>
      </c>
      <c r="D238" t="s">
        <v>100</v>
      </c>
      <c r="E238" t="s">
        <v>101</v>
      </c>
      <c r="F238">
        <v>0</v>
      </c>
    </row>
    <row r="239" spans="1:6" x14ac:dyDescent="0.3">
      <c r="A239" s="1">
        <v>44521</v>
      </c>
      <c r="B239" t="s">
        <v>17</v>
      </c>
      <c r="C239">
        <v>1</v>
      </c>
      <c r="D239" t="s">
        <v>101</v>
      </c>
      <c r="E239" t="s">
        <v>102</v>
      </c>
      <c r="F239">
        <v>0</v>
      </c>
    </row>
    <row r="240" spans="1:6" x14ac:dyDescent="0.3">
      <c r="A240" s="1">
        <v>44527</v>
      </c>
      <c r="B240" t="s">
        <v>29</v>
      </c>
      <c r="C240">
        <v>8</v>
      </c>
      <c r="D240" t="s">
        <v>101</v>
      </c>
      <c r="E240" t="s">
        <v>101</v>
      </c>
      <c r="F240">
        <v>0</v>
      </c>
    </row>
    <row r="241" spans="1:6" x14ac:dyDescent="0.3">
      <c r="A241" s="1">
        <v>44528</v>
      </c>
      <c r="B241" t="s">
        <v>85</v>
      </c>
      <c r="C241">
        <v>2</v>
      </c>
      <c r="D241" t="s">
        <v>103</v>
      </c>
      <c r="E241" t="s">
        <v>102</v>
      </c>
      <c r="F241">
        <v>0</v>
      </c>
    </row>
    <row r="242" spans="1:6" x14ac:dyDescent="0.3">
      <c r="A242" s="1">
        <v>44530</v>
      </c>
      <c r="B242" t="s">
        <v>83</v>
      </c>
      <c r="C242">
        <v>15</v>
      </c>
      <c r="D242" t="s">
        <v>103</v>
      </c>
      <c r="E242" t="s">
        <v>101</v>
      </c>
      <c r="F242">
        <v>0</v>
      </c>
    </row>
    <row r="243" spans="1:6" x14ac:dyDescent="0.3">
      <c r="A243" s="1">
        <v>44532</v>
      </c>
      <c r="B243" t="s">
        <v>37</v>
      </c>
      <c r="C243">
        <v>10</v>
      </c>
      <c r="D243" t="s">
        <v>103</v>
      </c>
      <c r="E243" t="s">
        <v>102</v>
      </c>
      <c r="F243">
        <v>0</v>
      </c>
    </row>
    <row r="244" spans="1:6" x14ac:dyDescent="0.3">
      <c r="A244" s="1">
        <v>44533</v>
      </c>
      <c r="B244" t="s">
        <v>73</v>
      </c>
      <c r="C244">
        <v>2</v>
      </c>
      <c r="D244" t="s">
        <v>101</v>
      </c>
      <c r="E244" t="s">
        <v>102</v>
      </c>
      <c r="F244">
        <v>0</v>
      </c>
    </row>
    <row r="245" spans="1:6" x14ac:dyDescent="0.3">
      <c r="A245" s="1">
        <v>44533</v>
      </c>
      <c r="B245" t="s">
        <v>43</v>
      </c>
      <c r="C245">
        <v>8</v>
      </c>
      <c r="D245" t="s">
        <v>101</v>
      </c>
      <c r="E245" t="s">
        <v>101</v>
      </c>
      <c r="F245">
        <v>0</v>
      </c>
    </row>
    <row r="246" spans="1:6" x14ac:dyDescent="0.3">
      <c r="A246" s="1">
        <v>44535</v>
      </c>
      <c r="B246" t="s">
        <v>13</v>
      </c>
      <c r="C246">
        <v>15</v>
      </c>
      <c r="D246" t="s">
        <v>103</v>
      </c>
      <c r="E246" t="s">
        <v>102</v>
      </c>
      <c r="F246">
        <v>0</v>
      </c>
    </row>
    <row r="247" spans="1:6" x14ac:dyDescent="0.3">
      <c r="A247" s="1">
        <v>44535</v>
      </c>
      <c r="B247" t="s">
        <v>25</v>
      </c>
      <c r="C247">
        <v>1</v>
      </c>
      <c r="D247" t="s">
        <v>103</v>
      </c>
      <c r="E247" t="s">
        <v>101</v>
      </c>
      <c r="F247">
        <v>0</v>
      </c>
    </row>
    <row r="248" spans="1:6" x14ac:dyDescent="0.3">
      <c r="A248" s="1">
        <v>44537</v>
      </c>
      <c r="B248" t="s">
        <v>31</v>
      </c>
      <c r="C248">
        <v>8</v>
      </c>
      <c r="D248" t="s">
        <v>103</v>
      </c>
      <c r="E248" t="s">
        <v>101</v>
      </c>
      <c r="F248">
        <v>0</v>
      </c>
    </row>
    <row r="249" spans="1:6" x14ac:dyDescent="0.3">
      <c r="A249" s="1">
        <v>44538</v>
      </c>
      <c r="B249" t="s">
        <v>93</v>
      </c>
      <c r="C249">
        <v>14</v>
      </c>
      <c r="D249" t="s">
        <v>103</v>
      </c>
      <c r="E249" t="s">
        <v>101</v>
      </c>
      <c r="F249">
        <v>0</v>
      </c>
    </row>
    <row r="250" spans="1:6" x14ac:dyDescent="0.3">
      <c r="A250" s="1">
        <v>44544</v>
      </c>
      <c r="B250" t="s">
        <v>89</v>
      </c>
      <c r="C250">
        <v>4</v>
      </c>
      <c r="D250" t="s">
        <v>103</v>
      </c>
      <c r="E250" t="s">
        <v>101</v>
      </c>
      <c r="F250">
        <v>0</v>
      </c>
    </row>
    <row r="251" spans="1:6" x14ac:dyDescent="0.3">
      <c r="A251" s="1">
        <v>44548</v>
      </c>
      <c r="B251" t="s">
        <v>11</v>
      </c>
      <c r="C251">
        <v>2</v>
      </c>
      <c r="D251" t="s">
        <v>103</v>
      </c>
      <c r="E251" t="s">
        <v>102</v>
      </c>
      <c r="F251">
        <v>0</v>
      </c>
    </row>
    <row r="252" spans="1:6" x14ac:dyDescent="0.3">
      <c r="A252" s="1">
        <v>44548</v>
      </c>
      <c r="B252" t="s">
        <v>49</v>
      </c>
      <c r="C252">
        <v>8</v>
      </c>
      <c r="D252" t="s">
        <v>101</v>
      </c>
      <c r="E252" t="s">
        <v>102</v>
      </c>
      <c r="F252">
        <v>0</v>
      </c>
    </row>
    <row r="253" spans="1:6" x14ac:dyDescent="0.3">
      <c r="A253" s="1">
        <v>44549</v>
      </c>
      <c r="B253" t="s">
        <v>51</v>
      </c>
      <c r="C253">
        <v>12</v>
      </c>
      <c r="D253" t="s">
        <v>103</v>
      </c>
      <c r="E253" t="s">
        <v>101</v>
      </c>
      <c r="F253">
        <v>0</v>
      </c>
    </row>
    <row r="254" spans="1:6" x14ac:dyDescent="0.3">
      <c r="A254" s="1">
        <v>44549</v>
      </c>
      <c r="B254" t="s">
        <v>63</v>
      </c>
      <c r="C254">
        <v>3</v>
      </c>
      <c r="D254" t="s">
        <v>100</v>
      </c>
      <c r="E254" t="s">
        <v>101</v>
      </c>
      <c r="F254">
        <v>0</v>
      </c>
    </row>
    <row r="255" spans="1:6" x14ac:dyDescent="0.3">
      <c r="A255" s="1">
        <v>44549</v>
      </c>
      <c r="B255" t="s">
        <v>27</v>
      </c>
      <c r="C255">
        <v>10</v>
      </c>
      <c r="D255" t="s">
        <v>101</v>
      </c>
      <c r="E255" t="s">
        <v>101</v>
      </c>
      <c r="F255">
        <v>0</v>
      </c>
    </row>
    <row r="256" spans="1:6" x14ac:dyDescent="0.3">
      <c r="A256" s="1">
        <v>44550</v>
      </c>
      <c r="B256" t="s">
        <v>29</v>
      </c>
      <c r="C256">
        <v>14</v>
      </c>
      <c r="D256" t="s">
        <v>103</v>
      </c>
      <c r="E256" t="s">
        <v>101</v>
      </c>
      <c r="F256">
        <v>0</v>
      </c>
    </row>
    <row r="257" spans="1:6" x14ac:dyDescent="0.3">
      <c r="A257" s="1">
        <v>44551</v>
      </c>
      <c r="B257" t="s">
        <v>57</v>
      </c>
      <c r="C257">
        <v>10</v>
      </c>
      <c r="D257" t="s">
        <v>101</v>
      </c>
      <c r="E257" t="s">
        <v>102</v>
      </c>
      <c r="F257">
        <v>0</v>
      </c>
    </row>
    <row r="258" spans="1:6" x14ac:dyDescent="0.3">
      <c r="A258" s="1">
        <v>44554</v>
      </c>
      <c r="B258" t="s">
        <v>89</v>
      </c>
      <c r="C258">
        <v>8</v>
      </c>
      <c r="D258" t="s">
        <v>100</v>
      </c>
      <c r="E258" t="s">
        <v>102</v>
      </c>
      <c r="F258">
        <v>0</v>
      </c>
    </row>
    <row r="259" spans="1:6" x14ac:dyDescent="0.3">
      <c r="A259" s="1">
        <v>44554</v>
      </c>
      <c r="B259" t="s">
        <v>77</v>
      </c>
      <c r="C259">
        <v>8</v>
      </c>
      <c r="D259" t="s">
        <v>100</v>
      </c>
      <c r="E259" t="s">
        <v>101</v>
      </c>
      <c r="F259">
        <v>0</v>
      </c>
    </row>
    <row r="260" spans="1:6" x14ac:dyDescent="0.3">
      <c r="A260" s="1">
        <v>44556</v>
      </c>
      <c r="B260" t="s">
        <v>87</v>
      </c>
      <c r="C260">
        <v>14</v>
      </c>
      <c r="D260" t="s">
        <v>101</v>
      </c>
      <c r="E260" t="s">
        <v>102</v>
      </c>
      <c r="F260">
        <v>0</v>
      </c>
    </row>
    <row r="261" spans="1:6" x14ac:dyDescent="0.3">
      <c r="A261" s="1">
        <v>44557</v>
      </c>
      <c r="B261" t="s">
        <v>63</v>
      </c>
      <c r="C261">
        <v>14</v>
      </c>
      <c r="D261" t="s">
        <v>103</v>
      </c>
      <c r="E261" t="s">
        <v>102</v>
      </c>
      <c r="F261">
        <v>0</v>
      </c>
    </row>
    <row r="262" spans="1:6" x14ac:dyDescent="0.3">
      <c r="A262" s="1">
        <v>44558</v>
      </c>
      <c r="B262" t="s">
        <v>63</v>
      </c>
      <c r="C262">
        <v>6</v>
      </c>
      <c r="D262" t="s">
        <v>103</v>
      </c>
      <c r="E262" t="s">
        <v>102</v>
      </c>
      <c r="F262">
        <v>0</v>
      </c>
    </row>
    <row r="263" spans="1:6" x14ac:dyDescent="0.3">
      <c r="A263" s="1">
        <v>44560</v>
      </c>
      <c r="B263" t="s">
        <v>25</v>
      </c>
      <c r="C263">
        <v>13</v>
      </c>
      <c r="D263" t="s">
        <v>101</v>
      </c>
      <c r="E263" t="s">
        <v>101</v>
      </c>
      <c r="F263">
        <v>0</v>
      </c>
    </row>
    <row r="264" spans="1:6" x14ac:dyDescent="0.3">
      <c r="A264" s="1">
        <v>44562</v>
      </c>
      <c r="B264" t="s">
        <v>49</v>
      </c>
      <c r="C264">
        <v>1</v>
      </c>
      <c r="D264" t="s">
        <v>100</v>
      </c>
      <c r="E264" t="s">
        <v>102</v>
      </c>
      <c r="F264">
        <v>0</v>
      </c>
    </row>
    <row r="265" spans="1:6" x14ac:dyDescent="0.3">
      <c r="A265" s="1">
        <v>44563</v>
      </c>
      <c r="B265" t="s">
        <v>25</v>
      </c>
      <c r="C265">
        <v>7</v>
      </c>
      <c r="D265" t="s">
        <v>103</v>
      </c>
      <c r="E265" t="s">
        <v>102</v>
      </c>
      <c r="F265">
        <v>0</v>
      </c>
    </row>
    <row r="266" spans="1:6" x14ac:dyDescent="0.3">
      <c r="A266" s="1">
        <v>44563</v>
      </c>
      <c r="B266" t="s">
        <v>35</v>
      </c>
      <c r="C266">
        <v>2</v>
      </c>
      <c r="D266" t="s">
        <v>101</v>
      </c>
      <c r="E266" t="s">
        <v>102</v>
      </c>
      <c r="F266">
        <v>0</v>
      </c>
    </row>
    <row r="267" spans="1:6" x14ac:dyDescent="0.3">
      <c r="A267" s="1">
        <v>44563</v>
      </c>
      <c r="B267" t="s">
        <v>71</v>
      </c>
      <c r="C267">
        <v>1</v>
      </c>
      <c r="D267" t="s">
        <v>103</v>
      </c>
      <c r="E267" t="s">
        <v>102</v>
      </c>
      <c r="F267">
        <v>0</v>
      </c>
    </row>
    <row r="268" spans="1:6" x14ac:dyDescent="0.3">
      <c r="A268" s="1">
        <v>44564</v>
      </c>
      <c r="B268" t="s">
        <v>91</v>
      </c>
      <c r="C268">
        <v>9</v>
      </c>
      <c r="D268" t="s">
        <v>103</v>
      </c>
      <c r="E268" t="s">
        <v>102</v>
      </c>
      <c r="F268">
        <v>0</v>
      </c>
    </row>
    <row r="269" spans="1:6" x14ac:dyDescent="0.3">
      <c r="A269" s="1">
        <v>44565</v>
      </c>
      <c r="B269" t="s">
        <v>29</v>
      </c>
      <c r="C269">
        <v>8</v>
      </c>
      <c r="D269" t="s">
        <v>103</v>
      </c>
      <c r="E269" t="s">
        <v>101</v>
      </c>
      <c r="F269">
        <v>0</v>
      </c>
    </row>
    <row r="270" spans="1:6" x14ac:dyDescent="0.3">
      <c r="A270" s="1">
        <v>44565</v>
      </c>
      <c r="B270" t="s">
        <v>63</v>
      </c>
      <c r="C270">
        <v>1</v>
      </c>
      <c r="D270" t="s">
        <v>101</v>
      </c>
      <c r="E270" t="s">
        <v>101</v>
      </c>
      <c r="F270">
        <v>0</v>
      </c>
    </row>
    <row r="271" spans="1:6" x14ac:dyDescent="0.3">
      <c r="A271" s="1">
        <v>44570</v>
      </c>
      <c r="B271" t="s">
        <v>69</v>
      </c>
      <c r="C271">
        <v>12</v>
      </c>
      <c r="D271" t="s">
        <v>103</v>
      </c>
      <c r="E271" t="s">
        <v>101</v>
      </c>
      <c r="F271">
        <v>0</v>
      </c>
    </row>
    <row r="272" spans="1:6" x14ac:dyDescent="0.3">
      <c r="A272" s="1">
        <v>44571</v>
      </c>
      <c r="B272" t="s">
        <v>73</v>
      </c>
      <c r="C272">
        <v>14</v>
      </c>
      <c r="D272" t="s">
        <v>101</v>
      </c>
      <c r="E272" t="s">
        <v>101</v>
      </c>
      <c r="F272">
        <v>0</v>
      </c>
    </row>
    <row r="273" spans="1:6" x14ac:dyDescent="0.3">
      <c r="A273" s="1">
        <v>44572</v>
      </c>
      <c r="B273" t="s">
        <v>69</v>
      </c>
      <c r="C273">
        <v>2</v>
      </c>
      <c r="D273" t="s">
        <v>103</v>
      </c>
      <c r="E273" t="s">
        <v>101</v>
      </c>
      <c r="F273">
        <v>0</v>
      </c>
    </row>
    <row r="274" spans="1:6" x14ac:dyDescent="0.3">
      <c r="A274" s="1">
        <v>44574</v>
      </c>
      <c r="B274" t="s">
        <v>43</v>
      </c>
      <c r="C274">
        <v>6</v>
      </c>
      <c r="D274" t="s">
        <v>101</v>
      </c>
      <c r="E274" t="s">
        <v>101</v>
      </c>
      <c r="F274">
        <v>0</v>
      </c>
    </row>
    <row r="275" spans="1:6" x14ac:dyDescent="0.3">
      <c r="A275" s="1">
        <v>44575</v>
      </c>
      <c r="B275" t="s">
        <v>27</v>
      </c>
      <c r="C275">
        <v>14</v>
      </c>
      <c r="D275" t="s">
        <v>103</v>
      </c>
      <c r="E275" t="s">
        <v>101</v>
      </c>
      <c r="F275">
        <v>0</v>
      </c>
    </row>
    <row r="276" spans="1:6" x14ac:dyDescent="0.3">
      <c r="A276" s="1">
        <v>44576</v>
      </c>
      <c r="B276" t="s">
        <v>49</v>
      </c>
      <c r="C276">
        <v>10</v>
      </c>
      <c r="D276" t="s">
        <v>103</v>
      </c>
      <c r="E276" t="s">
        <v>102</v>
      </c>
      <c r="F276">
        <v>0</v>
      </c>
    </row>
    <row r="277" spans="1:6" x14ac:dyDescent="0.3">
      <c r="A277" s="1">
        <v>44577</v>
      </c>
      <c r="B277" t="s">
        <v>33</v>
      </c>
      <c r="C277">
        <v>11</v>
      </c>
      <c r="D277" t="s">
        <v>101</v>
      </c>
      <c r="E277" t="s">
        <v>102</v>
      </c>
      <c r="F277">
        <v>0</v>
      </c>
    </row>
    <row r="278" spans="1:6" x14ac:dyDescent="0.3">
      <c r="A278" s="1">
        <v>44578</v>
      </c>
      <c r="B278" t="s">
        <v>85</v>
      </c>
      <c r="C278">
        <v>4</v>
      </c>
      <c r="D278" t="s">
        <v>101</v>
      </c>
      <c r="E278" t="s">
        <v>101</v>
      </c>
      <c r="F278">
        <v>0</v>
      </c>
    </row>
    <row r="279" spans="1:6" x14ac:dyDescent="0.3">
      <c r="A279" s="1">
        <v>44579</v>
      </c>
      <c r="B279" t="s">
        <v>21</v>
      </c>
      <c r="C279">
        <v>9</v>
      </c>
      <c r="D279" t="s">
        <v>100</v>
      </c>
      <c r="E279" t="s">
        <v>102</v>
      </c>
      <c r="F279">
        <v>0</v>
      </c>
    </row>
    <row r="280" spans="1:6" x14ac:dyDescent="0.3">
      <c r="A280" s="1">
        <v>44581</v>
      </c>
      <c r="B280" t="s">
        <v>47</v>
      </c>
      <c r="C280">
        <v>2</v>
      </c>
      <c r="D280" t="s">
        <v>103</v>
      </c>
      <c r="E280" t="s">
        <v>102</v>
      </c>
      <c r="F280">
        <v>0</v>
      </c>
    </row>
    <row r="281" spans="1:6" x14ac:dyDescent="0.3">
      <c r="A281" s="1">
        <v>44581</v>
      </c>
      <c r="B281" t="s">
        <v>33</v>
      </c>
      <c r="C281">
        <v>7</v>
      </c>
      <c r="D281" t="s">
        <v>101</v>
      </c>
      <c r="E281" t="s">
        <v>101</v>
      </c>
      <c r="F281">
        <v>0</v>
      </c>
    </row>
    <row r="282" spans="1:6" x14ac:dyDescent="0.3">
      <c r="A282" s="1">
        <v>44583</v>
      </c>
      <c r="B282" t="s">
        <v>6</v>
      </c>
      <c r="C282">
        <v>6</v>
      </c>
      <c r="D282" t="s">
        <v>101</v>
      </c>
      <c r="E282" t="s">
        <v>102</v>
      </c>
      <c r="F282">
        <v>0</v>
      </c>
    </row>
    <row r="283" spans="1:6" x14ac:dyDescent="0.3">
      <c r="A283" s="1">
        <v>44584</v>
      </c>
      <c r="B283" t="s">
        <v>9</v>
      </c>
      <c r="C283">
        <v>5</v>
      </c>
      <c r="D283" t="s">
        <v>100</v>
      </c>
      <c r="E283" t="s">
        <v>102</v>
      </c>
      <c r="F283">
        <v>0</v>
      </c>
    </row>
    <row r="284" spans="1:6" x14ac:dyDescent="0.3">
      <c r="A284" s="1">
        <v>44584</v>
      </c>
      <c r="B284" t="s">
        <v>89</v>
      </c>
      <c r="C284">
        <v>8</v>
      </c>
      <c r="D284" t="s">
        <v>103</v>
      </c>
      <c r="E284" t="s">
        <v>101</v>
      </c>
      <c r="F284">
        <v>0</v>
      </c>
    </row>
    <row r="285" spans="1:6" x14ac:dyDescent="0.3">
      <c r="A285" s="1">
        <v>44585</v>
      </c>
      <c r="B285" t="s">
        <v>65</v>
      </c>
      <c r="C285">
        <v>15</v>
      </c>
      <c r="D285" t="s">
        <v>101</v>
      </c>
      <c r="E285" t="s">
        <v>101</v>
      </c>
      <c r="F285">
        <v>0</v>
      </c>
    </row>
    <row r="286" spans="1:6" x14ac:dyDescent="0.3">
      <c r="A286" s="1">
        <v>44586</v>
      </c>
      <c r="B286" t="s">
        <v>39</v>
      </c>
      <c r="C286">
        <v>14</v>
      </c>
      <c r="D286" t="s">
        <v>103</v>
      </c>
      <c r="E286" t="s">
        <v>102</v>
      </c>
      <c r="F286">
        <v>0</v>
      </c>
    </row>
    <row r="287" spans="1:6" x14ac:dyDescent="0.3">
      <c r="A287" s="1">
        <v>44589</v>
      </c>
      <c r="B287" t="s">
        <v>37</v>
      </c>
      <c r="C287">
        <v>11</v>
      </c>
      <c r="D287" t="s">
        <v>103</v>
      </c>
      <c r="E287" t="s">
        <v>101</v>
      </c>
      <c r="F287">
        <v>0</v>
      </c>
    </row>
    <row r="288" spans="1:6" x14ac:dyDescent="0.3">
      <c r="A288" s="1">
        <v>44592</v>
      </c>
      <c r="B288" t="s">
        <v>51</v>
      </c>
      <c r="C288">
        <v>6</v>
      </c>
      <c r="D288" t="s">
        <v>101</v>
      </c>
      <c r="E288" t="s">
        <v>102</v>
      </c>
      <c r="F288">
        <v>0</v>
      </c>
    </row>
    <row r="289" spans="1:6" x14ac:dyDescent="0.3">
      <c r="A289" s="1">
        <v>44592</v>
      </c>
      <c r="B289" t="s">
        <v>87</v>
      </c>
      <c r="C289">
        <v>9</v>
      </c>
      <c r="D289" t="s">
        <v>103</v>
      </c>
      <c r="E289" t="s">
        <v>102</v>
      </c>
      <c r="F289">
        <v>0</v>
      </c>
    </row>
    <row r="290" spans="1:6" x14ac:dyDescent="0.3">
      <c r="A290" s="1">
        <v>44593</v>
      </c>
      <c r="B290" t="s">
        <v>15</v>
      </c>
      <c r="C290">
        <v>9</v>
      </c>
      <c r="D290" t="s">
        <v>103</v>
      </c>
      <c r="E290" t="s">
        <v>102</v>
      </c>
      <c r="F290">
        <v>0</v>
      </c>
    </row>
    <row r="291" spans="1:6" x14ac:dyDescent="0.3">
      <c r="A291" s="1">
        <v>44595</v>
      </c>
      <c r="B291" t="s">
        <v>33</v>
      </c>
      <c r="C291">
        <v>8</v>
      </c>
      <c r="D291" t="s">
        <v>103</v>
      </c>
      <c r="E291" t="s">
        <v>101</v>
      </c>
      <c r="F291">
        <v>0</v>
      </c>
    </row>
    <row r="292" spans="1:6" x14ac:dyDescent="0.3">
      <c r="A292" s="1">
        <v>44597</v>
      </c>
      <c r="B292" t="s">
        <v>41</v>
      </c>
      <c r="C292">
        <v>6</v>
      </c>
      <c r="D292" t="s">
        <v>103</v>
      </c>
      <c r="E292" t="s">
        <v>102</v>
      </c>
      <c r="F292">
        <v>0</v>
      </c>
    </row>
    <row r="293" spans="1:6" x14ac:dyDescent="0.3">
      <c r="A293" s="1">
        <v>44598</v>
      </c>
      <c r="B293" t="s">
        <v>9</v>
      </c>
      <c r="C293">
        <v>6</v>
      </c>
      <c r="D293" t="s">
        <v>103</v>
      </c>
      <c r="E293" t="s">
        <v>102</v>
      </c>
      <c r="F293">
        <v>0</v>
      </c>
    </row>
    <row r="294" spans="1:6" x14ac:dyDescent="0.3">
      <c r="A294" s="1">
        <v>44600</v>
      </c>
      <c r="B294" t="s">
        <v>15</v>
      </c>
      <c r="C294">
        <v>11</v>
      </c>
      <c r="D294" t="s">
        <v>101</v>
      </c>
      <c r="E294" t="s">
        <v>102</v>
      </c>
      <c r="F294">
        <v>0</v>
      </c>
    </row>
    <row r="295" spans="1:6" x14ac:dyDescent="0.3">
      <c r="A295" s="1">
        <v>44600</v>
      </c>
      <c r="B295" t="s">
        <v>13</v>
      </c>
      <c r="C295">
        <v>3</v>
      </c>
      <c r="D295" t="s">
        <v>101</v>
      </c>
      <c r="E295" t="s">
        <v>102</v>
      </c>
      <c r="F295">
        <v>0</v>
      </c>
    </row>
    <row r="296" spans="1:6" x14ac:dyDescent="0.3">
      <c r="A296" s="1">
        <v>44601</v>
      </c>
      <c r="B296" t="s">
        <v>69</v>
      </c>
      <c r="C296">
        <v>14</v>
      </c>
      <c r="D296" t="s">
        <v>101</v>
      </c>
      <c r="E296" t="s">
        <v>101</v>
      </c>
      <c r="F296">
        <v>0</v>
      </c>
    </row>
    <row r="297" spans="1:6" x14ac:dyDescent="0.3">
      <c r="A297" s="1">
        <v>44604</v>
      </c>
      <c r="B297" t="s">
        <v>25</v>
      </c>
      <c r="C297">
        <v>13</v>
      </c>
      <c r="D297" t="s">
        <v>103</v>
      </c>
      <c r="E297" t="s">
        <v>102</v>
      </c>
      <c r="F297">
        <v>0</v>
      </c>
    </row>
    <row r="298" spans="1:6" x14ac:dyDescent="0.3">
      <c r="A298" s="1">
        <v>44606</v>
      </c>
      <c r="B298" t="s">
        <v>57</v>
      </c>
      <c r="C298">
        <v>8</v>
      </c>
      <c r="D298" t="s">
        <v>101</v>
      </c>
      <c r="E298" t="s">
        <v>102</v>
      </c>
      <c r="F298">
        <v>0</v>
      </c>
    </row>
    <row r="299" spans="1:6" x14ac:dyDescent="0.3">
      <c r="A299" s="1">
        <v>44606</v>
      </c>
      <c r="B299" t="s">
        <v>61</v>
      </c>
      <c r="C299">
        <v>3</v>
      </c>
      <c r="D299" t="s">
        <v>103</v>
      </c>
      <c r="E299" t="s">
        <v>102</v>
      </c>
      <c r="F299">
        <v>0</v>
      </c>
    </row>
    <row r="300" spans="1:6" x14ac:dyDescent="0.3">
      <c r="A300" s="1">
        <v>44608</v>
      </c>
      <c r="B300" t="s">
        <v>69</v>
      </c>
      <c r="C300">
        <v>1</v>
      </c>
      <c r="D300" t="s">
        <v>101</v>
      </c>
      <c r="E300" t="s">
        <v>102</v>
      </c>
      <c r="F300">
        <v>0</v>
      </c>
    </row>
    <row r="301" spans="1:6" x14ac:dyDescent="0.3">
      <c r="A301" s="1">
        <v>44611</v>
      </c>
      <c r="B301" t="s">
        <v>9</v>
      </c>
      <c r="C301">
        <v>13</v>
      </c>
      <c r="D301" t="s">
        <v>101</v>
      </c>
      <c r="E301" t="s">
        <v>102</v>
      </c>
      <c r="F301">
        <v>0</v>
      </c>
    </row>
    <row r="302" spans="1:6" x14ac:dyDescent="0.3">
      <c r="A302" s="1">
        <v>44612</v>
      </c>
      <c r="B302" t="s">
        <v>29</v>
      </c>
      <c r="C302">
        <v>6</v>
      </c>
      <c r="D302" t="s">
        <v>103</v>
      </c>
      <c r="E302" t="s">
        <v>102</v>
      </c>
      <c r="F302">
        <v>0</v>
      </c>
    </row>
    <row r="303" spans="1:6" x14ac:dyDescent="0.3">
      <c r="A303" s="1">
        <v>44615</v>
      </c>
      <c r="B303" t="s">
        <v>31</v>
      </c>
      <c r="C303">
        <v>6</v>
      </c>
      <c r="D303" t="s">
        <v>101</v>
      </c>
      <c r="E303" t="s">
        <v>101</v>
      </c>
      <c r="F303">
        <v>0</v>
      </c>
    </row>
    <row r="304" spans="1:6" x14ac:dyDescent="0.3">
      <c r="A304" s="1">
        <v>44615</v>
      </c>
      <c r="B304" t="s">
        <v>37</v>
      </c>
      <c r="C304">
        <v>15</v>
      </c>
      <c r="D304" t="s">
        <v>101</v>
      </c>
      <c r="E304" t="s">
        <v>102</v>
      </c>
      <c r="F304">
        <v>0</v>
      </c>
    </row>
    <row r="305" spans="1:6" x14ac:dyDescent="0.3">
      <c r="A305" s="1">
        <v>44615</v>
      </c>
      <c r="B305" t="s">
        <v>77</v>
      </c>
      <c r="C305">
        <v>8</v>
      </c>
      <c r="D305" t="s">
        <v>103</v>
      </c>
      <c r="E305" t="s">
        <v>101</v>
      </c>
      <c r="F305">
        <v>0</v>
      </c>
    </row>
    <row r="306" spans="1:6" x14ac:dyDescent="0.3">
      <c r="A306" s="1">
        <v>44619</v>
      </c>
      <c r="B306" t="s">
        <v>29</v>
      </c>
      <c r="C306">
        <v>7</v>
      </c>
      <c r="D306" t="s">
        <v>103</v>
      </c>
      <c r="E306" t="s">
        <v>102</v>
      </c>
      <c r="F306">
        <v>0</v>
      </c>
    </row>
    <row r="307" spans="1:6" x14ac:dyDescent="0.3">
      <c r="A307" s="1">
        <v>44619</v>
      </c>
      <c r="B307" t="s">
        <v>15</v>
      </c>
      <c r="C307">
        <v>15</v>
      </c>
      <c r="D307" t="s">
        <v>103</v>
      </c>
      <c r="E307" t="s">
        <v>101</v>
      </c>
      <c r="F307">
        <v>0</v>
      </c>
    </row>
    <row r="308" spans="1:6" x14ac:dyDescent="0.3">
      <c r="A308" s="1">
        <v>44620</v>
      </c>
      <c r="B308" t="s">
        <v>79</v>
      </c>
      <c r="C308">
        <v>15</v>
      </c>
      <c r="D308" t="s">
        <v>103</v>
      </c>
      <c r="E308" t="s">
        <v>102</v>
      </c>
      <c r="F308">
        <v>0</v>
      </c>
    </row>
    <row r="309" spans="1:6" x14ac:dyDescent="0.3">
      <c r="A309" s="1">
        <v>44624</v>
      </c>
      <c r="B309" t="s">
        <v>57</v>
      </c>
      <c r="C309">
        <v>13</v>
      </c>
      <c r="D309" t="s">
        <v>100</v>
      </c>
      <c r="E309" t="s">
        <v>101</v>
      </c>
      <c r="F309">
        <v>0</v>
      </c>
    </row>
    <row r="310" spans="1:6" x14ac:dyDescent="0.3">
      <c r="A310" s="1">
        <v>44626</v>
      </c>
      <c r="B310" t="s">
        <v>13</v>
      </c>
      <c r="C310">
        <v>2</v>
      </c>
      <c r="D310" t="s">
        <v>103</v>
      </c>
      <c r="E310" t="s">
        <v>102</v>
      </c>
      <c r="F310">
        <v>0</v>
      </c>
    </row>
    <row r="311" spans="1:6" x14ac:dyDescent="0.3">
      <c r="A311" s="1">
        <v>44627</v>
      </c>
      <c r="B311" t="s">
        <v>11</v>
      </c>
      <c r="C311">
        <v>1</v>
      </c>
      <c r="D311" t="s">
        <v>103</v>
      </c>
      <c r="E311" t="s">
        <v>102</v>
      </c>
      <c r="F311">
        <v>0</v>
      </c>
    </row>
    <row r="312" spans="1:6" x14ac:dyDescent="0.3">
      <c r="A312" s="1">
        <v>44628</v>
      </c>
      <c r="B312" t="s">
        <v>93</v>
      </c>
      <c r="C312">
        <v>6</v>
      </c>
      <c r="D312" t="s">
        <v>103</v>
      </c>
      <c r="E312" t="s">
        <v>101</v>
      </c>
      <c r="F312">
        <v>0</v>
      </c>
    </row>
    <row r="313" spans="1:6" x14ac:dyDescent="0.3">
      <c r="A313" s="1">
        <v>44629</v>
      </c>
      <c r="B313" t="s">
        <v>65</v>
      </c>
      <c r="C313">
        <v>3</v>
      </c>
      <c r="D313" t="s">
        <v>103</v>
      </c>
      <c r="E313" t="s">
        <v>101</v>
      </c>
      <c r="F313">
        <v>0</v>
      </c>
    </row>
    <row r="314" spans="1:6" x14ac:dyDescent="0.3">
      <c r="A314" s="1">
        <v>44629</v>
      </c>
      <c r="B314" t="s">
        <v>13</v>
      </c>
      <c r="C314">
        <v>11</v>
      </c>
      <c r="D314" t="s">
        <v>101</v>
      </c>
      <c r="E314" t="s">
        <v>102</v>
      </c>
      <c r="F314">
        <v>0</v>
      </c>
    </row>
    <row r="315" spans="1:6" x14ac:dyDescent="0.3">
      <c r="A315" s="1">
        <v>44630</v>
      </c>
      <c r="B315" t="s">
        <v>71</v>
      </c>
      <c r="C315">
        <v>12</v>
      </c>
      <c r="D315" t="s">
        <v>100</v>
      </c>
      <c r="E315" t="s">
        <v>101</v>
      </c>
      <c r="F315">
        <v>0</v>
      </c>
    </row>
    <row r="316" spans="1:6" x14ac:dyDescent="0.3">
      <c r="A316" s="1">
        <v>44634</v>
      </c>
      <c r="B316" t="s">
        <v>37</v>
      </c>
      <c r="C316">
        <v>2</v>
      </c>
      <c r="D316" t="s">
        <v>103</v>
      </c>
      <c r="E316" t="s">
        <v>102</v>
      </c>
      <c r="F316">
        <v>0</v>
      </c>
    </row>
    <row r="317" spans="1:6" x14ac:dyDescent="0.3">
      <c r="A317" s="1">
        <v>44634</v>
      </c>
      <c r="B317" t="s">
        <v>57</v>
      </c>
      <c r="C317">
        <v>13</v>
      </c>
      <c r="D317" t="s">
        <v>103</v>
      </c>
      <c r="E317" t="s">
        <v>101</v>
      </c>
      <c r="F317">
        <v>0</v>
      </c>
    </row>
    <row r="318" spans="1:6" x14ac:dyDescent="0.3">
      <c r="A318" s="1">
        <v>44638</v>
      </c>
      <c r="B318" t="s">
        <v>43</v>
      </c>
      <c r="C318">
        <v>2</v>
      </c>
      <c r="D318" t="s">
        <v>101</v>
      </c>
      <c r="E318" t="s">
        <v>102</v>
      </c>
      <c r="F318">
        <v>0</v>
      </c>
    </row>
    <row r="319" spans="1:6" x14ac:dyDescent="0.3">
      <c r="A319" s="1">
        <v>44638</v>
      </c>
      <c r="B319" t="s">
        <v>59</v>
      </c>
      <c r="C319">
        <v>10</v>
      </c>
      <c r="D319" t="s">
        <v>103</v>
      </c>
      <c r="E319" t="s">
        <v>102</v>
      </c>
      <c r="F319">
        <v>0</v>
      </c>
    </row>
    <row r="320" spans="1:6" x14ac:dyDescent="0.3">
      <c r="A320" s="1">
        <v>44639</v>
      </c>
      <c r="B320" t="s">
        <v>87</v>
      </c>
      <c r="C320">
        <v>6</v>
      </c>
      <c r="D320" t="s">
        <v>100</v>
      </c>
      <c r="E320" t="s">
        <v>102</v>
      </c>
      <c r="F320">
        <v>0</v>
      </c>
    </row>
    <row r="321" spans="1:6" x14ac:dyDescent="0.3">
      <c r="A321" s="1">
        <v>44643</v>
      </c>
      <c r="B321" t="s">
        <v>69</v>
      </c>
      <c r="C321">
        <v>9</v>
      </c>
      <c r="D321" t="s">
        <v>103</v>
      </c>
      <c r="E321" t="s">
        <v>102</v>
      </c>
      <c r="F321">
        <v>0</v>
      </c>
    </row>
    <row r="322" spans="1:6" x14ac:dyDescent="0.3">
      <c r="A322" s="1">
        <v>44645</v>
      </c>
      <c r="B322" t="s">
        <v>6</v>
      </c>
      <c r="C322">
        <v>2</v>
      </c>
      <c r="D322" t="s">
        <v>100</v>
      </c>
      <c r="E322" t="s">
        <v>101</v>
      </c>
      <c r="F322">
        <v>0</v>
      </c>
    </row>
    <row r="323" spans="1:6" x14ac:dyDescent="0.3">
      <c r="A323" s="1">
        <v>44645</v>
      </c>
      <c r="B323" t="s">
        <v>65</v>
      </c>
      <c r="C323">
        <v>11</v>
      </c>
      <c r="D323" t="s">
        <v>103</v>
      </c>
      <c r="E323" t="s">
        <v>101</v>
      </c>
      <c r="F323">
        <v>0</v>
      </c>
    </row>
    <row r="324" spans="1:6" x14ac:dyDescent="0.3">
      <c r="A324" s="1">
        <v>44649</v>
      </c>
      <c r="B324" t="s">
        <v>69</v>
      </c>
      <c r="C324">
        <v>12</v>
      </c>
      <c r="D324" t="s">
        <v>101</v>
      </c>
      <c r="E324" t="s">
        <v>101</v>
      </c>
      <c r="F324">
        <v>0</v>
      </c>
    </row>
    <row r="325" spans="1:6" x14ac:dyDescent="0.3">
      <c r="A325" s="1">
        <v>44650</v>
      </c>
      <c r="B325" t="s">
        <v>6</v>
      </c>
      <c r="C325">
        <v>13</v>
      </c>
      <c r="D325" t="s">
        <v>101</v>
      </c>
      <c r="E325" t="s">
        <v>102</v>
      </c>
      <c r="F325">
        <v>0</v>
      </c>
    </row>
    <row r="326" spans="1:6" x14ac:dyDescent="0.3">
      <c r="A326" s="1">
        <v>44652</v>
      </c>
      <c r="B326" t="s">
        <v>9</v>
      </c>
      <c r="C326">
        <v>2</v>
      </c>
      <c r="D326" t="s">
        <v>101</v>
      </c>
      <c r="E326" t="s">
        <v>102</v>
      </c>
      <c r="F326">
        <v>0</v>
      </c>
    </row>
    <row r="327" spans="1:6" x14ac:dyDescent="0.3">
      <c r="A327" s="1">
        <v>44653</v>
      </c>
      <c r="B327" t="s">
        <v>9</v>
      </c>
      <c r="C327">
        <v>3</v>
      </c>
      <c r="D327" t="s">
        <v>103</v>
      </c>
      <c r="E327" t="s">
        <v>102</v>
      </c>
      <c r="F327">
        <v>0</v>
      </c>
    </row>
    <row r="328" spans="1:6" x14ac:dyDescent="0.3">
      <c r="A328" s="1">
        <v>44657</v>
      </c>
      <c r="B328" t="s">
        <v>85</v>
      </c>
      <c r="C328">
        <v>2</v>
      </c>
      <c r="D328" t="s">
        <v>100</v>
      </c>
      <c r="E328" t="s">
        <v>102</v>
      </c>
      <c r="F328">
        <v>0</v>
      </c>
    </row>
    <row r="329" spans="1:6" x14ac:dyDescent="0.3">
      <c r="A329" s="1">
        <v>44658</v>
      </c>
      <c r="B329" t="s">
        <v>57</v>
      </c>
      <c r="C329">
        <v>7</v>
      </c>
      <c r="D329" t="s">
        <v>103</v>
      </c>
      <c r="E329" t="s">
        <v>101</v>
      </c>
      <c r="F329">
        <v>0</v>
      </c>
    </row>
    <row r="330" spans="1:6" x14ac:dyDescent="0.3">
      <c r="A330" s="1">
        <v>44660</v>
      </c>
      <c r="B330" t="s">
        <v>83</v>
      </c>
      <c r="C330">
        <v>12</v>
      </c>
      <c r="D330" t="s">
        <v>100</v>
      </c>
      <c r="E330" t="s">
        <v>102</v>
      </c>
      <c r="F330">
        <v>0</v>
      </c>
    </row>
    <row r="331" spans="1:6" x14ac:dyDescent="0.3">
      <c r="A331" s="1">
        <v>44660</v>
      </c>
      <c r="B331" t="s">
        <v>9</v>
      </c>
      <c r="C331">
        <v>9</v>
      </c>
      <c r="D331" t="s">
        <v>101</v>
      </c>
      <c r="E331" t="s">
        <v>101</v>
      </c>
      <c r="F331">
        <v>0</v>
      </c>
    </row>
    <row r="332" spans="1:6" x14ac:dyDescent="0.3">
      <c r="A332" s="1">
        <v>44664</v>
      </c>
      <c r="B332" t="s">
        <v>37</v>
      </c>
      <c r="C332">
        <v>14</v>
      </c>
      <c r="D332" t="s">
        <v>100</v>
      </c>
      <c r="E332" t="s">
        <v>101</v>
      </c>
      <c r="F332">
        <v>0</v>
      </c>
    </row>
    <row r="333" spans="1:6" x14ac:dyDescent="0.3">
      <c r="A333" s="1">
        <v>44669</v>
      </c>
      <c r="B333" t="s">
        <v>87</v>
      </c>
      <c r="C333">
        <v>9</v>
      </c>
      <c r="D333" t="s">
        <v>103</v>
      </c>
      <c r="E333" t="s">
        <v>102</v>
      </c>
      <c r="F333">
        <v>0</v>
      </c>
    </row>
    <row r="334" spans="1:6" x14ac:dyDescent="0.3">
      <c r="A334" s="1">
        <v>44671</v>
      </c>
      <c r="B334" t="s">
        <v>41</v>
      </c>
      <c r="C334">
        <v>2</v>
      </c>
      <c r="D334" t="s">
        <v>100</v>
      </c>
      <c r="E334" t="s">
        <v>101</v>
      </c>
      <c r="F334">
        <v>0</v>
      </c>
    </row>
    <row r="335" spans="1:6" x14ac:dyDescent="0.3">
      <c r="A335" s="1">
        <v>44671</v>
      </c>
      <c r="B335" t="s">
        <v>29</v>
      </c>
      <c r="C335">
        <v>4</v>
      </c>
      <c r="D335" t="s">
        <v>103</v>
      </c>
      <c r="E335" t="s">
        <v>101</v>
      </c>
      <c r="F335">
        <v>0</v>
      </c>
    </row>
    <row r="336" spans="1:6" x14ac:dyDescent="0.3">
      <c r="A336" s="1">
        <v>44672</v>
      </c>
      <c r="B336" t="s">
        <v>65</v>
      </c>
      <c r="C336">
        <v>2</v>
      </c>
      <c r="D336" t="s">
        <v>103</v>
      </c>
      <c r="E336" t="s">
        <v>102</v>
      </c>
      <c r="F336">
        <v>0</v>
      </c>
    </row>
    <row r="337" spans="1:6" x14ac:dyDescent="0.3">
      <c r="A337" s="1">
        <v>44672</v>
      </c>
      <c r="B337" t="s">
        <v>57</v>
      </c>
      <c r="C337">
        <v>14</v>
      </c>
      <c r="D337" t="s">
        <v>101</v>
      </c>
      <c r="E337" t="s">
        <v>101</v>
      </c>
      <c r="F337">
        <v>0</v>
      </c>
    </row>
    <row r="338" spans="1:6" x14ac:dyDescent="0.3">
      <c r="A338" s="1">
        <v>44674</v>
      </c>
      <c r="B338" t="s">
        <v>93</v>
      </c>
      <c r="C338">
        <v>15</v>
      </c>
      <c r="D338" t="s">
        <v>101</v>
      </c>
      <c r="E338" t="s">
        <v>101</v>
      </c>
      <c r="F338">
        <v>0</v>
      </c>
    </row>
    <row r="339" spans="1:6" x14ac:dyDescent="0.3">
      <c r="A339" s="1">
        <v>44675</v>
      </c>
      <c r="B339" t="s">
        <v>73</v>
      </c>
      <c r="C339">
        <v>4</v>
      </c>
      <c r="D339" t="s">
        <v>103</v>
      </c>
      <c r="E339" t="s">
        <v>101</v>
      </c>
      <c r="F339">
        <v>0</v>
      </c>
    </row>
    <row r="340" spans="1:6" x14ac:dyDescent="0.3">
      <c r="A340" s="1">
        <v>44676</v>
      </c>
      <c r="B340" t="s">
        <v>13</v>
      </c>
      <c r="C340">
        <v>9</v>
      </c>
      <c r="D340" t="s">
        <v>103</v>
      </c>
      <c r="E340" t="s">
        <v>102</v>
      </c>
      <c r="F340">
        <v>0</v>
      </c>
    </row>
    <row r="341" spans="1:6" x14ac:dyDescent="0.3">
      <c r="A341" s="1">
        <v>44676</v>
      </c>
      <c r="B341" t="s">
        <v>11</v>
      </c>
      <c r="C341">
        <v>8</v>
      </c>
      <c r="D341" t="s">
        <v>101</v>
      </c>
      <c r="E341" t="s">
        <v>101</v>
      </c>
      <c r="F341">
        <v>0</v>
      </c>
    </row>
    <row r="342" spans="1:6" x14ac:dyDescent="0.3">
      <c r="A342" s="1">
        <v>44677</v>
      </c>
      <c r="B342" t="s">
        <v>59</v>
      </c>
      <c r="C342">
        <v>2</v>
      </c>
      <c r="D342" t="s">
        <v>103</v>
      </c>
      <c r="E342" t="s">
        <v>102</v>
      </c>
      <c r="F342">
        <v>0</v>
      </c>
    </row>
    <row r="343" spans="1:6" x14ac:dyDescent="0.3">
      <c r="A343" s="1">
        <v>44679</v>
      </c>
      <c r="B343" t="s">
        <v>33</v>
      </c>
      <c r="C343">
        <v>14</v>
      </c>
      <c r="D343" t="s">
        <v>103</v>
      </c>
      <c r="E343" t="s">
        <v>102</v>
      </c>
      <c r="F343">
        <v>0</v>
      </c>
    </row>
    <row r="344" spans="1:6" x14ac:dyDescent="0.3">
      <c r="A344" s="1">
        <v>44681</v>
      </c>
      <c r="B344" t="s">
        <v>37</v>
      </c>
      <c r="C344">
        <v>13</v>
      </c>
      <c r="D344" t="s">
        <v>101</v>
      </c>
      <c r="E344" t="s">
        <v>101</v>
      </c>
      <c r="F344">
        <v>0</v>
      </c>
    </row>
    <row r="345" spans="1:6" x14ac:dyDescent="0.3">
      <c r="A345" s="1">
        <v>44681</v>
      </c>
      <c r="B345" t="s">
        <v>59</v>
      </c>
      <c r="C345">
        <v>8</v>
      </c>
      <c r="D345" t="s">
        <v>103</v>
      </c>
      <c r="E345" t="s">
        <v>101</v>
      </c>
      <c r="F345">
        <v>0</v>
      </c>
    </row>
    <row r="346" spans="1:6" x14ac:dyDescent="0.3">
      <c r="A346" s="1">
        <v>44682</v>
      </c>
      <c r="B346" t="s">
        <v>73</v>
      </c>
      <c r="C346">
        <v>9</v>
      </c>
      <c r="D346" t="s">
        <v>100</v>
      </c>
      <c r="E346" t="s">
        <v>101</v>
      </c>
      <c r="F346">
        <v>0</v>
      </c>
    </row>
    <row r="347" spans="1:6" x14ac:dyDescent="0.3">
      <c r="A347" s="1">
        <v>44682</v>
      </c>
      <c r="B347" t="s">
        <v>71</v>
      </c>
      <c r="C347">
        <v>6</v>
      </c>
      <c r="D347" t="s">
        <v>101</v>
      </c>
      <c r="E347" t="s">
        <v>101</v>
      </c>
      <c r="F347">
        <v>0</v>
      </c>
    </row>
    <row r="348" spans="1:6" x14ac:dyDescent="0.3">
      <c r="A348" s="1">
        <v>44683</v>
      </c>
      <c r="B348" t="s">
        <v>31</v>
      </c>
      <c r="C348">
        <v>4</v>
      </c>
      <c r="D348" t="s">
        <v>101</v>
      </c>
      <c r="E348" t="s">
        <v>102</v>
      </c>
      <c r="F348">
        <v>0</v>
      </c>
    </row>
    <row r="349" spans="1:6" x14ac:dyDescent="0.3">
      <c r="A349" s="1">
        <v>44685</v>
      </c>
      <c r="B349" t="s">
        <v>45</v>
      </c>
      <c r="C349">
        <v>10</v>
      </c>
      <c r="D349" t="s">
        <v>103</v>
      </c>
      <c r="E349" t="s">
        <v>101</v>
      </c>
      <c r="F349">
        <v>0</v>
      </c>
    </row>
    <row r="350" spans="1:6" x14ac:dyDescent="0.3">
      <c r="A350" s="1">
        <v>44687</v>
      </c>
      <c r="B350" t="s">
        <v>73</v>
      </c>
      <c r="C350">
        <v>7</v>
      </c>
      <c r="D350" t="s">
        <v>103</v>
      </c>
      <c r="E350" t="s">
        <v>101</v>
      </c>
      <c r="F350">
        <v>0</v>
      </c>
    </row>
    <row r="351" spans="1:6" x14ac:dyDescent="0.3">
      <c r="A351" s="1">
        <v>44688</v>
      </c>
      <c r="B351" t="s">
        <v>35</v>
      </c>
      <c r="C351">
        <v>4</v>
      </c>
      <c r="D351" t="s">
        <v>101</v>
      </c>
      <c r="E351" t="s">
        <v>102</v>
      </c>
      <c r="F351">
        <v>0</v>
      </c>
    </row>
    <row r="352" spans="1:6" x14ac:dyDescent="0.3">
      <c r="A352" s="1">
        <v>44688</v>
      </c>
      <c r="B352" t="s">
        <v>59</v>
      </c>
      <c r="C352">
        <v>1</v>
      </c>
      <c r="D352" t="s">
        <v>101</v>
      </c>
      <c r="E352" t="s">
        <v>101</v>
      </c>
      <c r="F352">
        <v>0</v>
      </c>
    </row>
    <row r="353" spans="1:6" x14ac:dyDescent="0.3">
      <c r="A353" s="1">
        <v>44689</v>
      </c>
      <c r="B353" t="s">
        <v>49</v>
      </c>
      <c r="C353">
        <v>7</v>
      </c>
      <c r="D353" t="s">
        <v>101</v>
      </c>
      <c r="E353" t="s">
        <v>101</v>
      </c>
      <c r="F353">
        <v>0</v>
      </c>
    </row>
    <row r="354" spans="1:6" x14ac:dyDescent="0.3">
      <c r="A354" s="1">
        <v>44690</v>
      </c>
      <c r="B354" t="s">
        <v>39</v>
      </c>
      <c r="C354">
        <v>12</v>
      </c>
      <c r="D354" t="s">
        <v>100</v>
      </c>
      <c r="E354" t="s">
        <v>102</v>
      </c>
      <c r="F354">
        <v>0</v>
      </c>
    </row>
    <row r="355" spans="1:6" x14ac:dyDescent="0.3">
      <c r="A355" s="1">
        <v>44691</v>
      </c>
      <c r="B355" t="s">
        <v>23</v>
      </c>
      <c r="C355">
        <v>6</v>
      </c>
      <c r="D355" t="s">
        <v>103</v>
      </c>
      <c r="E355" t="s">
        <v>101</v>
      </c>
      <c r="F355">
        <v>0</v>
      </c>
    </row>
    <row r="356" spans="1:6" x14ac:dyDescent="0.3">
      <c r="A356" s="1">
        <v>44693</v>
      </c>
      <c r="B356" t="s">
        <v>27</v>
      </c>
      <c r="C356">
        <v>7</v>
      </c>
      <c r="D356" t="s">
        <v>101</v>
      </c>
      <c r="E356" t="s">
        <v>102</v>
      </c>
      <c r="F356">
        <v>0</v>
      </c>
    </row>
    <row r="357" spans="1:6" x14ac:dyDescent="0.3">
      <c r="A357" s="1">
        <v>44694</v>
      </c>
      <c r="B357" t="s">
        <v>29</v>
      </c>
      <c r="C357">
        <v>5</v>
      </c>
      <c r="D357" t="s">
        <v>103</v>
      </c>
      <c r="E357" t="s">
        <v>101</v>
      </c>
      <c r="F357">
        <v>0</v>
      </c>
    </row>
    <row r="358" spans="1:6" x14ac:dyDescent="0.3">
      <c r="A358" s="1">
        <v>44695</v>
      </c>
      <c r="B358" t="s">
        <v>21</v>
      </c>
      <c r="C358">
        <v>14</v>
      </c>
      <c r="D358" t="s">
        <v>103</v>
      </c>
      <c r="E358" t="s">
        <v>102</v>
      </c>
      <c r="F358">
        <v>0</v>
      </c>
    </row>
    <row r="359" spans="1:6" x14ac:dyDescent="0.3">
      <c r="A359" s="1">
        <v>44696</v>
      </c>
      <c r="B359" t="s">
        <v>45</v>
      </c>
      <c r="C359">
        <v>5</v>
      </c>
      <c r="D359" t="s">
        <v>101</v>
      </c>
      <c r="E359" t="s">
        <v>101</v>
      </c>
      <c r="F359">
        <v>0</v>
      </c>
    </row>
    <row r="360" spans="1:6" x14ac:dyDescent="0.3">
      <c r="A360" s="1">
        <v>44697</v>
      </c>
      <c r="B360" t="s">
        <v>25</v>
      </c>
      <c r="C360">
        <v>13</v>
      </c>
      <c r="D360" t="s">
        <v>103</v>
      </c>
      <c r="E360" t="s">
        <v>102</v>
      </c>
      <c r="F360">
        <v>0</v>
      </c>
    </row>
    <row r="361" spans="1:6" x14ac:dyDescent="0.3">
      <c r="A361" s="1">
        <v>44697</v>
      </c>
      <c r="B361" t="s">
        <v>67</v>
      </c>
      <c r="C361">
        <v>13</v>
      </c>
      <c r="D361" t="s">
        <v>101</v>
      </c>
      <c r="E361" t="s">
        <v>101</v>
      </c>
      <c r="F361">
        <v>0</v>
      </c>
    </row>
    <row r="362" spans="1:6" x14ac:dyDescent="0.3">
      <c r="A362" s="1">
        <v>44698</v>
      </c>
      <c r="B362" t="s">
        <v>59</v>
      </c>
      <c r="C362">
        <v>8</v>
      </c>
      <c r="D362" t="s">
        <v>103</v>
      </c>
      <c r="E362" t="s">
        <v>102</v>
      </c>
      <c r="F362">
        <v>0</v>
      </c>
    </row>
    <row r="363" spans="1:6" x14ac:dyDescent="0.3">
      <c r="A363" s="1">
        <v>44699</v>
      </c>
      <c r="B363" t="s">
        <v>59</v>
      </c>
      <c r="C363">
        <v>4</v>
      </c>
      <c r="D363" t="s">
        <v>100</v>
      </c>
      <c r="E363" t="s">
        <v>101</v>
      </c>
      <c r="F363">
        <v>0</v>
      </c>
    </row>
    <row r="364" spans="1:6" x14ac:dyDescent="0.3">
      <c r="A364" s="1">
        <v>44699</v>
      </c>
      <c r="B364" t="s">
        <v>81</v>
      </c>
      <c r="C364">
        <v>8</v>
      </c>
      <c r="D364" t="s">
        <v>100</v>
      </c>
      <c r="E364" t="s">
        <v>101</v>
      </c>
      <c r="F364">
        <v>0</v>
      </c>
    </row>
    <row r="365" spans="1:6" x14ac:dyDescent="0.3">
      <c r="A365" s="1">
        <v>44701</v>
      </c>
      <c r="B365" t="s">
        <v>93</v>
      </c>
      <c r="C365">
        <v>15</v>
      </c>
      <c r="D365" t="s">
        <v>101</v>
      </c>
      <c r="E365" t="s">
        <v>102</v>
      </c>
      <c r="F365">
        <v>0</v>
      </c>
    </row>
    <row r="366" spans="1:6" x14ac:dyDescent="0.3">
      <c r="A366" s="1">
        <v>44703</v>
      </c>
      <c r="B366" t="s">
        <v>35</v>
      </c>
      <c r="C366">
        <v>12</v>
      </c>
      <c r="D366" t="s">
        <v>103</v>
      </c>
      <c r="E366" t="s">
        <v>101</v>
      </c>
      <c r="F366">
        <v>0</v>
      </c>
    </row>
    <row r="367" spans="1:6" x14ac:dyDescent="0.3">
      <c r="A367" s="1">
        <v>44706</v>
      </c>
      <c r="B367" t="s">
        <v>9</v>
      </c>
      <c r="C367">
        <v>7</v>
      </c>
      <c r="D367" t="s">
        <v>101</v>
      </c>
      <c r="E367" t="s">
        <v>101</v>
      </c>
      <c r="F367">
        <v>0</v>
      </c>
    </row>
    <row r="368" spans="1:6" x14ac:dyDescent="0.3">
      <c r="A368" s="1">
        <v>44707</v>
      </c>
      <c r="B368" t="s">
        <v>61</v>
      </c>
      <c r="C368">
        <v>2</v>
      </c>
      <c r="D368" t="s">
        <v>103</v>
      </c>
      <c r="E368" t="s">
        <v>101</v>
      </c>
      <c r="F368">
        <v>0</v>
      </c>
    </row>
    <row r="369" spans="1:6" x14ac:dyDescent="0.3">
      <c r="A369" s="1">
        <v>44707</v>
      </c>
      <c r="B369" t="s">
        <v>59</v>
      </c>
      <c r="C369">
        <v>2</v>
      </c>
      <c r="D369" t="s">
        <v>101</v>
      </c>
      <c r="E369" t="s">
        <v>101</v>
      </c>
      <c r="F369">
        <v>0</v>
      </c>
    </row>
    <row r="370" spans="1:6" x14ac:dyDescent="0.3">
      <c r="A370" s="1">
        <v>44709</v>
      </c>
      <c r="B370" t="s">
        <v>87</v>
      </c>
      <c r="C370">
        <v>10</v>
      </c>
      <c r="D370" t="s">
        <v>100</v>
      </c>
      <c r="E370" t="s">
        <v>102</v>
      </c>
      <c r="F370">
        <v>0</v>
      </c>
    </row>
    <row r="371" spans="1:6" x14ac:dyDescent="0.3">
      <c r="A371" s="1">
        <v>44709</v>
      </c>
      <c r="B371" t="s">
        <v>21</v>
      </c>
      <c r="C371">
        <v>5</v>
      </c>
      <c r="D371" t="s">
        <v>100</v>
      </c>
      <c r="E371" t="s">
        <v>101</v>
      </c>
      <c r="F371">
        <v>0</v>
      </c>
    </row>
    <row r="372" spans="1:6" x14ac:dyDescent="0.3">
      <c r="A372" s="1">
        <v>44709</v>
      </c>
      <c r="B372" t="s">
        <v>25</v>
      </c>
      <c r="C372">
        <v>9</v>
      </c>
      <c r="D372" t="s">
        <v>101</v>
      </c>
      <c r="E372" t="s">
        <v>102</v>
      </c>
      <c r="F372">
        <v>0</v>
      </c>
    </row>
    <row r="373" spans="1:6" x14ac:dyDescent="0.3">
      <c r="A373" s="1">
        <v>44709</v>
      </c>
      <c r="B373" t="s">
        <v>13</v>
      </c>
      <c r="C373">
        <v>12</v>
      </c>
      <c r="D373" t="s">
        <v>101</v>
      </c>
      <c r="E373" t="s">
        <v>101</v>
      </c>
      <c r="F373">
        <v>0</v>
      </c>
    </row>
    <row r="374" spans="1:6" x14ac:dyDescent="0.3">
      <c r="A374" s="1">
        <v>44709</v>
      </c>
      <c r="B374" t="s">
        <v>45</v>
      </c>
      <c r="C374">
        <v>14</v>
      </c>
      <c r="D374" t="s">
        <v>103</v>
      </c>
      <c r="E374" t="s">
        <v>102</v>
      </c>
      <c r="F374">
        <v>0</v>
      </c>
    </row>
    <row r="375" spans="1:6" x14ac:dyDescent="0.3">
      <c r="A375" s="1">
        <v>44711</v>
      </c>
      <c r="B375" t="s">
        <v>93</v>
      </c>
      <c r="C375">
        <v>9</v>
      </c>
      <c r="D375" t="s">
        <v>103</v>
      </c>
      <c r="E375" t="s">
        <v>101</v>
      </c>
      <c r="F375">
        <v>0</v>
      </c>
    </row>
    <row r="376" spans="1:6" x14ac:dyDescent="0.3">
      <c r="A376" s="1">
        <v>44711</v>
      </c>
      <c r="B376" t="s">
        <v>15</v>
      </c>
      <c r="C376">
        <v>4</v>
      </c>
      <c r="D376" t="s">
        <v>100</v>
      </c>
      <c r="E376" t="s">
        <v>102</v>
      </c>
      <c r="F376">
        <v>0</v>
      </c>
    </row>
    <row r="377" spans="1:6" x14ac:dyDescent="0.3">
      <c r="A377" s="1">
        <v>44711</v>
      </c>
      <c r="B377" t="s">
        <v>71</v>
      </c>
      <c r="C377">
        <v>3</v>
      </c>
      <c r="D377" t="s">
        <v>101</v>
      </c>
      <c r="E377" t="s">
        <v>102</v>
      </c>
      <c r="F377">
        <v>0</v>
      </c>
    </row>
    <row r="378" spans="1:6" x14ac:dyDescent="0.3">
      <c r="A378" s="1">
        <v>44715</v>
      </c>
      <c r="B378" t="s">
        <v>21</v>
      </c>
      <c r="C378">
        <v>14</v>
      </c>
      <c r="D378" t="s">
        <v>101</v>
      </c>
      <c r="E378" t="s">
        <v>101</v>
      </c>
      <c r="F378">
        <v>0</v>
      </c>
    </row>
    <row r="379" spans="1:6" x14ac:dyDescent="0.3">
      <c r="A379" s="1">
        <v>44722</v>
      </c>
      <c r="B379" t="s">
        <v>61</v>
      </c>
      <c r="C379">
        <v>8</v>
      </c>
      <c r="D379" t="s">
        <v>100</v>
      </c>
      <c r="E379" t="s">
        <v>101</v>
      </c>
      <c r="F379">
        <v>0</v>
      </c>
    </row>
    <row r="380" spans="1:6" x14ac:dyDescent="0.3">
      <c r="A380" s="1">
        <v>44723</v>
      </c>
      <c r="B380" t="s">
        <v>83</v>
      </c>
      <c r="C380">
        <v>13</v>
      </c>
      <c r="D380" t="s">
        <v>101</v>
      </c>
      <c r="E380" t="s">
        <v>102</v>
      </c>
      <c r="F380">
        <v>0</v>
      </c>
    </row>
    <row r="381" spans="1:6" x14ac:dyDescent="0.3">
      <c r="A381" s="1">
        <v>44723</v>
      </c>
      <c r="B381" t="s">
        <v>47</v>
      </c>
      <c r="C381">
        <v>6</v>
      </c>
      <c r="D381" t="s">
        <v>103</v>
      </c>
      <c r="E381" t="s">
        <v>101</v>
      </c>
      <c r="F381">
        <v>0</v>
      </c>
    </row>
    <row r="382" spans="1:6" x14ac:dyDescent="0.3">
      <c r="A382" s="1">
        <v>44725</v>
      </c>
      <c r="B382" t="s">
        <v>57</v>
      </c>
      <c r="C382">
        <v>6</v>
      </c>
      <c r="D382" t="s">
        <v>103</v>
      </c>
      <c r="E382" t="s">
        <v>102</v>
      </c>
      <c r="F382">
        <v>0</v>
      </c>
    </row>
    <row r="383" spans="1:6" x14ac:dyDescent="0.3">
      <c r="A383" s="1">
        <v>44727</v>
      </c>
      <c r="B383" t="s">
        <v>89</v>
      </c>
      <c r="C383">
        <v>15</v>
      </c>
      <c r="D383" t="s">
        <v>100</v>
      </c>
      <c r="E383" t="s">
        <v>101</v>
      </c>
      <c r="F383">
        <v>0</v>
      </c>
    </row>
    <row r="384" spans="1:6" x14ac:dyDescent="0.3">
      <c r="A384" s="1">
        <v>44728</v>
      </c>
      <c r="B384" t="s">
        <v>63</v>
      </c>
      <c r="C384">
        <v>15</v>
      </c>
      <c r="D384" t="s">
        <v>101</v>
      </c>
      <c r="E384" t="s">
        <v>102</v>
      </c>
      <c r="F384">
        <v>0</v>
      </c>
    </row>
    <row r="385" spans="1:6" x14ac:dyDescent="0.3">
      <c r="A385" s="1">
        <v>44731</v>
      </c>
      <c r="B385" t="s">
        <v>9</v>
      </c>
      <c r="C385">
        <v>8</v>
      </c>
      <c r="D385" t="s">
        <v>103</v>
      </c>
      <c r="E385" t="s">
        <v>102</v>
      </c>
      <c r="F385">
        <v>0</v>
      </c>
    </row>
    <row r="386" spans="1:6" x14ac:dyDescent="0.3">
      <c r="A386" s="1">
        <v>44733</v>
      </c>
      <c r="B386" t="s">
        <v>39</v>
      </c>
      <c r="C386">
        <v>14</v>
      </c>
      <c r="D386" t="s">
        <v>103</v>
      </c>
      <c r="E386" t="s">
        <v>102</v>
      </c>
      <c r="F386">
        <v>0</v>
      </c>
    </row>
    <row r="387" spans="1:6" x14ac:dyDescent="0.3">
      <c r="A387" s="1">
        <v>44734</v>
      </c>
      <c r="B387" t="s">
        <v>85</v>
      </c>
      <c r="C387">
        <v>10</v>
      </c>
      <c r="D387" t="s">
        <v>101</v>
      </c>
      <c r="E387" t="s">
        <v>102</v>
      </c>
      <c r="F387">
        <v>0</v>
      </c>
    </row>
    <row r="388" spans="1:6" x14ac:dyDescent="0.3">
      <c r="A388" s="1">
        <v>44734</v>
      </c>
      <c r="B388" t="s">
        <v>6</v>
      </c>
      <c r="C388">
        <v>4</v>
      </c>
      <c r="D388" t="s">
        <v>103</v>
      </c>
      <c r="E388" t="s">
        <v>102</v>
      </c>
      <c r="F388">
        <v>0</v>
      </c>
    </row>
    <row r="389" spans="1:6" x14ac:dyDescent="0.3">
      <c r="A389" s="1">
        <v>44735</v>
      </c>
      <c r="B389" t="s">
        <v>13</v>
      </c>
      <c r="C389">
        <v>8</v>
      </c>
      <c r="D389" t="s">
        <v>103</v>
      </c>
      <c r="E389" t="s">
        <v>101</v>
      </c>
      <c r="F389">
        <v>0</v>
      </c>
    </row>
    <row r="390" spans="1:6" x14ac:dyDescent="0.3">
      <c r="A390" s="1">
        <v>44736</v>
      </c>
      <c r="B390" t="s">
        <v>41</v>
      </c>
      <c r="C390">
        <v>7</v>
      </c>
      <c r="D390" t="s">
        <v>103</v>
      </c>
      <c r="E390" t="s">
        <v>102</v>
      </c>
      <c r="F390">
        <v>0</v>
      </c>
    </row>
    <row r="391" spans="1:6" x14ac:dyDescent="0.3">
      <c r="A391" s="1">
        <v>44737</v>
      </c>
      <c r="B391" t="s">
        <v>29</v>
      </c>
      <c r="C391">
        <v>7</v>
      </c>
      <c r="D391" t="s">
        <v>101</v>
      </c>
      <c r="E391" t="s">
        <v>101</v>
      </c>
      <c r="F391">
        <v>0</v>
      </c>
    </row>
    <row r="392" spans="1:6" x14ac:dyDescent="0.3">
      <c r="A392" s="1">
        <v>44738</v>
      </c>
      <c r="B392" t="s">
        <v>73</v>
      </c>
      <c r="C392">
        <v>4</v>
      </c>
      <c r="D392" t="s">
        <v>103</v>
      </c>
      <c r="E392" t="s">
        <v>102</v>
      </c>
      <c r="F392">
        <v>0</v>
      </c>
    </row>
    <row r="393" spans="1:6" x14ac:dyDescent="0.3">
      <c r="A393" s="1">
        <v>44738</v>
      </c>
      <c r="B393" t="s">
        <v>91</v>
      </c>
      <c r="C393">
        <v>12</v>
      </c>
      <c r="D393" t="s">
        <v>103</v>
      </c>
      <c r="E393" t="s">
        <v>101</v>
      </c>
      <c r="F393">
        <v>0</v>
      </c>
    </row>
    <row r="394" spans="1:6" x14ac:dyDescent="0.3">
      <c r="A394" s="1">
        <v>44745</v>
      </c>
      <c r="B394" t="s">
        <v>71</v>
      </c>
      <c r="C394">
        <v>15</v>
      </c>
      <c r="D394" t="s">
        <v>103</v>
      </c>
      <c r="E394" t="s">
        <v>102</v>
      </c>
      <c r="F394">
        <v>0</v>
      </c>
    </row>
    <row r="395" spans="1:6" x14ac:dyDescent="0.3">
      <c r="A395" s="1">
        <v>44746</v>
      </c>
      <c r="B395" t="s">
        <v>19</v>
      </c>
      <c r="C395">
        <v>7</v>
      </c>
      <c r="D395" t="s">
        <v>103</v>
      </c>
      <c r="E395" t="s">
        <v>101</v>
      </c>
      <c r="F395">
        <v>0</v>
      </c>
    </row>
    <row r="396" spans="1:6" x14ac:dyDescent="0.3">
      <c r="A396" s="1">
        <v>44747</v>
      </c>
      <c r="B396" t="s">
        <v>55</v>
      </c>
      <c r="C396">
        <v>7</v>
      </c>
      <c r="D396" t="s">
        <v>101</v>
      </c>
      <c r="E396" t="s">
        <v>102</v>
      </c>
      <c r="F396">
        <v>0</v>
      </c>
    </row>
    <row r="397" spans="1:6" x14ac:dyDescent="0.3">
      <c r="A397" s="1">
        <v>44747</v>
      </c>
      <c r="B397" t="s">
        <v>35</v>
      </c>
      <c r="C397">
        <v>8</v>
      </c>
      <c r="D397" t="s">
        <v>103</v>
      </c>
      <c r="E397" t="s">
        <v>101</v>
      </c>
      <c r="F397">
        <v>0</v>
      </c>
    </row>
    <row r="398" spans="1:6" x14ac:dyDescent="0.3">
      <c r="A398" s="1">
        <v>44748</v>
      </c>
      <c r="B398" t="s">
        <v>87</v>
      </c>
      <c r="C398">
        <v>2</v>
      </c>
      <c r="D398" t="s">
        <v>103</v>
      </c>
      <c r="E398" t="s">
        <v>102</v>
      </c>
      <c r="F398">
        <v>0</v>
      </c>
    </row>
    <row r="399" spans="1:6" x14ac:dyDescent="0.3">
      <c r="A399" s="1">
        <v>44750</v>
      </c>
      <c r="B399" t="s">
        <v>41</v>
      </c>
      <c r="C399">
        <v>2</v>
      </c>
      <c r="D399" t="s">
        <v>103</v>
      </c>
      <c r="E399" t="s">
        <v>101</v>
      </c>
      <c r="F399">
        <v>0</v>
      </c>
    </row>
    <row r="400" spans="1:6" x14ac:dyDescent="0.3">
      <c r="A400" s="1">
        <v>44752</v>
      </c>
      <c r="B400" t="s">
        <v>69</v>
      </c>
      <c r="C400">
        <v>12</v>
      </c>
      <c r="D400" t="s">
        <v>101</v>
      </c>
      <c r="E400" t="s">
        <v>102</v>
      </c>
      <c r="F400">
        <v>0</v>
      </c>
    </row>
    <row r="401" spans="1:6" x14ac:dyDescent="0.3">
      <c r="A401" s="1">
        <v>44754</v>
      </c>
      <c r="B401" t="s">
        <v>61</v>
      </c>
      <c r="C401">
        <v>12</v>
      </c>
      <c r="D401" t="s">
        <v>103</v>
      </c>
      <c r="E401" t="s">
        <v>102</v>
      </c>
      <c r="F401">
        <v>0</v>
      </c>
    </row>
    <row r="402" spans="1:6" x14ac:dyDescent="0.3">
      <c r="A402" s="1">
        <v>44755</v>
      </c>
      <c r="B402" t="s">
        <v>55</v>
      </c>
      <c r="C402">
        <v>7</v>
      </c>
      <c r="D402" t="s">
        <v>103</v>
      </c>
      <c r="E402" t="s">
        <v>101</v>
      </c>
      <c r="F402">
        <v>0</v>
      </c>
    </row>
    <row r="403" spans="1:6" x14ac:dyDescent="0.3">
      <c r="A403" s="1">
        <v>44756</v>
      </c>
      <c r="B403" t="s">
        <v>71</v>
      </c>
      <c r="C403">
        <v>9</v>
      </c>
      <c r="D403" t="s">
        <v>103</v>
      </c>
      <c r="E403" t="s">
        <v>101</v>
      </c>
      <c r="F403">
        <v>0</v>
      </c>
    </row>
    <row r="404" spans="1:6" x14ac:dyDescent="0.3">
      <c r="A404" s="1">
        <v>44757</v>
      </c>
      <c r="B404" t="s">
        <v>13</v>
      </c>
      <c r="C404">
        <v>2</v>
      </c>
      <c r="D404" t="s">
        <v>101</v>
      </c>
      <c r="E404" t="s">
        <v>101</v>
      </c>
      <c r="F404">
        <v>0</v>
      </c>
    </row>
    <row r="405" spans="1:6" x14ac:dyDescent="0.3">
      <c r="A405" s="1">
        <v>44759</v>
      </c>
      <c r="B405" t="s">
        <v>87</v>
      </c>
      <c r="C405">
        <v>8</v>
      </c>
      <c r="D405" t="s">
        <v>101</v>
      </c>
      <c r="E405" t="s">
        <v>102</v>
      </c>
      <c r="F405">
        <v>0</v>
      </c>
    </row>
    <row r="406" spans="1:6" x14ac:dyDescent="0.3">
      <c r="A406" s="1">
        <v>44760</v>
      </c>
      <c r="B406" t="s">
        <v>25</v>
      </c>
      <c r="C406">
        <v>12</v>
      </c>
      <c r="D406" t="s">
        <v>103</v>
      </c>
      <c r="E406" t="s">
        <v>101</v>
      </c>
      <c r="F406">
        <v>0</v>
      </c>
    </row>
    <row r="407" spans="1:6" x14ac:dyDescent="0.3">
      <c r="A407" s="1">
        <v>44762</v>
      </c>
      <c r="B407" t="s">
        <v>89</v>
      </c>
      <c r="C407">
        <v>8</v>
      </c>
      <c r="D407" t="s">
        <v>100</v>
      </c>
      <c r="E407" t="s">
        <v>101</v>
      </c>
      <c r="F407">
        <v>0</v>
      </c>
    </row>
    <row r="408" spans="1:6" x14ac:dyDescent="0.3">
      <c r="A408" s="1">
        <v>44764</v>
      </c>
      <c r="B408" t="s">
        <v>73</v>
      </c>
      <c r="C408">
        <v>6</v>
      </c>
      <c r="D408" t="s">
        <v>103</v>
      </c>
      <c r="E408" t="s">
        <v>102</v>
      </c>
      <c r="F408">
        <v>0</v>
      </c>
    </row>
    <row r="409" spans="1:6" x14ac:dyDescent="0.3">
      <c r="A409" s="1">
        <v>44765</v>
      </c>
      <c r="B409" t="s">
        <v>41</v>
      </c>
      <c r="C409">
        <v>2</v>
      </c>
      <c r="D409" t="s">
        <v>101</v>
      </c>
      <c r="E409" t="s">
        <v>101</v>
      </c>
      <c r="F409">
        <v>0</v>
      </c>
    </row>
    <row r="410" spans="1:6" x14ac:dyDescent="0.3">
      <c r="A410" s="1">
        <v>44766</v>
      </c>
      <c r="B410" t="s">
        <v>17</v>
      </c>
      <c r="C410">
        <v>14</v>
      </c>
      <c r="D410" t="s">
        <v>103</v>
      </c>
      <c r="E410" t="s">
        <v>102</v>
      </c>
      <c r="F410">
        <v>0</v>
      </c>
    </row>
    <row r="411" spans="1:6" x14ac:dyDescent="0.3">
      <c r="A411" s="1">
        <v>44766</v>
      </c>
      <c r="B411" t="s">
        <v>59</v>
      </c>
      <c r="C411">
        <v>1</v>
      </c>
      <c r="D411" t="s">
        <v>101</v>
      </c>
      <c r="E411" t="s">
        <v>101</v>
      </c>
      <c r="F411">
        <v>0</v>
      </c>
    </row>
    <row r="412" spans="1:6" x14ac:dyDescent="0.3">
      <c r="A412" s="1">
        <v>44767</v>
      </c>
      <c r="B412" t="s">
        <v>93</v>
      </c>
      <c r="C412">
        <v>2</v>
      </c>
      <c r="D412" t="s">
        <v>103</v>
      </c>
      <c r="E412" t="s">
        <v>102</v>
      </c>
      <c r="F412">
        <v>0</v>
      </c>
    </row>
    <row r="413" spans="1:6" x14ac:dyDescent="0.3">
      <c r="A413" s="1">
        <v>44767</v>
      </c>
      <c r="B413" t="s">
        <v>39</v>
      </c>
      <c r="C413">
        <v>12</v>
      </c>
      <c r="D413" t="s">
        <v>103</v>
      </c>
      <c r="E413" t="s">
        <v>102</v>
      </c>
      <c r="F413">
        <v>0</v>
      </c>
    </row>
    <row r="414" spans="1:6" x14ac:dyDescent="0.3">
      <c r="A414" s="1">
        <v>44767</v>
      </c>
      <c r="B414" t="s">
        <v>11</v>
      </c>
      <c r="C414">
        <v>13</v>
      </c>
      <c r="D414" t="s">
        <v>101</v>
      </c>
      <c r="E414" t="s">
        <v>102</v>
      </c>
      <c r="F414">
        <v>0</v>
      </c>
    </row>
    <row r="415" spans="1:6" x14ac:dyDescent="0.3">
      <c r="A415" s="1">
        <v>44768</v>
      </c>
      <c r="B415" t="s">
        <v>11</v>
      </c>
      <c r="C415">
        <v>10</v>
      </c>
      <c r="D415" t="s">
        <v>101</v>
      </c>
      <c r="E415" t="s">
        <v>101</v>
      </c>
      <c r="F415">
        <v>0</v>
      </c>
    </row>
    <row r="416" spans="1:6" x14ac:dyDescent="0.3">
      <c r="A416" s="1">
        <v>44768</v>
      </c>
      <c r="B416" t="s">
        <v>57</v>
      </c>
      <c r="C416">
        <v>1</v>
      </c>
      <c r="D416" t="s">
        <v>101</v>
      </c>
      <c r="E416" t="s">
        <v>102</v>
      </c>
      <c r="F416">
        <v>0</v>
      </c>
    </row>
    <row r="417" spans="1:6" x14ac:dyDescent="0.3">
      <c r="A417" s="1">
        <v>44776</v>
      </c>
      <c r="B417" t="s">
        <v>29</v>
      </c>
      <c r="C417">
        <v>5</v>
      </c>
      <c r="D417" t="s">
        <v>103</v>
      </c>
      <c r="E417" t="s">
        <v>102</v>
      </c>
      <c r="F417">
        <v>0</v>
      </c>
    </row>
    <row r="418" spans="1:6" x14ac:dyDescent="0.3">
      <c r="A418" s="1">
        <v>44779</v>
      </c>
      <c r="B418" t="s">
        <v>37</v>
      </c>
      <c r="C418">
        <v>9</v>
      </c>
      <c r="D418" t="s">
        <v>101</v>
      </c>
      <c r="E418" t="s">
        <v>101</v>
      </c>
      <c r="F418">
        <v>0</v>
      </c>
    </row>
    <row r="419" spans="1:6" x14ac:dyDescent="0.3">
      <c r="A419" s="1">
        <v>44781</v>
      </c>
      <c r="B419" t="s">
        <v>37</v>
      </c>
      <c r="C419">
        <v>2</v>
      </c>
      <c r="D419" t="s">
        <v>103</v>
      </c>
      <c r="E419" t="s">
        <v>101</v>
      </c>
      <c r="F419">
        <v>0</v>
      </c>
    </row>
    <row r="420" spans="1:6" x14ac:dyDescent="0.3">
      <c r="A420" s="1">
        <v>44781</v>
      </c>
      <c r="B420" t="s">
        <v>69</v>
      </c>
      <c r="C420">
        <v>12</v>
      </c>
      <c r="D420" t="s">
        <v>103</v>
      </c>
      <c r="E420" t="s">
        <v>102</v>
      </c>
      <c r="F420">
        <v>0</v>
      </c>
    </row>
    <row r="421" spans="1:6" x14ac:dyDescent="0.3">
      <c r="A421" s="1">
        <v>44781</v>
      </c>
      <c r="B421" t="s">
        <v>47</v>
      </c>
      <c r="C421">
        <v>11</v>
      </c>
      <c r="D421" t="s">
        <v>103</v>
      </c>
      <c r="E421" t="s">
        <v>102</v>
      </c>
      <c r="F421">
        <v>0</v>
      </c>
    </row>
    <row r="422" spans="1:6" x14ac:dyDescent="0.3">
      <c r="A422" s="1">
        <v>44787</v>
      </c>
      <c r="B422" t="s">
        <v>65</v>
      </c>
      <c r="C422">
        <v>14</v>
      </c>
      <c r="D422" t="s">
        <v>103</v>
      </c>
      <c r="E422" t="s">
        <v>102</v>
      </c>
      <c r="F422">
        <v>0</v>
      </c>
    </row>
    <row r="423" spans="1:6" x14ac:dyDescent="0.3">
      <c r="A423" s="1">
        <v>44788</v>
      </c>
      <c r="B423" t="s">
        <v>27</v>
      </c>
      <c r="C423">
        <v>10</v>
      </c>
      <c r="D423" t="s">
        <v>100</v>
      </c>
      <c r="E423" t="s">
        <v>102</v>
      </c>
      <c r="F423">
        <v>0</v>
      </c>
    </row>
    <row r="424" spans="1:6" x14ac:dyDescent="0.3">
      <c r="A424" s="1">
        <v>44788</v>
      </c>
      <c r="B424" t="s">
        <v>35</v>
      </c>
      <c r="C424">
        <v>7</v>
      </c>
      <c r="D424" t="s">
        <v>103</v>
      </c>
      <c r="E424" t="s">
        <v>101</v>
      </c>
      <c r="F424">
        <v>0</v>
      </c>
    </row>
    <row r="425" spans="1:6" x14ac:dyDescent="0.3">
      <c r="A425" s="1">
        <v>44791</v>
      </c>
      <c r="B425" t="s">
        <v>63</v>
      </c>
      <c r="C425">
        <v>8</v>
      </c>
      <c r="D425" t="s">
        <v>101</v>
      </c>
      <c r="E425" t="s">
        <v>101</v>
      </c>
      <c r="F425">
        <v>0</v>
      </c>
    </row>
    <row r="426" spans="1:6" x14ac:dyDescent="0.3">
      <c r="A426" s="1">
        <v>44791</v>
      </c>
      <c r="B426" t="s">
        <v>25</v>
      </c>
      <c r="C426">
        <v>2</v>
      </c>
      <c r="D426" t="s">
        <v>101</v>
      </c>
      <c r="E426" t="s">
        <v>102</v>
      </c>
      <c r="F426">
        <v>0</v>
      </c>
    </row>
    <row r="427" spans="1:6" x14ac:dyDescent="0.3">
      <c r="A427" s="1">
        <v>44792</v>
      </c>
      <c r="B427" t="s">
        <v>19</v>
      </c>
      <c r="C427">
        <v>3</v>
      </c>
      <c r="D427" t="s">
        <v>101</v>
      </c>
      <c r="E427" t="s">
        <v>101</v>
      </c>
      <c r="F427">
        <v>0</v>
      </c>
    </row>
    <row r="428" spans="1:6" x14ac:dyDescent="0.3">
      <c r="A428" s="1">
        <v>44793</v>
      </c>
      <c r="B428" t="s">
        <v>51</v>
      </c>
      <c r="C428">
        <v>13</v>
      </c>
      <c r="D428" t="s">
        <v>103</v>
      </c>
      <c r="E428" t="s">
        <v>101</v>
      </c>
      <c r="F428">
        <v>0</v>
      </c>
    </row>
    <row r="429" spans="1:6" x14ac:dyDescent="0.3">
      <c r="A429" s="1">
        <v>44793</v>
      </c>
      <c r="B429" t="s">
        <v>71</v>
      </c>
      <c r="C429">
        <v>14</v>
      </c>
      <c r="D429" t="s">
        <v>103</v>
      </c>
      <c r="E429" t="s">
        <v>101</v>
      </c>
      <c r="F429">
        <v>0</v>
      </c>
    </row>
    <row r="430" spans="1:6" x14ac:dyDescent="0.3">
      <c r="A430" s="1">
        <v>44794</v>
      </c>
      <c r="B430" t="s">
        <v>37</v>
      </c>
      <c r="C430">
        <v>4</v>
      </c>
      <c r="D430" t="s">
        <v>103</v>
      </c>
      <c r="E430" t="s">
        <v>101</v>
      </c>
      <c r="F430">
        <v>0</v>
      </c>
    </row>
    <row r="431" spans="1:6" x14ac:dyDescent="0.3">
      <c r="A431" s="1">
        <v>44796</v>
      </c>
      <c r="B431" t="s">
        <v>93</v>
      </c>
      <c r="C431">
        <v>11</v>
      </c>
      <c r="D431" t="s">
        <v>101</v>
      </c>
      <c r="E431" t="s">
        <v>101</v>
      </c>
      <c r="F431">
        <v>0</v>
      </c>
    </row>
    <row r="432" spans="1:6" x14ac:dyDescent="0.3">
      <c r="A432" s="1">
        <v>44796</v>
      </c>
      <c r="B432" t="s">
        <v>63</v>
      </c>
      <c r="C432">
        <v>14</v>
      </c>
      <c r="D432" t="s">
        <v>103</v>
      </c>
      <c r="E432" t="s">
        <v>102</v>
      </c>
      <c r="F432">
        <v>0</v>
      </c>
    </row>
    <row r="433" spans="1:6" x14ac:dyDescent="0.3">
      <c r="A433" s="1">
        <v>44797</v>
      </c>
      <c r="B433" t="s">
        <v>15</v>
      </c>
      <c r="C433">
        <v>5</v>
      </c>
      <c r="D433" t="s">
        <v>103</v>
      </c>
      <c r="E433" t="s">
        <v>102</v>
      </c>
      <c r="F433">
        <v>0</v>
      </c>
    </row>
    <row r="434" spans="1:6" x14ac:dyDescent="0.3">
      <c r="A434" s="1">
        <v>44799</v>
      </c>
      <c r="B434" t="s">
        <v>43</v>
      </c>
      <c r="C434">
        <v>13</v>
      </c>
      <c r="D434" t="s">
        <v>100</v>
      </c>
      <c r="E434" t="s">
        <v>102</v>
      </c>
      <c r="F434">
        <v>0</v>
      </c>
    </row>
    <row r="435" spans="1:6" x14ac:dyDescent="0.3">
      <c r="A435" s="1">
        <v>44799</v>
      </c>
      <c r="B435" t="s">
        <v>79</v>
      </c>
      <c r="C435">
        <v>8</v>
      </c>
      <c r="D435" t="s">
        <v>101</v>
      </c>
      <c r="E435" t="s">
        <v>101</v>
      </c>
      <c r="F435">
        <v>0</v>
      </c>
    </row>
    <row r="436" spans="1:6" x14ac:dyDescent="0.3">
      <c r="A436" s="1">
        <v>44800</v>
      </c>
      <c r="B436" t="s">
        <v>83</v>
      </c>
      <c r="C436">
        <v>15</v>
      </c>
      <c r="D436" t="s">
        <v>100</v>
      </c>
      <c r="E436" t="s">
        <v>101</v>
      </c>
      <c r="F436">
        <v>0</v>
      </c>
    </row>
    <row r="437" spans="1:6" x14ac:dyDescent="0.3">
      <c r="A437" s="1">
        <v>44801</v>
      </c>
      <c r="B437" t="s">
        <v>15</v>
      </c>
      <c r="C437">
        <v>9</v>
      </c>
      <c r="D437" t="s">
        <v>101</v>
      </c>
      <c r="E437" t="s">
        <v>101</v>
      </c>
      <c r="F437">
        <v>0</v>
      </c>
    </row>
    <row r="438" spans="1:6" x14ac:dyDescent="0.3">
      <c r="A438" s="1">
        <v>44801</v>
      </c>
      <c r="B438" t="s">
        <v>83</v>
      </c>
      <c r="C438">
        <v>5</v>
      </c>
      <c r="D438" t="s">
        <v>103</v>
      </c>
      <c r="E438" t="s">
        <v>101</v>
      </c>
      <c r="F438">
        <v>0</v>
      </c>
    </row>
    <row r="439" spans="1:6" x14ac:dyDescent="0.3">
      <c r="A439" s="1">
        <v>44803</v>
      </c>
      <c r="B439" t="s">
        <v>17</v>
      </c>
      <c r="C439">
        <v>6</v>
      </c>
      <c r="D439" t="s">
        <v>101</v>
      </c>
      <c r="E439" t="s">
        <v>102</v>
      </c>
      <c r="F439">
        <v>0</v>
      </c>
    </row>
    <row r="440" spans="1:6" x14ac:dyDescent="0.3">
      <c r="A440" s="1">
        <v>44803</v>
      </c>
      <c r="B440" t="s">
        <v>91</v>
      </c>
      <c r="C440">
        <v>6</v>
      </c>
      <c r="D440" t="s">
        <v>103</v>
      </c>
      <c r="E440" t="s">
        <v>102</v>
      </c>
      <c r="F440">
        <v>0</v>
      </c>
    </row>
    <row r="441" spans="1:6" x14ac:dyDescent="0.3">
      <c r="A441" s="1">
        <v>44803</v>
      </c>
      <c r="B441" t="s">
        <v>55</v>
      </c>
      <c r="C441">
        <v>5</v>
      </c>
      <c r="D441" t="s">
        <v>103</v>
      </c>
      <c r="E441" t="s">
        <v>102</v>
      </c>
      <c r="F441">
        <v>0</v>
      </c>
    </row>
    <row r="442" spans="1:6" x14ac:dyDescent="0.3">
      <c r="A442" s="1">
        <v>44804</v>
      </c>
      <c r="B442" t="s">
        <v>35</v>
      </c>
      <c r="C442">
        <v>13</v>
      </c>
      <c r="D442" t="s">
        <v>103</v>
      </c>
      <c r="E442" t="s">
        <v>102</v>
      </c>
      <c r="F442">
        <v>0</v>
      </c>
    </row>
    <row r="443" spans="1:6" x14ac:dyDescent="0.3">
      <c r="A443" s="1">
        <v>44808</v>
      </c>
      <c r="B443" t="s">
        <v>9</v>
      </c>
      <c r="C443">
        <v>1</v>
      </c>
      <c r="D443" t="s">
        <v>103</v>
      </c>
      <c r="E443" t="s">
        <v>102</v>
      </c>
      <c r="F443">
        <v>0</v>
      </c>
    </row>
    <row r="444" spans="1:6" x14ac:dyDescent="0.3">
      <c r="A444" s="1">
        <v>44810</v>
      </c>
      <c r="B444" t="s">
        <v>15</v>
      </c>
      <c r="C444">
        <v>12</v>
      </c>
      <c r="D444" t="s">
        <v>100</v>
      </c>
      <c r="E444" t="s">
        <v>101</v>
      </c>
      <c r="F444">
        <v>0</v>
      </c>
    </row>
    <row r="445" spans="1:6" x14ac:dyDescent="0.3">
      <c r="A445" s="1">
        <v>44813</v>
      </c>
      <c r="B445" t="s">
        <v>87</v>
      </c>
      <c r="C445">
        <v>9</v>
      </c>
      <c r="D445" t="s">
        <v>103</v>
      </c>
      <c r="E445" t="s">
        <v>101</v>
      </c>
      <c r="F445">
        <v>0</v>
      </c>
    </row>
    <row r="446" spans="1:6" x14ac:dyDescent="0.3">
      <c r="A446" s="1">
        <v>44813</v>
      </c>
      <c r="B446" t="s">
        <v>11</v>
      </c>
      <c r="C446">
        <v>3</v>
      </c>
      <c r="D446" t="s">
        <v>103</v>
      </c>
      <c r="E446" t="s">
        <v>101</v>
      </c>
      <c r="F446">
        <v>0</v>
      </c>
    </row>
    <row r="447" spans="1:6" x14ac:dyDescent="0.3">
      <c r="A447" s="1">
        <v>44814</v>
      </c>
      <c r="B447" t="s">
        <v>75</v>
      </c>
      <c r="C447">
        <v>15</v>
      </c>
      <c r="D447" t="s">
        <v>101</v>
      </c>
      <c r="E447" t="s">
        <v>102</v>
      </c>
      <c r="F447">
        <v>0</v>
      </c>
    </row>
    <row r="448" spans="1:6" x14ac:dyDescent="0.3">
      <c r="A448" s="1">
        <v>44814</v>
      </c>
      <c r="B448" t="s">
        <v>81</v>
      </c>
      <c r="C448">
        <v>4</v>
      </c>
      <c r="D448" t="s">
        <v>103</v>
      </c>
      <c r="E448" t="s">
        <v>102</v>
      </c>
      <c r="F448">
        <v>0</v>
      </c>
    </row>
    <row r="449" spans="1:6" x14ac:dyDescent="0.3">
      <c r="A449" s="1">
        <v>44818</v>
      </c>
      <c r="B449" t="s">
        <v>63</v>
      </c>
      <c r="C449">
        <v>3</v>
      </c>
      <c r="D449" t="s">
        <v>103</v>
      </c>
      <c r="E449" t="s">
        <v>102</v>
      </c>
      <c r="F449">
        <v>0</v>
      </c>
    </row>
    <row r="450" spans="1:6" x14ac:dyDescent="0.3">
      <c r="A450" s="1">
        <v>44819</v>
      </c>
      <c r="B450" t="s">
        <v>79</v>
      </c>
      <c r="C450">
        <v>15</v>
      </c>
      <c r="D450" t="s">
        <v>101</v>
      </c>
      <c r="E450" t="s">
        <v>101</v>
      </c>
      <c r="F450">
        <v>0</v>
      </c>
    </row>
    <row r="451" spans="1:6" x14ac:dyDescent="0.3">
      <c r="A451" s="1">
        <v>44822</v>
      </c>
      <c r="B451" t="s">
        <v>57</v>
      </c>
      <c r="C451">
        <v>14</v>
      </c>
      <c r="D451" t="s">
        <v>101</v>
      </c>
      <c r="E451" t="s">
        <v>102</v>
      </c>
      <c r="F451">
        <v>0</v>
      </c>
    </row>
    <row r="452" spans="1:6" x14ac:dyDescent="0.3">
      <c r="A452" s="1">
        <v>44823</v>
      </c>
      <c r="B452" t="s">
        <v>71</v>
      </c>
      <c r="C452">
        <v>8</v>
      </c>
      <c r="D452" t="s">
        <v>100</v>
      </c>
      <c r="E452" t="s">
        <v>102</v>
      </c>
      <c r="F452">
        <v>0</v>
      </c>
    </row>
    <row r="453" spans="1:6" x14ac:dyDescent="0.3">
      <c r="A453" s="1">
        <v>44824</v>
      </c>
      <c r="B453" t="s">
        <v>71</v>
      </c>
      <c r="C453">
        <v>6</v>
      </c>
      <c r="D453" t="s">
        <v>103</v>
      </c>
      <c r="E453" t="s">
        <v>101</v>
      </c>
      <c r="F453">
        <v>0</v>
      </c>
    </row>
    <row r="454" spans="1:6" x14ac:dyDescent="0.3">
      <c r="A454" s="1">
        <v>44824</v>
      </c>
      <c r="B454" t="s">
        <v>6</v>
      </c>
      <c r="C454">
        <v>10</v>
      </c>
      <c r="D454" t="s">
        <v>103</v>
      </c>
      <c r="E454" t="s">
        <v>101</v>
      </c>
      <c r="F454">
        <v>0</v>
      </c>
    </row>
    <row r="455" spans="1:6" x14ac:dyDescent="0.3">
      <c r="A455" s="1">
        <v>44825</v>
      </c>
      <c r="B455" t="s">
        <v>41</v>
      </c>
      <c r="C455">
        <v>14</v>
      </c>
      <c r="D455" t="s">
        <v>101</v>
      </c>
      <c r="E455" t="s">
        <v>101</v>
      </c>
      <c r="F455">
        <v>0</v>
      </c>
    </row>
    <row r="456" spans="1:6" x14ac:dyDescent="0.3">
      <c r="A456" s="1">
        <v>44825</v>
      </c>
      <c r="B456" t="s">
        <v>57</v>
      </c>
      <c r="C456">
        <v>5</v>
      </c>
      <c r="D456" t="s">
        <v>103</v>
      </c>
      <c r="E456" t="s">
        <v>102</v>
      </c>
      <c r="F456">
        <v>0</v>
      </c>
    </row>
    <row r="457" spans="1:6" x14ac:dyDescent="0.3">
      <c r="A457" s="1">
        <v>44826</v>
      </c>
      <c r="B457" t="s">
        <v>91</v>
      </c>
      <c r="C457">
        <v>12</v>
      </c>
      <c r="D457" t="s">
        <v>101</v>
      </c>
      <c r="E457" t="s">
        <v>101</v>
      </c>
      <c r="F457">
        <v>0</v>
      </c>
    </row>
    <row r="458" spans="1:6" x14ac:dyDescent="0.3">
      <c r="A458" s="1">
        <v>44827</v>
      </c>
      <c r="B458" t="s">
        <v>29</v>
      </c>
      <c r="C458">
        <v>12</v>
      </c>
      <c r="D458" t="s">
        <v>103</v>
      </c>
      <c r="E458" t="s">
        <v>101</v>
      </c>
      <c r="F458">
        <v>0</v>
      </c>
    </row>
    <row r="459" spans="1:6" x14ac:dyDescent="0.3">
      <c r="A459" s="1">
        <v>44828</v>
      </c>
      <c r="B459" t="s">
        <v>69</v>
      </c>
      <c r="C459">
        <v>14</v>
      </c>
      <c r="D459" t="s">
        <v>103</v>
      </c>
      <c r="E459" t="s">
        <v>101</v>
      </c>
      <c r="F459">
        <v>0</v>
      </c>
    </row>
    <row r="460" spans="1:6" x14ac:dyDescent="0.3">
      <c r="A460" s="1">
        <v>44828</v>
      </c>
      <c r="B460" t="s">
        <v>69</v>
      </c>
      <c r="C460">
        <v>8</v>
      </c>
      <c r="D460" t="s">
        <v>103</v>
      </c>
      <c r="E460" t="s">
        <v>102</v>
      </c>
      <c r="F460">
        <v>0</v>
      </c>
    </row>
    <row r="461" spans="1:6" x14ac:dyDescent="0.3">
      <c r="A461" s="1">
        <v>44831</v>
      </c>
      <c r="B461" t="s">
        <v>77</v>
      </c>
      <c r="C461">
        <v>4</v>
      </c>
      <c r="D461" t="s">
        <v>103</v>
      </c>
      <c r="E461" t="s">
        <v>102</v>
      </c>
      <c r="F461">
        <v>0</v>
      </c>
    </row>
    <row r="462" spans="1:6" x14ac:dyDescent="0.3">
      <c r="A462" s="1">
        <v>44831</v>
      </c>
      <c r="B462" t="s">
        <v>93</v>
      </c>
      <c r="C462">
        <v>9</v>
      </c>
      <c r="D462" t="s">
        <v>103</v>
      </c>
      <c r="E462" t="s">
        <v>102</v>
      </c>
      <c r="F462">
        <v>0</v>
      </c>
    </row>
    <row r="463" spans="1:6" x14ac:dyDescent="0.3">
      <c r="A463" s="1">
        <v>44831</v>
      </c>
      <c r="B463" t="s">
        <v>81</v>
      </c>
      <c r="C463">
        <v>3</v>
      </c>
      <c r="D463" t="s">
        <v>100</v>
      </c>
      <c r="E463" t="s">
        <v>102</v>
      </c>
      <c r="F463">
        <v>0</v>
      </c>
    </row>
    <row r="464" spans="1:6" x14ac:dyDescent="0.3">
      <c r="A464" s="1">
        <v>44833</v>
      </c>
      <c r="B464" t="s">
        <v>73</v>
      </c>
      <c r="C464">
        <v>13</v>
      </c>
      <c r="D464" t="s">
        <v>103</v>
      </c>
      <c r="E464" t="s">
        <v>101</v>
      </c>
      <c r="F464">
        <v>0</v>
      </c>
    </row>
    <row r="465" spans="1:6" x14ac:dyDescent="0.3">
      <c r="A465" s="1">
        <v>44837</v>
      </c>
      <c r="B465" t="s">
        <v>27</v>
      </c>
      <c r="C465">
        <v>5</v>
      </c>
      <c r="D465" t="s">
        <v>103</v>
      </c>
      <c r="E465" t="s">
        <v>102</v>
      </c>
      <c r="F465">
        <v>0</v>
      </c>
    </row>
    <row r="466" spans="1:6" x14ac:dyDescent="0.3">
      <c r="A466" s="1">
        <v>44838</v>
      </c>
      <c r="B466" t="s">
        <v>19</v>
      </c>
      <c r="C466">
        <v>15</v>
      </c>
      <c r="D466" t="s">
        <v>103</v>
      </c>
      <c r="E466" t="s">
        <v>101</v>
      </c>
      <c r="F466">
        <v>0</v>
      </c>
    </row>
    <row r="467" spans="1:6" x14ac:dyDescent="0.3">
      <c r="A467" s="1">
        <v>44840</v>
      </c>
      <c r="B467" t="s">
        <v>75</v>
      </c>
      <c r="C467">
        <v>1</v>
      </c>
      <c r="D467" t="s">
        <v>103</v>
      </c>
      <c r="E467" t="s">
        <v>101</v>
      </c>
      <c r="F467">
        <v>0</v>
      </c>
    </row>
    <row r="468" spans="1:6" x14ac:dyDescent="0.3">
      <c r="A468" s="1">
        <v>44843</v>
      </c>
      <c r="B468" t="s">
        <v>81</v>
      </c>
      <c r="C468">
        <v>14</v>
      </c>
      <c r="D468" t="s">
        <v>101</v>
      </c>
      <c r="E468" t="s">
        <v>101</v>
      </c>
      <c r="F468">
        <v>0</v>
      </c>
    </row>
    <row r="469" spans="1:6" x14ac:dyDescent="0.3">
      <c r="A469" s="1">
        <v>44844</v>
      </c>
      <c r="B469" t="s">
        <v>43</v>
      </c>
      <c r="C469">
        <v>9</v>
      </c>
      <c r="D469" t="s">
        <v>103</v>
      </c>
      <c r="E469" t="s">
        <v>101</v>
      </c>
      <c r="F469">
        <v>0</v>
      </c>
    </row>
    <row r="470" spans="1:6" x14ac:dyDescent="0.3">
      <c r="A470" s="1">
        <v>44844</v>
      </c>
      <c r="B470" t="s">
        <v>93</v>
      </c>
      <c r="C470">
        <v>12</v>
      </c>
      <c r="D470" t="s">
        <v>101</v>
      </c>
      <c r="E470" t="s">
        <v>101</v>
      </c>
      <c r="F470">
        <v>0</v>
      </c>
    </row>
    <row r="471" spans="1:6" x14ac:dyDescent="0.3">
      <c r="A471" s="1">
        <v>44845</v>
      </c>
      <c r="B471" t="s">
        <v>21</v>
      </c>
      <c r="C471">
        <v>10</v>
      </c>
      <c r="D471" t="s">
        <v>103</v>
      </c>
      <c r="E471" t="s">
        <v>101</v>
      </c>
      <c r="F471">
        <v>0</v>
      </c>
    </row>
    <row r="472" spans="1:6" x14ac:dyDescent="0.3">
      <c r="A472" s="1">
        <v>44847</v>
      </c>
      <c r="B472" t="s">
        <v>9</v>
      </c>
      <c r="C472">
        <v>15</v>
      </c>
      <c r="D472" t="s">
        <v>101</v>
      </c>
      <c r="E472" t="s">
        <v>101</v>
      </c>
      <c r="F472">
        <v>0</v>
      </c>
    </row>
    <row r="473" spans="1:6" x14ac:dyDescent="0.3">
      <c r="A473" s="1">
        <v>44848</v>
      </c>
      <c r="B473" t="s">
        <v>93</v>
      </c>
      <c r="C473">
        <v>15</v>
      </c>
      <c r="D473" t="s">
        <v>100</v>
      </c>
      <c r="E473" t="s">
        <v>101</v>
      </c>
      <c r="F473">
        <v>0</v>
      </c>
    </row>
    <row r="474" spans="1:6" x14ac:dyDescent="0.3">
      <c r="A474" s="1">
        <v>44849</v>
      </c>
      <c r="B474" t="s">
        <v>35</v>
      </c>
      <c r="C474">
        <v>10</v>
      </c>
      <c r="D474" t="s">
        <v>103</v>
      </c>
      <c r="E474" t="s">
        <v>102</v>
      </c>
      <c r="F474">
        <v>0</v>
      </c>
    </row>
    <row r="475" spans="1:6" x14ac:dyDescent="0.3">
      <c r="A475" s="1">
        <v>44850</v>
      </c>
      <c r="B475" t="s">
        <v>77</v>
      </c>
      <c r="C475">
        <v>3</v>
      </c>
      <c r="D475" t="s">
        <v>101</v>
      </c>
      <c r="E475" t="s">
        <v>101</v>
      </c>
      <c r="F475">
        <v>0</v>
      </c>
    </row>
    <row r="476" spans="1:6" x14ac:dyDescent="0.3">
      <c r="A476" s="1">
        <v>44857</v>
      </c>
      <c r="B476" t="s">
        <v>53</v>
      </c>
      <c r="C476">
        <v>14</v>
      </c>
      <c r="D476" t="s">
        <v>101</v>
      </c>
      <c r="E476" t="s">
        <v>102</v>
      </c>
      <c r="F476">
        <v>0</v>
      </c>
    </row>
    <row r="477" spans="1:6" x14ac:dyDescent="0.3">
      <c r="A477" s="1">
        <v>44864</v>
      </c>
      <c r="B477" t="s">
        <v>89</v>
      </c>
      <c r="C477">
        <v>3</v>
      </c>
      <c r="D477" t="s">
        <v>103</v>
      </c>
      <c r="E477" t="s">
        <v>102</v>
      </c>
      <c r="F477">
        <v>0</v>
      </c>
    </row>
    <row r="478" spans="1:6" x14ac:dyDescent="0.3">
      <c r="A478" s="1">
        <v>44865</v>
      </c>
      <c r="B478" t="s">
        <v>81</v>
      </c>
      <c r="C478">
        <v>8</v>
      </c>
      <c r="D478" t="s">
        <v>103</v>
      </c>
      <c r="E478" t="s">
        <v>101</v>
      </c>
      <c r="F478">
        <v>0</v>
      </c>
    </row>
    <row r="479" spans="1:6" x14ac:dyDescent="0.3">
      <c r="A479" s="1">
        <v>44866</v>
      </c>
      <c r="B479" t="s">
        <v>29</v>
      </c>
      <c r="C479">
        <v>15</v>
      </c>
      <c r="D479" t="s">
        <v>100</v>
      </c>
      <c r="E479" t="s">
        <v>101</v>
      </c>
      <c r="F479">
        <v>0</v>
      </c>
    </row>
    <row r="480" spans="1:6" x14ac:dyDescent="0.3">
      <c r="A480" s="1">
        <v>44867</v>
      </c>
      <c r="B480" t="s">
        <v>35</v>
      </c>
      <c r="C480">
        <v>15</v>
      </c>
      <c r="D480" t="s">
        <v>100</v>
      </c>
      <c r="E480" t="s">
        <v>102</v>
      </c>
      <c r="F480">
        <v>0</v>
      </c>
    </row>
    <row r="481" spans="1:6" x14ac:dyDescent="0.3">
      <c r="A481" s="1">
        <v>44867</v>
      </c>
      <c r="B481" t="s">
        <v>65</v>
      </c>
      <c r="C481">
        <v>15</v>
      </c>
      <c r="D481" t="s">
        <v>103</v>
      </c>
      <c r="E481" t="s">
        <v>102</v>
      </c>
      <c r="F481">
        <v>0</v>
      </c>
    </row>
    <row r="482" spans="1:6" x14ac:dyDescent="0.3">
      <c r="A482" s="1">
        <v>44867</v>
      </c>
      <c r="B482" t="s">
        <v>75</v>
      </c>
      <c r="C482">
        <v>5</v>
      </c>
      <c r="D482" t="s">
        <v>103</v>
      </c>
      <c r="E482" t="s">
        <v>102</v>
      </c>
      <c r="F482">
        <v>0</v>
      </c>
    </row>
    <row r="483" spans="1:6" x14ac:dyDescent="0.3">
      <c r="A483" s="1">
        <v>44868</v>
      </c>
      <c r="B483" t="s">
        <v>45</v>
      </c>
      <c r="C483">
        <v>11</v>
      </c>
      <c r="D483" t="s">
        <v>101</v>
      </c>
      <c r="E483" t="s">
        <v>101</v>
      </c>
      <c r="F483">
        <v>0</v>
      </c>
    </row>
    <row r="484" spans="1:6" x14ac:dyDescent="0.3">
      <c r="A484" s="1">
        <v>44869</v>
      </c>
      <c r="B484" t="s">
        <v>21</v>
      </c>
      <c r="C484">
        <v>10</v>
      </c>
      <c r="D484" t="s">
        <v>103</v>
      </c>
      <c r="E484" t="s">
        <v>101</v>
      </c>
      <c r="F484">
        <v>0</v>
      </c>
    </row>
    <row r="485" spans="1:6" x14ac:dyDescent="0.3">
      <c r="A485" s="1">
        <v>44870</v>
      </c>
      <c r="B485" t="s">
        <v>43</v>
      </c>
      <c r="C485">
        <v>15</v>
      </c>
      <c r="D485" t="s">
        <v>103</v>
      </c>
      <c r="E485" t="s">
        <v>102</v>
      </c>
      <c r="F485">
        <v>0</v>
      </c>
    </row>
    <row r="486" spans="1:6" x14ac:dyDescent="0.3">
      <c r="A486" s="1">
        <v>44871</v>
      </c>
      <c r="B486" t="s">
        <v>91</v>
      </c>
      <c r="C486">
        <v>13</v>
      </c>
      <c r="D486" t="s">
        <v>103</v>
      </c>
      <c r="E486" t="s">
        <v>102</v>
      </c>
      <c r="F486">
        <v>0</v>
      </c>
    </row>
    <row r="487" spans="1:6" x14ac:dyDescent="0.3">
      <c r="A487" s="1">
        <v>44871</v>
      </c>
      <c r="B487" t="s">
        <v>35</v>
      </c>
      <c r="C487">
        <v>13</v>
      </c>
      <c r="D487" t="s">
        <v>101</v>
      </c>
      <c r="E487" t="s">
        <v>101</v>
      </c>
      <c r="F487">
        <v>0</v>
      </c>
    </row>
    <row r="488" spans="1:6" x14ac:dyDescent="0.3">
      <c r="A488" s="1">
        <v>44871</v>
      </c>
      <c r="B488" t="s">
        <v>89</v>
      </c>
      <c r="C488">
        <v>13</v>
      </c>
      <c r="D488" t="s">
        <v>103</v>
      </c>
      <c r="E488" t="s">
        <v>102</v>
      </c>
      <c r="F488">
        <v>0</v>
      </c>
    </row>
    <row r="489" spans="1:6" x14ac:dyDescent="0.3">
      <c r="A489" s="1">
        <v>44872</v>
      </c>
      <c r="B489" t="s">
        <v>85</v>
      </c>
      <c r="C489">
        <v>13</v>
      </c>
      <c r="D489" t="s">
        <v>101</v>
      </c>
      <c r="E489" t="s">
        <v>102</v>
      </c>
      <c r="F489">
        <v>0</v>
      </c>
    </row>
    <row r="490" spans="1:6" x14ac:dyDescent="0.3">
      <c r="A490" s="1">
        <v>44873</v>
      </c>
      <c r="B490" t="s">
        <v>77</v>
      </c>
      <c r="C490">
        <v>11</v>
      </c>
      <c r="D490" t="s">
        <v>100</v>
      </c>
      <c r="E490" t="s">
        <v>102</v>
      </c>
      <c r="F490">
        <v>0</v>
      </c>
    </row>
    <row r="491" spans="1:6" x14ac:dyDescent="0.3">
      <c r="A491" s="1">
        <v>44873</v>
      </c>
      <c r="B491" t="s">
        <v>43</v>
      </c>
      <c r="C491">
        <v>10</v>
      </c>
      <c r="D491" t="s">
        <v>100</v>
      </c>
      <c r="E491" t="s">
        <v>101</v>
      </c>
      <c r="F491">
        <v>0</v>
      </c>
    </row>
    <row r="492" spans="1:6" x14ac:dyDescent="0.3">
      <c r="A492" s="1">
        <v>44874</v>
      </c>
      <c r="B492" t="s">
        <v>59</v>
      </c>
      <c r="C492">
        <v>8</v>
      </c>
      <c r="D492" t="s">
        <v>101</v>
      </c>
      <c r="E492" t="s">
        <v>102</v>
      </c>
      <c r="F492">
        <v>0</v>
      </c>
    </row>
    <row r="493" spans="1:6" x14ac:dyDescent="0.3">
      <c r="A493" s="1">
        <v>44875</v>
      </c>
      <c r="B493" t="s">
        <v>41</v>
      </c>
      <c r="C493">
        <v>7</v>
      </c>
      <c r="D493" t="s">
        <v>103</v>
      </c>
      <c r="E493" t="s">
        <v>101</v>
      </c>
      <c r="F493">
        <v>0</v>
      </c>
    </row>
    <row r="494" spans="1:6" x14ac:dyDescent="0.3">
      <c r="A494" s="1">
        <v>44878</v>
      </c>
      <c r="B494" t="s">
        <v>59</v>
      </c>
      <c r="C494">
        <v>10</v>
      </c>
      <c r="D494" t="s">
        <v>100</v>
      </c>
      <c r="E494" t="s">
        <v>102</v>
      </c>
      <c r="F494">
        <v>0</v>
      </c>
    </row>
    <row r="495" spans="1:6" x14ac:dyDescent="0.3">
      <c r="A495" s="1">
        <v>44879</v>
      </c>
      <c r="B495" t="s">
        <v>9</v>
      </c>
      <c r="C495">
        <v>1</v>
      </c>
      <c r="D495" t="s">
        <v>103</v>
      </c>
      <c r="E495" t="s">
        <v>102</v>
      </c>
      <c r="F495">
        <v>0</v>
      </c>
    </row>
    <row r="496" spans="1:6" x14ac:dyDescent="0.3">
      <c r="A496" s="1">
        <v>44880</v>
      </c>
      <c r="B496" t="s">
        <v>29</v>
      </c>
      <c r="C496">
        <v>14</v>
      </c>
      <c r="D496" t="s">
        <v>103</v>
      </c>
      <c r="E496" t="s">
        <v>102</v>
      </c>
      <c r="F496">
        <v>0</v>
      </c>
    </row>
    <row r="497" spans="1:6" x14ac:dyDescent="0.3">
      <c r="A497" s="1">
        <v>44881</v>
      </c>
      <c r="B497" t="s">
        <v>39</v>
      </c>
      <c r="C497">
        <v>8</v>
      </c>
      <c r="D497" t="s">
        <v>101</v>
      </c>
      <c r="E497" t="s">
        <v>101</v>
      </c>
      <c r="F497">
        <v>0</v>
      </c>
    </row>
    <row r="498" spans="1:6" x14ac:dyDescent="0.3">
      <c r="A498" s="1">
        <v>44883</v>
      </c>
      <c r="B498" t="s">
        <v>73</v>
      </c>
      <c r="C498">
        <v>8</v>
      </c>
      <c r="D498" t="s">
        <v>103</v>
      </c>
      <c r="E498" t="s">
        <v>102</v>
      </c>
      <c r="F498">
        <v>0</v>
      </c>
    </row>
    <row r="499" spans="1:6" x14ac:dyDescent="0.3">
      <c r="A499" s="1">
        <v>44886</v>
      </c>
      <c r="B499" t="s">
        <v>45</v>
      </c>
      <c r="C499">
        <v>6</v>
      </c>
      <c r="D499" t="s">
        <v>103</v>
      </c>
      <c r="E499" t="s">
        <v>102</v>
      </c>
      <c r="F499">
        <v>0</v>
      </c>
    </row>
    <row r="500" spans="1:6" x14ac:dyDescent="0.3">
      <c r="A500" s="1">
        <v>44888</v>
      </c>
      <c r="B500" t="s">
        <v>77</v>
      </c>
      <c r="C500">
        <v>12</v>
      </c>
      <c r="D500" t="s">
        <v>101</v>
      </c>
      <c r="E500" t="s">
        <v>101</v>
      </c>
      <c r="F500">
        <v>0</v>
      </c>
    </row>
    <row r="501" spans="1:6" x14ac:dyDescent="0.3">
      <c r="A501" s="1">
        <v>44890</v>
      </c>
      <c r="B501" t="s">
        <v>13</v>
      </c>
      <c r="C501">
        <v>5</v>
      </c>
      <c r="D501" t="s">
        <v>103</v>
      </c>
      <c r="E501" t="s">
        <v>102</v>
      </c>
      <c r="F501">
        <v>0</v>
      </c>
    </row>
    <row r="502" spans="1:6" x14ac:dyDescent="0.3">
      <c r="A502" s="1">
        <v>44891</v>
      </c>
      <c r="B502" t="s">
        <v>69</v>
      </c>
      <c r="C502">
        <v>5</v>
      </c>
      <c r="D502" t="s">
        <v>103</v>
      </c>
      <c r="E502" t="s">
        <v>101</v>
      </c>
      <c r="F502">
        <v>0</v>
      </c>
    </row>
    <row r="503" spans="1:6" x14ac:dyDescent="0.3">
      <c r="A503" s="1">
        <v>44892</v>
      </c>
      <c r="B503" t="s">
        <v>73</v>
      </c>
      <c r="C503">
        <v>15</v>
      </c>
      <c r="D503" t="s">
        <v>103</v>
      </c>
      <c r="E503" t="s">
        <v>101</v>
      </c>
      <c r="F503">
        <v>0</v>
      </c>
    </row>
    <row r="504" spans="1:6" x14ac:dyDescent="0.3">
      <c r="A504" s="1">
        <v>44893</v>
      </c>
      <c r="B504" t="s">
        <v>67</v>
      </c>
      <c r="C504">
        <v>8</v>
      </c>
      <c r="D504" t="s">
        <v>103</v>
      </c>
      <c r="E504" t="s">
        <v>102</v>
      </c>
      <c r="F504">
        <v>0</v>
      </c>
    </row>
    <row r="505" spans="1:6" x14ac:dyDescent="0.3">
      <c r="A505" s="1">
        <v>44895</v>
      </c>
      <c r="B505" t="s">
        <v>35</v>
      </c>
      <c r="C505">
        <v>2</v>
      </c>
      <c r="D505" t="s">
        <v>103</v>
      </c>
      <c r="E505" t="s">
        <v>101</v>
      </c>
      <c r="F505">
        <v>0</v>
      </c>
    </row>
    <row r="506" spans="1:6" x14ac:dyDescent="0.3">
      <c r="A506" s="1">
        <v>44898</v>
      </c>
      <c r="B506" t="s">
        <v>61</v>
      </c>
      <c r="C506">
        <v>5</v>
      </c>
      <c r="D506" t="s">
        <v>100</v>
      </c>
      <c r="E506" t="s">
        <v>102</v>
      </c>
      <c r="F506">
        <v>0</v>
      </c>
    </row>
    <row r="507" spans="1:6" x14ac:dyDescent="0.3">
      <c r="A507" s="1">
        <v>44899</v>
      </c>
      <c r="B507" t="s">
        <v>57</v>
      </c>
      <c r="C507">
        <v>10</v>
      </c>
      <c r="D507" t="s">
        <v>103</v>
      </c>
      <c r="E507" t="s">
        <v>102</v>
      </c>
      <c r="F507">
        <v>0</v>
      </c>
    </row>
    <row r="508" spans="1:6" x14ac:dyDescent="0.3">
      <c r="A508" s="1">
        <v>44899</v>
      </c>
      <c r="B508" t="s">
        <v>93</v>
      </c>
      <c r="C508">
        <v>15</v>
      </c>
      <c r="D508" t="s">
        <v>103</v>
      </c>
      <c r="E508" t="s">
        <v>102</v>
      </c>
      <c r="F508">
        <v>0</v>
      </c>
    </row>
    <row r="509" spans="1:6" x14ac:dyDescent="0.3">
      <c r="A509" s="1">
        <v>44902</v>
      </c>
      <c r="B509" t="s">
        <v>81</v>
      </c>
      <c r="C509">
        <v>12</v>
      </c>
      <c r="D509" t="s">
        <v>103</v>
      </c>
      <c r="E509" t="s">
        <v>102</v>
      </c>
      <c r="F509">
        <v>0</v>
      </c>
    </row>
    <row r="510" spans="1:6" x14ac:dyDescent="0.3">
      <c r="A510" s="1">
        <v>44902</v>
      </c>
      <c r="B510" t="s">
        <v>37</v>
      </c>
      <c r="C510">
        <v>13</v>
      </c>
      <c r="D510" t="s">
        <v>103</v>
      </c>
      <c r="E510" t="s">
        <v>101</v>
      </c>
      <c r="F510">
        <v>0</v>
      </c>
    </row>
    <row r="511" spans="1:6" x14ac:dyDescent="0.3">
      <c r="A511" s="1">
        <v>44902</v>
      </c>
      <c r="B511" t="s">
        <v>81</v>
      </c>
      <c r="C511">
        <v>5</v>
      </c>
      <c r="D511" t="s">
        <v>103</v>
      </c>
      <c r="E511" t="s">
        <v>102</v>
      </c>
      <c r="F511">
        <v>0</v>
      </c>
    </row>
    <row r="512" spans="1:6" x14ac:dyDescent="0.3">
      <c r="A512" s="1">
        <v>44906</v>
      </c>
      <c r="B512" t="s">
        <v>59</v>
      </c>
      <c r="C512">
        <v>5</v>
      </c>
      <c r="D512" t="s">
        <v>103</v>
      </c>
      <c r="E512" t="s">
        <v>101</v>
      </c>
      <c r="F512">
        <v>0</v>
      </c>
    </row>
    <row r="513" spans="1:6" x14ac:dyDescent="0.3">
      <c r="A513" s="1">
        <v>44906</v>
      </c>
      <c r="B513" t="s">
        <v>31</v>
      </c>
      <c r="C513">
        <v>9</v>
      </c>
      <c r="D513" t="s">
        <v>100</v>
      </c>
      <c r="E513" t="s">
        <v>101</v>
      </c>
      <c r="F513">
        <v>0</v>
      </c>
    </row>
    <row r="514" spans="1:6" x14ac:dyDescent="0.3">
      <c r="A514" s="1">
        <v>44906</v>
      </c>
      <c r="B514" t="s">
        <v>33</v>
      </c>
      <c r="C514">
        <v>10</v>
      </c>
      <c r="D514" t="s">
        <v>101</v>
      </c>
      <c r="E514" t="s">
        <v>102</v>
      </c>
      <c r="F514">
        <v>0</v>
      </c>
    </row>
    <row r="515" spans="1:6" x14ac:dyDescent="0.3">
      <c r="A515" s="1">
        <v>44907</v>
      </c>
      <c r="B515" t="s">
        <v>65</v>
      </c>
      <c r="C515">
        <v>9</v>
      </c>
      <c r="D515" t="s">
        <v>100</v>
      </c>
      <c r="E515" t="s">
        <v>102</v>
      </c>
      <c r="F515">
        <v>0</v>
      </c>
    </row>
    <row r="516" spans="1:6" x14ac:dyDescent="0.3">
      <c r="A516" s="1">
        <v>44907</v>
      </c>
      <c r="B516" t="s">
        <v>87</v>
      </c>
      <c r="C516">
        <v>10</v>
      </c>
      <c r="D516" t="s">
        <v>100</v>
      </c>
      <c r="E516" t="s">
        <v>101</v>
      </c>
      <c r="F516">
        <v>0</v>
      </c>
    </row>
    <row r="517" spans="1:6" x14ac:dyDescent="0.3">
      <c r="A517" s="1">
        <v>44909</v>
      </c>
      <c r="B517" t="s">
        <v>15</v>
      </c>
      <c r="C517">
        <v>4</v>
      </c>
      <c r="D517" t="s">
        <v>103</v>
      </c>
      <c r="E517" t="s">
        <v>102</v>
      </c>
      <c r="F517">
        <v>0</v>
      </c>
    </row>
    <row r="518" spans="1:6" x14ac:dyDescent="0.3">
      <c r="A518" s="1">
        <v>44910</v>
      </c>
      <c r="B518" t="s">
        <v>23</v>
      </c>
      <c r="C518">
        <v>13</v>
      </c>
      <c r="D518" t="s">
        <v>103</v>
      </c>
      <c r="E518" t="s">
        <v>101</v>
      </c>
      <c r="F518">
        <v>0</v>
      </c>
    </row>
    <row r="519" spans="1:6" x14ac:dyDescent="0.3">
      <c r="A519" s="1">
        <v>44914</v>
      </c>
      <c r="B519" t="s">
        <v>93</v>
      </c>
      <c r="C519">
        <v>7</v>
      </c>
      <c r="D519" t="s">
        <v>103</v>
      </c>
      <c r="E519" t="s">
        <v>101</v>
      </c>
      <c r="F519">
        <v>0</v>
      </c>
    </row>
    <row r="520" spans="1:6" x14ac:dyDescent="0.3">
      <c r="A520" s="1">
        <v>44914</v>
      </c>
      <c r="B520" t="s">
        <v>27</v>
      </c>
      <c r="C520">
        <v>14</v>
      </c>
      <c r="D520" t="s">
        <v>103</v>
      </c>
      <c r="E520" t="s">
        <v>102</v>
      </c>
      <c r="F520">
        <v>0</v>
      </c>
    </row>
    <row r="521" spans="1:6" x14ac:dyDescent="0.3">
      <c r="A521" s="1">
        <v>44914</v>
      </c>
      <c r="B521" t="s">
        <v>23</v>
      </c>
      <c r="C521">
        <v>11</v>
      </c>
      <c r="D521" t="s">
        <v>101</v>
      </c>
      <c r="E521" t="s">
        <v>101</v>
      </c>
      <c r="F521">
        <v>0</v>
      </c>
    </row>
    <row r="522" spans="1:6" x14ac:dyDescent="0.3">
      <c r="A522" s="1">
        <v>44916</v>
      </c>
      <c r="B522" t="s">
        <v>17</v>
      </c>
      <c r="C522">
        <v>10</v>
      </c>
      <c r="D522" t="s">
        <v>103</v>
      </c>
      <c r="E522" t="s">
        <v>101</v>
      </c>
      <c r="F522">
        <v>0</v>
      </c>
    </row>
    <row r="523" spans="1:6" x14ac:dyDescent="0.3">
      <c r="A523" s="1">
        <v>44924</v>
      </c>
      <c r="B523" t="s">
        <v>21</v>
      </c>
      <c r="C523">
        <v>15</v>
      </c>
      <c r="D523" t="s">
        <v>103</v>
      </c>
      <c r="E523" t="s">
        <v>101</v>
      </c>
      <c r="F523">
        <v>0</v>
      </c>
    </row>
    <row r="524" spans="1:6" x14ac:dyDescent="0.3">
      <c r="A524" s="1">
        <v>44924</v>
      </c>
      <c r="B524" t="s">
        <v>89</v>
      </c>
      <c r="C524">
        <v>1</v>
      </c>
      <c r="D524" t="s">
        <v>100</v>
      </c>
      <c r="E524" t="s">
        <v>102</v>
      </c>
      <c r="F524">
        <v>0</v>
      </c>
    </row>
    <row r="525" spans="1:6" x14ac:dyDescent="0.3">
      <c r="A525" s="1">
        <v>44925</v>
      </c>
      <c r="B525" t="s">
        <v>87</v>
      </c>
      <c r="C525">
        <v>14</v>
      </c>
      <c r="D525" t="s">
        <v>103</v>
      </c>
      <c r="E525" t="s">
        <v>101</v>
      </c>
      <c r="F525">
        <v>0</v>
      </c>
    </row>
    <row r="526" spans="1:6" x14ac:dyDescent="0.3">
      <c r="A526" s="1">
        <v>44926</v>
      </c>
      <c r="B526" t="s">
        <v>71</v>
      </c>
      <c r="C526">
        <v>12</v>
      </c>
      <c r="D526" t="s">
        <v>101</v>
      </c>
      <c r="E526" t="s">
        <v>101</v>
      </c>
      <c r="F526">
        <v>0</v>
      </c>
    </row>
    <row r="527" spans="1:6" x14ac:dyDescent="0.3">
      <c r="A527" s="1">
        <v>44926</v>
      </c>
      <c r="B527" t="s">
        <v>27</v>
      </c>
      <c r="C527">
        <v>6</v>
      </c>
      <c r="D527" t="s">
        <v>101</v>
      </c>
      <c r="E527" t="s">
        <v>101</v>
      </c>
      <c r="F527">
        <v>0</v>
      </c>
    </row>
    <row r="528" spans="1:6" x14ac:dyDescent="0.3">
      <c r="A528" s="1">
        <v>44926</v>
      </c>
      <c r="B528" t="s">
        <v>27</v>
      </c>
      <c r="C528">
        <v>3</v>
      </c>
      <c r="D528" t="s">
        <v>100</v>
      </c>
      <c r="E528" t="s">
        <v>102</v>
      </c>
      <c r="F52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19A5E-D630-4B2E-8AC1-762EB102455E}">
  <sheetPr codeName="Sheet3">
    <tabColor theme="5" tint="0.39997558519241921"/>
  </sheetPr>
  <dimension ref="A1:F46"/>
  <sheetViews>
    <sheetView topLeftCell="A10" workbookViewId="0">
      <selection sqref="A1:F528"/>
    </sheetView>
  </sheetViews>
  <sheetFormatPr defaultRowHeight="14.4" x14ac:dyDescent="0.3"/>
  <cols>
    <col min="1" max="1" width="11.6640625" bestFit="1" customWidth="1"/>
    <col min="2" max="2" width="9.88671875" bestFit="1" customWidth="1"/>
    <col min="3" max="3" width="19.33203125" bestFit="1" customWidth="1"/>
    <col min="4" max="4" width="5.44140625" bestFit="1" customWidth="1"/>
    <col min="5" max="5" width="13.109375" bestFit="1" customWidth="1"/>
    <col min="6" max="6" width="13.5546875" bestFit="1" customWidth="1"/>
  </cols>
  <sheetData>
    <row r="1" spans="1:6" x14ac:dyDescent="0.3">
      <c r="A1" t="s">
        <v>0</v>
      </c>
      <c r="B1" t="s">
        <v>1</v>
      </c>
      <c r="C1" t="s">
        <v>2</v>
      </c>
      <c r="D1" t="s">
        <v>3</v>
      </c>
      <c r="E1" t="s">
        <v>4</v>
      </c>
      <c r="F1" t="s">
        <v>5</v>
      </c>
    </row>
    <row r="2" spans="1:6" x14ac:dyDescent="0.3">
      <c r="A2" t="s">
        <v>6</v>
      </c>
      <c r="B2" t="s">
        <v>7</v>
      </c>
      <c r="C2" t="s">
        <v>130</v>
      </c>
      <c r="D2" t="s">
        <v>8</v>
      </c>
      <c r="E2">
        <v>98</v>
      </c>
      <c r="F2">
        <v>103.88</v>
      </c>
    </row>
    <row r="3" spans="1:6" x14ac:dyDescent="0.3">
      <c r="A3" t="s">
        <v>9</v>
      </c>
      <c r="B3" t="s">
        <v>10</v>
      </c>
      <c r="C3" t="s">
        <v>130</v>
      </c>
      <c r="D3" t="s">
        <v>8</v>
      </c>
      <c r="E3">
        <v>105</v>
      </c>
      <c r="F3">
        <v>142.80000000000001</v>
      </c>
    </row>
    <row r="4" spans="1:6" x14ac:dyDescent="0.3">
      <c r="A4" t="s">
        <v>11</v>
      </c>
      <c r="B4" t="s">
        <v>12</v>
      </c>
      <c r="C4" t="s">
        <v>130</v>
      </c>
      <c r="D4" t="s">
        <v>8</v>
      </c>
      <c r="E4">
        <v>71</v>
      </c>
      <c r="F4">
        <v>80.94</v>
      </c>
    </row>
    <row r="5" spans="1:6" x14ac:dyDescent="0.3">
      <c r="A5" t="s">
        <v>13</v>
      </c>
      <c r="B5" t="s">
        <v>14</v>
      </c>
      <c r="C5" t="s">
        <v>130</v>
      </c>
      <c r="D5" t="s">
        <v>104</v>
      </c>
      <c r="E5">
        <v>44</v>
      </c>
      <c r="F5">
        <v>48.84</v>
      </c>
    </row>
    <row r="6" spans="1:6" x14ac:dyDescent="0.3">
      <c r="A6" t="s">
        <v>15</v>
      </c>
      <c r="B6" t="s">
        <v>16</v>
      </c>
      <c r="C6" t="s">
        <v>130</v>
      </c>
      <c r="D6" t="s">
        <v>105</v>
      </c>
      <c r="E6">
        <v>133</v>
      </c>
      <c r="F6">
        <v>155.61000000000001</v>
      </c>
    </row>
    <row r="7" spans="1:6" x14ac:dyDescent="0.3">
      <c r="A7" t="s">
        <v>17</v>
      </c>
      <c r="B7" t="s">
        <v>18</v>
      </c>
      <c r="C7" t="s">
        <v>131</v>
      </c>
      <c r="D7" t="s">
        <v>8</v>
      </c>
      <c r="E7">
        <v>75</v>
      </c>
      <c r="F7">
        <v>85.5</v>
      </c>
    </row>
    <row r="8" spans="1:6" x14ac:dyDescent="0.3">
      <c r="A8" t="s">
        <v>19</v>
      </c>
      <c r="B8" t="s">
        <v>20</v>
      </c>
      <c r="C8" t="s">
        <v>131</v>
      </c>
      <c r="D8" t="s">
        <v>104</v>
      </c>
      <c r="E8">
        <v>43</v>
      </c>
      <c r="F8">
        <v>47.730000000000004</v>
      </c>
    </row>
    <row r="9" spans="1:6" x14ac:dyDescent="0.3">
      <c r="A9" t="s">
        <v>21</v>
      </c>
      <c r="B9" t="s">
        <v>22</v>
      </c>
      <c r="C9" t="s">
        <v>131</v>
      </c>
      <c r="D9" t="s">
        <v>8</v>
      </c>
      <c r="E9">
        <v>83</v>
      </c>
      <c r="F9">
        <v>94.62</v>
      </c>
    </row>
    <row r="10" spans="1:6" x14ac:dyDescent="0.3">
      <c r="A10" t="s">
        <v>23</v>
      </c>
      <c r="B10" t="s">
        <v>24</v>
      </c>
      <c r="C10" t="s">
        <v>131</v>
      </c>
      <c r="D10" t="s">
        <v>106</v>
      </c>
      <c r="E10">
        <v>6</v>
      </c>
      <c r="F10">
        <v>7.8599999999999994</v>
      </c>
    </row>
    <row r="11" spans="1:6" x14ac:dyDescent="0.3">
      <c r="A11" t="s">
        <v>25</v>
      </c>
      <c r="B11" t="s">
        <v>26</v>
      </c>
      <c r="C11" t="s">
        <v>131</v>
      </c>
      <c r="D11" t="s">
        <v>105</v>
      </c>
      <c r="E11">
        <v>148</v>
      </c>
      <c r="F11">
        <v>164.28</v>
      </c>
    </row>
    <row r="12" spans="1:6" x14ac:dyDescent="0.3">
      <c r="A12" t="s">
        <v>27</v>
      </c>
      <c r="B12" t="s">
        <v>28</v>
      </c>
      <c r="C12" t="s">
        <v>131</v>
      </c>
      <c r="D12" t="s">
        <v>104</v>
      </c>
      <c r="E12">
        <v>44</v>
      </c>
      <c r="F12">
        <v>48.4</v>
      </c>
    </row>
    <row r="13" spans="1:6" x14ac:dyDescent="0.3">
      <c r="A13" t="s">
        <v>29</v>
      </c>
      <c r="B13" t="s">
        <v>30</v>
      </c>
      <c r="C13" t="s">
        <v>132</v>
      </c>
      <c r="D13" t="s">
        <v>8</v>
      </c>
      <c r="E13">
        <v>73</v>
      </c>
      <c r="F13">
        <v>94.17</v>
      </c>
    </row>
    <row r="14" spans="1:6" x14ac:dyDescent="0.3">
      <c r="A14" t="s">
        <v>31</v>
      </c>
      <c r="B14" t="s">
        <v>32</v>
      </c>
      <c r="C14" t="s">
        <v>132</v>
      </c>
      <c r="D14" t="s">
        <v>8</v>
      </c>
      <c r="E14">
        <v>112</v>
      </c>
      <c r="F14">
        <v>122.08</v>
      </c>
    </row>
    <row r="15" spans="1:6" x14ac:dyDescent="0.3">
      <c r="A15" t="s">
        <v>33</v>
      </c>
      <c r="B15" t="s">
        <v>34</v>
      </c>
      <c r="C15" t="s">
        <v>132</v>
      </c>
      <c r="D15" t="s">
        <v>8</v>
      </c>
      <c r="E15">
        <v>112</v>
      </c>
      <c r="F15">
        <v>146.72</v>
      </c>
    </row>
    <row r="16" spans="1:6" x14ac:dyDescent="0.3">
      <c r="A16" t="s">
        <v>35</v>
      </c>
      <c r="B16" t="s">
        <v>36</v>
      </c>
      <c r="C16" t="s">
        <v>132</v>
      </c>
      <c r="D16" t="s">
        <v>106</v>
      </c>
      <c r="E16">
        <v>12</v>
      </c>
      <c r="F16">
        <v>15.719999999999999</v>
      </c>
    </row>
    <row r="17" spans="1:6" x14ac:dyDescent="0.3">
      <c r="A17" t="s">
        <v>37</v>
      </c>
      <c r="B17" t="s">
        <v>38</v>
      </c>
      <c r="C17" t="s">
        <v>132</v>
      </c>
      <c r="D17" t="s">
        <v>106</v>
      </c>
      <c r="E17">
        <v>13</v>
      </c>
      <c r="F17">
        <v>16.64</v>
      </c>
    </row>
    <row r="18" spans="1:6" x14ac:dyDescent="0.3">
      <c r="A18" t="s">
        <v>39</v>
      </c>
      <c r="B18" t="s">
        <v>40</v>
      </c>
      <c r="C18" t="s">
        <v>133</v>
      </c>
      <c r="D18" t="s">
        <v>105</v>
      </c>
      <c r="E18">
        <v>134</v>
      </c>
      <c r="F18">
        <v>156.78</v>
      </c>
    </row>
    <row r="19" spans="1:6" x14ac:dyDescent="0.3">
      <c r="A19" t="s">
        <v>41</v>
      </c>
      <c r="B19" t="s">
        <v>42</v>
      </c>
      <c r="C19" t="s">
        <v>133</v>
      </c>
      <c r="D19" t="s">
        <v>106</v>
      </c>
      <c r="E19">
        <v>37</v>
      </c>
      <c r="F19">
        <v>49.21</v>
      </c>
    </row>
    <row r="20" spans="1:6" x14ac:dyDescent="0.3">
      <c r="A20" t="s">
        <v>43</v>
      </c>
      <c r="B20" t="s">
        <v>44</v>
      </c>
      <c r="C20" t="s">
        <v>133</v>
      </c>
      <c r="D20" t="s">
        <v>105</v>
      </c>
      <c r="E20">
        <v>150</v>
      </c>
      <c r="F20">
        <v>210</v>
      </c>
    </row>
    <row r="21" spans="1:6" x14ac:dyDescent="0.3">
      <c r="A21" t="s">
        <v>45</v>
      </c>
      <c r="B21" t="s">
        <v>46</v>
      </c>
      <c r="C21" t="s">
        <v>133</v>
      </c>
      <c r="D21" t="s">
        <v>104</v>
      </c>
      <c r="E21">
        <v>61</v>
      </c>
      <c r="F21">
        <v>76.25</v>
      </c>
    </row>
    <row r="22" spans="1:6" x14ac:dyDescent="0.3">
      <c r="A22" t="s">
        <v>47</v>
      </c>
      <c r="B22" t="s">
        <v>48</v>
      </c>
      <c r="C22" t="s">
        <v>133</v>
      </c>
      <c r="D22" t="s">
        <v>105</v>
      </c>
      <c r="E22">
        <v>126</v>
      </c>
      <c r="F22">
        <v>162.54</v>
      </c>
    </row>
    <row r="23" spans="1:6" x14ac:dyDescent="0.3">
      <c r="A23" t="s">
        <v>49</v>
      </c>
      <c r="B23" t="s">
        <v>50</v>
      </c>
      <c r="C23" t="s">
        <v>134</v>
      </c>
      <c r="D23" t="s">
        <v>105</v>
      </c>
      <c r="E23">
        <v>121</v>
      </c>
      <c r="F23">
        <v>141.57</v>
      </c>
    </row>
    <row r="24" spans="1:6" x14ac:dyDescent="0.3">
      <c r="A24" t="s">
        <v>51</v>
      </c>
      <c r="B24" t="s">
        <v>52</v>
      </c>
      <c r="C24" t="s">
        <v>134</v>
      </c>
      <c r="D24" t="s">
        <v>105</v>
      </c>
      <c r="E24">
        <v>141</v>
      </c>
      <c r="F24">
        <v>149.46</v>
      </c>
    </row>
    <row r="25" spans="1:6" x14ac:dyDescent="0.3">
      <c r="A25" t="s">
        <v>53</v>
      </c>
      <c r="B25" t="s">
        <v>54</v>
      </c>
      <c r="C25" t="s">
        <v>134</v>
      </c>
      <c r="D25" t="s">
        <v>105</v>
      </c>
      <c r="E25">
        <v>144</v>
      </c>
      <c r="F25">
        <v>156.96</v>
      </c>
    </row>
    <row r="26" spans="1:6" x14ac:dyDescent="0.3">
      <c r="A26" t="s">
        <v>55</v>
      </c>
      <c r="B26" t="s">
        <v>56</v>
      </c>
      <c r="C26" t="s">
        <v>134</v>
      </c>
      <c r="D26" t="s">
        <v>106</v>
      </c>
      <c r="E26">
        <v>7</v>
      </c>
      <c r="F26">
        <v>8.33</v>
      </c>
    </row>
    <row r="27" spans="1:6" x14ac:dyDescent="0.3">
      <c r="A27" t="s">
        <v>57</v>
      </c>
      <c r="B27" t="s">
        <v>58</v>
      </c>
      <c r="C27" t="s">
        <v>134</v>
      </c>
      <c r="D27" t="s">
        <v>106</v>
      </c>
      <c r="E27">
        <v>18</v>
      </c>
      <c r="F27">
        <v>24.66</v>
      </c>
    </row>
    <row r="28" spans="1:6" x14ac:dyDescent="0.3">
      <c r="A28" t="s">
        <v>59</v>
      </c>
      <c r="B28" t="s">
        <v>60</v>
      </c>
      <c r="C28" t="s">
        <v>135</v>
      </c>
      <c r="D28" t="s">
        <v>104</v>
      </c>
      <c r="E28">
        <v>48</v>
      </c>
      <c r="F28">
        <v>57.120000000000005</v>
      </c>
    </row>
    <row r="29" spans="1:6" x14ac:dyDescent="0.3">
      <c r="A29" t="s">
        <v>61</v>
      </c>
      <c r="B29" t="s">
        <v>62</v>
      </c>
      <c r="C29" t="s">
        <v>135</v>
      </c>
      <c r="D29" t="s">
        <v>106</v>
      </c>
      <c r="E29">
        <v>37</v>
      </c>
      <c r="F29">
        <v>41.81</v>
      </c>
    </row>
    <row r="30" spans="1:6" x14ac:dyDescent="0.3">
      <c r="A30" t="s">
        <v>63</v>
      </c>
      <c r="B30" t="s">
        <v>64</v>
      </c>
      <c r="C30" t="s">
        <v>135</v>
      </c>
      <c r="D30" t="s">
        <v>104</v>
      </c>
      <c r="E30">
        <v>47</v>
      </c>
      <c r="F30">
        <v>53.11</v>
      </c>
    </row>
    <row r="31" spans="1:6" x14ac:dyDescent="0.3">
      <c r="A31" t="s">
        <v>65</v>
      </c>
      <c r="B31" t="s">
        <v>66</v>
      </c>
      <c r="C31" t="s">
        <v>135</v>
      </c>
      <c r="D31" t="s">
        <v>105</v>
      </c>
      <c r="E31">
        <v>148</v>
      </c>
      <c r="F31">
        <v>201.28</v>
      </c>
    </row>
    <row r="32" spans="1:6" x14ac:dyDescent="0.3">
      <c r="A32" t="s">
        <v>67</v>
      </c>
      <c r="B32" t="s">
        <v>68</v>
      </c>
      <c r="C32" t="s">
        <v>135</v>
      </c>
      <c r="D32" t="s">
        <v>8</v>
      </c>
      <c r="E32">
        <v>93</v>
      </c>
      <c r="F32">
        <v>104.16</v>
      </c>
    </row>
    <row r="33" spans="1:6" x14ac:dyDescent="0.3">
      <c r="A33" t="s">
        <v>69</v>
      </c>
      <c r="B33" t="s">
        <v>70</v>
      </c>
      <c r="C33" t="s">
        <v>136</v>
      </c>
      <c r="D33" t="s">
        <v>8</v>
      </c>
      <c r="E33">
        <v>89</v>
      </c>
      <c r="F33">
        <v>117.48</v>
      </c>
    </row>
    <row r="34" spans="1:6" x14ac:dyDescent="0.3">
      <c r="A34" t="s">
        <v>71</v>
      </c>
      <c r="B34" t="s">
        <v>72</v>
      </c>
      <c r="C34" t="s">
        <v>136</v>
      </c>
      <c r="D34" t="s">
        <v>8</v>
      </c>
      <c r="E34">
        <v>95</v>
      </c>
      <c r="F34">
        <v>119.7</v>
      </c>
    </row>
    <row r="35" spans="1:6" x14ac:dyDescent="0.3">
      <c r="A35" t="s">
        <v>73</v>
      </c>
      <c r="B35" t="s">
        <v>74</v>
      </c>
      <c r="C35" t="s">
        <v>136</v>
      </c>
      <c r="D35" t="s">
        <v>104</v>
      </c>
      <c r="E35">
        <v>55</v>
      </c>
      <c r="F35">
        <v>58.3</v>
      </c>
    </row>
    <row r="36" spans="1:6" x14ac:dyDescent="0.3">
      <c r="A36" t="s">
        <v>75</v>
      </c>
      <c r="B36" t="s">
        <v>76</v>
      </c>
      <c r="C36" t="s">
        <v>136</v>
      </c>
      <c r="D36" t="s">
        <v>106</v>
      </c>
      <c r="E36">
        <v>5</v>
      </c>
      <c r="F36">
        <v>6.7</v>
      </c>
    </row>
    <row r="37" spans="1:6" x14ac:dyDescent="0.3">
      <c r="A37" t="s">
        <v>77</v>
      </c>
      <c r="B37" t="s">
        <v>78</v>
      </c>
      <c r="C37" t="s">
        <v>136</v>
      </c>
      <c r="D37" t="s">
        <v>8</v>
      </c>
      <c r="E37">
        <v>90</v>
      </c>
      <c r="F37">
        <v>96.3</v>
      </c>
    </row>
    <row r="38" spans="1:6" x14ac:dyDescent="0.3">
      <c r="A38" t="s">
        <v>79</v>
      </c>
      <c r="B38" t="s">
        <v>80</v>
      </c>
      <c r="C38" t="s">
        <v>137</v>
      </c>
      <c r="D38" t="s">
        <v>8</v>
      </c>
      <c r="E38">
        <v>67</v>
      </c>
      <c r="F38">
        <v>85.76</v>
      </c>
    </row>
    <row r="39" spans="1:6" x14ac:dyDescent="0.3">
      <c r="A39" t="s">
        <v>81</v>
      </c>
      <c r="B39" t="s">
        <v>82</v>
      </c>
      <c r="C39" t="s">
        <v>137</v>
      </c>
      <c r="D39" t="s">
        <v>8</v>
      </c>
      <c r="E39">
        <v>72</v>
      </c>
      <c r="F39">
        <v>79.92</v>
      </c>
    </row>
    <row r="40" spans="1:6" x14ac:dyDescent="0.3">
      <c r="A40" t="s">
        <v>83</v>
      </c>
      <c r="B40" t="s">
        <v>84</v>
      </c>
      <c r="C40" t="s">
        <v>137</v>
      </c>
      <c r="D40" t="s">
        <v>106</v>
      </c>
      <c r="E40">
        <v>37</v>
      </c>
      <c r="F40">
        <v>42.55</v>
      </c>
    </row>
    <row r="41" spans="1:6" x14ac:dyDescent="0.3">
      <c r="A41" t="s">
        <v>85</v>
      </c>
      <c r="B41" t="s">
        <v>86</v>
      </c>
      <c r="C41" t="s">
        <v>137</v>
      </c>
      <c r="D41" t="s">
        <v>8</v>
      </c>
      <c r="E41">
        <v>90</v>
      </c>
      <c r="F41">
        <v>115.2</v>
      </c>
    </row>
    <row r="42" spans="1:6" x14ac:dyDescent="0.3">
      <c r="A42" t="s">
        <v>87</v>
      </c>
      <c r="B42" t="s">
        <v>88</v>
      </c>
      <c r="C42" t="s">
        <v>137</v>
      </c>
      <c r="D42" t="s">
        <v>105</v>
      </c>
      <c r="E42">
        <v>138</v>
      </c>
      <c r="F42">
        <v>173.88</v>
      </c>
    </row>
    <row r="43" spans="1:6" x14ac:dyDescent="0.3">
      <c r="A43" t="s">
        <v>89</v>
      </c>
      <c r="B43" t="s">
        <v>90</v>
      </c>
      <c r="C43" t="s">
        <v>138</v>
      </c>
      <c r="D43" t="s">
        <v>105</v>
      </c>
      <c r="E43">
        <v>120</v>
      </c>
      <c r="F43">
        <v>162</v>
      </c>
    </row>
    <row r="44" spans="1:6" x14ac:dyDescent="0.3">
      <c r="A44" t="s">
        <v>91</v>
      </c>
      <c r="B44" t="s">
        <v>92</v>
      </c>
      <c r="C44" t="s">
        <v>138</v>
      </c>
      <c r="D44" t="s">
        <v>8</v>
      </c>
      <c r="E44">
        <v>67</v>
      </c>
      <c r="F44">
        <v>83.08</v>
      </c>
    </row>
    <row r="45" spans="1:6" x14ac:dyDescent="0.3">
      <c r="A45" t="s">
        <v>93</v>
      </c>
      <c r="B45" t="s">
        <v>94</v>
      </c>
      <c r="C45" t="s">
        <v>138</v>
      </c>
      <c r="D45" t="s">
        <v>8</v>
      </c>
      <c r="E45">
        <v>76</v>
      </c>
      <c r="F45">
        <v>82.08</v>
      </c>
    </row>
    <row r="46" spans="1:6" x14ac:dyDescent="0.3">
      <c r="A46" t="s">
        <v>107</v>
      </c>
      <c r="B46" t="s">
        <v>108</v>
      </c>
      <c r="C46" t="s">
        <v>138</v>
      </c>
      <c r="D46" t="s">
        <v>8</v>
      </c>
      <c r="E46">
        <v>50</v>
      </c>
      <c r="F46">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E3789-2CA0-4096-9842-F672F6EDBFE3}">
  <sheetPr codeName="Sheet4">
    <tabColor theme="7" tint="0.59999389629810485"/>
  </sheetPr>
  <dimension ref="A1:P528"/>
  <sheetViews>
    <sheetView workbookViewId="0">
      <selection activeCell="L5" sqref="L5"/>
    </sheetView>
  </sheetViews>
  <sheetFormatPr defaultRowHeight="14.4" x14ac:dyDescent="0.3"/>
  <cols>
    <col min="1" max="1" width="10.44140625" bestFit="1" customWidth="1"/>
    <col min="2" max="2" width="11.88671875" bestFit="1" customWidth="1"/>
    <col min="3" max="3" width="10.33203125" bestFit="1" customWidth="1"/>
    <col min="4" max="4" width="11.33203125" bestFit="1" customWidth="1"/>
    <col min="5" max="5" width="16" bestFit="1" customWidth="1"/>
    <col min="6" max="6" width="12.33203125" style="5" bestFit="1" customWidth="1"/>
    <col min="7" max="7" width="9.88671875" bestFit="1" customWidth="1"/>
    <col min="8" max="8" width="19.33203125" bestFit="1" customWidth="1"/>
    <col min="9" max="9" width="5.6640625" bestFit="1" customWidth="1"/>
    <col min="10" max="10" width="13.5546875" style="7" bestFit="1" customWidth="1"/>
    <col min="11" max="11" width="13.6640625" style="7" bestFit="1" customWidth="1"/>
    <col min="12" max="13" width="15.5546875" style="7" bestFit="1" customWidth="1"/>
    <col min="14" max="14" width="4.6640625" bestFit="1" customWidth="1"/>
    <col min="15" max="15" width="8" bestFit="1" customWidth="1"/>
    <col min="16" max="16" width="5.5546875" bestFit="1" customWidth="1"/>
  </cols>
  <sheetData>
    <row r="1" spans="1:16" x14ac:dyDescent="0.3">
      <c r="A1" s="2" t="s">
        <v>95</v>
      </c>
      <c r="B1" s="3" t="s">
        <v>0</v>
      </c>
      <c r="C1" s="3" t="s">
        <v>96</v>
      </c>
      <c r="D1" s="3" t="s">
        <v>97</v>
      </c>
      <c r="E1" s="3" t="s">
        <v>98</v>
      </c>
      <c r="F1" s="4" t="s">
        <v>99</v>
      </c>
      <c r="G1" s="3" t="s">
        <v>1</v>
      </c>
      <c r="H1" s="3" t="s">
        <v>2</v>
      </c>
      <c r="I1" s="3" t="s">
        <v>3</v>
      </c>
      <c r="J1" s="6" t="s">
        <v>4</v>
      </c>
      <c r="K1" s="6" t="s">
        <v>5</v>
      </c>
      <c r="L1" s="6" t="s">
        <v>109</v>
      </c>
      <c r="M1" s="6" t="s">
        <v>110</v>
      </c>
      <c r="N1" s="3" t="s">
        <v>111</v>
      </c>
      <c r="O1" s="3" t="s">
        <v>112</v>
      </c>
      <c r="P1" s="3" t="s">
        <v>113</v>
      </c>
    </row>
    <row r="2" spans="1:16" x14ac:dyDescent="0.3">
      <c r="A2" s="1">
        <v>44197</v>
      </c>
      <c r="B2" t="s">
        <v>53</v>
      </c>
      <c r="C2">
        <v>9</v>
      </c>
      <c r="D2" t="s">
        <v>100</v>
      </c>
      <c r="E2" t="s">
        <v>101</v>
      </c>
      <c r="F2" s="5">
        <v>0</v>
      </c>
      <c r="G2" t="str">
        <f>VLOOKUP($B2,PRODUCT_MASTER!$A:$F,MATCH('DATA MODEL'!G$1,PRODUCT_MASTER!$A$1:$F$1,0),0)</f>
        <v>Product24</v>
      </c>
      <c r="H2" t="str">
        <f>VLOOKUP($B2,PRODUCT_MASTER!$A:$F,MATCH('DATA MODEL'!H$1,PRODUCT_MASTER!$A$1:$F$1,0),0)</f>
        <v>Seafood</v>
      </c>
      <c r="I2" t="str">
        <f>VLOOKUP($B2,PRODUCT_MASTER!$A:$F,MATCH('DATA MODEL'!I$1,PRODUCT_MASTER!$A$1:$F$1,0),0)</f>
        <v>Ft</v>
      </c>
      <c r="J2" s="7">
        <f>VLOOKUP($B2,PRODUCT_MASTER!$A:$F,MATCH('DATA MODEL'!J$1,PRODUCT_MASTER!$A$1:$F$1,0),0)</f>
        <v>144</v>
      </c>
      <c r="K2" s="7">
        <f>VLOOKUP($B2,PRODUCT_MASTER!$A:$F,MATCH('DATA MODEL'!K$1,PRODUCT_MASTER!$A$1:$F$1,0),0)</f>
        <v>156.96</v>
      </c>
      <c r="L2" s="7">
        <f>C2*J2</f>
        <v>1296</v>
      </c>
      <c r="M2" s="7">
        <f>(K2-(K2*F2))*C2</f>
        <v>1412.64</v>
      </c>
      <c r="N2">
        <f>DAY(A2)</f>
        <v>1</v>
      </c>
      <c r="O2" t="str">
        <f>TEXT(A2,"MMM")</f>
        <v>Jan</v>
      </c>
      <c r="P2">
        <f>YEAR(A2)</f>
        <v>2021</v>
      </c>
    </row>
    <row r="3" spans="1:16" x14ac:dyDescent="0.3">
      <c r="A3" s="1">
        <v>44198</v>
      </c>
      <c r="B3" t="s">
        <v>81</v>
      </c>
      <c r="C3">
        <v>15</v>
      </c>
      <c r="D3" t="s">
        <v>101</v>
      </c>
      <c r="E3" t="s">
        <v>102</v>
      </c>
      <c r="F3" s="5">
        <v>0</v>
      </c>
      <c r="G3" t="str">
        <f>VLOOKUP($B3,PRODUCT_MASTER!$A:$F,MATCH('DATA MODEL'!G$1,PRODUCT_MASTER!$A$1:$F$1,0),0)</f>
        <v>Product38</v>
      </c>
      <c r="H3" t="str">
        <f>VLOOKUP($B3,PRODUCT_MASTER!$A:$F,MATCH('DATA MODEL'!H$1,PRODUCT_MASTER!$A$1:$F$1,0),0)</f>
        <v>Snacks</v>
      </c>
      <c r="I3" t="str">
        <f>VLOOKUP($B3,PRODUCT_MASTER!$A:$F,MATCH('DATA MODEL'!I$1,PRODUCT_MASTER!$A$1:$F$1,0),0)</f>
        <v>Kg</v>
      </c>
      <c r="J3" s="7">
        <f>VLOOKUP($B3,PRODUCT_MASTER!$A:$F,MATCH('DATA MODEL'!J$1,PRODUCT_MASTER!$A$1:$F$1,0),0)</f>
        <v>72</v>
      </c>
      <c r="K3" s="7">
        <f>VLOOKUP($B3,PRODUCT_MASTER!$A:$F,MATCH('DATA MODEL'!K$1,PRODUCT_MASTER!$A$1:$F$1,0),0)</f>
        <v>79.92</v>
      </c>
      <c r="L3" s="7">
        <f t="shared" ref="L3:L66" si="0">C3*J3</f>
        <v>1080</v>
      </c>
      <c r="M3" s="7">
        <f t="shared" ref="M3:M66" si="1">(K3-(K3*F3))*C3</f>
        <v>1198.8</v>
      </c>
      <c r="N3">
        <f t="shared" ref="N3:N66" si="2">DAY(A3)</f>
        <v>2</v>
      </c>
      <c r="O3" t="str">
        <f t="shared" ref="O3:O66" si="3">TEXT(A3,"MMM")</f>
        <v>Jan</v>
      </c>
      <c r="P3">
        <f t="shared" ref="P3:P66" si="4">YEAR(A3)</f>
        <v>2021</v>
      </c>
    </row>
    <row r="4" spans="1:16" x14ac:dyDescent="0.3">
      <c r="A4" s="1">
        <v>44198</v>
      </c>
      <c r="B4" t="s">
        <v>31</v>
      </c>
      <c r="C4">
        <v>6</v>
      </c>
      <c r="D4" t="s">
        <v>103</v>
      </c>
      <c r="E4" t="s">
        <v>102</v>
      </c>
      <c r="F4" s="5">
        <v>0</v>
      </c>
      <c r="G4" t="str">
        <f>VLOOKUP($B4,PRODUCT_MASTER!$A:$F,MATCH('DATA MODEL'!G$1,PRODUCT_MASTER!$A$1:$F$1,0),0)</f>
        <v>Product13</v>
      </c>
      <c r="H4" t="str">
        <f>VLOOKUP($B4,PRODUCT_MASTER!$A:$F,MATCH('DATA MODEL'!H$1,PRODUCT_MASTER!$A$1:$F$1,0),0)</f>
        <v>Meat</v>
      </c>
      <c r="I4" t="str">
        <f>VLOOKUP($B4,PRODUCT_MASTER!$A:$F,MATCH('DATA MODEL'!I$1,PRODUCT_MASTER!$A$1:$F$1,0),0)</f>
        <v>Kg</v>
      </c>
      <c r="J4" s="7">
        <f>VLOOKUP($B4,PRODUCT_MASTER!$A:$F,MATCH('DATA MODEL'!J$1,PRODUCT_MASTER!$A$1:$F$1,0),0)</f>
        <v>112</v>
      </c>
      <c r="K4" s="7">
        <f>VLOOKUP($B4,PRODUCT_MASTER!$A:$F,MATCH('DATA MODEL'!K$1,PRODUCT_MASTER!$A$1:$F$1,0),0)</f>
        <v>122.08</v>
      </c>
      <c r="L4" s="7">
        <f t="shared" si="0"/>
        <v>672</v>
      </c>
      <c r="M4" s="7">
        <f t="shared" si="1"/>
        <v>732.48</v>
      </c>
      <c r="N4">
        <f t="shared" si="2"/>
        <v>2</v>
      </c>
      <c r="O4" t="str">
        <f t="shared" si="3"/>
        <v>Jan</v>
      </c>
      <c r="P4">
        <f t="shared" si="4"/>
        <v>2021</v>
      </c>
    </row>
    <row r="5" spans="1:16" x14ac:dyDescent="0.3">
      <c r="A5" s="1">
        <v>44199</v>
      </c>
      <c r="B5" t="s">
        <v>13</v>
      </c>
      <c r="C5">
        <v>5</v>
      </c>
      <c r="D5" t="s">
        <v>103</v>
      </c>
      <c r="E5" t="s">
        <v>101</v>
      </c>
      <c r="F5" s="5">
        <v>0</v>
      </c>
      <c r="G5" t="str">
        <f>VLOOKUP($B5,PRODUCT_MASTER!$A:$F,MATCH('DATA MODEL'!G$1,PRODUCT_MASTER!$A$1:$F$1,0),0)</f>
        <v>Product04</v>
      </c>
      <c r="H5" t="str">
        <f>VLOOKUP($B5,PRODUCT_MASTER!$A:$F,MATCH('DATA MODEL'!H$1,PRODUCT_MASTER!$A$1:$F$1,0),0)</f>
        <v>Organic</v>
      </c>
      <c r="I5" t="str">
        <f>VLOOKUP($B5,PRODUCT_MASTER!$A:$F,MATCH('DATA MODEL'!I$1,PRODUCT_MASTER!$A$1:$F$1,0),0)</f>
        <v>Lt</v>
      </c>
      <c r="J5" s="7">
        <f>VLOOKUP($B5,PRODUCT_MASTER!$A:$F,MATCH('DATA MODEL'!J$1,PRODUCT_MASTER!$A$1:$F$1,0),0)</f>
        <v>44</v>
      </c>
      <c r="K5" s="7">
        <f>VLOOKUP($B5,PRODUCT_MASTER!$A:$F,MATCH('DATA MODEL'!K$1,PRODUCT_MASTER!$A$1:$F$1,0),0)</f>
        <v>48.84</v>
      </c>
      <c r="L5" s="7">
        <f t="shared" si="0"/>
        <v>220</v>
      </c>
      <c r="M5" s="7">
        <f t="shared" si="1"/>
        <v>244.20000000000002</v>
      </c>
      <c r="N5">
        <f t="shared" si="2"/>
        <v>3</v>
      </c>
      <c r="O5" t="str">
        <f t="shared" si="3"/>
        <v>Jan</v>
      </c>
      <c r="P5">
        <f t="shared" si="4"/>
        <v>2021</v>
      </c>
    </row>
    <row r="6" spans="1:16" x14ac:dyDescent="0.3">
      <c r="A6" s="1">
        <v>44200</v>
      </c>
      <c r="B6" t="s">
        <v>75</v>
      </c>
      <c r="C6">
        <v>12</v>
      </c>
      <c r="D6" t="s">
        <v>101</v>
      </c>
      <c r="E6" t="s">
        <v>101</v>
      </c>
      <c r="F6" s="5">
        <v>0</v>
      </c>
      <c r="G6" t="str">
        <f>VLOOKUP($B6,PRODUCT_MASTER!$A:$F,MATCH('DATA MODEL'!G$1,PRODUCT_MASTER!$A$1:$F$1,0),0)</f>
        <v>Product35</v>
      </c>
      <c r="H6" t="str">
        <f>VLOOKUP($B6,PRODUCT_MASTER!$A:$F,MATCH('DATA MODEL'!H$1,PRODUCT_MASTER!$A$1:$F$1,0),0)</f>
        <v>Bakery And Desserts</v>
      </c>
      <c r="I6" t="str">
        <f>VLOOKUP($B6,PRODUCT_MASTER!$A:$F,MATCH('DATA MODEL'!I$1,PRODUCT_MASTER!$A$1:$F$1,0),0)</f>
        <v>No.</v>
      </c>
      <c r="J6" s="7">
        <f>VLOOKUP($B6,PRODUCT_MASTER!$A:$F,MATCH('DATA MODEL'!J$1,PRODUCT_MASTER!$A$1:$F$1,0),0)</f>
        <v>5</v>
      </c>
      <c r="K6" s="7">
        <f>VLOOKUP($B6,PRODUCT_MASTER!$A:$F,MATCH('DATA MODEL'!K$1,PRODUCT_MASTER!$A$1:$F$1,0),0)</f>
        <v>6.7</v>
      </c>
      <c r="L6" s="7">
        <f t="shared" si="0"/>
        <v>60</v>
      </c>
      <c r="M6" s="7">
        <f t="shared" si="1"/>
        <v>80.400000000000006</v>
      </c>
      <c r="N6">
        <f t="shared" si="2"/>
        <v>4</v>
      </c>
      <c r="O6" t="str">
        <f t="shared" si="3"/>
        <v>Jan</v>
      </c>
      <c r="P6">
        <f t="shared" si="4"/>
        <v>2021</v>
      </c>
    </row>
    <row r="7" spans="1:16" x14ac:dyDescent="0.3">
      <c r="A7" s="1">
        <v>44205</v>
      </c>
      <c r="B7" t="s">
        <v>67</v>
      </c>
      <c r="C7">
        <v>1</v>
      </c>
      <c r="D7" t="s">
        <v>103</v>
      </c>
      <c r="E7" t="s">
        <v>102</v>
      </c>
      <c r="F7" s="5">
        <v>0</v>
      </c>
      <c r="G7" t="str">
        <f>VLOOKUP($B7,PRODUCT_MASTER!$A:$F,MATCH('DATA MODEL'!G$1,PRODUCT_MASTER!$A$1:$F$1,0),0)</f>
        <v>Product31</v>
      </c>
      <c r="H7" t="str">
        <f>VLOOKUP($B7,PRODUCT_MASTER!$A:$F,MATCH('DATA MODEL'!H$1,PRODUCT_MASTER!$A$1:$F$1,0),0)</f>
        <v>Cheese And Dairy</v>
      </c>
      <c r="I7" t="str">
        <f>VLOOKUP($B7,PRODUCT_MASTER!$A:$F,MATCH('DATA MODEL'!I$1,PRODUCT_MASTER!$A$1:$F$1,0),0)</f>
        <v>Kg</v>
      </c>
      <c r="J7" s="7">
        <f>VLOOKUP($B7,PRODUCT_MASTER!$A:$F,MATCH('DATA MODEL'!J$1,PRODUCT_MASTER!$A$1:$F$1,0),0)</f>
        <v>93</v>
      </c>
      <c r="K7" s="7">
        <f>VLOOKUP($B7,PRODUCT_MASTER!$A:$F,MATCH('DATA MODEL'!K$1,PRODUCT_MASTER!$A$1:$F$1,0),0)</f>
        <v>104.16</v>
      </c>
      <c r="L7" s="7">
        <f t="shared" si="0"/>
        <v>93</v>
      </c>
      <c r="M7" s="7">
        <f t="shared" si="1"/>
        <v>104.16</v>
      </c>
      <c r="N7">
        <f t="shared" si="2"/>
        <v>9</v>
      </c>
      <c r="O7" t="str">
        <f t="shared" si="3"/>
        <v>Jan</v>
      </c>
      <c r="P7">
        <f t="shared" si="4"/>
        <v>2021</v>
      </c>
    </row>
    <row r="8" spans="1:16" x14ac:dyDescent="0.3">
      <c r="A8" s="1">
        <v>44205</v>
      </c>
      <c r="B8" t="s">
        <v>11</v>
      </c>
      <c r="C8">
        <v>8</v>
      </c>
      <c r="D8" t="s">
        <v>103</v>
      </c>
      <c r="E8" t="s">
        <v>102</v>
      </c>
      <c r="F8" s="5">
        <v>0</v>
      </c>
      <c r="G8" t="str">
        <f>VLOOKUP($B8,PRODUCT_MASTER!$A:$F,MATCH('DATA MODEL'!G$1,PRODUCT_MASTER!$A$1:$F$1,0),0)</f>
        <v>Product03</v>
      </c>
      <c r="H8" t="str">
        <f>VLOOKUP($B8,PRODUCT_MASTER!$A:$F,MATCH('DATA MODEL'!H$1,PRODUCT_MASTER!$A$1:$F$1,0),0)</f>
        <v>Organic</v>
      </c>
      <c r="I8" t="str">
        <f>VLOOKUP($B8,PRODUCT_MASTER!$A:$F,MATCH('DATA MODEL'!I$1,PRODUCT_MASTER!$A$1:$F$1,0),0)</f>
        <v>Kg</v>
      </c>
      <c r="J8" s="7">
        <f>VLOOKUP($B8,PRODUCT_MASTER!$A:$F,MATCH('DATA MODEL'!J$1,PRODUCT_MASTER!$A$1:$F$1,0),0)</f>
        <v>71</v>
      </c>
      <c r="K8" s="7">
        <f>VLOOKUP($B8,PRODUCT_MASTER!$A:$F,MATCH('DATA MODEL'!K$1,PRODUCT_MASTER!$A$1:$F$1,0),0)</f>
        <v>80.94</v>
      </c>
      <c r="L8" s="7">
        <f t="shared" si="0"/>
        <v>568</v>
      </c>
      <c r="M8" s="7">
        <f t="shared" si="1"/>
        <v>647.52</v>
      </c>
      <c r="N8">
        <f t="shared" si="2"/>
        <v>9</v>
      </c>
      <c r="O8" t="str">
        <f t="shared" si="3"/>
        <v>Jan</v>
      </c>
      <c r="P8">
        <f t="shared" si="4"/>
        <v>2021</v>
      </c>
    </row>
    <row r="9" spans="1:16" x14ac:dyDescent="0.3">
      <c r="A9" s="1">
        <v>44205</v>
      </c>
      <c r="B9" t="s">
        <v>55</v>
      </c>
      <c r="C9">
        <v>4</v>
      </c>
      <c r="D9" t="s">
        <v>103</v>
      </c>
      <c r="E9" t="s">
        <v>101</v>
      </c>
      <c r="F9" s="5">
        <v>0</v>
      </c>
      <c r="G9" t="str">
        <f>VLOOKUP($B9,PRODUCT_MASTER!$A:$F,MATCH('DATA MODEL'!G$1,PRODUCT_MASTER!$A$1:$F$1,0),0)</f>
        <v>Product25</v>
      </c>
      <c r="H9" t="str">
        <f>VLOOKUP($B9,PRODUCT_MASTER!$A:$F,MATCH('DATA MODEL'!H$1,PRODUCT_MASTER!$A$1:$F$1,0),0)</f>
        <v>Seafood</v>
      </c>
      <c r="I9" t="str">
        <f>VLOOKUP($B9,PRODUCT_MASTER!$A:$F,MATCH('DATA MODEL'!I$1,PRODUCT_MASTER!$A$1:$F$1,0),0)</f>
        <v>No.</v>
      </c>
      <c r="J9" s="7">
        <f>VLOOKUP($B9,PRODUCT_MASTER!$A:$F,MATCH('DATA MODEL'!J$1,PRODUCT_MASTER!$A$1:$F$1,0),0)</f>
        <v>7</v>
      </c>
      <c r="K9" s="7">
        <f>VLOOKUP($B9,PRODUCT_MASTER!$A:$F,MATCH('DATA MODEL'!K$1,PRODUCT_MASTER!$A$1:$F$1,0),0)</f>
        <v>8.33</v>
      </c>
      <c r="L9" s="7">
        <f t="shared" si="0"/>
        <v>28</v>
      </c>
      <c r="M9" s="7">
        <f t="shared" si="1"/>
        <v>33.32</v>
      </c>
      <c r="N9">
        <f t="shared" si="2"/>
        <v>9</v>
      </c>
      <c r="O9" t="str">
        <f t="shared" si="3"/>
        <v>Jan</v>
      </c>
      <c r="P9">
        <f t="shared" si="4"/>
        <v>2021</v>
      </c>
    </row>
    <row r="10" spans="1:16" x14ac:dyDescent="0.3">
      <c r="A10" s="1">
        <v>44207</v>
      </c>
      <c r="B10" t="s">
        <v>79</v>
      </c>
      <c r="C10">
        <v>3</v>
      </c>
      <c r="D10" t="s">
        <v>103</v>
      </c>
      <c r="E10" t="s">
        <v>102</v>
      </c>
      <c r="F10" s="5">
        <v>0</v>
      </c>
      <c r="G10" t="str">
        <f>VLOOKUP($B10,PRODUCT_MASTER!$A:$F,MATCH('DATA MODEL'!G$1,PRODUCT_MASTER!$A$1:$F$1,0),0)</f>
        <v>Product37</v>
      </c>
      <c r="H10" t="str">
        <f>VLOOKUP($B10,PRODUCT_MASTER!$A:$F,MATCH('DATA MODEL'!H$1,PRODUCT_MASTER!$A$1:$F$1,0),0)</f>
        <v>Snacks</v>
      </c>
      <c r="I10" t="str">
        <f>VLOOKUP($B10,PRODUCT_MASTER!$A:$F,MATCH('DATA MODEL'!I$1,PRODUCT_MASTER!$A$1:$F$1,0),0)</f>
        <v>Kg</v>
      </c>
      <c r="J10" s="7">
        <f>VLOOKUP($B10,PRODUCT_MASTER!$A:$F,MATCH('DATA MODEL'!J$1,PRODUCT_MASTER!$A$1:$F$1,0),0)</f>
        <v>67</v>
      </c>
      <c r="K10" s="7">
        <f>VLOOKUP($B10,PRODUCT_MASTER!$A:$F,MATCH('DATA MODEL'!K$1,PRODUCT_MASTER!$A$1:$F$1,0),0)</f>
        <v>85.76</v>
      </c>
      <c r="L10" s="7">
        <f t="shared" si="0"/>
        <v>201</v>
      </c>
      <c r="M10" s="7">
        <f t="shared" si="1"/>
        <v>257.28000000000003</v>
      </c>
      <c r="N10">
        <f t="shared" si="2"/>
        <v>11</v>
      </c>
      <c r="O10" t="str">
        <f t="shared" si="3"/>
        <v>Jan</v>
      </c>
      <c r="P10">
        <f t="shared" si="4"/>
        <v>2021</v>
      </c>
    </row>
    <row r="11" spans="1:16" x14ac:dyDescent="0.3">
      <c r="A11" s="1">
        <v>44207</v>
      </c>
      <c r="B11" t="s">
        <v>33</v>
      </c>
      <c r="C11">
        <v>4</v>
      </c>
      <c r="D11" t="s">
        <v>100</v>
      </c>
      <c r="E11" t="s">
        <v>101</v>
      </c>
      <c r="F11" s="5">
        <v>0</v>
      </c>
      <c r="G11" t="str">
        <f>VLOOKUP($B11,PRODUCT_MASTER!$A:$F,MATCH('DATA MODEL'!G$1,PRODUCT_MASTER!$A$1:$F$1,0),0)</f>
        <v>Product14</v>
      </c>
      <c r="H11" t="str">
        <f>VLOOKUP($B11,PRODUCT_MASTER!$A:$F,MATCH('DATA MODEL'!H$1,PRODUCT_MASTER!$A$1:$F$1,0),0)</f>
        <v>Meat</v>
      </c>
      <c r="I11" t="str">
        <f>VLOOKUP($B11,PRODUCT_MASTER!$A:$F,MATCH('DATA MODEL'!I$1,PRODUCT_MASTER!$A$1:$F$1,0),0)</f>
        <v>Kg</v>
      </c>
      <c r="J11" s="7">
        <f>VLOOKUP($B11,PRODUCT_MASTER!$A:$F,MATCH('DATA MODEL'!J$1,PRODUCT_MASTER!$A$1:$F$1,0),0)</f>
        <v>112</v>
      </c>
      <c r="K11" s="7">
        <f>VLOOKUP($B11,PRODUCT_MASTER!$A:$F,MATCH('DATA MODEL'!K$1,PRODUCT_MASTER!$A$1:$F$1,0),0)</f>
        <v>146.72</v>
      </c>
      <c r="L11" s="7">
        <f t="shared" si="0"/>
        <v>448</v>
      </c>
      <c r="M11" s="7">
        <f t="shared" si="1"/>
        <v>586.88</v>
      </c>
      <c r="N11">
        <f t="shared" si="2"/>
        <v>11</v>
      </c>
      <c r="O11" t="str">
        <f t="shared" si="3"/>
        <v>Jan</v>
      </c>
      <c r="P11">
        <f t="shared" si="4"/>
        <v>2021</v>
      </c>
    </row>
    <row r="12" spans="1:16" x14ac:dyDescent="0.3">
      <c r="A12" s="1">
        <v>44207</v>
      </c>
      <c r="B12" t="s">
        <v>89</v>
      </c>
      <c r="C12">
        <v>4</v>
      </c>
      <c r="D12" t="s">
        <v>103</v>
      </c>
      <c r="E12" t="s">
        <v>101</v>
      </c>
      <c r="F12" s="5">
        <v>0</v>
      </c>
      <c r="G12" t="str">
        <f>VLOOKUP($B12,PRODUCT_MASTER!$A:$F,MATCH('DATA MODEL'!G$1,PRODUCT_MASTER!$A$1:$F$1,0),0)</f>
        <v>Product42</v>
      </c>
      <c r="H12" t="str">
        <f>VLOOKUP($B12,PRODUCT_MASTER!$A:$F,MATCH('DATA MODEL'!H$1,PRODUCT_MASTER!$A$1:$F$1,0),0)</f>
        <v>Candy</v>
      </c>
      <c r="I12" t="str">
        <f>VLOOKUP($B12,PRODUCT_MASTER!$A:$F,MATCH('DATA MODEL'!I$1,PRODUCT_MASTER!$A$1:$F$1,0),0)</f>
        <v>Ft</v>
      </c>
      <c r="J12" s="7">
        <f>VLOOKUP($B12,PRODUCT_MASTER!$A:$F,MATCH('DATA MODEL'!J$1,PRODUCT_MASTER!$A$1:$F$1,0),0)</f>
        <v>120</v>
      </c>
      <c r="K12" s="7">
        <f>VLOOKUP($B12,PRODUCT_MASTER!$A:$F,MATCH('DATA MODEL'!K$1,PRODUCT_MASTER!$A$1:$F$1,0),0)</f>
        <v>162</v>
      </c>
      <c r="L12" s="7">
        <f t="shared" si="0"/>
        <v>480</v>
      </c>
      <c r="M12" s="7">
        <f t="shared" si="1"/>
        <v>648</v>
      </c>
      <c r="N12">
        <f t="shared" si="2"/>
        <v>11</v>
      </c>
      <c r="O12" t="str">
        <f t="shared" si="3"/>
        <v>Jan</v>
      </c>
      <c r="P12">
        <f t="shared" si="4"/>
        <v>2021</v>
      </c>
    </row>
    <row r="13" spans="1:16" x14ac:dyDescent="0.3">
      <c r="A13" s="1">
        <v>44208</v>
      </c>
      <c r="B13" t="s">
        <v>89</v>
      </c>
      <c r="C13">
        <v>10</v>
      </c>
      <c r="D13" t="s">
        <v>101</v>
      </c>
      <c r="E13" t="s">
        <v>102</v>
      </c>
      <c r="F13" s="5">
        <v>0</v>
      </c>
      <c r="G13" t="str">
        <f>VLOOKUP($B13,PRODUCT_MASTER!$A:$F,MATCH('DATA MODEL'!G$1,PRODUCT_MASTER!$A$1:$F$1,0),0)</f>
        <v>Product42</v>
      </c>
      <c r="H13" t="str">
        <f>VLOOKUP($B13,PRODUCT_MASTER!$A:$F,MATCH('DATA MODEL'!H$1,PRODUCT_MASTER!$A$1:$F$1,0),0)</f>
        <v>Candy</v>
      </c>
      <c r="I13" t="str">
        <f>VLOOKUP($B13,PRODUCT_MASTER!$A:$F,MATCH('DATA MODEL'!I$1,PRODUCT_MASTER!$A$1:$F$1,0),0)</f>
        <v>Ft</v>
      </c>
      <c r="J13" s="7">
        <f>VLOOKUP($B13,PRODUCT_MASTER!$A:$F,MATCH('DATA MODEL'!J$1,PRODUCT_MASTER!$A$1:$F$1,0),0)</f>
        <v>120</v>
      </c>
      <c r="K13" s="7">
        <f>VLOOKUP($B13,PRODUCT_MASTER!$A:$F,MATCH('DATA MODEL'!K$1,PRODUCT_MASTER!$A$1:$F$1,0),0)</f>
        <v>162</v>
      </c>
      <c r="L13" s="7">
        <f t="shared" si="0"/>
        <v>1200</v>
      </c>
      <c r="M13" s="7">
        <f t="shared" si="1"/>
        <v>1620</v>
      </c>
      <c r="N13">
        <f t="shared" si="2"/>
        <v>12</v>
      </c>
      <c r="O13" t="str">
        <f t="shared" si="3"/>
        <v>Jan</v>
      </c>
      <c r="P13">
        <f t="shared" si="4"/>
        <v>2021</v>
      </c>
    </row>
    <row r="14" spans="1:16" x14ac:dyDescent="0.3">
      <c r="A14" s="1">
        <v>44214</v>
      </c>
      <c r="B14" t="s">
        <v>93</v>
      </c>
      <c r="C14">
        <v>13</v>
      </c>
      <c r="D14" t="s">
        <v>103</v>
      </c>
      <c r="E14" t="s">
        <v>101</v>
      </c>
      <c r="F14" s="5">
        <v>0</v>
      </c>
      <c r="G14" t="str">
        <f>VLOOKUP($B14,PRODUCT_MASTER!$A:$F,MATCH('DATA MODEL'!G$1,PRODUCT_MASTER!$A$1:$F$1,0),0)</f>
        <v>Product44</v>
      </c>
      <c r="H14" t="str">
        <f>VLOOKUP($B14,PRODUCT_MASTER!$A:$F,MATCH('DATA MODEL'!H$1,PRODUCT_MASTER!$A$1:$F$1,0),0)</f>
        <v>Candy</v>
      </c>
      <c r="I14" t="str">
        <f>VLOOKUP($B14,PRODUCT_MASTER!$A:$F,MATCH('DATA MODEL'!I$1,PRODUCT_MASTER!$A$1:$F$1,0),0)</f>
        <v>Kg</v>
      </c>
      <c r="J14" s="7">
        <f>VLOOKUP($B14,PRODUCT_MASTER!$A:$F,MATCH('DATA MODEL'!J$1,PRODUCT_MASTER!$A$1:$F$1,0),0)</f>
        <v>76</v>
      </c>
      <c r="K14" s="7">
        <f>VLOOKUP($B14,PRODUCT_MASTER!$A:$F,MATCH('DATA MODEL'!K$1,PRODUCT_MASTER!$A$1:$F$1,0),0)</f>
        <v>82.08</v>
      </c>
      <c r="L14" s="7">
        <f t="shared" si="0"/>
        <v>988</v>
      </c>
      <c r="M14" s="7">
        <f t="shared" si="1"/>
        <v>1067.04</v>
      </c>
      <c r="N14">
        <f t="shared" si="2"/>
        <v>18</v>
      </c>
      <c r="O14" t="str">
        <f t="shared" si="3"/>
        <v>Jan</v>
      </c>
      <c r="P14">
        <f t="shared" si="4"/>
        <v>2021</v>
      </c>
    </row>
    <row r="15" spans="1:16" x14ac:dyDescent="0.3">
      <c r="A15" s="1">
        <v>44214</v>
      </c>
      <c r="B15" t="s">
        <v>51</v>
      </c>
      <c r="C15">
        <v>3</v>
      </c>
      <c r="D15" t="s">
        <v>101</v>
      </c>
      <c r="E15" t="s">
        <v>102</v>
      </c>
      <c r="F15" s="5">
        <v>0</v>
      </c>
      <c r="G15" t="str">
        <f>VLOOKUP($B15,PRODUCT_MASTER!$A:$F,MATCH('DATA MODEL'!G$1,PRODUCT_MASTER!$A$1:$F$1,0),0)</f>
        <v>Product23</v>
      </c>
      <c r="H15" t="str">
        <f>VLOOKUP($B15,PRODUCT_MASTER!$A:$F,MATCH('DATA MODEL'!H$1,PRODUCT_MASTER!$A$1:$F$1,0),0)</f>
        <v>Seafood</v>
      </c>
      <c r="I15" t="str">
        <f>VLOOKUP($B15,PRODUCT_MASTER!$A:$F,MATCH('DATA MODEL'!I$1,PRODUCT_MASTER!$A$1:$F$1,0),0)</f>
        <v>Ft</v>
      </c>
      <c r="J15" s="7">
        <f>VLOOKUP($B15,PRODUCT_MASTER!$A:$F,MATCH('DATA MODEL'!J$1,PRODUCT_MASTER!$A$1:$F$1,0),0)</f>
        <v>141</v>
      </c>
      <c r="K15" s="7">
        <f>VLOOKUP($B15,PRODUCT_MASTER!$A:$F,MATCH('DATA MODEL'!K$1,PRODUCT_MASTER!$A$1:$F$1,0),0)</f>
        <v>149.46</v>
      </c>
      <c r="L15" s="7">
        <f t="shared" si="0"/>
        <v>423</v>
      </c>
      <c r="M15" s="7">
        <f t="shared" si="1"/>
        <v>448.38</v>
      </c>
      <c r="N15">
        <f t="shared" si="2"/>
        <v>18</v>
      </c>
      <c r="O15" t="str">
        <f t="shared" si="3"/>
        <v>Jan</v>
      </c>
      <c r="P15">
        <f t="shared" si="4"/>
        <v>2021</v>
      </c>
    </row>
    <row r="16" spans="1:16" x14ac:dyDescent="0.3">
      <c r="A16" s="1">
        <v>44215</v>
      </c>
      <c r="B16" t="s">
        <v>75</v>
      </c>
      <c r="C16">
        <v>6</v>
      </c>
      <c r="D16" t="s">
        <v>103</v>
      </c>
      <c r="E16" t="s">
        <v>102</v>
      </c>
      <c r="F16" s="5">
        <v>0</v>
      </c>
      <c r="G16" t="str">
        <f>VLOOKUP($B16,PRODUCT_MASTER!$A:$F,MATCH('DATA MODEL'!G$1,PRODUCT_MASTER!$A$1:$F$1,0),0)</f>
        <v>Product35</v>
      </c>
      <c r="H16" t="str">
        <f>VLOOKUP($B16,PRODUCT_MASTER!$A:$F,MATCH('DATA MODEL'!H$1,PRODUCT_MASTER!$A$1:$F$1,0),0)</f>
        <v>Bakery And Desserts</v>
      </c>
      <c r="I16" t="str">
        <f>VLOOKUP($B16,PRODUCT_MASTER!$A:$F,MATCH('DATA MODEL'!I$1,PRODUCT_MASTER!$A$1:$F$1,0),0)</f>
        <v>No.</v>
      </c>
      <c r="J16" s="7">
        <f>VLOOKUP($B16,PRODUCT_MASTER!$A:$F,MATCH('DATA MODEL'!J$1,PRODUCT_MASTER!$A$1:$F$1,0),0)</f>
        <v>5</v>
      </c>
      <c r="K16" s="7">
        <f>VLOOKUP($B16,PRODUCT_MASTER!$A:$F,MATCH('DATA MODEL'!K$1,PRODUCT_MASTER!$A$1:$F$1,0),0)</f>
        <v>6.7</v>
      </c>
      <c r="L16" s="7">
        <f t="shared" si="0"/>
        <v>30</v>
      </c>
      <c r="M16" s="7">
        <f t="shared" si="1"/>
        <v>40.200000000000003</v>
      </c>
      <c r="N16">
        <f t="shared" si="2"/>
        <v>19</v>
      </c>
      <c r="O16" t="str">
        <f t="shared" si="3"/>
        <v>Jan</v>
      </c>
      <c r="P16">
        <f t="shared" si="4"/>
        <v>2021</v>
      </c>
    </row>
    <row r="17" spans="1:16" x14ac:dyDescent="0.3">
      <c r="A17" s="1">
        <v>44216</v>
      </c>
      <c r="B17" t="s">
        <v>73</v>
      </c>
      <c r="C17">
        <v>4</v>
      </c>
      <c r="D17" t="s">
        <v>103</v>
      </c>
      <c r="E17" t="s">
        <v>102</v>
      </c>
      <c r="F17" s="5">
        <v>0</v>
      </c>
      <c r="G17" t="str">
        <f>VLOOKUP($B17,PRODUCT_MASTER!$A:$F,MATCH('DATA MODEL'!G$1,PRODUCT_MASTER!$A$1:$F$1,0),0)</f>
        <v>Product34</v>
      </c>
      <c r="H17" t="str">
        <f>VLOOKUP($B17,PRODUCT_MASTER!$A:$F,MATCH('DATA MODEL'!H$1,PRODUCT_MASTER!$A$1:$F$1,0),0)</f>
        <v>Bakery And Desserts</v>
      </c>
      <c r="I17" t="str">
        <f>VLOOKUP($B17,PRODUCT_MASTER!$A:$F,MATCH('DATA MODEL'!I$1,PRODUCT_MASTER!$A$1:$F$1,0),0)</f>
        <v>Lt</v>
      </c>
      <c r="J17" s="7">
        <f>VLOOKUP($B17,PRODUCT_MASTER!$A:$F,MATCH('DATA MODEL'!J$1,PRODUCT_MASTER!$A$1:$F$1,0),0)</f>
        <v>55</v>
      </c>
      <c r="K17" s="7">
        <f>VLOOKUP($B17,PRODUCT_MASTER!$A:$F,MATCH('DATA MODEL'!K$1,PRODUCT_MASTER!$A$1:$F$1,0),0)</f>
        <v>58.3</v>
      </c>
      <c r="L17" s="7">
        <f t="shared" si="0"/>
        <v>220</v>
      </c>
      <c r="M17" s="7">
        <f t="shared" si="1"/>
        <v>233.2</v>
      </c>
      <c r="N17">
        <f t="shared" si="2"/>
        <v>20</v>
      </c>
      <c r="O17" t="str">
        <f t="shared" si="3"/>
        <v>Jan</v>
      </c>
      <c r="P17">
        <f t="shared" si="4"/>
        <v>2021</v>
      </c>
    </row>
    <row r="18" spans="1:16" x14ac:dyDescent="0.3">
      <c r="A18" s="1">
        <v>44216</v>
      </c>
      <c r="B18" t="s">
        <v>45</v>
      </c>
      <c r="C18">
        <v>4</v>
      </c>
      <c r="D18" t="s">
        <v>103</v>
      </c>
      <c r="E18" t="s">
        <v>102</v>
      </c>
      <c r="F18" s="5">
        <v>0</v>
      </c>
      <c r="G18" t="str">
        <f>VLOOKUP($B18,PRODUCT_MASTER!$A:$F,MATCH('DATA MODEL'!G$1,PRODUCT_MASTER!$A$1:$F$1,0),0)</f>
        <v>Product20</v>
      </c>
      <c r="H18" t="str">
        <f>VLOOKUP($B18,PRODUCT_MASTER!$A:$F,MATCH('DATA MODEL'!H$1,PRODUCT_MASTER!$A$1:$F$1,0),0)</f>
        <v>Poultry</v>
      </c>
      <c r="I18" t="str">
        <f>VLOOKUP($B18,PRODUCT_MASTER!$A:$F,MATCH('DATA MODEL'!I$1,PRODUCT_MASTER!$A$1:$F$1,0),0)</f>
        <v>Lt</v>
      </c>
      <c r="J18" s="7">
        <f>VLOOKUP($B18,PRODUCT_MASTER!$A:$F,MATCH('DATA MODEL'!J$1,PRODUCT_MASTER!$A$1:$F$1,0),0)</f>
        <v>61</v>
      </c>
      <c r="K18" s="7">
        <f>VLOOKUP($B18,PRODUCT_MASTER!$A:$F,MATCH('DATA MODEL'!K$1,PRODUCT_MASTER!$A$1:$F$1,0),0)</f>
        <v>76.25</v>
      </c>
      <c r="L18" s="7">
        <f t="shared" si="0"/>
        <v>244</v>
      </c>
      <c r="M18" s="7">
        <f t="shared" si="1"/>
        <v>305</v>
      </c>
      <c r="N18">
        <f t="shared" si="2"/>
        <v>20</v>
      </c>
      <c r="O18" t="str">
        <f t="shared" si="3"/>
        <v>Jan</v>
      </c>
      <c r="P18">
        <f t="shared" si="4"/>
        <v>2021</v>
      </c>
    </row>
    <row r="19" spans="1:16" x14ac:dyDescent="0.3">
      <c r="A19" s="1">
        <v>44217</v>
      </c>
      <c r="B19" t="s">
        <v>13</v>
      </c>
      <c r="C19">
        <v>15</v>
      </c>
      <c r="D19" t="s">
        <v>100</v>
      </c>
      <c r="E19" t="s">
        <v>102</v>
      </c>
      <c r="F19" s="5">
        <v>0</v>
      </c>
      <c r="G19" t="str">
        <f>VLOOKUP($B19,PRODUCT_MASTER!$A:$F,MATCH('DATA MODEL'!G$1,PRODUCT_MASTER!$A$1:$F$1,0),0)</f>
        <v>Product04</v>
      </c>
      <c r="H19" t="str">
        <f>VLOOKUP($B19,PRODUCT_MASTER!$A:$F,MATCH('DATA MODEL'!H$1,PRODUCT_MASTER!$A$1:$F$1,0),0)</f>
        <v>Organic</v>
      </c>
      <c r="I19" t="str">
        <f>VLOOKUP($B19,PRODUCT_MASTER!$A:$F,MATCH('DATA MODEL'!I$1,PRODUCT_MASTER!$A$1:$F$1,0),0)</f>
        <v>Lt</v>
      </c>
      <c r="J19" s="7">
        <f>VLOOKUP($B19,PRODUCT_MASTER!$A:$F,MATCH('DATA MODEL'!J$1,PRODUCT_MASTER!$A$1:$F$1,0),0)</f>
        <v>44</v>
      </c>
      <c r="K19" s="7">
        <f>VLOOKUP($B19,PRODUCT_MASTER!$A:$F,MATCH('DATA MODEL'!K$1,PRODUCT_MASTER!$A$1:$F$1,0),0)</f>
        <v>48.84</v>
      </c>
      <c r="L19" s="7">
        <f t="shared" si="0"/>
        <v>660</v>
      </c>
      <c r="M19" s="7">
        <f t="shared" si="1"/>
        <v>732.6</v>
      </c>
      <c r="N19">
        <f t="shared" si="2"/>
        <v>21</v>
      </c>
      <c r="O19" t="str">
        <f t="shared" si="3"/>
        <v>Jan</v>
      </c>
      <c r="P19">
        <f t="shared" si="4"/>
        <v>2021</v>
      </c>
    </row>
    <row r="20" spans="1:16" x14ac:dyDescent="0.3">
      <c r="A20" s="1">
        <v>44217</v>
      </c>
      <c r="B20" t="s">
        <v>11</v>
      </c>
      <c r="C20">
        <v>9</v>
      </c>
      <c r="D20" t="s">
        <v>103</v>
      </c>
      <c r="E20" t="s">
        <v>101</v>
      </c>
      <c r="F20" s="5">
        <v>0</v>
      </c>
      <c r="G20" t="str">
        <f>VLOOKUP($B20,PRODUCT_MASTER!$A:$F,MATCH('DATA MODEL'!G$1,PRODUCT_MASTER!$A$1:$F$1,0),0)</f>
        <v>Product03</v>
      </c>
      <c r="H20" t="str">
        <f>VLOOKUP($B20,PRODUCT_MASTER!$A:$F,MATCH('DATA MODEL'!H$1,PRODUCT_MASTER!$A$1:$F$1,0),0)</f>
        <v>Organic</v>
      </c>
      <c r="I20" t="str">
        <f>VLOOKUP($B20,PRODUCT_MASTER!$A:$F,MATCH('DATA MODEL'!I$1,PRODUCT_MASTER!$A$1:$F$1,0),0)</f>
        <v>Kg</v>
      </c>
      <c r="J20" s="7">
        <f>VLOOKUP($B20,PRODUCT_MASTER!$A:$F,MATCH('DATA MODEL'!J$1,PRODUCT_MASTER!$A$1:$F$1,0),0)</f>
        <v>71</v>
      </c>
      <c r="K20" s="7">
        <f>VLOOKUP($B20,PRODUCT_MASTER!$A:$F,MATCH('DATA MODEL'!K$1,PRODUCT_MASTER!$A$1:$F$1,0),0)</f>
        <v>80.94</v>
      </c>
      <c r="L20" s="7">
        <f t="shared" si="0"/>
        <v>639</v>
      </c>
      <c r="M20" s="7">
        <f t="shared" si="1"/>
        <v>728.46</v>
      </c>
      <c r="N20">
        <f t="shared" si="2"/>
        <v>21</v>
      </c>
      <c r="O20" t="str">
        <f t="shared" si="3"/>
        <v>Jan</v>
      </c>
      <c r="P20">
        <f t="shared" si="4"/>
        <v>2021</v>
      </c>
    </row>
    <row r="21" spans="1:16" x14ac:dyDescent="0.3">
      <c r="A21" s="1">
        <v>44217</v>
      </c>
      <c r="B21" t="s">
        <v>89</v>
      </c>
      <c r="C21">
        <v>6</v>
      </c>
      <c r="D21" t="s">
        <v>103</v>
      </c>
      <c r="E21" t="s">
        <v>101</v>
      </c>
      <c r="F21" s="5">
        <v>0</v>
      </c>
      <c r="G21" t="str">
        <f>VLOOKUP($B21,PRODUCT_MASTER!$A:$F,MATCH('DATA MODEL'!G$1,PRODUCT_MASTER!$A$1:$F$1,0),0)</f>
        <v>Product42</v>
      </c>
      <c r="H21" t="str">
        <f>VLOOKUP($B21,PRODUCT_MASTER!$A:$F,MATCH('DATA MODEL'!H$1,PRODUCT_MASTER!$A$1:$F$1,0),0)</f>
        <v>Candy</v>
      </c>
      <c r="I21" t="str">
        <f>VLOOKUP($B21,PRODUCT_MASTER!$A:$F,MATCH('DATA MODEL'!I$1,PRODUCT_MASTER!$A$1:$F$1,0),0)</f>
        <v>Ft</v>
      </c>
      <c r="J21" s="7">
        <f>VLOOKUP($B21,PRODUCT_MASTER!$A:$F,MATCH('DATA MODEL'!J$1,PRODUCT_MASTER!$A$1:$F$1,0),0)</f>
        <v>120</v>
      </c>
      <c r="K21" s="7">
        <f>VLOOKUP($B21,PRODUCT_MASTER!$A:$F,MATCH('DATA MODEL'!K$1,PRODUCT_MASTER!$A$1:$F$1,0),0)</f>
        <v>162</v>
      </c>
      <c r="L21" s="7">
        <f t="shared" si="0"/>
        <v>720</v>
      </c>
      <c r="M21" s="7">
        <f t="shared" si="1"/>
        <v>972</v>
      </c>
      <c r="N21">
        <f t="shared" si="2"/>
        <v>21</v>
      </c>
      <c r="O21" t="str">
        <f t="shared" si="3"/>
        <v>Jan</v>
      </c>
      <c r="P21">
        <f t="shared" si="4"/>
        <v>2021</v>
      </c>
    </row>
    <row r="22" spans="1:16" x14ac:dyDescent="0.3">
      <c r="A22" s="1">
        <v>44221</v>
      </c>
      <c r="B22" t="s">
        <v>73</v>
      </c>
      <c r="C22">
        <v>6</v>
      </c>
      <c r="D22" t="s">
        <v>103</v>
      </c>
      <c r="E22" t="s">
        <v>102</v>
      </c>
      <c r="F22" s="5">
        <v>0</v>
      </c>
      <c r="G22" t="str">
        <f>VLOOKUP($B22,PRODUCT_MASTER!$A:$F,MATCH('DATA MODEL'!G$1,PRODUCT_MASTER!$A$1:$F$1,0),0)</f>
        <v>Product34</v>
      </c>
      <c r="H22" t="str">
        <f>VLOOKUP($B22,PRODUCT_MASTER!$A:$F,MATCH('DATA MODEL'!H$1,PRODUCT_MASTER!$A$1:$F$1,0),0)</f>
        <v>Bakery And Desserts</v>
      </c>
      <c r="I22" t="str">
        <f>VLOOKUP($B22,PRODUCT_MASTER!$A:$F,MATCH('DATA MODEL'!I$1,PRODUCT_MASTER!$A$1:$F$1,0),0)</f>
        <v>Lt</v>
      </c>
      <c r="J22" s="7">
        <f>VLOOKUP($B22,PRODUCT_MASTER!$A:$F,MATCH('DATA MODEL'!J$1,PRODUCT_MASTER!$A$1:$F$1,0),0)</f>
        <v>55</v>
      </c>
      <c r="K22" s="7">
        <f>VLOOKUP($B22,PRODUCT_MASTER!$A:$F,MATCH('DATA MODEL'!K$1,PRODUCT_MASTER!$A$1:$F$1,0),0)</f>
        <v>58.3</v>
      </c>
      <c r="L22" s="7">
        <f t="shared" si="0"/>
        <v>330</v>
      </c>
      <c r="M22" s="7">
        <f t="shared" si="1"/>
        <v>349.79999999999995</v>
      </c>
      <c r="N22">
        <f t="shared" si="2"/>
        <v>25</v>
      </c>
      <c r="O22" t="str">
        <f t="shared" si="3"/>
        <v>Jan</v>
      </c>
      <c r="P22">
        <f t="shared" si="4"/>
        <v>2021</v>
      </c>
    </row>
    <row r="23" spans="1:16" x14ac:dyDescent="0.3">
      <c r="A23" s="1">
        <v>44221</v>
      </c>
      <c r="B23" t="s">
        <v>75</v>
      </c>
      <c r="C23">
        <v>7</v>
      </c>
      <c r="D23" t="s">
        <v>103</v>
      </c>
      <c r="E23" t="s">
        <v>101</v>
      </c>
      <c r="F23" s="5">
        <v>0</v>
      </c>
      <c r="G23" t="str">
        <f>VLOOKUP($B23,PRODUCT_MASTER!$A:$F,MATCH('DATA MODEL'!G$1,PRODUCT_MASTER!$A$1:$F$1,0),0)</f>
        <v>Product35</v>
      </c>
      <c r="H23" t="str">
        <f>VLOOKUP($B23,PRODUCT_MASTER!$A:$F,MATCH('DATA MODEL'!H$1,PRODUCT_MASTER!$A$1:$F$1,0),0)</f>
        <v>Bakery And Desserts</v>
      </c>
      <c r="I23" t="str">
        <f>VLOOKUP($B23,PRODUCT_MASTER!$A:$F,MATCH('DATA MODEL'!I$1,PRODUCT_MASTER!$A$1:$F$1,0),0)</f>
        <v>No.</v>
      </c>
      <c r="J23" s="7">
        <f>VLOOKUP($B23,PRODUCT_MASTER!$A:$F,MATCH('DATA MODEL'!J$1,PRODUCT_MASTER!$A$1:$F$1,0),0)</f>
        <v>5</v>
      </c>
      <c r="K23" s="7">
        <f>VLOOKUP($B23,PRODUCT_MASTER!$A:$F,MATCH('DATA MODEL'!K$1,PRODUCT_MASTER!$A$1:$F$1,0),0)</f>
        <v>6.7</v>
      </c>
      <c r="L23" s="7">
        <f t="shared" si="0"/>
        <v>35</v>
      </c>
      <c r="M23" s="7">
        <f t="shared" si="1"/>
        <v>46.9</v>
      </c>
      <c r="N23">
        <f t="shared" si="2"/>
        <v>25</v>
      </c>
      <c r="O23" t="str">
        <f t="shared" si="3"/>
        <v>Jan</v>
      </c>
      <c r="P23">
        <f t="shared" si="4"/>
        <v>2021</v>
      </c>
    </row>
    <row r="24" spans="1:16" x14ac:dyDescent="0.3">
      <c r="A24" s="1">
        <v>44221</v>
      </c>
      <c r="B24" t="s">
        <v>67</v>
      </c>
      <c r="C24">
        <v>14</v>
      </c>
      <c r="D24" t="s">
        <v>103</v>
      </c>
      <c r="E24" t="s">
        <v>101</v>
      </c>
      <c r="F24" s="5">
        <v>0</v>
      </c>
      <c r="G24" t="str">
        <f>VLOOKUP($B24,PRODUCT_MASTER!$A:$F,MATCH('DATA MODEL'!G$1,PRODUCT_MASTER!$A$1:$F$1,0),0)</f>
        <v>Product31</v>
      </c>
      <c r="H24" t="str">
        <f>VLOOKUP($B24,PRODUCT_MASTER!$A:$F,MATCH('DATA MODEL'!H$1,PRODUCT_MASTER!$A$1:$F$1,0),0)</f>
        <v>Cheese And Dairy</v>
      </c>
      <c r="I24" t="str">
        <f>VLOOKUP($B24,PRODUCT_MASTER!$A:$F,MATCH('DATA MODEL'!I$1,PRODUCT_MASTER!$A$1:$F$1,0),0)</f>
        <v>Kg</v>
      </c>
      <c r="J24" s="7">
        <f>VLOOKUP($B24,PRODUCT_MASTER!$A:$F,MATCH('DATA MODEL'!J$1,PRODUCT_MASTER!$A$1:$F$1,0),0)</f>
        <v>93</v>
      </c>
      <c r="K24" s="7">
        <f>VLOOKUP($B24,PRODUCT_MASTER!$A:$F,MATCH('DATA MODEL'!K$1,PRODUCT_MASTER!$A$1:$F$1,0),0)</f>
        <v>104.16</v>
      </c>
      <c r="L24" s="7">
        <f t="shared" si="0"/>
        <v>1302</v>
      </c>
      <c r="M24" s="7">
        <f t="shared" si="1"/>
        <v>1458.24</v>
      </c>
      <c r="N24">
        <f t="shared" si="2"/>
        <v>25</v>
      </c>
      <c r="O24" t="str">
        <f t="shared" si="3"/>
        <v>Jan</v>
      </c>
      <c r="P24">
        <f t="shared" si="4"/>
        <v>2021</v>
      </c>
    </row>
    <row r="25" spans="1:16" x14ac:dyDescent="0.3">
      <c r="A25" s="1">
        <v>44222</v>
      </c>
      <c r="B25" t="s">
        <v>93</v>
      </c>
      <c r="C25">
        <v>9</v>
      </c>
      <c r="D25" t="s">
        <v>100</v>
      </c>
      <c r="E25" t="s">
        <v>102</v>
      </c>
      <c r="F25" s="5">
        <v>0</v>
      </c>
      <c r="G25" t="str">
        <f>VLOOKUP($B25,PRODUCT_MASTER!$A:$F,MATCH('DATA MODEL'!G$1,PRODUCT_MASTER!$A$1:$F$1,0),0)</f>
        <v>Product44</v>
      </c>
      <c r="H25" t="str">
        <f>VLOOKUP($B25,PRODUCT_MASTER!$A:$F,MATCH('DATA MODEL'!H$1,PRODUCT_MASTER!$A$1:$F$1,0),0)</f>
        <v>Candy</v>
      </c>
      <c r="I25" t="str">
        <f>VLOOKUP($B25,PRODUCT_MASTER!$A:$F,MATCH('DATA MODEL'!I$1,PRODUCT_MASTER!$A$1:$F$1,0),0)</f>
        <v>Kg</v>
      </c>
      <c r="J25" s="7">
        <f>VLOOKUP($B25,PRODUCT_MASTER!$A:$F,MATCH('DATA MODEL'!J$1,PRODUCT_MASTER!$A$1:$F$1,0),0)</f>
        <v>76</v>
      </c>
      <c r="K25" s="7">
        <f>VLOOKUP($B25,PRODUCT_MASTER!$A:$F,MATCH('DATA MODEL'!K$1,PRODUCT_MASTER!$A$1:$F$1,0),0)</f>
        <v>82.08</v>
      </c>
      <c r="L25" s="7">
        <f t="shared" si="0"/>
        <v>684</v>
      </c>
      <c r="M25" s="7">
        <f t="shared" si="1"/>
        <v>738.72</v>
      </c>
      <c r="N25">
        <f t="shared" si="2"/>
        <v>26</v>
      </c>
      <c r="O25" t="str">
        <f t="shared" si="3"/>
        <v>Jan</v>
      </c>
      <c r="P25">
        <f t="shared" si="4"/>
        <v>2021</v>
      </c>
    </row>
    <row r="26" spans="1:16" x14ac:dyDescent="0.3">
      <c r="A26" s="1">
        <v>44222</v>
      </c>
      <c r="B26" t="s">
        <v>17</v>
      </c>
      <c r="C26">
        <v>7</v>
      </c>
      <c r="D26" t="s">
        <v>101</v>
      </c>
      <c r="E26" t="s">
        <v>102</v>
      </c>
      <c r="F26" s="5">
        <v>0</v>
      </c>
      <c r="G26" t="str">
        <f>VLOOKUP($B26,PRODUCT_MASTER!$A:$F,MATCH('DATA MODEL'!G$1,PRODUCT_MASTER!$A$1:$F$1,0),0)</f>
        <v>Product06</v>
      </c>
      <c r="H26" t="str">
        <f>VLOOKUP($B26,PRODUCT_MASTER!$A:$F,MATCH('DATA MODEL'!H$1,PRODUCT_MASTER!$A$1:$F$1,0),0)</f>
        <v>Gourmet Foods</v>
      </c>
      <c r="I26" t="str">
        <f>VLOOKUP($B26,PRODUCT_MASTER!$A:$F,MATCH('DATA MODEL'!I$1,PRODUCT_MASTER!$A$1:$F$1,0),0)</f>
        <v>Kg</v>
      </c>
      <c r="J26" s="7">
        <f>VLOOKUP($B26,PRODUCT_MASTER!$A:$F,MATCH('DATA MODEL'!J$1,PRODUCT_MASTER!$A$1:$F$1,0),0)</f>
        <v>75</v>
      </c>
      <c r="K26" s="7">
        <f>VLOOKUP($B26,PRODUCT_MASTER!$A:$F,MATCH('DATA MODEL'!K$1,PRODUCT_MASTER!$A$1:$F$1,0),0)</f>
        <v>85.5</v>
      </c>
      <c r="L26" s="7">
        <f t="shared" si="0"/>
        <v>525</v>
      </c>
      <c r="M26" s="7">
        <f t="shared" si="1"/>
        <v>598.5</v>
      </c>
      <c r="N26">
        <f t="shared" si="2"/>
        <v>26</v>
      </c>
      <c r="O26" t="str">
        <f t="shared" si="3"/>
        <v>Jan</v>
      </c>
      <c r="P26">
        <f t="shared" si="4"/>
        <v>2021</v>
      </c>
    </row>
    <row r="27" spans="1:16" x14ac:dyDescent="0.3">
      <c r="A27" s="1">
        <v>44222</v>
      </c>
      <c r="B27" t="s">
        <v>6</v>
      </c>
      <c r="C27">
        <v>7</v>
      </c>
      <c r="D27" t="s">
        <v>101</v>
      </c>
      <c r="E27" t="s">
        <v>101</v>
      </c>
      <c r="F27" s="5">
        <v>0</v>
      </c>
      <c r="G27" t="str">
        <f>VLOOKUP($B27,PRODUCT_MASTER!$A:$F,MATCH('DATA MODEL'!G$1,PRODUCT_MASTER!$A$1:$F$1,0),0)</f>
        <v>Product01</v>
      </c>
      <c r="H27" t="str">
        <f>VLOOKUP($B27,PRODUCT_MASTER!$A:$F,MATCH('DATA MODEL'!H$1,PRODUCT_MASTER!$A$1:$F$1,0),0)</f>
        <v>Organic</v>
      </c>
      <c r="I27" t="str">
        <f>VLOOKUP($B27,PRODUCT_MASTER!$A:$F,MATCH('DATA MODEL'!I$1,PRODUCT_MASTER!$A$1:$F$1,0),0)</f>
        <v>Kg</v>
      </c>
      <c r="J27" s="7">
        <f>VLOOKUP($B27,PRODUCT_MASTER!$A:$F,MATCH('DATA MODEL'!J$1,PRODUCT_MASTER!$A$1:$F$1,0),0)</f>
        <v>98</v>
      </c>
      <c r="K27" s="7">
        <f>VLOOKUP($B27,PRODUCT_MASTER!$A:$F,MATCH('DATA MODEL'!K$1,PRODUCT_MASTER!$A$1:$F$1,0),0)</f>
        <v>103.88</v>
      </c>
      <c r="L27" s="7">
        <f t="shared" si="0"/>
        <v>686</v>
      </c>
      <c r="M27" s="7">
        <f t="shared" si="1"/>
        <v>727.16</v>
      </c>
      <c r="N27">
        <f t="shared" si="2"/>
        <v>26</v>
      </c>
      <c r="O27" t="str">
        <f t="shared" si="3"/>
        <v>Jan</v>
      </c>
      <c r="P27">
        <f t="shared" si="4"/>
        <v>2021</v>
      </c>
    </row>
    <row r="28" spans="1:16" x14ac:dyDescent="0.3">
      <c r="A28" s="1">
        <v>44223</v>
      </c>
      <c r="B28" t="s">
        <v>85</v>
      </c>
      <c r="C28">
        <v>7</v>
      </c>
      <c r="D28" t="s">
        <v>100</v>
      </c>
      <c r="E28" t="s">
        <v>101</v>
      </c>
      <c r="F28" s="5">
        <v>0</v>
      </c>
      <c r="G28" t="str">
        <f>VLOOKUP($B28,PRODUCT_MASTER!$A:$F,MATCH('DATA MODEL'!G$1,PRODUCT_MASTER!$A$1:$F$1,0),0)</f>
        <v>Product40</v>
      </c>
      <c r="H28" t="str">
        <f>VLOOKUP($B28,PRODUCT_MASTER!$A:$F,MATCH('DATA MODEL'!H$1,PRODUCT_MASTER!$A$1:$F$1,0),0)</f>
        <v>Snacks</v>
      </c>
      <c r="I28" t="str">
        <f>VLOOKUP($B28,PRODUCT_MASTER!$A:$F,MATCH('DATA MODEL'!I$1,PRODUCT_MASTER!$A$1:$F$1,0),0)</f>
        <v>Kg</v>
      </c>
      <c r="J28" s="7">
        <f>VLOOKUP($B28,PRODUCT_MASTER!$A:$F,MATCH('DATA MODEL'!J$1,PRODUCT_MASTER!$A$1:$F$1,0),0)</f>
        <v>90</v>
      </c>
      <c r="K28" s="7">
        <f>VLOOKUP($B28,PRODUCT_MASTER!$A:$F,MATCH('DATA MODEL'!K$1,PRODUCT_MASTER!$A$1:$F$1,0),0)</f>
        <v>115.2</v>
      </c>
      <c r="L28" s="7">
        <f t="shared" si="0"/>
        <v>630</v>
      </c>
      <c r="M28" s="7">
        <f t="shared" si="1"/>
        <v>806.4</v>
      </c>
      <c r="N28">
        <f t="shared" si="2"/>
        <v>27</v>
      </c>
      <c r="O28" t="str">
        <f t="shared" si="3"/>
        <v>Jan</v>
      </c>
      <c r="P28">
        <f t="shared" si="4"/>
        <v>2021</v>
      </c>
    </row>
    <row r="29" spans="1:16" x14ac:dyDescent="0.3">
      <c r="A29" s="1">
        <v>44223</v>
      </c>
      <c r="B29" t="s">
        <v>69</v>
      </c>
      <c r="C29">
        <v>3</v>
      </c>
      <c r="D29" t="s">
        <v>100</v>
      </c>
      <c r="E29" t="s">
        <v>101</v>
      </c>
      <c r="F29" s="5">
        <v>0</v>
      </c>
      <c r="G29" t="str">
        <f>VLOOKUP($B29,PRODUCT_MASTER!$A:$F,MATCH('DATA MODEL'!G$1,PRODUCT_MASTER!$A$1:$F$1,0),0)</f>
        <v>Product32</v>
      </c>
      <c r="H29" t="str">
        <f>VLOOKUP($B29,PRODUCT_MASTER!$A:$F,MATCH('DATA MODEL'!H$1,PRODUCT_MASTER!$A$1:$F$1,0),0)</f>
        <v>Bakery And Desserts</v>
      </c>
      <c r="I29" t="str">
        <f>VLOOKUP($B29,PRODUCT_MASTER!$A:$F,MATCH('DATA MODEL'!I$1,PRODUCT_MASTER!$A$1:$F$1,0),0)</f>
        <v>Kg</v>
      </c>
      <c r="J29" s="7">
        <f>VLOOKUP($B29,PRODUCT_MASTER!$A:$F,MATCH('DATA MODEL'!J$1,PRODUCT_MASTER!$A$1:$F$1,0),0)</f>
        <v>89</v>
      </c>
      <c r="K29" s="7">
        <f>VLOOKUP($B29,PRODUCT_MASTER!$A:$F,MATCH('DATA MODEL'!K$1,PRODUCT_MASTER!$A$1:$F$1,0),0)</f>
        <v>117.48</v>
      </c>
      <c r="L29" s="7">
        <f t="shared" si="0"/>
        <v>267</v>
      </c>
      <c r="M29" s="7">
        <f t="shared" si="1"/>
        <v>352.44</v>
      </c>
      <c r="N29">
        <f t="shared" si="2"/>
        <v>27</v>
      </c>
      <c r="O29" t="str">
        <f t="shared" si="3"/>
        <v>Jan</v>
      </c>
      <c r="P29">
        <f t="shared" si="4"/>
        <v>2021</v>
      </c>
    </row>
    <row r="30" spans="1:16" x14ac:dyDescent="0.3">
      <c r="A30" s="1">
        <v>44224</v>
      </c>
      <c r="B30" t="s">
        <v>13</v>
      </c>
      <c r="C30">
        <v>10</v>
      </c>
      <c r="D30" t="s">
        <v>101</v>
      </c>
      <c r="E30" t="s">
        <v>102</v>
      </c>
      <c r="F30" s="5">
        <v>0</v>
      </c>
      <c r="G30" t="str">
        <f>VLOOKUP($B30,PRODUCT_MASTER!$A:$F,MATCH('DATA MODEL'!G$1,PRODUCT_MASTER!$A$1:$F$1,0),0)</f>
        <v>Product04</v>
      </c>
      <c r="H30" t="str">
        <f>VLOOKUP($B30,PRODUCT_MASTER!$A:$F,MATCH('DATA MODEL'!H$1,PRODUCT_MASTER!$A$1:$F$1,0),0)</f>
        <v>Organic</v>
      </c>
      <c r="I30" t="str">
        <f>VLOOKUP($B30,PRODUCT_MASTER!$A:$F,MATCH('DATA MODEL'!I$1,PRODUCT_MASTER!$A$1:$F$1,0),0)</f>
        <v>Lt</v>
      </c>
      <c r="J30" s="7">
        <f>VLOOKUP($B30,PRODUCT_MASTER!$A:$F,MATCH('DATA MODEL'!J$1,PRODUCT_MASTER!$A$1:$F$1,0),0)</f>
        <v>44</v>
      </c>
      <c r="K30" s="7">
        <f>VLOOKUP($B30,PRODUCT_MASTER!$A:$F,MATCH('DATA MODEL'!K$1,PRODUCT_MASTER!$A$1:$F$1,0),0)</f>
        <v>48.84</v>
      </c>
      <c r="L30" s="7">
        <f t="shared" si="0"/>
        <v>440</v>
      </c>
      <c r="M30" s="7">
        <f t="shared" si="1"/>
        <v>488.40000000000003</v>
      </c>
      <c r="N30">
        <f t="shared" si="2"/>
        <v>28</v>
      </c>
      <c r="O30" t="str">
        <f t="shared" si="3"/>
        <v>Jan</v>
      </c>
      <c r="P30">
        <f t="shared" si="4"/>
        <v>2021</v>
      </c>
    </row>
    <row r="31" spans="1:16" x14ac:dyDescent="0.3">
      <c r="A31" s="1">
        <v>44224</v>
      </c>
      <c r="B31" t="s">
        <v>63</v>
      </c>
      <c r="C31">
        <v>2</v>
      </c>
      <c r="D31" t="s">
        <v>103</v>
      </c>
      <c r="E31" t="s">
        <v>102</v>
      </c>
      <c r="F31" s="5">
        <v>0</v>
      </c>
      <c r="G31" t="str">
        <f>VLOOKUP($B31,PRODUCT_MASTER!$A:$F,MATCH('DATA MODEL'!G$1,PRODUCT_MASTER!$A$1:$F$1,0),0)</f>
        <v>Product29</v>
      </c>
      <c r="H31" t="str">
        <f>VLOOKUP($B31,PRODUCT_MASTER!$A:$F,MATCH('DATA MODEL'!H$1,PRODUCT_MASTER!$A$1:$F$1,0),0)</f>
        <v>Cheese And Dairy</v>
      </c>
      <c r="I31" t="str">
        <f>VLOOKUP($B31,PRODUCT_MASTER!$A:$F,MATCH('DATA MODEL'!I$1,PRODUCT_MASTER!$A$1:$F$1,0),0)</f>
        <v>Lt</v>
      </c>
      <c r="J31" s="7">
        <f>VLOOKUP($B31,PRODUCT_MASTER!$A:$F,MATCH('DATA MODEL'!J$1,PRODUCT_MASTER!$A$1:$F$1,0),0)</f>
        <v>47</v>
      </c>
      <c r="K31" s="7">
        <f>VLOOKUP($B31,PRODUCT_MASTER!$A:$F,MATCH('DATA MODEL'!K$1,PRODUCT_MASTER!$A$1:$F$1,0),0)</f>
        <v>53.11</v>
      </c>
      <c r="L31" s="7">
        <f t="shared" si="0"/>
        <v>94</v>
      </c>
      <c r="M31" s="7">
        <f t="shared" si="1"/>
        <v>106.22</v>
      </c>
      <c r="N31">
        <f t="shared" si="2"/>
        <v>28</v>
      </c>
      <c r="O31" t="str">
        <f t="shared" si="3"/>
        <v>Jan</v>
      </c>
      <c r="P31">
        <f t="shared" si="4"/>
        <v>2021</v>
      </c>
    </row>
    <row r="32" spans="1:16" x14ac:dyDescent="0.3">
      <c r="A32" s="1">
        <v>44229</v>
      </c>
      <c r="B32" t="s">
        <v>25</v>
      </c>
      <c r="C32">
        <v>7</v>
      </c>
      <c r="D32" t="s">
        <v>101</v>
      </c>
      <c r="E32" t="s">
        <v>101</v>
      </c>
      <c r="F32" s="5">
        <v>0</v>
      </c>
      <c r="G32" t="str">
        <f>VLOOKUP($B32,PRODUCT_MASTER!$A:$F,MATCH('DATA MODEL'!G$1,PRODUCT_MASTER!$A$1:$F$1,0),0)</f>
        <v>Product10</v>
      </c>
      <c r="H32" t="str">
        <f>VLOOKUP($B32,PRODUCT_MASTER!$A:$F,MATCH('DATA MODEL'!H$1,PRODUCT_MASTER!$A$1:$F$1,0),0)</f>
        <v>Gourmet Foods</v>
      </c>
      <c r="I32" t="str">
        <f>VLOOKUP($B32,PRODUCT_MASTER!$A:$F,MATCH('DATA MODEL'!I$1,PRODUCT_MASTER!$A$1:$F$1,0),0)</f>
        <v>Ft</v>
      </c>
      <c r="J32" s="7">
        <f>VLOOKUP($B32,PRODUCT_MASTER!$A:$F,MATCH('DATA MODEL'!J$1,PRODUCT_MASTER!$A$1:$F$1,0),0)</f>
        <v>148</v>
      </c>
      <c r="K32" s="7">
        <f>VLOOKUP($B32,PRODUCT_MASTER!$A:$F,MATCH('DATA MODEL'!K$1,PRODUCT_MASTER!$A$1:$F$1,0),0)</f>
        <v>164.28</v>
      </c>
      <c r="L32" s="7">
        <f t="shared" si="0"/>
        <v>1036</v>
      </c>
      <c r="M32" s="7">
        <f t="shared" si="1"/>
        <v>1149.96</v>
      </c>
      <c r="N32">
        <f t="shared" si="2"/>
        <v>2</v>
      </c>
      <c r="O32" t="str">
        <f t="shared" si="3"/>
        <v>Feb</v>
      </c>
      <c r="P32">
        <f t="shared" si="4"/>
        <v>2021</v>
      </c>
    </row>
    <row r="33" spans="1:16" x14ac:dyDescent="0.3">
      <c r="A33" s="1">
        <v>44230</v>
      </c>
      <c r="B33" t="s">
        <v>37</v>
      </c>
      <c r="C33">
        <v>13</v>
      </c>
      <c r="D33" t="s">
        <v>103</v>
      </c>
      <c r="E33" t="s">
        <v>101</v>
      </c>
      <c r="F33" s="5">
        <v>0</v>
      </c>
      <c r="G33" t="str">
        <f>VLOOKUP($B33,PRODUCT_MASTER!$A:$F,MATCH('DATA MODEL'!G$1,PRODUCT_MASTER!$A$1:$F$1,0),0)</f>
        <v>Product16</v>
      </c>
      <c r="H33" t="str">
        <f>VLOOKUP($B33,PRODUCT_MASTER!$A:$F,MATCH('DATA MODEL'!H$1,PRODUCT_MASTER!$A$1:$F$1,0),0)</f>
        <v>Meat</v>
      </c>
      <c r="I33" t="str">
        <f>VLOOKUP($B33,PRODUCT_MASTER!$A:$F,MATCH('DATA MODEL'!I$1,PRODUCT_MASTER!$A$1:$F$1,0),0)</f>
        <v>No.</v>
      </c>
      <c r="J33" s="7">
        <f>VLOOKUP($B33,PRODUCT_MASTER!$A:$F,MATCH('DATA MODEL'!J$1,PRODUCT_MASTER!$A$1:$F$1,0),0)</f>
        <v>13</v>
      </c>
      <c r="K33" s="7">
        <f>VLOOKUP($B33,PRODUCT_MASTER!$A:$F,MATCH('DATA MODEL'!K$1,PRODUCT_MASTER!$A$1:$F$1,0),0)</f>
        <v>16.64</v>
      </c>
      <c r="L33" s="7">
        <f t="shared" si="0"/>
        <v>169</v>
      </c>
      <c r="M33" s="7">
        <f t="shared" si="1"/>
        <v>216.32</v>
      </c>
      <c r="N33">
        <f t="shared" si="2"/>
        <v>3</v>
      </c>
      <c r="O33" t="str">
        <f t="shared" si="3"/>
        <v>Feb</v>
      </c>
      <c r="P33">
        <f t="shared" si="4"/>
        <v>2021</v>
      </c>
    </row>
    <row r="34" spans="1:16" x14ac:dyDescent="0.3">
      <c r="A34" s="1">
        <v>44230</v>
      </c>
      <c r="B34" t="s">
        <v>49</v>
      </c>
      <c r="C34">
        <v>2</v>
      </c>
      <c r="D34" t="s">
        <v>100</v>
      </c>
      <c r="E34" t="s">
        <v>102</v>
      </c>
      <c r="F34" s="5">
        <v>0</v>
      </c>
      <c r="G34" t="str">
        <f>VLOOKUP($B34,PRODUCT_MASTER!$A:$F,MATCH('DATA MODEL'!G$1,PRODUCT_MASTER!$A$1:$F$1,0),0)</f>
        <v>Product22</v>
      </c>
      <c r="H34" t="str">
        <f>VLOOKUP($B34,PRODUCT_MASTER!$A:$F,MATCH('DATA MODEL'!H$1,PRODUCT_MASTER!$A$1:$F$1,0),0)</f>
        <v>Seafood</v>
      </c>
      <c r="I34" t="str">
        <f>VLOOKUP($B34,PRODUCT_MASTER!$A:$F,MATCH('DATA MODEL'!I$1,PRODUCT_MASTER!$A$1:$F$1,0),0)</f>
        <v>Ft</v>
      </c>
      <c r="J34" s="7">
        <f>VLOOKUP($B34,PRODUCT_MASTER!$A:$F,MATCH('DATA MODEL'!J$1,PRODUCT_MASTER!$A$1:$F$1,0),0)</f>
        <v>121</v>
      </c>
      <c r="K34" s="7">
        <f>VLOOKUP($B34,PRODUCT_MASTER!$A:$F,MATCH('DATA MODEL'!K$1,PRODUCT_MASTER!$A$1:$F$1,0),0)</f>
        <v>141.57</v>
      </c>
      <c r="L34" s="7">
        <f t="shared" si="0"/>
        <v>242</v>
      </c>
      <c r="M34" s="7">
        <f t="shared" si="1"/>
        <v>283.14</v>
      </c>
      <c r="N34">
        <f t="shared" si="2"/>
        <v>3</v>
      </c>
      <c r="O34" t="str">
        <f t="shared" si="3"/>
        <v>Feb</v>
      </c>
      <c r="P34">
        <f t="shared" si="4"/>
        <v>2021</v>
      </c>
    </row>
    <row r="35" spans="1:16" x14ac:dyDescent="0.3">
      <c r="A35" s="1">
        <v>44231</v>
      </c>
      <c r="B35" t="s">
        <v>79</v>
      </c>
      <c r="C35">
        <v>4</v>
      </c>
      <c r="D35" t="s">
        <v>101</v>
      </c>
      <c r="E35" t="s">
        <v>101</v>
      </c>
      <c r="F35" s="5">
        <v>0</v>
      </c>
      <c r="G35" t="str">
        <f>VLOOKUP($B35,PRODUCT_MASTER!$A:$F,MATCH('DATA MODEL'!G$1,PRODUCT_MASTER!$A$1:$F$1,0),0)</f>
        <v>Product37</v>
      </c>
      <c r="H35" t="str">
        <f>VLOOKUP($B35,PRODUCT_MASTER!$A:$F,MATCH('DATA MODEL'!H$1,PRODUCT_MASTER!$A$1:$F$1,0),0)</f>
        <v>Snacks</v>
      </c>
      <c r="I35" t="str">
        <f>VLOOKUP($B35,PRODUCT_MASTER!$A:$F,MATCH('DATA MODEL'!I$1,PRODUCT_MASTER!$A$1:$F$1,0),0)</f>
        <v>Kg</v>
      </c>
      <c r="J35" s="7">
        <f>VLOOKUP($B35,PRODUCT_MASTER!$A:$F,MATCH('DATA MODEL'!J$1,PRODUCT_MASTER!$A$1:$F$1,0),0)</f>
        <v>67</v>
      </c>
      <c r="K35" s="7">
        <f>VLOOKUP($B35,PRODUCT_MASTER!$A:$F,MATCH('DATA MODEL'!K$1,PRODUCT_MASTER!$A$1:$F$1,0),0)</f>
        <v>85.76</v>
      </c>
      <c r="L35" s="7">
        <f t="shared" si="0"/>
        <v>268</v>
      </c>
      <c r="M35" s="7">
        <f t="shared" si="1"/>
        <v>343.04</v>
      </c>
      <c r="N35">
        <f t="shared" si="2"/>
        <v>4</v>
      </c>
      <c r="O35" t="str">
        <f t="shared" si="3"/>
        <v>Feb</v>
      </c>
      <c r="P35">
        <f t="shared" si="4"/>
        <v>2021</v>
      </c>
    </row>
    <row r="36" spans="1:16" x14ac:dyDescent="0.3">
      <c r="A36" s="1">
        <v>44232</v>
      </c>
      <c r="B36" t="s">
        <v>91</v>
      </c>
      <c r="C36">
        <v>7</v>
      </c>
      <c r="D36" t="s">
        <v>101</v>
      </c>
      <c r="E36" t="s">
        <v>102</v>
      </c>
      <c r="F36" s="5">
        <v>0</v>
      </c>
      <c r="G36" t="str">
        <f>VLOOKUP($B36,PRODUCT_MASTER!$A:$F,MATCH('DATA MODEL'!G$1,PRODUCT_MASTER!$A$1:$F$1,0),0)</f>
        <v>Product43</v>
      </c>
      <c r="H36" t="str">
        <f>VLOOKUP($B36,PRODUCT_MASTER!$A:$F,MATCH('DATA MODEL'!H$1,PRODUCT_MASTER!$A$1:$F$1,0),0)</f>
        <v>Candy</v>
      </c>
      <c r="I36" t="str">
        <f>VLOOKUP($B36,PRODUCT_MASTER!$A:$F,MATCH('DATA MODEL'!I$1,PRODUCT_MASTER!$A$1:$F$1,0),0)</f>
        <v>Kg</v>
      </c>
      <c r="J36" s="7">
        <f>VLOOKUP($B36,PRODUCT_MASTER!$A:$F,MATCH('DATA MODEL'!J$1,PRODUCT_MASTER!$A$1:$F$1,0),0)</f>
        <v>67</v>
      </c>
      <c r="K36" s="7">
        <f>VLOOKUP($B36,PRODUCT_MASTER!$A:$F,MATCH('DATA MODEL'!K$1,PRODUCT_MASTER!$A$1:$F$1,0),0)</f>
        <v>83.08</v>
      </c>
      <c r="L36" s="7">
        <f t="shared" si="0"/>
        <v>469</v>
      </c>
      <c r="M36" s="7">
        <f t="shared" si="1"/>
        <v>581.55999999999995</v>
      </c>
      <c r="N36">
        <f t="shared" si="2"/>
        <v>5</v>
      </c>
      <c r="O36" t="str">
        <f t="shared" si="3"/>
        <v>Feb</v>
      </c>
      <c r="P36">
        <f t="shared" si="4"/>
        <v>2021</v>
      </c>
    </row>
    <row r="37" spans="1:16" x14ac:dyDescent="0.3">
      <c r="A37" s="1">
        <v>44232</v>
      </c>
      <c r="B37" t="s">
        <v>15</v>
      </c>
      <c r="C37">
        <v>1</v>
      </c>
      <c r="D37" t="s">
        <v>103</v>
      </c>
      <c r="E37" t="s">
        <v>102</v>
      </c>
      <c r="F37" s="5">
        <v>0</v>
      </c>
      <c r="G37" t="str">
        <f>VLOOKUP($B37,PRODUCT_MASTER!$A:$F,MATCH('DATA MODEL'!G$1,PRODUCT_MASTER!$A$1:$F$1,0),0)</f>
        <v>Product05</v>
      </c>
      <c r="H37" t="str">
        <f>VLOOKUP($B37,PRODUCT_MASTER!$A:$F,MATCH('DATA MODEL'!H$1,PRODUCT_MASTER!$A$1:$F$1,0),0)</f>
        <v>Organic</v>
      </c>
      <c r="I37" t="str">
        <f>VLOOKUP($B37,PRODUCT_MASTER!$A:$F,MATCH('DATA MODEL'!I$1,PRODUCT_MASTER!$A$1:$F$1,0),0)</f>
        <v>Ft</v>
      </c>
      <c r="J37" s="7">
        <f>VLOOKUP($B37,PRODUCT_MASTER!$A:$F,MATCH('DATA MODEL'!J$1,PRODUCT_MASTER!$A$1:$F$1,0),0)</f>
        <v>133</v>
      </c>
      <c r="K37" s="7">
        <f>VLOOKUP($B37,PRODUCT_MASTER!$A:$F,MATCH('DATA MODEL'!K$1,PRODUCT_MASTER!$A$1:$F$1,0),0)</f>
        <v>155.61000000000001</v>
      </c>
      <c r="L37" s="7">
        <f t="shared" si="0"/>
        <v>133</v>
      </c>
      <c r="M37" s="7">
        <f t="shared" si="1"/>
        <v>155.61000000000001</v>
      </c>
      <c r="N37">
        <f t="shared" si="2"/>
        <v>5</v>
      </c>
      <c r="O37" t="str">
        <f t="shared" si="3"/>
        <v>Feb</v>
      </c>
      <c r="P37">
        <f t="shared" si="4"/>
        <v>2021</v>
      </c>
    </row>
    <row r="38" spans="1:16" x14ac:dyDescent="0.3">
      <c r="A38" s="1">
        <v>44232</v>
      </c>
      <c r="B38" t="s">
        <v>91</v>
      </c>
      <c r="C38">
        <v>9</v>
      </c>
      <c r="D38" t="s">
        <v>103</v>
      </c>
      <c r="E38" t="s">
        <v>102</v>
      </c>
      <c r="F38" s="5">
        <v>0</v>
      </c>
      <c r="G38" t="str">
        <f>VLOOKUP($B38,PRODUCT_MASTER!$A:$F,MATCH('DATA MODEL'!G$1,PRODUCT_MASTER!$A$1:$F$1,0),0)</f>
        <v>Product43</v>
      </c>
      <c r="H38" t="str">
        <f>VLOOKUP($B38,PRODUCT_MASTER!$A:$F,MATCH('DATA MODEL'!H$1,PRODUCT_MASTER!$A$1:$F$1,0),0)</f>
        <v>Candy</v>
      </c>
      <c r="I38" t="str">
        <f>VLOOKUP($B38,PRODUCT_MASTER!$A:$F,MATCH('DATA MODEL'!I$1,PRODUCT_MASTER!$A$1:$F$1,0),0)</f>
        <v>Kg</v>
      </c>
      <c r="J38" s="7">
        <f>VLOOKUP($B38,PRODUCT_MASTER!$A:$F,MATCH('DATA MODEL'!J$1,PRODUCT_MASTER!$A$1:$F$1,0),0)</f>
        <v>67</v>
      </c>
      <c r="K38" s="7">
        <f>VLOOKUP($B38,PRODUCT_MASTER!$A:$F,MATCH('DATA MODEL'!K$1,PRODUCT_MASTER!$A$1:$F$1,0),0)</f>
        <v>83.08</v>
      </c>
      <c r="L38" s="7">
        <f t="shared" si="0"/>
        <v>603</v>
      </c>
      <c r="M38" s="7">
        <f t="shared" si="1"/>
        <v>747.72</v>
      </c>
      <c r="N38">
        <f t="shared" si="2"/>
        <v>5</v>
      </c>
      <c r="O38" t="str">
        <f t="shared" si="3"/>
        <v>Feb</v>
      </c>
      <c r="P38">
        <f t="shared" si="4"/>
        <v>2021</v>
      </c>
    </row>
    <row r="39" spans="1:16" x14ac:dyDescent="0.3">
      <c r="A39" s="1">
        <v>44233</v>
      </c>
      <c r="B39" t="s">
        <v>75</v>
      </c>
      <c r="C39">
        <v>1</v>
      </c>
      <c r="D39" t="s">
        <v>103</v>
      </c>
      <c r="E39" t="s">
        <v>102</v>
      </c>
      <c r="F39" s="5">
        <v>0</v>
      </c>
      <c r="G39" t="str">
        <f>VLOOKUP($B39,PRODUCT_MASTER!$A:$F,MATCH('DATA MODEL'!G$1,PRODUCT_MASTER!$A$1:$F$1,0),0)</f>
        <v>Product35</v>
      </c>
      <c r="H39" t="str">
        <f>VLOOKUP($B39,PRODUCT_MASTER!$A:$F,MATCH('DATA MODEL'!H$1,PRODUCT_MASTER!$A$1:$F$1,0),0)</f>
        <v>Bakery And Desserts</v>
      </c>
      <c r="I39" t="str">
        <f>VLOOKUP($B39,PRODUCT_MASTER!$A:$F,MATCH('DATA MODEL'!I$1,PRODUCT_MASTER!$A$1:$F$1,0),0)</f>
        <v>No.</v>
      </c>
      <c r="J39" s="7">
        <f>VLOOKUP($B39,PRODUCT_MASTER!$A:$F,MATCH('DATA MODEL'!J$1,PRODUCT_MASTER!$A$1:$F$1,0),0)</f>
        <v>5</v>
      </c>
      <c r="K39" s="7">
        <f>VLOOKUP($B39,PRODUCT_MASTER!$A:$F,MATCH('DATA MODEL'!K$1,PRODUCT_MASTER!$A$1:$F$1,0),0)</f>
        <v>6.7</v>
      </c>
      <c r="L39" s="7">
        <f t="shared" si="0"/>
        <v>5</v>
      </c>
      <c r="M39" s="7">
        <f t="shared" si="1"/>
        <v>6.7</v>
      </c>
      <c r="N39">
        <f t="shared" si="2"/>
        <v>6</v>
      </c>
      <c r="O39" t="str">
        <f t="shared" si="3"/>
        <v>Feb</v>
      </c>
      <c r="P39">
        <f t="shared" si="4"/>
        <v>2021</v>
      </c>
    </row>
    <row r="40" spans="1:16" x14ac:dyDescent="0.3">
      <c r="A40" s="1">
        <v>44236</v>
      </c>
      <c r="B40" t="s">
        <v>73</v>
      </c>
      <c r="C40">
        <v>14</v>
      </c>
      <c r="D40" t="s">
        <v>103</v>
      </c>
      <c r="E40" t="s">
        <v>101</v>
      </c>
      <c r="F40" s="5">
        <v>0</v>
      </c>
      <c r="G40" t="str">
        <f>VLOOKUP($B40,PRODUCT_MASTER!$A:$F,MATCH('DATA MODEL'!G$1,PRODUCT_MASTER!$A$1:$F$1,0),0)</f>
        <v>Product34</v>
      </c>
      <c r="H40" t="str">
        <f>VLOOKUP($B40,PRODUCT_MASTER!$A:$F,MATCH('DATA MODEL'!H$1,PRODUCT_MASTER!$A$1:$F$1,0),0)</f>
        <v>Bakery And Desserts</v>
      </c>
      <c r="I40" t="str">
        <f>VLOOKUP($B40,PRODUCT_MASTER!$A:$F,MATCH('DATA MODEL'!I$1,PRODUCT_MASTER!$A$1:$F$1,0),0)</f>
        <v>Lt</v>
      </c>
      <c r="J40" s="7">
        <f>VLOOKUP($B40,PRODUCT_MASTER!$A:$F,MATCH('DATA MODEL'!J$1,PRODUCT_MASTER!$A$1:$F$1,0),0)</f>
        <v>55</v>
      </c>
      <c r="K40" s="7">
        <f>VLOOKUP($B40,PRODUCT_MASTER!$A:$F,MATCH('DATA MODEL'!K$1,PRODUCT_MASTER!$A$1:$F$1,0),0)</f>
        <v>58.3</v>
      </c>
      <c r="L40" s="7">
        <f t="shared" si="0"/>
        <v>770</v>
      </c>
      <c r="M40" s="7">
        <f t="shared" si="1"/>
        <v>816.19999999999993</v>
      </c>
      <c r="N40">
        <f t="shared" si="2"/>
        <v>9</v>
      </c>
      <c r="O40" t="str">
        <f t="shared" si="3"/>
        <v>Feb</v>
      </c>
      <c r="P40">
        <f t="shared" si="4"/>
        <v>2021</v>
      </c>
    </row>
    <row r="41" spans="1:16" x14ac:dyDescent="0.3">
      <c r="A41" s="1">
        <v>44239</v>
      </c>
      <c r="B41" t="s">
        <v>21</v>
      </c>
      <c r="C41">
        <v>7</v>
      </c>
      <c r="D41" t="s">
        <v>103</v>
      </c>
      <c r="E41" t="s">
        <v>102</v>
      </c>
      <c r="F41" s="5">
        <v>0</v>
      </c>
      <c r="G41" t="str">
        <f>VLOOKUP($B41,PRODUCT_MASTER!$A:$F,MATCH('DATA MODEL'!G$1,PRODUCT_MASTER!$A$1:$F$1,0),0)</f>
        <v>Product08</v>
      </c>
      <c r="H41" t="str">
        <f>VLOOKUP($B41,PRODUCT_MASTER!$A:$F,MATCH('DATA MODEL'!H$1,PRODUCT_MASTER!$A$1:$F$1,0),0)</f>
        <v>Gourmet Foods</v>
      </c>
      <c r="I41" t="str">
        <f>VLOOKUP($B41,PRODUCT_MASTER!$A:$F,MATCH('DATA MODEL'!I$1,PRODUCT_MASTER!$A$1:$F$1,0),0)</f>
        <v>Kg</v>
      </c>
      <c r="J41" s="7">
        <f>VLOOKUP($B41,PRODUCT_MASTER!$A:$F,MATCH('DATA MODEL'!J$1,PRODUCT_MASTER!$A$1:$F$1,0),0)</f>
        <v>83</v>
      </c>
      <c r="K41" s="7">
        <f>VLOOKUP($B41,PRODUCT_MASTER!$A:$F,MATCH('DATA MODEL'!K$1,PRODUCT_MASTER!$A$1:$F$1,0),0)</f>
        <v>94.62</v>
      </c>
      <c r="L41" s="7">
        <f t="shared" si="0"/>
        <v>581</v>
      </c>
      <c r="M41" s="7">
        <f t="shared" si="1"/>
        <v>662.34</v>
      </c>
      <c r="N41">
        <f t="shared" si="2"/>
        <v>12</v>
      </c>
      <c r="O41" t="str">
        <f t="shared" si="3"/>
        <v>Feb</v>
      </c>
      <c r="P41">
        <f t="shared" si="4"/>
        <v>2021</v>
      </c>
    </row>
    <row r="42" spans="1:16" x14ac:dyDescent="0.3">
      <c r="A42" s="1">
        <v>44239</v>
      </c>
      <c r="B42" t="s">
        <v>51</v>
      </c>
      <c r="C42">
        <v>9</v>
      </c>
      <c r="D42" t="s">
        <v>101</v>
      </c>
      <c r="E42" t="s">
        <v>102</v>
      </c>
      <c r="F42" s="5">
        <v>0</v>
      </c>
      <c r="G42" t="str">
        <f>VLOOKUP($B42,PRODUCT_MASTER!$A:$F,MATCH('DATA MODEL'!G$1,PRODUCT_MASTER!$A$1:$F$1,0),0)</f>
        <v>Product23</v>
      </c>
      <c r="H42" t="str">
        <f>VLOOKUP($B42,PRODUCT_MASTER!$A:$F,MATCH('DATA MODEL'!H$1,PRODUCT_MASTER!$A$1:$F$1,0),0)</f>
        <v>Seafood</v>
      </c>
      <c r="I42" t="str">
        <f>VLOOKUP($B42,PRODUCT_MASTER!$A:$F,MATCH('DATA MODEL'!I$1,PRODUCT_MASTER!$A$1:$F$1,0),0)</f>
        <v>Ft</v>
      </c>
      <c r="J42" s="7">
        <f>VLOOKUP($B42,PRODUCT_MASTER!$A:$F,MATCH('DATA MODEL'!J$1,PRODUCT_MASTER!$A$1:$F$1,0),0)</f>
        <v>141</v>
      </c>
      <c r="K42" s="7">
        <f>VLOOKUP($B42,PRODUCT_MASTER!$A:$F,MATCH('DATA MODEL'!K$1,PRODUCT_MASTER!$A$1:$F$1,0),0)</f>
        <v>149.46</v>
      </c>
      <c r="L42" s="7">
        <f t="shared" si="0"/>
        <v>1269</v>
      </c>
      <c r="M42" s="7">
        <f t="shared" si="1"/>
        <v>1345.14</v>
      </c>
      <c r="N42">
        <f t="shared" si="2"/>
        <v>12</v>
      </c>
      <c r="O42" t="str">
        <f t="shared" si="3"/>
        <v>Feb</v>
      </c>
      <c r="P42">
        <f t="shared" si="4"/>
        <v>2021</v>
      </c>
    </row>
    <row r="43" spans="1:16" x14ac:dyDescent="0.3">
      <c r="A43" s="1">
        <v>44242</v>
      </c>
      <c r="B43" t="s">
        <v>59</v>
      </c>
      <c r="C43">
        <v>4</v>
      </c>
      <c r="D43" t="s">
        <v>103</v>
      </c>
      <c r="E43" t="s">
        <v>101</v>
      </c>
      <c r="F43" s="5">
        <v>0</v>
      </c>
      <c r="G43" t="str">
        <f>VLOOKUP($B43,PRODUCT_MASTER!$A:$F,MATCH('DATA MODEL'!G$1,PRODUCT_MASTER!$A$1:$F$1,0),0)</f>
        <v>Product27</v>
      </c>
      <c r="H43" t="str">
        <f>VLOOKUP($B43,PRODUCT_MASTER!$A:$F,MATCH('DATA MODEL'!H$1,PRODUCT_MASTER!$A$1:$F$1,0),0)</f>
        <v>Cheese And Dairy</v>
      </c>
      <c r="I43" t="str">
        <f>VLOOKUP($B43,PRODUCT_MASTER!$A:$F,MATCH('DATA MODEL'!I$1,PRODUCT_MASTER!$A$1:$F$1,0),0)</f>
        <v>Lt</v>
      </c>
      <c r="J43" s="7">
        <f>VLOOKUP($B43,PRODUCT_MASTER!$A:$F,MATCH('DATA MODEL'!J$1,PRODUCT_MASTER!$A$1:$F$1,0),0)</f>
        <v>48</v>
      </c>
      <c r="K43" s="7">
        <f>VLOOKUP($B43,PRODUCT_MASTER!$A:$F,MATCH('DATA MODEL'!K$1,PRODUCT_MASTER!$A$1:$F$1,0),0)</f>
        <v>57.120000000000005</v>
      </c>
      <c r="L43" s="7">
        <f t="shared" si="0"/>
        <v>192</v>
      </c>
      <c r="M43" s="7">
        <f t="shared" si="1"/>
        <v>228.48000000000002</v>
      </c>
      <c r="N43">
        <f t="shared" si="2"/>
        <v>15</v>
      </c>
      <c r="O43" t="str">
        <f t="shared" si="3"/>
        <v>Feb</v>
      </c>
      <c r="P43">
        <f t="shared" si="4"/>
        <v>2021</v>
      </c>
    </row>
    <row r="44" spans="1:16" x14ac:dyDescent="0.3">
      <c r="A44" s="1">
        <v>44245</v>
      </c>
      <c r="B44" t="s">
        <v>35</v>
      </c>
      <c r="C44">
        <v>6</v>
      </c>
      <c r="D44" t="s">
        <v>101</v>
      </c>
      <c r="E44" t="s">
        <v>102</v>
      </c>
      <c r="F44" s="5">
        <v>0</v>
      </c>
      <c r="G44" t="str">
        <f>VLOOKUP($B44,PRODUCT_MASTER!$A:$F,MATCH('DATA MODEL'!G$1,PRODUCT_MASTER!$A$1:$F$1,0),0)</f>
        <v>Product15</v>
      </c>
      <c r="H44" t="str">
        <f>VLOOKUP($B44,PRODUCT_MASTER!$A:$F,MATCH('DATA MODEL'!H$1,PRODUCT_MASTER!$A$1:$F$1,0),0)</f>
        <v>Meat</v>
      </c>
      <c r="I44" t="str">
        <f>VLOOKUP($B44,PRODUCT_MASTER!$A:$F,MATCH('DATA MODEL'!I$1,PRODUCT_MASTER!$A$1:$F$1,0),0)</f>
        <v>No.</v>
      </c>
      <c r="J44" s="7">
        <f>VLOOKUP($B44,PRODUCT_MASTER!$A:$F,MATCH('DATA MODEL'!J$1,PRODUCT_MASTER!$A$1:$F$1,0),0)</f>
        <v>12</v>
      </c>
      <c r="K44" s="7">
        <f>VLOOKUP($B44,PRODUCT_MASTER!$A:$F,MATCH('DATA MODEL'!K$1,PRODUCT_MASTER!$A$1:$F$1,0),0)</f>
        <v>15.719999999999999</v>
      </c>
      <c r="L44" s="7">
        <f t="shared" si="0"/>
        <v>72</v>
      </c>
      <c r="M44" s="7">
        <f t="shared" si="1"/>
        <v>94.32</v>
      </c>
      <c r="N44">
        <f t="shared" si="2"/>
        <v>18</v>
      </c>
      <c r="O44" t="str">
        <f t="shared" si="3"/>
        <v>Feb</v>
      </c>
      <c r="P44">
        <f t="shared" si="4"/>
        <v>2021</v>
      </c>
    </row>
    <row r="45" spans="1:16" x14ac:dyDescent="0.3">
      <c r="A45" s="1">
        <v>44247</v>
      </c>
      <c r="B45" t="s">
        <v>65</v>
      </c>
      <c r="C45">
        <v>11</v>
      </c>
      <c r="D45" t="s">
        <v>101</v>
      </c>
      <c r="E45" t="s">
        <v>102</v>
      </c>
      <c r="F45" s="5">
        <v>0</v>
      </c>
      <c r="G45" t="str">
        <f>VLOOKUP($B45,PRODUCT_MASTER!$A:$F,MATCH('DATA MODEL'!G$1,PRODUCT_MASTER!$A$1:$F$1,0),0)</f>
        <v>Product30</v>
      </c>
      <c r="H45" t="str">
        <f>VLOOKUP($B45,PRODUCT_MASTER!$A:$F,MATCH('DATA MODEL'!H$1,PRODUCT_MASTER!$A$1:$F$1,0),0)</f>
        <v>Cheese And Dairy</v>
      </c>
      <c r="I45" t="str">
        <f>VLOOKUP($B45,PRODUCT_MASTER!$A:$F,MATCH('DATA MODEL'!I$1,PRODUCT_MASTER!$A$1:$F$1,0),0)</f>
        <v>Ft</v>
      </c>
      <c r="J45" s="7">
        <f>VLOOKUP($B45,PRODUCT_MASTER!$A:$F,MATCH('DATA MODEL'!J$1,PRODUCT_MASTER!$A$1:$F$1,0),0)</f>
        <v>148</v>
      </c>
      <c r="K45" s="7">
        <f>VLOOKUP($B45,PRODUCT_MASTER!$A:$F,MATCH('DATA MODEL'!K$1,PRODUCT_MASTER!$A$1:$F$1,0),0)</f>
        <v>201.28</v>
      </c>
      <c r="L45" s="7">
        <f t="shared" si="0"/>
        <v>1628</v>
      </c>
      <c r="M45" s="7">
        <f t="shared" si="1"/>
        <v>2214.08</v>
      </c>
      <c r="N45">
        <f t="shared" si="2"/>
        <v>20</v>
      </c>
      <c r="O45" t="str">
        <f t="shared" si="3"/>
        <v>Feb</v>
      </c>
      <c r="P45">
        <f t="shared" si="4"/>
        <v>2021</v>
      </c>
    </row>
    <row r="46" spans="1:16" x14ac:dyDescent="0.3">
      <c r="A46" s="1">
        <v>44249</v>
      </c>
      <c r="B46" t="s">
        <v>31</v>
      </c>
      <c r="C46">
        <v>5</v>
      </c>
      <c r="D46" t="s">
        <v>101</v>
      </c>
      <c r="E46" t="s">
        <v>102</v>
      </c>
      <c r="F46" s="5">
        <v>0</v>
      </c>
      <c r="G46" t="str">
        <f>VLOOKUP($B46,PRODUCT_MASTER!$A:$F,MATCH('DATA MODEL'!G$1,PRODUCT_MASTER!$A$1:$F$1,0),0)</f>
        <v>Product13</v>
      </c>
      <c r="H46" t="str">
        <f>VLOOKUP($B46,PRODUCT_MASTER!$A:$F,MATCH('DATA MODEL'!H$1,PRODUCT_MASTER!$A$1:$F$1,0),0)</f>
        <v>Meat</v>
      </c>
      <c r="I46" t="str">
        <f>VLOOKUP($B46,PRODUCT_MASTER!$A:$F,MATCH('DATA MODEL'!I$1,PRODUCT_MASTER!$A$1:$F$1,0),0)</f>
        <v>Kg</v>
      </c>
      <c r="J46" s="7">
        <f>VLOOKUP($B46,PRODUCT_MASTER!$A:$F,MATCH('DATA MODEL'!J$1,PRODUCT_MASTER!$A$1:$F$1,0),0)</f>
        <v>112</v>
      </c>
      <c r="K46" s="7">
        <f>VLOOKUP($B46,PRODUCT_MASTER!$A:$F,MATCH('DATA MODEL'!K$1,PRODUCT_MASTER!$A$1:$F$1,0),0)</f>
        <v>122.08</v>
      </c>
      <c r="L46" s="7">
        <f t="shared" si="0"/>
        <v>560</v>
      </c>
      <c r="M46" s="7">
        <f t="shared" si="1"/>
        <v>610.4</v>
      </c>
      <c r="N46">
        <f t="shared" si="2"/>
        <v>22</v>
      </c>
      <c r="O46" t="str">
        <f t="shared" si="3"/>
        <v>Feb</v>
      </c>
      <c r="P46">
        <f t="shared" si="4"/>
        <v>2021</v>
      </c>
    </row>
    <row r="47" spans="1:16" x14ac:dyDescent="0.3">
      <c r="A47" s="1">
        <v>44250</v>
      </c>
      <c r="B47" t="s">
        <v>55</v>
      </c>
      <c r="C47">
        <v>3</v>
      </c>
      <c r="D47" t="s">
        <v>103</v>
      </c>
      <c r="E47" t="s">
        <v>102</v>
      </c>
      <c r="F47" s="5">
        <v>0</v>
      </c>
      <c r="G47" t="str">
        <f>VLOOKUP($B47,PRODUCT_MASTER!$A:$F,MATCH('DATA MODEL'!G$1,PRODUCT_MASTER!$A$1:$F$1,0),0)</f>
        <v>Product25</v>
      </c>
      <c r="H47" t="str">
        <f>VLOOKUP($B47,PRODUCT_MASTER!$A:$F,MATCH('DATA MODEL'!H$1,PRODUCT_MASTER!$A$1:$F$1,0),0)</f>
        <v>Seafood</v>
      </c>
      <c r="I47" t="str">
        <f>VLOOKUP($B47,PRODUCT_MASTER!$A:$F,MATCH('DATA MODEL'!I$1,PRODUCT_MASTER!$A$1:$F$1,0),0)</f>
        <v>No.</v>
      </c>
      <c r="J47" s="7">
        <f>VLOOKUP($B47,PRODUCT_MASTER!$A:$F,MATCH('DATA MODEL'!J$1,PRODUCT_MASTER!$A$1:$F$1,0),0)</f>
        <v>7</v>
      </c>
      <c r="K47" s="7">
        <f>VLOOKUP($B47,PRODUCT_MASTER!$A:$F,MATCH('DATA MODEL'!K$1,PRODUCT_MASTER!$A$1:$F$1,0),0)</f>
        <v>8.33</v>
      </c>
      <c r="L47" s="7">
        <f t="shared" si="0"/>
        <v>21</v>
      </c>
      <c r="M47" s="7">
        <f t="shared" si="1"/>
        <v>24.990000000000002</v>
      </c>
      <c r="N47">
        <f t="shared" si="2"/>
        <v>23</v>
      </c>
      <c r="O47" t="str">
        <f t="shared" si="3"/>
        <v>Feb</v>
      </c>
      <c r="P47">
        <f t="shared" si="4"/>
        <v>2021</v>
      </c>
    </row>
    <row r="48" spans="1:16" x14ac:dyDescent="0.3">
      <c r="A48" s="1">
        <v>44250</v>
      </c>
      <c r="B48" t="s">
        <v>15</v>
      </c>
      <c r="C48">
        <v>2</v>
      </c>
      <c r="D48" t="s">
        <v>103</v>
      </c>
      <c r="E48" t="s">
        <v>101</v>
      </c>
      <c r="F48" s="5">
        <v>0</v>
      </c>
      <c r="G48" t="str">
        <f>VLOOKUP($B48,PRODUCT_MASTER!$A:$F,MATCH('DATA MODEL'!G$1,PRODUCT_MASTER!$A$1:$F$1,0),0)</f>
        <v>Product05</v>
      </c>
      <c r="H48" t="str">
        <f>VLOOKUP($B48,PRODUCT_MASTER!$A:$F,MATCH('DATA MODEL'!H$1,PRODUCT_MASTER!$A$1:$F$1,0),0)</f>
        <v>Organic</v>
      </c>
      <c r="I48" t="str">
        <f>VLOOKUP($B48,PRODUCT_MASTER!$A:$F,MATCH('DATA MODEL'!I$1,PRODUCT_MASTER!$A$1:$F$1,0),0)</f>
        <v>Ft</v>
      </c>
      <c r="J48" s="7">
        <f>VLOOKUP($B48,PRODUCT_MASTER!$A:$F,MATCH('DATA MODEL'!J$1,PRODUCT_MASTER!$A$1:$F$1,0),0)</f>
        <v>133</v>
      </c>
      <c r="K48" s="7">
        <f>VLOOKUP($B48,PRODUCT_MASTER!$A:$F,MATCH('DATA MODEL'!K$1,PRODUCT_MASTER!$A$1:$F$1,0),0)</f>
        <v>155.61000000000001</v>
      </c>
      <c r="L48" s="7">
        <f t="shared" si="0"/>
        <v>266</v>
      </c>
      <c r="M48" s="7">
        <f t="shared" si="1"/>
        <v>311.22000000000003</v>
      </c>
      <c r="N48">
        <f t="shared" si="2"/>
        <v>23</v>
      </c>
      <c r="O48" t="str">
        <f t="shared" si="3"/>
        <v>Feb</v>
      </c>
      <c r="P48">
        <f t="shared" si="4"/>
        <v>2021</v>
      </c>
    </row>
    <row r="49" spans="1:16" x14ac:dyDescent="0.3">
      <c r="A49" s="1">
        <v>44252</v>
      </c>
      <c r="B49" t="s">
        <v>9</v>
      </c>
      <c r="C49">
        <v>4</v>
      </c>
      <c r="D49" t="s">
        <v>100</v>
      </c>
      <c r="E49" t="s">
        <v>101</v>
      </c>
      <c r="F49" s="5">
        <v>0</v>
      </c>
      <c r="G49" t="str">
        <f>VLOOKUP($B49,PRODUCT_MASTER!$A:$F,MATCH('DATA MODEL'!G$1,PRODUCT_MASTER!$A$1:$F$1,0),0)</f>
        <v>Product02</v>
      </c>
      <c r="H49" t="str">
        <f>VLOOKUP($B49,PRODUCT_MASTER!$A:$F,MATCH('DATA MODEL'!H$1,PRODUCT_MASTER!$A$1:$F$1,0),0)</f>
        <v>Organic</v>
      </c>
      <c r="I49" t="str">
        <f>VLOOKUP($B49,PRODUCT_MASTER!$A:$F,MATCH('DATA MODEL'!I$1,PRODUCT_MASTER!$A$1:$F$1,0),0)</f>
        <v>Kg</v>
      </c>
      <c r="J49" s="7">
        <f>VLOOKUP($B49,PRODUCT_MASTER!$A:$F,MATCH('DATA MODEL'!J$1,PRODUCT_MASTER!$A$1:$F$1,0),0)</f>
        <v>105</v>
      </c>
      <c r="K49" s="7">
        <f>VLOOKUP($B49,PRODUCT_MASTER!$A:$F,MATCH('DATA MODEL'!K$1,PRODUCT_MASTER!$A$1:$F$1,0),0)</f>
        <v>142.80000000000001</v>
      </c>
      <c r="L49" s="7">
        <f t="shared" si="0"/>
        <v>420</v>
      </c>
      <c r="M49" s="7">
        <f t="shared" si="1"/>
        <v>571.20000000000005</v>
      </c>
      <c r="N49">
        <f t="shared" si="2"/>
        <v>25</v>
      </c>
      <c r="O49" t="str">
        <f t="shared" si="3"/>
        <v>Feb</v>
      </c>
      <c r="P49">
        <f t="shared" si="4"/>
        <v>2021</v>
      </c>
    </row>
    <row r="50" spans="1:16" x14ac:dyDescent="0.3">
      <c r="A50" s="1">
        <v>44252</v>
      </c>
      <c r="B50" t="s">
        <v>69</v>
      </c>
      <c r="C50">
        <v>11</v>
      </c>
      <c r="D50" t="s">
        <v>101</v>
      </c>
      <c r="E50" t="s">
        <v>102</v>
      </c>
      <c r="F50" s="5">
        <v>0</v>
      </c>
      <c r="G50" t="str">
        <f>VLOOKUP($B50,PRODUCT_MASTER!$A:$F,MATCH('DATA MODEL'!G$1,PRODUCT_MASTER!$A$1:$F$1,0),0)</f>
        <v>Product32</v>
      </c>
      <c r="H50" t="str">
        <f>VLOOKUP($B50,PRODUCT_MASTER!$A:$F,MATCH('DATA MODEL'!H$1,PRODUCT_MASTER!$A$1:$F$1,0),0)</f>
        <v>Bakery And Desserts</v>
      </c>
      <c r="I50" t="str">
        <f>VLOOKUP($B50,PRODUCT_MASTER!$A:$F,MATCH('DATA MODEL'!I$1,PRODUCT_MASTER!$A$1:$F$1,0),0)</f>
        <v>Kg</v>
      </c>
      <c r="J50" s="7">
        <f>VLOOKUP($B50,PRODUCT_MASTER!$A:$F,MATCH('DATA MODEL'!J$1,PRODUCT_MASTER!$A$1:$F$1,0),0)</f>
        <v>89</v>
      </c>
      <c r="K50" s="7">
        <f>VLOOKUP($B50,PRODUCT_MASTER!$A:$F,MATCH('DATA MODEL'!K$1,PRODUCT_MASTER!$A$1:$F$1,0),0)</f>
        <v>117.48</v>
      </c>
      <c r="L50" s="7">
        <f t="shared" si="0"/>
        <v>979</v>
      </c>
      <c r="M50" s="7">
        <f t="shared" si="1"/>
        <v>1292.28</v>
      </c>
      <c r="N50">
        <f t="shared" si="2"/>
        <v>25</v>
      </c>
      <c r="O50" t="str">
        <f t="shared" si="3"/>
        <v>Feb</v>
      </c>
      <c r="P50">
        <f t="shared" si="4"/>
        <v>2021</v>
      </c>
    </row>
    <row r="51" spans="1:16" x14ac:dyDescent="0.3">
      <c r="A51" s="1">
        <v>44252</v>
      </c>
      <c r="B51" t="s">
        <v>65</v>
      </c>
      <c r="C51">
        <v>2</v>
      </c>
      <c r="D51" t="s">
        <v>103</v>
      </c>
      <c r="E51" t="s">
        <v>101</v>
      </c>
      <c r="F51" s="5">
        <v>0</v>
      </c>
      <c r="G51" t="str">
        <f>VLOOKUP($B51,PRODUCT_MASTER!$A:$F,MATCH('DATA MODEL'!G$1,PRODUCT_MASTER!$A$1:$F$1,0),0)</f>
        <v>Product30</v>
      </c>
      <c r="H51" t="str">
        <f>VLOOKUP($B51,PRODUCT_MASTER!$A:$F,MATCH('DATA MODEL'!H$1,PRODUCT_MASTER!$A$1:$F$1,0),0)</f>
        <v>Cheese And Dairy</v>
      </c>
      <c r="I51" t="str">
        <f>VLOOKUP($B51,PRODUCT_MASTER!$A:$F,MATCH('DATA MODEL'!I$1,PRODUCT_MASTER!$A$1:$F$1,0),0)</f>
        <v>Ft</v>
      </c>
      <c r="J51" s="7">
        <f>VLOOKUP($B51,PRODUCT_MASTER!$A:$F,MATCH('DATA MODEL'!J$1,PRODUCT_MASTER!$A$1:$F$1,0),0)</f>
        <v>148</v>
      </c>
      <c r="K51" s="7">
        <f>VLOOKUP($B51,PRODUCT_MASTER!$A:$F,MATCH('DATA MODEL'!K$1,PRODUCT_MASTER!$A$1:$F$1,0),0)</f>
        <v>201.28</v>
      </c>
      <c r="L51" s="7">
        <f t="shared" si="0"/>
        <v>296</v>
      </c>
      <c r="M51" s="7">
        <f t="shared" si="1"/>
        <v>402.56</v>
      </c>
      <c r="N51">
        <f t="shared" si="2"/>
        <v>25</v>
      </c>
      <c r="O51" t="str">
        <f t="shared" si="3"/>
        <v>Feb</v>
      </c>
      <c r="P51">
        <f t="shared" si="4"/>
        <v>2021</v>
      </c>
    </row>
    <row r="52" spans="1:16" x14ac:dyDescent="0.3">
      <c r="A52" s="1">
        <v>44254</v>
      </c>
      <c r="B52" t="s">
        <v>41</v>
      </c>
      <c r="C52">
        <v>11</v>
      </c>
      <c r="D52" t="s">
        <v>100</v>
      </c>
      <c r="E52" t="s">
        <v>101</v>
      </c>
      <c r="F52" s="5">
        <v>0</v>
      </c>
      <c r="G52" t="str">
        <f>VLOOKUP($B52,PRODUCT_MASTER!$A:$F,MATCH('DATA MODEL'!G$1,PRODUCT_MASTER!$A$1:$F$1,0),0)</f>
        <v>Product18</v>
      </c>
      <c r="H52" t="str">
        <f>VLOOKUP($B52,PRODUCT_MASTER!$A:$F,MATCH('DATA MODEL'!H$1,PRODUCT_MASTER!$A$1:$F$1,0),0)</f>
        <v>Poultry</v>
      </c>
      <c r="I52" t="str">
        <f>VLOOKUP($B52,PRODUCT_MASTER!$A:$F,MATCH('DATA MODEL'!I$1,PRODUCT_MASTER!$A$1:$F$1,0),0)</f>
        <v>No.</v>
      </c>
      <c r="J52" s="7">
        <f>VLOOKUP($B52,PRODUCT_MASTER!$A:$F,MATCH('DATA MODEL'!J$1,PRODUCT_MASTER!$A$1:$F$1,0),0)</f>
        <v>37</v>
      </c>
      <c r="K52" s="7">
        <f>VLOOKUP($B52,PRODUCT_MASTER!$A:$F,MATCH('DATA MODEL'!K$1,PRODUCT_MASTER!$A$1:$F$1,0),0)</f>
        <v>49.21</v>
      </c>
      <c r="L52" s="7">
        <f t="shared" si="0"/>
        <v>407</v>
      </c>
      <c r="M52" s="7">
        <f t="shared" si="1"/>
        <v>541.31000000000006</v>
      </c>
      <c r="N52">
        <f t="shared" si="2"/>
        <v>27</v>
      </c>
      <c r="O52" t="str">
        <f t="shared" si="3"/>
        <v>Feb</v>
      </c>
      <c r="P52">
        <f t="shared" si="4"/>
        <v>2021</v>
      </c>
    </row>
    <row r="53" spans="1:16" x14ac:dyDescent="0.3">
      <c r="A53" s="1">
        <v>44258</v>
      </c>
      <c r="B53" t="s">
        <v>27</v>
      </c>
      <c r="C53">
        <v>1</v>
      </c>
      <c r="D53" t="s">
        <v>103</v>
      </c>
      <c r="E53" t="s">
        <v>101</v>
      </c>
      <c r="F53" s="5">
        <v>0</v>
      </c>
      <c r="G53" t="str">
        <f>VLOOKUP($B53,PRODUCT_MASTER!$A:$F,MATCH('DATA MODEL'!G$1,PRODUCT_MASTER!$A$1:$F$1,0),0)</f>
        <v>Product11</v>
      </c>
      <c r="H53" t="str">
        <f>VLOOKUP($B53,PRODUCT_MASTER!$A:$F,MATCH('DATA MODEL'!H$1,PRODUCT_MASTER!$A$1:$F$1,0),0)</f>
        <v>Gourmet Foods</v>
      </c>
      <c r="I53" t="str">
        <f>VLOOKUP($B53,PRODUCT_MASTER!$A:$F,MATCH('DATA MODEL'!I$1,PRODUCT_MASTER!$A$1:$F$1,0),0)</f>
        <v>Lt</v>
      </c>
      <c r="J53" s="7">
        <f>VLOOKUP($B53,PRODUCT_MASTER!$A:$F,MATCH('DATA MODEL'!J$1,PRODUCT_MASTER!$A$1:$F$1,0),0)</f>
        <v>44</v>
      </c>
      <c r="K53" s="7">
        <f>VLOOKUP($B53,PRODUCT_MASTER!$A:$F,MATCH('DATA MODEL'!K$1,PRODUCT_MASTER!$A$1:$F$1,0),0)</f>
        <v>48.4</v>
      </c>
      <c r="L53" s="7">
        <f t="shared" si="0"/>
        <v>44</v>
      </c>
      <c r="M53" s="7">
        <f t="shared" si="1"/>
        <v>48.4</v>
      </c>
      <c r="N53">
        <f t="shared" si="2"/>
        <v>3</v>
      </c>
      <c r="O53" t="str">
        <f t="shared" si="3"/>
        <v>Mar</v>
      </c>
      <c r="P53">
        <f t="shared" si="4"/>
        <v>2021</v>
      </c>
    </row>
    <row r="54" spans="1:16" x14ac:dyDescent="0.3">
      <c r="A54" s="1">
        <v>44262</v>
      </c>
      <c r="B54" t="s">
        <v>47</v>
      </c>
      <c r="C54">
        <v>9</v>
      </c>
      <c r="D54" t="s">
        <v>103</v>
      </c>
      <c r="E54" t="s">
        <v>102</v>
      </c>
      <c r="F54" s="5">
        <v>0</v>
      </c>
      <c r="G54" t="str">
        <f>VLOOKUP($B54,PRODUCT_MASTER!$A:$F,MATCH('DATA MODEL'!G$1,PRODUCT_MASTER!$A$1:$F$1,0),0)</f>
        <v>Product21</v>
      </c>
      <c r="H54" t="str">
        <f>VLOOKUP($B54,PRODUCT_MASTER!$A:$F,MATCH('DATA MODEL'!H$1,PRODUCT_MASTER!$A$1:$F$1,0),0)</f>
        <v>Poultry</v>
      </c>
      <c r="I54" t="str">
        <f>VLOOKUP($B54,PRODUCT_MASTER!$A:$F,MATCH('DATA MODEL'!I$1,PRODUCT_MASTER!$A$1:$F$1,0),0)</f>
        <v>Ft</v>
      </c>
      <c r="J54" s="7">
        <f>VLOOKUP($B54,PRODUCT_MASTER!$A:$F,MATCH('DATA MODEL'!J$1,PRODUCT_MASTER!$A$1:$F$1,0),0)</f>
        <v>126</v>
      </c>
      <c r="K54" s="7">
        <f>VLOOKUP($B54,PRODUCT_MASTER!$A:$F,MATCH('DATA MODEL'!K$1,PRODUCT_MASTER!$A$1:$F$1,0),0)</f>
        <v>162.54</v>
      </c>
      <c r="L54" s="7">
        <f t="shared" si="0"/>
        <v>1134</v>
      </c>
      <c r="M54" s="7">
        <f t="shared" si="1"/>
        <v>1462.86</v>
      </c>
      <c r="N54">
        <f t="shared" si="2"/>
        <v>7</v>
      </c>
      <c r="O54" t="str">
        <f t="shared" si="3"/>
        <v>Mar</v>
      </c>
      <c r="P54">
        <f t="shared" si="4"/>
        <v>2021</v>
      </c>
    </row>
    <row r="55" spans="1:16" x14ac:dyDescent="0.3">
      <c r="A55" s="1">
        <v>44263</v>
      </c>
      <c r="B55" t="s">
        <v>59</v>
      </c>
      <c r="C55">
        <v>6</v>
      </c>
      <c r="D55" t="s">
        <v>101</v>
      </c>
      <c r="E55" t="s">
        <v>102</v>
      </c>
      <c r="F55" s="5">
        <v>0</v>
      </c>
      <c r="G55" t="str">
        <f>VLOOKUP($B55,PRODUCT_MASTER!$A:$F,MATCH('DATA MODEL'!G$1,PRODUCT_MASTER!$A$1:$F$1,0),0)</f>
        <v>Product27</v>
      </c>
      <c r="H55" t="str">
        <f>VLOOKUP($B55,PRODUCT_MASTER!$A:$F,MATCH('DATA MODEL'!H$1,PRODUCT_MASTER!$A$1:$F$1,0),0)</f>
        <v>Cheese And Dairy</v>
      </c>
      <c r="I55" t="str">
        <f>VLOOKUP($B55,PRODUCT_MASTER!$A:$F,MATCH('DATA MODEL'!I$1,PRODUCT_MASTER!$A$1:$F$1,0),0)</f>
        <v>Lt</v>
      </c>
      <c r="J55" s="7">
        <f>VLOOKUP($B55,PRODUCT_MASTER!$A:$F,MATCH('DATA MODEL'!J$1,PRODUCT_MASTER!$A$1:$F$1,0),0)</f>
        <v>48</v>
      </c>
      <c r="K55" s="7">
        <f>VLOOKUP($B55,PRODUCT_MASTER!$A:$F,MATCH('DATA MODEL'!K$1,PRODUCT_MASTER!$A$1:$F$1,0),0)</f>
        <v>57.120000000000005</v>
      </c>
      <c r="L55" s="7">
        <f t="shared" si="0"/>
        <v>288</v>
      </c>
      <c r="M55" s="7">
        <f t="shared" si="1"/>
        <v>342.72</v>
      </c>
      <c r="N55">
        <f t="shared" si="2"/>
        <v>8</v>
      </c>
      <c r="O55" t="str">
        <f t="shared" si="3"/>
        <v>Mar</v>
      </c>
      <c r="P55">
        <f t="shared" si="4"/>
        <v>2021</v>
      </c>
    </row>
    <row r="56" spans="1:16" x14ac:dyDescent="0.3">
      <c r="A56" s="1">
        <v>44263</v>
      </c>
      <c r="B56" t="s">
        <v>93</v>
      </c>
      <c r="C56">
        <v>9</v>
      </c>
      <c r="D56" t="s">
        <v>101</v>
      </c>
      <c r="E56" t="s">
        <v>101</v>
      </c>
      <c r="F56" s="5">
        <v>0</v>
      </c>
      <c r="G56" t="str">
        <f>VLOOKUP($B56,PRODUCT_MASTER!$A:$F,MATCH('DATA MODEL'!G$1,PRODUCT_MASTER!$A$1:$F$1,0),0)</f>
        <v>Product44</v>
      </c>
      <c r="H56" t="str">
        <f>VLOOKUP($B56,PRODUCT_MASTER!$A:$F,MATCH('DATA MODEL'!H$1,PRODUCT_MASTER!$A$1:$F$1,0),0)</f>
        <v>Candy</v>
      </c>
      <c r="I56" t="str">
        <f>VLOOKUP($B56,PRODUCT_MASTER!$A:$F,MATCH('DATA MODEL'!I$1,PRODUCT_MASTER!$A$1:$F$1,0),0)</f>
        <v>Kg</v>
      </c>
      <c r="J56" s="7">
        <f>VLOOKUP($B56,PRODUCT_MASTER!$A:$F,MATCH('DATA MODEL'!J$1,PRODUCT_MASTER!$A$1:$F$1,0),0)</f>
        <v>76</v>
      </c>
      <c r="K56" s="7">
        <f>VLOOKUP($B56,PRODUCT_MASTER!$A:$F,MATCH('DATA MODEL'!K$1,PRODUCT_MASTER!$A$1:$F$1,0),0)</f>
        <v>82.08</v>
      </c>
      <c r="L56" s="7">
        <f t="shared" si="0"/>
        <v>684</v>
      </c>
      <c r="M56" s="7">
        <f t="shared" si="1"/>
        <v>738.72</v>
      </c>
      <c r="N56">
        <f t="shared" si="2"/>
        <v>8</v>
      </c>
      <c r="O56" t="str">
        <f t="shared" si="3"/>
        <v>Mar</v>
      </c>
      <c r="P56">
        <f t="shared" si="4"/>
        <v>2021</v>
      </c>
    </row>
    <row r="57" spans="1:16" x14ac:dyDescent="0.3">
      <c r="A57" s="1">
        <v>44264</v>
      </c>
      <c r="B57" t="s">
        <v>63</v>
      </c>
      <c r="C57">
        <v>6</v>
      </c>
      <c r="D57" t="s">
        <v>100</v>
      </c>
      <c r="E57" t="s">
        <v>101</v>
      </c>
      <c r="F57" s="5">
        <v>0</v>
      </c>
      <c r="G57" t="str">
        <f>VLOOKUP($B57,PRODUCT_MASTER!$A:$F,MATCH('DATA MODEL'!G$1,PRODUCT_MASTER!$A$1:$F$1,0),0)</f>
        <v>Product29</v>
      </c>
      <c r="H57" t="str">
        <f>VLOOKUP($B57,PRODUCT_MASTER!$A:$F,MATCH('DATA MODEL'!H$1,PRODUCT_MASTER!$A$1:$F$1,0),0)</f>
        <v>Cheese And Dairy</v>
      </c>
      <c r="I57" t="str">
        <f>VLOOKUP($B57,PRODUCT_MASTER!$A:$F,MATCH('DATA MODEL'!I$1,PRODUCT_MASTER!$A$1:$F$1,0),0)</f>
        <v>Lt</v>
      </c>
      <c r="J57" s="7">
        <f>VLOOKUP($B57,PRODUCT_MASTER!$A:$F,MATCH('DATA MODEL'!J$1,PRODUCT_MASTER!$A$1:$F$1,0),0)</f>
        <v>47</v>
      </c>
      <c r="K57" s="7">
        <f>VLOOKUP($B57,PRODUCT_MASTER!$A:$F,MATCH('DATA MODEL'!K$1,PRODUCT_MASTER!$A$1:$F$1,0),0)</f>
        <v>53.11</v>
      </c>
      <c r="L57" s="7">
        <f t="shared" si="0"/>
        <v>282</v>
      </c>
      <c r="M57" s="7">
        <f t="shared" si="1"/>
        <v>318.65999999999997</v>
      </c>
      <c r="N57">
        <f t="shared" si="2"/>
        <v>9</v>
      </c>
      <c r="O57" t="str">
        <f t="shared" si="3"/>
        <v>Mar</v>
      </c>
      <c r="P57">
        <f t="shared" si="4"/>
        <v>2021</v>
      </c>
    </row>
    <row r="58" spans="1:16" x14ac:dyDescent="0.3">
      <c r="A58" s="1">
        <v>44266</v>
      </c>
      <c r="B58" t="s">
        <v>55</v>
      </c>
      <c r="C58">
        <v>11</v>
      </c>
      <c r="D58" t="s">
        <v>103</v>
      </c>
      <c r="E58" t="s">
        <v>102</v>
      </c>
      <c r="F58" s="5">
        <v>0</v>
      </c>
      <c r="G58" t="str">
        <f>VLOOKUP($B58,PRODUCT_MASTER!$A:$F,MATCH('DATA MODEL'!G$1,PRODUCT_MASTER!$A$1:$F$1,0),0)</f>
        <v>Product25</v>
      </c>
      <c r="H58" t="str">
        <f>VLOOKUP($B58,PRODUCT_MASTER!$A:$F,MATCH('DATA MODEL'!H$1,PRODUCT_MASTER!$A$1:$F$1,0),0)</f>
        <v>Seafood</v>
      </c>
      <c r="I58" t="str">
        <f>VLOOKUP($B58,PRODUCT_MASTER!$A:$F,MATCH('DATA MODEL'!I$1,PRODUCT_MASTER!$A$1:$F$1,0),0)</f>
        <v>No.</v>
      </c>
      <c r="J58" s="7">
        <f>VLOOKUP($B58,PRODUCT_MASTER!$A:$F,MATCH('DATA MODEL'!J$1,PRODUCT_MASTER!$A$1:$F$1,0),0)</f>
        <v>7</v>
      </c>
      <c r="K58" s="7">
        <f>VLOOKUP($B58,PRODUCT_MASTER!$A:$F,MATCH('DATA MODEL'!K$1,PRODUCT_MASTER!$A$1:$F$1,0),0)</f>
        <v>8.33</v>
      </c>
      <c r="L58" s="7">
        <f t="shared" si="0"/>
        <v>77</v>
      </c>
      <c r="M58" s="7">
        <f t="shared" si="1"/>
        <v>91.63</v>
      </c>
      <c r="N58">
        <f t="shared" si="2"/>
        <v>11</v>
      </c>
      <c r="O58" t="str">
        <f t="shared" si="3"/>
        <v>Mar</v>
      </c>
      <c r="P58">
        <f t="shared" si="4"/>
        <v>2021</v>
      </c>
    </row>
    <row r="59" spans="1:16" x14ac:dyDescent="0.3">
      <c r="A59" s="1">
        <v>44268</v>
      </c>
      <c r="B59" t="s">
        <v>61</v>
      </c>
      <c r="C59">
        <v>10</v>
      </c>
      <c r="D59" t="s">
        <v>100</v>
      </c>
      <c r="E59" t="s">
        <v>102</v>
      </c>
      <c r="F59" s="5">
        <v>0</v>
      </c>
      <c r="G59" t="str">
        <f>VLOOKUP($B59,PRODUCT_MASTER!$A:$F,MATCH('DATA MODEL'!G$1,PRODUCT_MASTER!$A$1:$F$1,0),0)</f>
        <v>Product28</v>
      </c>
      <c r="H59" t="str">
        <f>VLOOKUP($B59,PRODUCT_MASTER!$A:$F,MATCH('DATA MODEL'!H$1,PRODUCT_MASTER!$A$1:$F$1,0),0)</f>
        <v>Cheese And Dairy</v>
      </c>
      <c r="I59" t="str">
        <f>VLOOKUP($B59,PRODUCT_MASTER!$A:$F,MATCH('DATA MODEL'!I$1,PRODUCT_MASTER!$A$1:$F$1,0),0)</f>
        <v>No.</v>
      </c>
      <c r="J59" s="7">
        <f>VLOOKUP($B59,PRODUCT_MASTER!$A:$F,MATCH('DATA MODEL'!J$1,PRODUCT_MASTER!$A$1:$F$1,0),0)</f>
        <v>37</v>
      </c>
      <c r="K59" s="7">
        <f>VLOOKUP($B59,PRODUCT_MASTER!$A:$F,MATCH('DATA MODEL'!K$1,PRODUCT_MASTER!$A$1:$F$1,0),0)</f>
        <v>41.81</v>
      </c>
      <c r="L59" s="7">
        <f t="shared" si="0"/>
        <v>370</v>
      </c>
      <c r="M59" s="7">
        <f t="shared" si="1"/>
        <v>418.1</v>
      </c>
      <c r="N59">
        <f t="shared" si="2"/>
        <v>13</v>
      </c>
      <c r="O59" t="str">
        <f t="shared" si="3"/>
        <v>Mar</v>
      </c>
      <c r="P59">
        <f t="shared" si="4"/>
        <v>2021</v>
      </c>
    </row>
    <row r="60" spans="1:16" x14ac:dyDescent="0.3">
      <c r="A60" s="1">
        <v>44270</v>
      </c>
      <c r="B60" t="s">
        <v>83</v>
      </c>
      <c r="C60">
        <v>11</v>
      </c>
      <c r="D60" t="s">
        <v>101</v>
      </c>
      <c r="E60" t="s">
        <v>102</v>
      </c>
      <c r="F60" s="5">
        <v>0</v>
      </c>
      <c r="G60" t="str">
        <f>VLOOKUP($B60,PRODUCT_MASTER!$A:$F,MATCH('DATA MODEL'!G$1,PRODUCT_MASTER!$A$1:$F$1,0),0)</f>
        <v>Product39</v>
      </c>
      <c r="H60" t="str">
        <f>VLOOKUP($B60,PRODUCT_MASTER!$A:$F,MATCH('DATA MODEL'!H$1,PRODUCT_MASTER!$A$1:$F$1,0),0)</f>
        <v>Snacks</v>
      </c>
      <c r="I60" t="str">
        <f>VLOOKUP($B60,PRODUCT_MASTER!$A:$F,MATCH('DATA MODEL'!I$1,PRODUCT_MASTER!$A$1:$F$1,0),0)</f>
        <v>No.</v>
      </c>
      <c r="J60" s="7">
        <f>VLOOKUP($B60,PRODUCT_MASTER!$A:$F,MATCH('DATA MODEL'!J$1,PRODUCT_MASTER!$A$1:$F$1,0),0)</f>
        <v>37</v>
      </c>
      <c r="K60" s="7">
        <f>VLOOKUP($B60,PRODUCT_MASTER!$A:$F,MATCH('DATA MODEL'!K$1,PRODUCT_MASTER!$A$1:$F$1,0),0)</f>
        <v>42.55</v>
      </c>
      <c r="L60" s="7">
        <f t="shared" si="0"/>
        <v>407</v>
      </c>
      <c r="M60" s="7">
        <f t="shared" si="1"/>
        <v>468.04999999999995</v>
      </c>
      <c r="N60">
        <f t="shared" si="2"/>
        <v>15</v>
      </c>
      <c r="O60" t="str">
        <f t="shared" si="3"/>
        <v>Mar</v>
      </c>
      <c r="P60">
        <f t="shared" si="4"/>
        <v>2021</v>
      </c>
    </row>
    <row r="61" spans="1:16" x14ac:dyDescent="0.3">
      <c r="A61" s="1">
        <v>44271</v>
      </c>
      <c r="B61" t="s">
        <v>29</v>
      </c>
      <c r="C61">
        <v>14</v>
      </c>
      <c r="D61" t="s">
        <v>103</v>
      </c>
      <c r="E61" t="s">
        <v>102</v>
      </c>
      <c r="F61" s="5">
        <v>0</v>
      </c>
      <c r="G61" t="str">
        <f>VLOOKUP($B61,PRODUCT_MASTER!$A:$F,MATCH('DATA MODEL'!G$1,PRODUCT_MASTER!$A$1:$F$1,0),0)</f>
        <v>Product12</v>
      </c>
      <c r="H61" t="str">
        <f>VLOOKUP($B61,PRODUCT_MASTER!$A:$F,MATCH('DATA MODEL'!H$1,PRODUCT_MASTER!$A$1:$F$1,0),0)</f>
        <v>Meat</v>
      </c>
      <c r="I61" t="str">
        <f>VLOOKUP($B61,PRODUCT_MASTER!$A:$F,MATCH('DATA MODEL'!I$1,PRODUCT_MASTER!$A$1:$F$1,0),0)</f>
        <v>Kg</v>
      </c>
      <c r="J61" s="7">
        <f>VLOOKUP($B61,PRODUCT_MASTER!$A:$F,MATCH('DATA MODEL'!J$1,PRODUCT_MASTER!$A$1:$F$1,0),0)</f>
        <v>73</v>
      </c>
      <c r="K61" s="7">
        <f>VLOOKUP($B61,PRODUCT_MASTER!$A:$F,MATCH('DATA MODEL'!K$1,PRODUCT_MASTER!$A$1:$F$1,0),0)</f>
        <v>94.17</v>
      </c>
      <c r="L61" s="7">
        <f t="shared" si="0"/>
        <v>1022</v>
      </c>
      <c r="M61" s="7">
        <f t="shared" si="1"/>
        <v>1318.38</v>
      </c>
      <c r="N61">
        <f t="shared" si="2"/>
        <v>16</v>
      </c>
      <c r="O61" t="str">
        <f t="shared" si="3"/>
        <v>Mar</v>
      </c>
      <c r="P61">
        <f t="shared" si="4"/>
        <v>2021</v>
      </c>
    </row>
    <row r="62" spans="1:16" x14ac:dyDescent="0.3">
      <c r="A62" s="1">
        <v>44273</v>
      </c>
      <c r="B62" t="s">
        <v>89</v>
      </c>
      <c r="C62">
        <v>8</v>
      </c>
      <c r="D62" t="s">
        <v>100</v>
      </c>
      <c r="E62" t="s">
        <v>102</v>
      </c>
      <c r="F62" s="5">
        <v>0</v>
      </c>
      <c r="G62" t="str">
        <f>VLOOKUP($B62,PRODUCT_MASTER!$A:$F,MATCH('DATA MODEL'!G$1,PRODUCT_MASTER!$A$1:$F$1,0),0)</f>
        <v>Product42</v>
      </c>
      <c r="H62" t="str">
        <f>VLOOKUP($B62,PRODUCT_MASTER!$A:$F,MATCH('DATA MODEL'!H$1,PRODUCT_MASTER!$A$1:$F$1,0),0)</f>
        <v>Candy</v>
      </c>
      <c r="I62" t="str">
        <f>VLOOKUP($B62,PRODUCT_MASTER!$A:$F,MATCH('DATA MODEL'!I$1,PRODUCT_MASTER!$A$1:$F$1,0),0)</f>
        <v>Ft</v>
      </c>
      <c r="J62" s="7">
        <f>VLOOKUP($B62,PRODUCT_MASTER!$A:$F,MATCH('DATA MODEL'!J$1,PRODUCT_MASTER!$A$1:$F$1,0),0)</f>
        <v>120</v>
      </c>
      <c r="K62" s="7">
        <f>VLOOKUP($B62,PRODUCT_MASTER!$A:$F,MATCH('DATA MODEL'!K$1,PRODUCT_MASTER!$A$1:$F$1,0),0)</f>
        <v>162</v>
      </c>
      <c r="L62" s="7">
        <f t="shared" si="0"/>
        <v>960</v>
      </c>
      <c r="M62" s="7">
        <f t="shared" si="1"/>
        <v>1296</v>
      </c>
      <c r="N62">
        <f t="shared" si="2"/>
        <v>18</v>
      </c>
      <c r="O62" t="str">
        <f t="shared" si="3"/>
        <v>Mar</v>
      </c>
      <c r="P62">
        <f t="shared" si="4"/>
        <v>2021</v>
      </c>
    </row>
    <row r="63" spans="1:16" x14ac:dyDescent="0.3">
      <c r="A63" s="1">
        <v>44274</v>
      </c>
      <c r="B63" t="s">
        <v>61</v>
      </c>
      <c r="C63">
        <v>9</v>
      </c>
      <c r="D63" t="s">
        <v>101</v>
      </c>
      <c r="E63" t="s">
        <v>102</v>
      </c>
      <c r="F63" s="5">
        <v>0</v>
      </c>
      <c r="G63" t="str">
        <f>VLOOKUP($B63,PRODUCT_MASTER!$A:$F,MATCH('DATA MODEL'!G$1,PRODUCT_MASTER!$A$1:$F$1,0),0)</f>
        <v>Product28</v>
      </c>
      <c r="H63" t="str">
        <f>VLOOKUP($B63,PRODUCT_MASTER!$A:$F,MATCH('DATA MODEL'!H$1,PRODUCT_MASTER!$A$1:$F$1,0),0)</f>
        <v>Cheese And Dairy</v>
      </c>
      <c r="I63" t="str">
        <f>VLOOKUP($B63,PRODUCT_MASTER!$A:$F,MATCH('DATA MODEL'!I$1,PRODUCT_MASTER!$A$1:$F$1,0),0)</f>
        <v>No.</v>
      </c>
      <c r="J63" s="7">
        <f>VLOOKUP($B63,PRODUCT_MASTER!$A:$F,MATCH('DATA MODEL'!J$1,PRODUCT_MASTER!$A$1:$F$1,0),0)</f>
        <v>37</v>
      </c>
      <c r="K63" s="7">
        <f>VLOOKUP($B63,PRODUCT_MASTER!$A:$F,MATCH('DATA MODEL'!K$1,PRODUCT_MASTER!$A$1:$F$1,0),0)</f>
        <v>41.81</v>
      </c>
      <c r="L63" s="7">
        <f t="shared" si="0"/>
        <v>333</v>
      </c>
      <c r="M63" s="7">
        <f t="shared" si="1"/>
        <v>376.29</v>
      </c>
      <c r="N63">
        <f t="shared" si="2"/>
        <v>19</v>
      </c>
      <c r="O63" t="str">
        <f t="shared" si="3"/>
        <v>Mar</v>
      </c>
      <c r="P63">
        <f t="shared" si="4"/>
        <v>2021</v>
      </c>
    </row>
    <row r="64" spans="1:16" x14ac:dyDescent="0.3">
      <c r="A64" s="1">
        <v>44276</v>
      </c>
      <c r="B64" t="s">
        <v>45</v>
      </c>
      <c r="C64">
        <v>13</v>
      </c>
      <c r="D64" t="s">
        <v>101</v>
      </c>
      <c r="E64" t="s">
        <v>101</v>
      </c>
      <c r="F64" s="5">
        <v>0</v>
      </c>
      <c r="G64" t="str">
        <f>VLOOKUP($B64,PRODUCT_MASTER!$A:$F,MATCH('DATA MODEL'!G$1,PRODUCT_MASTER!$A$1:$F$1,0),0)</f>
        <v>Product20</v>
      </c>
      <c r="H64" t="str">
        <f>VLOOKUP($B64,PRODUCT_MASTER!$A:$F,MATCH('DATA MODEL'!H$1,PRODUCT_MASTER!$A$1:$F$1,0),0)</f>
        <v>Poultry</v>
      </c>
      <c r="I64" t="str">
        <f>VLOOKUP($B64,PRODUCT_MASTER!$A:$F,MATCH('DATA MODEL'!I$1,PRODUCT_MASTER!$A$1:$F$1,0),0)</f>
        <v>Lt</v>
      </c>
      <c r="J64" s="7">
        <f>VLOOKUP($B64,PRODUCT_MASTER!$A:$F,MATCH('DATA MODEL'!J$1,PRODUCT_MASTER!$A$1:$F$1,0),0)</f>
        <v>61</v>
      </c>
      <c r="K64" s="7">
        <f>VLOOKUP($B64,PRODUCT_MASTER!$A:$F,MATCH('DATA MODEL'!K$1,PRODUCT_MASTER!$A$1:$F$1,0),0)</f>
        <v>76.25</v>
      </c>
      <c r="L64" s="7">
        <f t="shared" si="0"/>
        <v>793</v>
      </c>
      <c r="M64" s="7">
        <f t="shared" si="1"/>
        <v>991.25</v>
      </c>
      <c r="N64">
        <f t="shared" si="2"/>
        <v>21</v>
      </c>
      <c r="O64" t="str">
        <f t="shared" si="3"/>
        <v>Mar</v>
      </c>
      <c r="P64">
        <f t="shared" si="4"/>
        <v>2021</v>
      </c>
    </row>
    <row r="65" spans="1:16" x14ac:dyDescent="0.3">
      <c r="A65" s="1">
        <v>44276</v>
      </c>
      <c r="B65" t="s">
        <v>83</v>
      </c>
      <c r="C65">
        <v>7</v>
      </c>
      <c r="D65" t="s">
        <v>103</v>
      </c>
      <c r="E65" t="s">
        <v>101</v>
      </c>
      <c r="F65" s="5">
        <v>0</v>
      </c>
      <c r="G65" t="str">
        <f>VLOOKUP($B65,PRODUCT_MASTER!$A:$F,MATCH('DATA MODEL'!G$1,PRODUCT_MASTER!$A$1:$F$1,0),0)</f>
        <v>Product39</v>
      </c>
      <c r="H65" t="str">
        <f>VLOOKUP($B65,PRODUCT_MASTER!$A:$F,MATCH('DATA MODEL'!H$1,PRODUCT_MASTER!$A$1:$F$1,0),0)</f>
        <v>Snacks</v>
      </c>
      <c r="I65" t="str">
        <f>VLOOKUP($B65,PRODUCT_MASTER!$A:$F,MATCH('DATA MODEL'!I$1,PRODUCT_MASTER!$A$1:$F$1,0),0)</f>
        <v>No.</v>
      </c>
      <c r="J65" s="7">
        <f>VLOOKUP($B65,PRODUCT_MASTER!$A:$F,MATCH('DATA MODEL'!J$1,PRODUCT_MASTER!$A$1:$F$1,0),0)</f>
        <v>37</v>
      </c>
      <c r="K65" s="7">
        <f>VLOOKUP($B65,PRODUCT_MASTER!$A:$F,MATCH('DATA MODEL'!K$1,PRODUCT_MASTER!$A$1:$F$1,0),0)</f>
        <v>42.55</v>
      </c>
      <c r="L65" s="7">
        <f t="shared" si="0"/>
        <v>259</v>
      </c>
      <c r="M65" s="7">
        <f t="shared" si="1"/>
        <v>297.84999999999997</v>
      </c>
      <c r="N65">
        <f t="shared" si="2"/>
        <v>21</v>
      </c>
      <c r="O65" t="str">
        <f t="shared" si="3"/>
        <v>Mar</v>
      </c>
      <c r="P65">
        <f t="shared" si="4"/>
        <v>2021</v>
      </c>
    </row>
    <row r="66" spans="1:16" x14ac:dyDescent="0.3">
      <c r="A66" s="1">
        <v>44277</v>
      </c>
      <c r="B66" t="s">
        <v>9</v>
      </c>
      <c r="C66">
        <v>8</v>
      </c>
      <c r="D66" t="s">
        <v>101</v>
      </c>
      <c r="E66" t="s">
        <v>101</v>
      </c>
      <c r="F66" s="5">
        <v>0</v>
      </c>
      <c r="G66" t="str">
        <f>VLOOKUP($B66,PRODUCT_MASTER!$A:$F,MATCH('DATA MODEL'!G$1,PRODUCT_MASTER!$A$1:$F$1,0),0)</f>
        <v>Product02</v>
      </c>
      <c r="H66" t="str">
        <f>VLOOKUP($B66,PRODUCT_MASTER!$A:$F,MATCH('DATA MODEL'!H$1,PRODUCT_MASTER!$A$1:$F$1,0),0)</f>
        <v>Organic</v>
      </c>
      <c r="I66" t="str">
        <f>VLOOKUP($B66,PRODUCT_MASTER!$A:$F,MATCH('DATA MODEL'!I$1,PRODUCT_MASTER!$A$1:$F$1,0),0)</f>
        <v>Kg</v>
      </c>
      <c r="J66" s="7">
        <f>VLOOKUP($B66,PRODUCT_MASTER!$A:$F,MATCH('DATA MODEL'!J$1,PRODUCT_MASTER!$A$1:$F$1,0),0)</f>
        <v>105</v>
      </c>
      <c r="K66" s="7">
        <f>VLOOKUP($B66,PRODUCT_MASTER!$A:$F,MATCH('DATA MODEL'!K$1,PRODUCT_MASTER!$A$1:$F$1,0),0)</f>
        <v>142.80000000000001</v>
      </c>
      <c r="L66" s="7">
        <f t="shared" si="0"/>
        <v>840</v>
      </c>
      <c r="M66" s="7">
        <f t="shared" si="1"/>
        <v>1142.4000000000001</v>
      </c>
      <c r="N66">
        <f t="shared" si="2"/>
        <v>22</v>
      </c>
      <c r="O66" t="str">
        <f t="shared" si="3"/>
        <v>Mar</v>
      </c>
      <c r="P66">
        <f t="shared" si="4"/>
        <v>2021</v>
      </c>
    </row>
    <row r="67" spans="1:16" x14ac:dyDescent="0.3">
      <c r="A67" s="1">
        <v>44277</v>
      </c>
      <c r="B67" t="s">
        <v>29</v>
      </c>
      <c r="C67">
        <v>4</v>
      </c>
      <c r="D67" t="s">
        <v>101</v>
      </c>
      <c r="E67" t="s">
        <v>101</v>
      </c>
      <c r="F67" s="5">
        <v>0</v>
      </c>
      <c r="G67" t="str">
        <f>VLOOKUP($B67,PRODUCT_MASTER!$A:$F,MATCH('DATA MODEL'!G$1,PRODUCT_MASTER!$A$1:$F$1,0),0)</f>
        <v>Product12</v>
      </c>
      <c r="H67" t="str">
        <f>VLOOKUP($B67,PRODUCT_MASTER!$A:$F,MATCH('DATA MODEL'!H$1,PRODUCT_MASTER!$A$1:$F$1,0),0)</f>
        <v>Meat</v>
      </c>
      <c r="I67" t="str">
        <f>VLOOKUP($B67,PRODUCT_MASTER!$A:$F,MATCH('DATA MODEL'!I$1,PRODUCT_MASTER!$A$1:$F$1,0),0)</f>
        <v>Kg</v>
      </c>
      <c r="J67" s="7">
        <f>VLOOKUP($B67,PRODUCT_MASTER!$A:$F,MATCH('DATA MODEL'!J$1,PRODUCT_MASTER!$A$1:$F$1,0),0)</f>
        <v>73</v>
      </c>
      <c r="K67" s="7">
        <f>VLOOKUP($B67,PRODUCT_MASTER!$A:$F,MATCH('DATA MODEL'!K$1,PRODUCT_MASTER!$A$1:$F$1,0),0)</f>
        <v>94.17</v>
      </c>
      <c r="L67" s="7">
        <f t="shared" ref="L67:L130" si="5">C67*J67</f>
        <v>292</v>
      </c>
      <c r="M67" s="7">
        <f t="shared" ref="M67:M130" si="6">(K67-(K67*F67))*C67</f>
        <v>376.68</v>
      </c>
      <c r="N67">
        <f t="shared" ref="N67:N130" si="7">DAY(A67)</f>
        <v>22</v>
      </c>
      <c r="O67" t="str">
        <f t="shared" ref="O67:O130" si="8">TEXT(A67,"MMM")</f>
        <v>Mar</v>
      </c>
      <c r="P67">
        <f t="shared" ref="P67:P130" si="9">YEAR(A67)</f>
        <v>2021</v>
      </c>
    </row>
    <row r="68" spans="1:16" x14ac:dyDescent="0.3">
      <c r="A68" s="1">
        <v>44280</v>
      </c>
      <c r="B68" t="s">
        <v>53</v>
      </c>
      <c r="C68">
        <v>14</v>
      </c>
      <c r="D68" t="s">
        <v>101</v>
      </c>
      <c r="E68" t="s">
        <v>102</v>
      </c>
      <c r="F68" s="5">
        <v>0</v>
      </c>
      <c r="G68" t="str">
        <f>VLOOKUP($B68,PRODUCT_MASTER!$A:$F,MATCH('DATA MODEL'!G$1,PRODUCT_MASTER!$A$1:$F$1,0),0)</f>
        <v>Product24</v>
      </c>
      <c r="H68" t="str">
        <f>VLOOKUP($B68,PRODUCT_MASTER!$A:$F,MATCH('DATA MODEL'!H$1,PRODUCT_MASTER!$A$1:$F$1,0),0)</f>
        <v>Seafood</v>
      </c>
      <c r="I68" t="str">
        <f>VLOOKUP($B68,PRODUCT_MASTER!$A:$F,MATCH('DATA MODEL'!I$1,PRODUCT_MASTER!$A$1:$F$1,0),0)</f>
        <v>Ft</v>
      </c>
      <c r="J68" s="7">
        <f>VLOOKUP($B68,PRODUCT_MASTER!$A:$F,MATCH('DATA MODEL'!J$1,PRODUCT_MASTER!$A$1:$F$1,0),0)</f>
        <v>144</v>
      </c>
      <c r="K68" s="7">
        <f>VLOOKUP($B68,PRODUCT_MASTER!$A:$F,MATCH('DATA MODEL'!K$1,PRODUCT_MASTER!$A$1:$F$1,0),0)</f>
        <v>156.96</v>
      </c>
      <c r="L68" s="7">
        <f t="shared" si="5"/>
        <v>2016</v>
      </c>
      <c r="M68" s="7">
        <f t="shared" si="6"/>
        <v>2197.44</v>
      </c>
      <c r="N68">
        <f t="shared" si="7"/>
        <v>25</v>
      </c>
      <c r="O68" t="str">
        <f t="shared" si="8"/>
        <v>Mar</v>
      </c>
      <c r="P68">
        <f t="shared" si="9"/>
        <v>2021</v>
      </c>
    </row>
    <row r="69" spans="1:16" x14ac:dyDescent="0.3">
      <c r="A69" s="1">
        <v>44280</v>
      </c>
      <c r="B69" t="s">
        <v>17</v>
      </c>
      <c r="C69">
        <v>4</v>
      </c>
      <c r="D69" t="s">
        <v>103</v>
      </c>
      <c r="E69" t="s">
        <v>102</v>
      </c>
      <c r="F69" s="5">
        <v>0</v>
      </c>
      <c r="G69" t="str">
        <f>VLOOKUP($B69,PRODUCT_MASTER!$A:$F,MATCH('DATA MODEL'!G$1,PRODUCT_MASTER!$A$1:$F$1,0),0)</f>
        <v>Product06</v>
      </c>
      <c r="H69" t="str">
        <f>VLOOKUP($B69,PRODUCT_MASTER!$A:$F,MATCH('DATA MODEL'!H$1,PRODUCT_MASTER!$A$1:$F$1,0),0)</f>
        <v>Gourmet Foods</v>
      </c>
      <c r="I69" t="str">
        <f>VLOOKUP($B69,PRODUCT_MASTER!$A:$F,MATCH('DATA MODEL'!I$1,PRODUCT_MASTER!$A$1:$F$1,0),0)</f>
        <v>Kg</v>
      </c>
      <c r="J69" s="7">
        <f>VLOOKUP($B69,PRODUCT_MASTER!$A:$F,MATCH('DATA MODEL'!J$1,PRODUCT_MASTER!$A$1:$F$1,0),0)</f>
        <v>75</v>
      </c>
      <c r="K69" s="7">
        <f>VLOOKUP($B69,PRODUCT_MASTER!$A:$F,MATCH('DATA MODEL'!K$1,PRODUCT_MASTER!$A$1:$F$1,0),0)</f>
        <v>85.5</v>
      </c>
      <c r="L69" s="7">
        <f t="shared" si="5"/>
        <v>300</v>
      </c>
      <c r="M69" s="7">
        <f t="shared" si="6"/>
        <v>342</v>
      </c>
      <c r="N69">
        <f t="shared" si="7"/>
        <v>25</v>
      </c>
      <c r="O69" t="str">
        <f t="shared" si="8"/>
        <v>Mar</v>
      </c>
      <c r="P69">
        <f t="shared" si="9"/>
        <v>2021</v>
      </c>
    </row>
    <row r="70" spans="1:16" x14ac:dyDescent="0.3">
      <c r="A70" s="1">
        <v>44280</v>
      </c>
      <c r="B70" t="s">
        <v>63</v>
      </c>
      <c r="C70">
        <v>8</v>
      </c>
      <c r="D70" t="s">
        <v>103</v>
      </c>
      <c r="E70" t="s">
        <v>102</v>
      </c>
      <c r="F70" s="5">
        <v>0</v>
      </c>
      <c r="G70" t="str">
        <f>VLOOKUP($B70,PRODUCT_MASTER!$A:$F,MATCH('DATA MODEL'!G$1,PRODUCT_MASTER!$A$1:$F$1,0),0)</f>
        <v>Product29</v>
      </c>
      <c r="H70" t="str">
        <f>VLOOKUP($B70,PRODUCT_MASTER!$A:$F,MATCH('DATA MODEL'!H$1,PRODUCT_MASTER!$A$1:$F$1,0),0)</f>
        <v>Cheese And Dairy</v>
      </c>
      <c r="I70" t="str">
        <f>VLOOKUP($B70,PRODUCT_MASTER!$A:$F,MATCH('DATA MODEL'!I$1,PRODUCT_MASTER!$A$1:$F$1,0),0)</f>
        <v>Lt</v>
      </c>
      <c r="J70" s="7">
        <f>VLOOKUP($B70,PRODUCT_MASTER!$A:$F,MATCH('DATA MODEL'!J$1,PRODUCT_MASTER!$A$1:$F$1,0),0)</f>
        <v>47</v>
      </c>
      <c r="K70" s="7">
        <f>VLOOKUP($B70,PRODUCT_MASTER!$A:$F,MATCH('DATA MODEL'!K$1,PRODUCT_MASTER!$A$1:$F$1,0),0)</f>
        <v>53.11</v>
      </c>
      <c r="L70" s="7">
        <f t="shared" si="5"/>
        <v>376</v>
      </c>
      <c r="M70" s="7">
        <f t="shared" si="6"/>
        <v>424.88</v>
      </c>
      <c r="N70">
        <f t="shared" si="7"/>
        <v>25</v>
      </c>
      <c r="O70" t="str">
        <f t="shared" si="8"/>
        <v>Mar</v>
      </c>
      <c r="P70">
        <f t="shared" si="9"/>
        <v>2021</v>
      </c>
    </row>
    <row r="71" spans="1:16" x14ac:dyDescent="0.3">
      <c r="A71" s="1">
        <v>44280</v>
      </c>
      <c r="B71" t="s">
        <v>81</v>
      </c>
      <c r="C71">
        <v>2</v>
      </c>
      <c r="D71" t="s">
        <v>103</v>
      </c>
      <c r="E71" t="s">
        <v>101</v>
      </c>
      <c r="F71" s="5">
        <v>0</v>
      </c>
      <c r="G71" t="str">
        <f>VLOOKUP($B71,PRODUCT_MASTER!$A:$F,MATCH('DATA MODEL'!G$1,PRODUCT_MASTER!$A$1:$F$1,0),0)</f>
        <v>Product38</v>
      </c>
      <c r="H71" t="str">
        <f>VLOOKUP($B71,PRODUCT_MASTER!$A:$F,MATCH('DATA MODEL'!H$1,PRODUCT_MASTER!$A$1:$F$1,0),0)</f>
        <v>Snacks</v>
      </c>
      <c r="I71" t="str">
        <f>VLOOKUP($B71,PRODUCT_MASTER!$A:$F,MATCH('DATA MODEL'!I$1,PRODUCT_MASTER!$A$1:$F$1,0),0)</f>
        <v>Kg</v>
      </c>
      <c r="J71" s="7">
        <f>VLOOKUP($B71,PRODUCT_MASTER!$A:$F,MATCH('DATA MODEL'!J$1,PRODUCT_MASTER!$A$1:$F$1,0),0)</f>
        <v>72</v>
      </c>
      <c r="K71" s="7">
        <f>VLOOKUP($B71,PRODUCT_MASTER!$A:$F,MATCH('DATA MODEL'!K$1,PRODUCT_MASTER!$A$1:$F$1,0),0)</f>
        <v>79.92</v>
      </c>
      <c r="L71" s="7">
        <f t="shared" si="5"/>
        <v>144</v>
      </c>
      <c r="M71" s="7">
        <f t="shared" si="6"/>
        <v>159.84</v>
      </c>
      <c r="N71">
        <f t="shared" si="7"/>
        <v>25</v>
      </c>
      <c r="O71" t="str">
        <f t="shared" si="8"/>
        <v>Mar</v>
      </c>
      <c r="P71">
        <f t="shared" si="9"/>
        <v>2021</v>
      </c>
    </row>
    <row r="72" spans="1:16" x14ac:dyDescent="0.3">
      <c r="A72" s="1">
        <v>44281</v>
      </c>
      <c r="B72" t="s">
        <v>6</v>
      </c>
      <c r="C72">
        <v>4</v>
      </c>
      <c r="D72" t="s">
        <v>103</v>
      </c>
      <c r="E72" t="s">
        <v>102</v>
      </c>
      <c r="F72" s="5">
        <v>0</v>
      </c>
      <c r="G72" t="str">
        <f>VLOOKUP($B72,PRODUCT_MASTER!$A:$F,MATCH('DATA MODEL'!G$1,PRODUCT_MASTER!$A$1:$F$1,0),0)</f>
        <v>Product01</v>
      </c>
      <c r="H72" t="str">
        <f>VLOOKUP($B72,PRODUCT_MASTER!$A:$F,MATCH('DATA MODEL'!H$1,PRODUCT_MASTER!$A$1:$F$1,0),0)</f>
        <v>Organic</v>
      </c>
      <c r="I72" t="str">
        <f>VLOOKUP($B72,PRODUCT_MASTER!$A:$F,MATCH('DATA MODEL'!I$1,PRODUCT_MASTER!$A$1:$F$1,0),0)</f>
        <v>Kg</v>
      </c>
      <c r="J72" s="7">
        <f>VLOOKUP($B72,PRODUCT_MASTER!$A:$F,MATCH('DATA MODEL'!J$1,PRODUCT_MASTER!$A$1:$F$1,0),0)</f>
        <v>98</v>
      </c>
      <c r="K72" s="7">
        <f>VLOOKUP($B72,PRODUCT_MASTER!$A:$F,MATCH('DATA MODEL'!K$1,PRODUCT_MASTER!$A$1:$F$1,0),0)</f>
        <v>103.88</v>
      </c>
      <c r="L72" s="7">
        <f t="shared" si="5"/>
        <v>392</v>
      </c>
      <c r="M72" s="7">
        <f t="shared" si="6"/>
        <v>415.52</v>
      </c>
      <c r="N72">
        <f t="shared" si="7"/>
        <v>26</v>
      </c>
      <c r="O72" t="str">
        <f t="shared" si="8"/>
        <v>Mar</v>
      </c>
      <c r="P72">
        <f t="shared" si="9"/>
        <v>2021</v>
      </c>
    </row>
    <row r="73" spans="1:16" x14ac:dyDescent="0.3">
      <c r="A73" s="1">
        <v>44281</v>
      </c>
      <c r="B73" t="s">
        <v>89</v>
      </c>
      <c r="C73">
        <v>1</v>
      </c>
      <c r="D73" t="s">
        <v>103</v>
      </c>
      <c r="E73" t="s">
        <v>102</v>
      </c>
      <c r="F73" s="5">
        <v>0</v>
      </c>
      <c r="G73" t="str">
        <f>VLOOKUP($B73,PRODUCT_MASTER!$A:$F,MATCH('DATA MODEL'!G$1,PRODUCT_MASTER!$A$1:$F$1,0),0)</f>
        <v>Product42</v>
      </c>
      <c r="H73" t="str">
        <f>VLOOKUP($B73,PRODUCT_MASTER!$A:$F,MATCH('DATA MODEL'!H$1,PRODUCT_MASTER!$A$1:$F$1,0),0)</f>
        <v>Candy</v>
      </c>
      <c r="I73" t="str">
        <f>VLOOKUP($B73,PRODUCT_MASTER!$A:$F,MATCH('DATA MODEL'!I$1,PRODUCT_MASTER!$A$1:$F$1,0),0)</f>
        <v>Ft</v>
      </c>
      <c r="J73" s="7">
        <f>VLOOKUP($B73,PRODUCT_MASTER!$A:$F,MATCH('DATA MODEL'!J$1,PRODUCT_MASTER!$A$1:$F$1,0),0)</f>
        <v>120</v>
      </c>
      <c r="K73" s="7">
        <f>VLOOKUP($B73,PRODUCT_MASTER!$A:$F,MATCH('DATA MODEL'!K$1,PRODUCT_MASTER!$A$1:$F$1,0),0)</f>
        <v>162</v>
      </c>
      <c r="L73" s="7">
        <f t="shared" si="5"/>
        <v>120</v>
      </c>
      <c r="M73" s="7">
        <f t="shared" si="6"/>
        <v>162</v>
      </c>
      <c r="N73">
        <f t="shared" si="7"/>
        <v>26</v>
      </c>
      <c r="O73" t="str">
        <f t="shared" si="8"/>
        <v>Mar</v>
      </c>
      <c r="P73">
        <f t="shared" si="9"/>
        <v>2021</v>
      </c>
    </row>
    <row r="74" spans="1:16" x14ac:dyDescent="0.3">
      <c r="A74" s="1">
        <v>44281</v>
      </c>
      <c r="B74" t="s">
        <v>25</v>
      </c>
      <c r="C74">
        <v>9</v>
      </c>
      <c r="D74" t="s">
        <v>103</v>
      </c>
      <c r="E74" t="s">
        <v>101</v>
      </c>
      <c r="F74" s="5">
        <v>0</v>
      </c>
      <c r="G74" t="str">
        <f>VLOOKUP($B74,PRODUCT_MASTER!$A:$F,MATCH('DATA MODEL'!G$1,PRODUCT_MASTER!$A$1:$F$1,0),0)</f>
        <v>Product10</v>
      </c>
      <c r="H74" t="str">
        <f>VLOOKUP($B74,PRODUCT_MASTER!$A:$F,MATCH('DATA MODEL'!H$1,PRODUCT_MASTER!$A$1:$F$1,0),0)</f>
        <v>Gourmet Foods</v>
      </c>
      <c r="I74" t="str">
        <f>VLOOKUP($B74,PRODUCT_MASTER!$A:$F,MATCH('DATA MODEL'!I$1,PRODUCT_MASTER!$A$1:$F$1,0),0)</f>
        <v>Ft</v>
      </c>
      <c r="J74" s="7">
        <f>VLOOKUP($B74,PRODUCT_MASTER!$A:$F,MATCH('DATA MODEL'!J$1,PRODUCT_MASTER!$A$1:$F$1,0),0)</f>
        <v>148</v>
      </c>
      <c r="K74" s="7">
        <f>VLOOKUP($B74,PRODUCT_MASTER!$A:$F,MATCH('DATA MODEL'!K$1,PRODUCT_MASTER!$A$1:$F$1,0),0)</f>
        <v>164.28</v>
      </c>
      <c r="L74" s="7">
        <f t="shared" si="5"/>
        <v>1332</v>
      </c>
      <c r="M74" s="7">
        <f t="shared" si="6"/>
        <v>1478.52</v>
      </c>
      <c r="N74">
        <f t="shared" si="7"/>
        <v>26</v>
      </c>
      <c r="O74" t="str">
        <f t="shared" si="8"/>
        <v>Mar</v>
      </c>
      <c r="P74">
        <f t="shared" si="9"/>
        <v>2021</v>
      </c>
    </row>
    <row r="75" spans="1:16" x14ac:dyDescent="0.3">
      <c r="A75" s="1">
        <v>44282</v>
      </c>
      <c r="B75" t="s">
        <v>65</v>
      </c>
      <c r="C75">
        <v>3</v>
      </c>
      <c r="D75" t="s">
        <v>103</v>
      </c>
      <c r="E75" t="s">
        <v>101</v>
      </c>
      <c r="F75" s="5">
        <v>0</v>
      </c>
      <c r="G75" t="str">
        <f>VLOOKUP($B75,PRODUCT_MASTER!$A:$F,MATCH('DATA MODEL'!G$1,PRODUCT_MASTER!$A$1:$F$1,0),0)</f>
        <v>Product30</v>
      </c>
      <c r="H75" t="str">
        <f>VLOOKUP($B75,PRODUCT_MASTER!$A:$F,MATCH('DATA MODEL'!H$1,PRODUCT_MASTER!$A$1:$F$1,0),0)</f>
        <v>Cheese And Dairy</v>
      </c>
      <c r="I75" t="str">
        <f>VLOOKUP($B75,PRODUCT_MASTER!$A:$F,MATCH('DATA MODEL'!I$1,PRODUCT_MASTER!$A$1:$F$1,0),0)</f>
        <v>Ft</v>
      </c>
      <c r="J75" s="7">
        <f>VLOOKUP($B75,PRODUCT_MASTER!$A:$F,MATCH('DATA MODEL'!J$1,PRODUCT_MASTER!$A$1:$F$1,0),0)</f>
        <v>148</v>
      </c>
      <c r="K75" s="7">
        <f>VLOOKUP($B75,PRODUCT_MASTER!$A:$F,MATCH('DATA MODEL'!K$1,PRODUCT_MASTER!$A$1:$F$1,0),0)</f>
        <v>201.28</v>
      </c>
      <c r="L75" s="7">
        <f t="shared" si="5"/>
        <v>444</v>
      </c>
      <c r="M75" s="7">
        <f t="shared" si="6"/>
        <v>603.84</v>
      </c>
      <c r="N75">
        <f t="shared" si="7"/>
        <v>27</v>
      </c>
      <c r="O75" t="str">
        <f t="shared" si="8"/>
        <v>Mar</v>
      </c>
      <c r="P75">
        <f t="shared" si="9"/>
        <v>2021</v>
      </c>
    </row>
    <row r="76" spans="1:16" x14ac:dyDescent="0.3">
      <c r="A76" s="1">
        <v>44283</v>
      </c>
      <c r="B76" t="s">
        <v>19</v>
      </c>
      <c r="C76">
        <v>8</v>
      </c>
      <c r="D76" t="s">
        <v>101</v>
      </c>
      <c r="E76" t="s">
        <v>102</v>
      </c>
      <c r="F76" s="5">
        <v>0</v>
      </c>
      <c r="G76" t="str">
        <f>VLOOKUP($B76,PRODUCT_MASTER!$A:$F,MATCH('DATA MODEL'!G$1,PRODUCT_MASTER!$A$1:$F$1,0),0)</f>
        <v>Product07</v>
      </c>
      <c r="H76" t="str">
        <f>VLOOKUP($B76,PRODUCT_MASTER!$A:$F,MATCH('DATA MODEL'!H$1,PRODUCT_MASTER!$A$1:$F$1,0),0)</f>
        <v>Gourmet Foods</v>
      </c>
      <c r="I76" t="str">
        <f>VLOOKUP($B76,PRODUCT_MASTER!$A:$F,MATCH('DATA MODEL'!I$1,PRODUCT_MASTER!$A$1:$F$1,0),0)</f>
        <v>Lt</v>
      </c>
      <c r="J76" s="7">
        <f>VLOOKUP($B76,PRODUCT_MASTER!$A:$F,MATCH('DATA MODEL'!J$1,PRODUCT_MASTER!$A$1:$F$1,0),0)</f>
        <v>43</v>
      </c>
      <c r="K76" s="7">
        <f>VLOOKUP($B76,PRODUCT_MASTER!$A:$F,MATCH('DATA MODEL'!K$1,PRODUCT_MASTER!$A$1:$F$1,0),0)</f>
        <v>47.730000000000004</v>
      </c>
      <c r="L76" s="7">
        <f t="shared" si="5"/>
        <v>344</v>
      </c>
      <c r="M76" s="7">
        <f t="shared" si="6"/>
        <v>381.84000000000003</v>
      </c>
      <c r="N76">
        <f t="shared" si="7"/>
        <v>28</v>
      </c>
      <c r="O76" t="str">
        <f t="shared" si="8"/>
        <v>Mar</v>
      </c>
      <c r="P76">
        <f t="shared" si="9"/>
        <v>2021</v>
      </c>
    </row>
    <row r="77" spans="1:16" x14ac:dyDescent="0.3">
      <c r="A77" s="1">
        <v>44285</v>
      </c>
      <c r="B77" t="s">
        <v>81</v>
      </c>
      <c r="C77">
        <v>1</v>
      </c>
      <c r="D77" t="s">
        <v>101</v>
      </c>
      <c r="E77" t="s">
        <v>102</v>
      </c>
      <c r="F77" s="5">
        <v>0</v>
      </c>
      <c r="G77" t="str">
        <f>VLOOKUP($B77,PRODUCT_MASTER!$A:$F,MATCH('DATA MODEL'!G$1,PRODUCT_MASTER!$A$1:$F$1,0),0)</f>
        <v>Product38</v>
      </c>
      <c r="H77" t="str">
        <f>VLOOKUP($B77,PRODUCT_MASTER!$A:$F,MATCH('DATA MODEL'!H$1,PRODUCT_MASTER!$A$1:$F$1,0),0)</f>
        <v>Snacks</v>
      </c>
      <c r="I77" t="str">
        <f>VLOOKUP($B77,PRODUCT_MASTER!$A:$F,MATCH('DATA MODEL'!I$1,PRODUCT_MASTER!$A$1:$F$1,0),0)</f>
        <v>Kg</v>
      </c>
      <c r="J77" s="7">
        <f>VLOOKUP($B77,PRODUCT_MASTER!$A:$F,MATCH('DATA MODEL'!J$1,PRODUCT_MASTER!$A$1:$F$1,0),0)</f>
        <v>72</v>
      </c>
      <c r="K77" s="7">
        <f>VLOOKUP($B77,PRODUCT_MASTER!$A:$F,MATCH('DATA MODEL'!K$1,PRODUCT_MASTER!$A$1:$F$1,0),0)</f>
        <v>79.92</v>
      </c>
      <c r="L77" s="7">
        <f t="shared" si="5"/>
        <v>72</v>
      </c>
      <c r="M77" s="7">
        <f t="shared" si="6"/>
        <v>79.92</v>
      </c>
      <c r="N77">
        <f t="shared" si="7"/>
        <v>30</v>
      </c>
      <c r="O77" t="str">
        <f t="shared" si="8"/>
        <v>Mar</v>
      </c>
      <c r="P77">
        <f t="shared" si="9"/>
        <v>2021</v>
      </c>
    </row>
    <row r="78" spans="1:16" x14ac:dyDescent="0.3">
      <c r="A78" s="1">
        <v>44286</v>
      </c>
      <c r="B78" t="s">
        <v>89</v>
      </c>
      <c r="C78">
        <v>3</v>
      </c>
      <c r="D78" t="s">
        <v>103</v>
      </c>
      <c r="E78" t="s">
        <v>102</v>
      </c>
      <c r="F78" s="5">
        <v>0</v>
      </c>
      <c r="G78" t="str">
        <f>VLOOKUP($B78,PRODUCT_MASTER!$A:$F,MATCH('DATA MODEL'!G$1,PRODUCT_MASTER!$A$1:$F$1,0),0)</f>
        <v>Product42</v>
      </c>
      <c r="H78" t="str">
        <f>VLOOKUP($B78,PRODUCT_MASTER!$A:$F,MATCH('DATA MODEL'!H$1,PRODUCT_MASTER!$A$1:$F$1,0),0)</f>
        <v>Candy</v>
      </c>
      <c r="I78" t="str">
        <f>VLOOKUP($B78,PRODUCT_MASTER!$A:$F,MATCH('DATA MODEL'!I$1,PRODUCT_MASTER!$A$1:$F$1,0),0)</f>
        <v>Ft</v>
      </c>
      <c r="J78" s="7">
        <f>VLOOKUP($B78,PRODUCT_MASTER!$A:$F,MATCH('DATA MODEL'!J$1,PRODUCT_MASTER!$A$1:$F$1,0),0)</f>
        <v>120</v>
      </c>
      <c r="K78" s="7">
        <f>VLOOKUP($B78,PRODUCT_MASTER!$A:$F,MATCH('DATA MODEL'!K$1,PRODUCT_MASTER!$A$1:$F$1,0),0)</f>
        <v>162</v>
      </c>
      <c r="L78" s="7">
        <f t="shared" si="5"/>
        <v>360</v>
      </c>
      <c r="M78" s="7">
        <f t="shared" si="6"/>
        <v>486</v>
      </c>
      <c r="N78">
        <f t="shared" si="7"/>
        <v>31</v>
      </c>
      <c r="O78" t="str">
        <f t="shared" si="8"/>
        <v>Mar</v>
      </c>
      <c r="P78">
        <f t="shared" si="9"/>
        <v>2021</v>
      </c>
    </row>
    <row r="79" spans="1:16" x14ac:dyDescent="0.3">
      <c r="A79" s="1">
        <v>44290</v>
      </c>
      <c r="B79" t="s">
        <v>85</v>
      </c>
      <c r="C79">
        <v>4</v>
      </c>
      <c r="D79" t="s">
        <v>103</v>
      </c>
      <c r="E79" t="s">
        <v>102</v>
      </c>
      <c r="F79" s="5">
        <v>0</v>
      </c>
      <c r="G79" t="str">
        <f>VLOOKUP($B79,PRODUCT_MASTER!$A:$F,MATCH('DATA MODEL'!G$1,PRODUCT_MASTER!$A$1:$F$1,0),0)</f>
        <v>Product40</v>
      </c>
      <c r="H79" t="str">
        <f>VLOOKUP($B79,PRODUCT_MASTER!$A:$F,MATCH('DATA MODEL'!H$1,PRODUCT_MASTER!$A$1:$F$1,0),0)</f>
        <v>Snacks</v>
      </c>
      <c r="I79" t="str">
        <f>VLOOKUP($B79,PRODUCT_MASTER!$A:$F,MATCH('DATA MODEL'!I$1,PRODUCT_MASTER!$A$1:$F$1,0),0)</f>
        <v>Kg</v>
      </c>
      <c r="J79" s="7">
        <f>VLOOKUP($B79,PRODUCT_MASTER!$A:$F,MATCH('DATA MODEL'!J$1,PRODUCT_MASTER!$A$1:$F$1,0),0)</f>
        <v>90</v>
      </c>
      <c r="K79" s="7">
        <f>VLOOKUP($B79,PRODUCT_MASTER!$A:$F,MATCH('DATA MODEL'!K$1,PRODUCT_MASTER!$A$1:$F$1,0),0)</f>
        <v>115.2</v>
      </c>
      <c r="L79" s="7">
        <f t="shared" si="5"/>
        <v>360</v>
      </c>
      <c r="M79" s="7">
        <f t="shared" si="6"/>
        <v>460.8</v>
      </c>
      <c r="N79">
        <f t="shared" si="7"/>
        <v>4</v>
      </c>
      <c r="O79" t="str">
        <f t="shared" si="8"/>
        <v>Apr</v>
      </c>
      <c r="P79">
        <f t="shared" si="9"/>
        <v>2021</v>
      </c>
    </row>
    <row r="80" spans="1:16" x14ac:dyDescent="0.3">
      <c r="A80" s="1">
        <v>44290</v>
      </c>
      <c r="B80" t="s">
        <v>23</v>
      </c>
      <c r="C80">
        <v>9</v>
      </c>
      <c r="D80" t="s">
        <v>101</v>
      </c>
      <c r="E80" t="s">
        <v>102</v>
      </c>
      <c r="F80" s="5">
        <v>0</v>
      </c>
      <c r="G80" t="str">
        <f>VLOOKUP($B80,PRODUCT_MASTER!$A:$F,MATCH('DATA MODEL'!G$1,PRODUCT_MASTER!$A$1:$F$1,0),0)</f>
        <v>Product09</v>
      </c>
      <c r="H80" t="str">
        <f>VLOOKUP($B80,PRODUCT_MASTER!$A:$F,MATCH('DATA MODEL'!H$1,PRODUCT_MASTER!$A$1:$F$1,0),0)</f>
        <v>Gourmet Foods</v>
      </c>
      <c r="I80" t="str">
        <f>VLOOKUP($B80,PRODUCT_MASTER!$A:$F,MATCH('DATA MODEL'!I$1,PRODUCT_MASTER!$A$1:$F$1,0),0)</f>
        <v>No.</v>
      </c>
      <c r="J80" s="7">
        <f>VLOOKUP($B80,PRODUCT_MASTER!$A:$F,MATCH('DATA MODEL'!J$1,PRODUCT_MASTER!$A$1:$F$1,0),0)</f>
        <v>6</v>
      </c>
      <c r="K80" s="7">
        <f>VLOOKUP($B80,PRODUCT_MASTER!$A:$F,MATCH('DATA MODEL'!K$1,PRODUCT_MASTER!$A$1:$F$1,0),0)</f>
        <v>7.8599999999999994</v>
      </c>
      <c r="L80" s="7">
        <f t="shared" si="5"/>
        <v>54</v>
      </c>
      <c r="M80" s="7">
        <f t="shared" si="6"/>
        <v>70.739999999999995</v>
      </c>
      <c r="N80">
        <f t="shared" si="7"/>
        <v>4</v>
      </c>
      <c r="O80" t="str">
        <f t="shared" si="8"/>
        <v>Apr</v>
      </c>
      <c r="P80">
        <f t="shared" si="9"/>
        <v>2021</v>
      </c>
    </row>
    <row r="81" spans="1:16" x14ac:dyDescent="0.3">
      <c r="A81" s="1">
        <v>44291</v>
      </c>
      <c r="B81" t="s">
        <v>67</v>
      </c>
      <c r="C81">
        <v>15</v>
      </c>
      <c r="D81" t="s">
        <v>101</v>
      </c>
      <c r="E81" t="s">
        <v>101</v>
      </c>
      <c r="F81" s="5">
        <v>0</v>
      </c>
      <c r="G81" t="str">
        <f>VLOOKUP($B81,PRODUCT_MASTER!$A:$F,MATCH('DATA MODEL'!G$1,PRODUCT_MASTER!$A$1:$F$1,0),0)</f>
        <v>Product31</v>
      </c>
      <c r="H81" t="str">
        <f>VLOOKUP($B81,PRODUCT_MASTER!$A:$F,MATCH('DATA MODEL'!H$1,PRODUCT_MASTER!$A$1:$F$1,0),0)</f>
        <v>Cheese And Dairy</v>
      </c>
      <c r="I81" t="str">
        <f>VLOOKUP($B81,PRODUCT_MASTER!$A:$F,MATCH('DATA MODEL'!I$1,PRODUCT_MASTER!$A$1:$F$1,0),0)</f>
        <v>Kg</v>
      </c>
      <c r="J81" s="7">
        <f>VLOOKUP($B81,PRODUCT_MASTER!$A:$F,MATCH('DATA MODEL'!J$1,PRODUCT_MASTER!$A$1:$F$1,0),0)</f>
        <v>93</v>
      </c>
      <c r="K81" s="7">
        <f>VLOOKUP($B81,PRODUCT_MASTER!$A:$F,MATCH('DATA MODEL'!K$1,PRODUCT_MASTER!$A$1:$F$1,0),0)</f>
        <v>104.16</v>
      </c>
      <c r="L81" s="7">
        <f t="shared" si="5"/>
        <v>1395</v>
      </c>
      <c r="M81" s="7">
        <f t="shared" si="6"/>
        <v>1562.3999999999999</v>
      </c>
      <c r="N81">
        <f t="shared" si="7"/>
        <v>5</v>
      </c>
      <c r="O81" t="str">
        <f t="shared" si="8"/>
        <v>Apr</v>
      </c>
      <c r="P81">
        <f t="shared" si="9"/>
        <v>2021</v>
      </c>
    </row>
    <row r="82" spans="1:16" x14ac:dyDescent="0.3">
      <c r="A82" s="1">
        <v>44295</v>
      </c>
      <c r="B82" t="s">
        <v>15</v>
      </c>
      <c r="C82">
        <v>3</v>
      </c>
      <c r="D82" t="s">
        <v>101</v>
      </c>
      <c r="E82" t="s">
        <v>101</v>
      </c>
      <c r="F82" s="5">
        <v>0</v>
      </c>
      <c r="G82" t="str">
        <f>VLOOKUP($B82,PRODUCT_MASTER!$A:$F,MATCH('DATA MODEL'!G$1,PRODUCT_MASTER!$A$1:$F$1,0),0)</f>
        <v>Product05</v>
      </c>
      <c r="H82" t="str">
        <f>VLOOKUP($B82,PRODUCT_MASTER!$A:$F,MATCH('DATA MODEL'!H$1,PRODUCT_MASTER!$A$1:$F$1,0),0)</f>
        <v>Organic</v>
      </c>
      <c r="I82" t="str">
        <f>VLOOKUP($B82,PRODUCT_MASTER!$A:$F,MATCH('DATA MODEL'!I$1,PRODUCT_MASTER!$A$1:$F$1,0),0)</f>
        <v>Ft</v>
      </c>
      <c r="J82" s="7">
        <f>VLOOKUP($B82,PRODUCT_MASTER!$A:$F,MATCH('DATA MODEL'!J$1,PRODUCT_MASTER!$A$1:$F$1,0),0)</f>
        <v>133</v>
      </c>
      <c r="K82" s="7">
        <f>VLOOKUP($B82,PRODUCT_MASTER!$A:$F,MATCH('DATA MODEL'!K$1,PRODUCT_MASTER!$A$1:$F$1,0),0)</f>
        <v>155.61000000000001</v>
      </c>
      <c r="L82" s="7">
        <f t="shared" si="5"/>
        <v>399</v>
      </c>
      <c r="M82" s="7">
        <f t="shared" si="6"/>
        <v>466.83000000000004</v>
      </c>
      <c r="N82">
        <f t="shared" si="7"/>
        <v>9</v>
      </c>
      <c r="O82" t="str">
        <f t="shared" si="8"/>
        <v>Apr</v>
      </c>
      <c r="P82">
        <f t="shared" si="9"/>
        <v>2021</v>
      </c>
    </row>
    <row r="83" spans="1:16" x14ac:dyDescent="0.3">
      <c r="A83" s="1">
        <v>44296</v>
      </c>
      <c r="B83" t="s">
        <v>49</v>
      </c>
      <c r="C83">
        <v>14</v>
      </c>
      <c r="D83" t="s">
        <v>103</v>
      </c>
      <c r="E83" t="s">
        <v>101</v>
      </c>
      <c r="F83" s="5">
        <v>0</v>
      </c>
      <c r="G83" t="str">
        <f>VLOOKUP($B83,PRODUCT_MASTER!$A:$F,MATCH('DATA MODEL'!G$1,PRODUCT_MASTER!$A$1:$F$1,0),0)</f>
        <v>Product22</v>
      </c>
      <c r="H83" t="str">
        <f>VLOOKUP($B83,PRODUCT_MASTER!$A:$F,MATCH('DATA MODEL'!H$1,PRODUCT_MASTER!$A$1:$F$1,0),0)</f>
        <v>Seafood</v>
      </c>
      <c r="I83" t="str">
        <f>VLOOKUP($B83,PRODUCT_MASTER!$A:$F,MATCH('DATA MODEL'!I$1,PRODUCT_MASTER!$A$1:$F$1,0),0)</f>
        <v>Ft</v>
      </c>
      <c r="J83" s="7">
        <f>VLOOKUP($B83,PRODUCT_MASTER!$A:$F,MATCH('DATA MODEL'!J$1,PRODUCT_MASTER!$A$1:$F$1,0),0)</f>
        <v>121</v>
      </c>
      <c r="K83" s="7">
        <f>VLOOKUP($B83,PRODUCT_MASTER!$A:$F,MATCH('DATA MODEL'!K$1,PRODUCT_MASTER!$A$1:$F$1,0),0)</f>
        <v>141.57</v>
      </c>
      <c r="L83" s="7">
        <f t="shared" si="5"/>
        <v>1694</v>
      </c>
      <c r="M83" s="7">
        <f t="shared" si="6"/>
        <v>1981.98</v>
      </c>
      <c r="N83">
        <f t="shared" si="7"/>
        <v>10</v>
      </c>
      <c r="O83" t="str">
        <f t="shared" si="8"/>
        <v>Apr</v>
      </c>
      <c r="P83">
        <f t="shared" si="9"/>
        <v>2021</v>
      </c>
    </row>
    <row r="84" spans="1:16" x14ac:dyDescent="0.3">
      <c r="A84" s="1">
        <v>44298</v>
      </c>
      <c r="B84" t="s">
        <v>79</v>
      </c>
      <c r="C84">
        <v>3</v>
      </c>
      <c r="D84" t="s">
        <v>103</v>
      </c>
      <c r="E84" t="s">
        <v>102</v>
      </c>
      <c r="F84" s="5">
        <v>0</v>
      </c>
      <c r="G84" t="str">
        <f>VLOOKUP($B84,PRODUCT_MASTER!$A:$F,MATCH('DATA MODEL'!G$1,PRODUCT_MASTER!$A$1:$F$1,0),0)</f>
        <v>Product37</v>
      </c>
      <c r="H84" t="str">
        <f>VLOOKUP($B84,PRODUCT_MASTER!$A:$F,MATCH('DATA MODEL'!H$1,PRODUCT_MASTER!$A$1:$F$1,0),0)</f>
        <v>Snacks</v>
      </c>
      <c r="I84" t="str">
        <f>VLOOKUP($B84,PRODUCT_MASTER!$A:$F,MATCH('DATA MODEL'!I$1,PRODUCT_MASTER!$A$1:$F$1,0),0)</f>
        <v>Kg</v>
      </c>
      <c r="J84" s="7">
        <f>VLOOKUP($B84,PRODUCT_MASTER!$A:$F,MATCH('DATA MODEL'!J$1,PRODUCT_MASTER!$A$1:$F$1,0),0)</f>
        <v>67</v>
      </c>
      <c r="K84" s="7">
        <f>VLOOKUP($B84,PRODUCT_MASTER!$A:$F,MATCH('DATA MODEL'!K$1,PRODUCT_MASTER!$A$1:$F$1,0),0)</f>
        <v>85.76</v>
      </c>
      <c r="L84" s="7">
        <f t="shared" si="5"/>
        <v>201</v>
      </c>
      <c r="M84" s="7">
        <f t="shared" si="6"/>
        <v>257.28000000000003</v>
      </c>
      <c r="N84">
        <f t="shared" si="7"/>
        <v>12</v>
      </c>
      <c r="O84" t="str">
        <f t="shared" si="8"/>
        <v>Apr</v>
      </c>
      <c r="P84">
        <f t="shared" si="9"/>
        <v>2021</v>
      </c>
    </row>
    <row r="85" spans="1:16" x14ac:dyDescent="0.3">
      <c r="A85" s="1">
        <v>44298</v>
      </c>
      <c r="B85" t="s">
        <v>63</v>
      </c>
      <c r="C85">
        <v>4</v>
      </c>
      <c r="D85" t="s">
        <v>103</v>
      </c>
      <c r="E85" t="s">
        <v>101</v>
      </c>
      <c r="F85" s="5">
        <v>0</v>
      </c>
      <c r="G85" t="str">
        <f>VLOOKUP($B85,PRODUCT_MASTER!$A:$F,MATCH('DATA MODEL'!G$1,PRODUCT_MASTER!$A$1:$F$1,0),0)</f>
        <v>Product29</v>
      </c>
      <c r="H85" t="str">
        <f>VLOOKUP($B85,PRODUCT_MASTER!$A:$F,MATCH('DATA MODEL'!H$1,PRODUCT_MASTER!$A$1:$F$1,0),0)</f>
        <v>Cheese And Dairy</v>
      </c>
      <c r="I85" t="str">
        <f>VLOOKUP($B85,PRODUCT_MASTER!$A:$F,MATCH('DATA MODEL'!I$1,PRODUCT_MASTER!$A$1:$F$1,0),0)</f>
        <v>Lt</v>
      </c>
      <c r="J85" s="7">
        <f>VLOOKUP($B85,PRODUCT_MASTER!$A:$F,MATCH('DATA MODEL'!J$1,PRODUCT_MASTER!$A$1:$F$1,0),0)</f>
        <v>47</v>
      </c>
      <c r="K85" s="7">
        <f>VLOOKUP($B85,PRODUCT_MASTER!$A:$F,MATCH('DATA MODEL'!K$1,PRODUCT_MASTER!$A$1:$F$1,0),0)</f>
        <v>53.11</v>
      </c>
      <c r="L85" s="7">
        <f t="shared" si="5"/>
        <v>188</v>
      </c>
      <c r="M85" s="7">
        <f t="shared" si="6"/>
        <v>212.44</v>
      </c>
      <c r="N85">
        <f t="shared" si="7"/>
        <v>12</v>
      </c>
      <c r="O85" t="str">
        <f t="shared" si="8"/>
        <v>Apr</v>
      </c>
      <c r="P85">
        <f t="shared" si="9"/>
        <v>2021</v>
      </c>
    </row>
    <row r="86" spans="1:16" x14ac:dyDescent="0.3">
      <c r="A86" s="1">
        <v>44298</v>
      </c>
      <c r="B86" t="s">
        <v>59</v>
      </c>
      <c r="C86">
        <v>9</v>
      </c>
      <c r="D86" t="s">
        <v>103</v>
      </c>
      <c r="E86" t="s">
        <v>101</v>
      </c>
      <c r="F86" s="5">
        <v>0</v>
      </c>
      <c r="G86" t="str">
        <f>VLOOKUP($B86,PRODUCT_MASTER!$A:$F,MATCH('DATA MODEL'!G$1,PRODUCT_MASTER!$A$1:$F$1,0),0)</f>
        <v>Product27</v>
      </c>
      <c r="H86" t="str">
        <f>VLOOKUP($B86,PRODUCT_MASTER!$A:$F,MATCH('DATA MODEL'!H$1,PRODUCT_MASTER!$A$1:$F$1,0),0)</f>
        <v>Cheese And Dairy</v>
      </c>
      <c r="I86" t="str">
        <f>VLOOKUP($B86,PRODUCT_MASTER!$A:$F,MATCH('DATA MODEL'!I$1,PRODUCT_MASTER!$A$1:$F$1,0),0)</f>
        <v>Lt</v>
      </c>
      <c r="J86" s="7">
        <f>VLOOKUP($B86,PRODUCT_MASTER!$A:$F,MATCH('DATA MODEL'!J$1,PRODUCT_MASTER!$A$1:$F$1,0),0)</f>
        <v>48</v>
      </c>
      <c r="K86" s="7">
        <f>VLOOKUP($B86,PRODUCT_MASTER!$A:$F,MATCH('DATA MODEL'!K$1,PRODUCT_MASTER!$A$1:$F$1,0),0)</f>
        <v>57.120000000000005</v>
      </c>
      <c r="L86" s="7">
        <f t="shared" si="5"/>
        <v>432</v>
      </c>
      <c r="M86" s="7">
        <f t="shared" si="6"/>
        <v>514.08000000000004</v>
      </c>
      <c r="N86">
        <f t="shared" si="7"/>
        <v>12</v>
      </c>
      <c r="O86" t="str">
        <f t="shared" si="8"/>
        <v>Apr</v>
      </c>
      <c r="P86">
        <f t="shared" si="9"/>
        <v>2021</v>
      </c>
    </row>
    <row r="87" spans="1:16" x14ac:dyDescent="0.3">
      <c r="A87" s="1">
        <v>44298</v>
      </c>
      <c r="B87" t="s">
        <v>71</v>
      </c>
      <c r="C87">
        <v>13</v>
      </c>
      <c r="D87" t="s">
        <v>103</v>
      </c>
      <c r="E87" t="s">
        <v>102</v>
      </c>
      <c r="F87" s="5">
        <v>0</v>
      </c>
      <c r="G87" t="str">
        <f>VLOOKUP($B87,PRODUCT_MASTER!$A:$F,MATCH('DATA MODEL'!G$1,PRODUCT_MASTER!$A$1:$F$1,0),0)</f>
        <v>Product33</v>
      </c>
      <c r="H87" t="str">
        <f>VLOOKUP($B87,PRODUCT_MASTER!$A:$F,MATCH('DATA MODEL'!H$1,PRODUCT_MASTER!$A$1:$F$1,0),0)</f>
        <v>Bakery And Desserts</v>
      </c>
      <c r="I87" t="str">
        <f>VLOOKUP($B87,PRODUCT_MASTER!$A:$F,MATCH('DATA MODEL'!I$1,PRODUCT_MASTER!$A$1:$F$1,0),0)</f>
        <v>Kg</v>
      </c>
      <c r="J87" s="7">
        <f>VLOOKUP($B87,PRODUCT_MASTER!$A:$F,MATCH('DATA MODEL'!J$1,PRODUCT_MASTER!$A$1:$F$1,0),0)</f>
        <v>95</v>
      </c>
      <c r="K87" s="7">
        <f>VLOOKUP($B87,PRODUCT_MASTER!$A:$F,MATCH('DATA MODEL'!K$1,PRODUCT_MASTER!$A$1:$F$1,0),0)</f>
        <v>119.7</v>
      </c>
      <c r="L87" s="7">
        <f t="shared" si="5"/>
        <v>1235</v>
      </c>
      <c r="M87" s="7">
        <f t="shared" si="6"/>
        <v>1556.1000000000001</v>
      </c>
      <c r="N87">
        <f t="shared" si="7"/>
        <v>12</v>
      </c>
      <c r="O87" t="str">
        <f t="shared" si="8"/>
        <v>Apr</v>
      </c>
      <c r="P87">
        <f t="shared" si="9"/>
        <v>2021</v>
      </c>
    </row>
    <row r="88" spans="1:16" x14ac:dyDescent="0.3">
      <c r="A88" s="1">
        <v>44301</v>
      </c>
      <c r="B88" t="s">
        <v>39</v>
      </c>
      <c r="C88">
        <v>3</v>
      </c>
      <c r="D88" t="s">
        <v>103</v>
      </c>
      <c r="E88" t="s">
        <v>101</v>
      </c>
      <c r="F88" s="5">
        <v>0</v>
      </c>
      <c r="G88" t="str">
        <f>VLOOKUP($B88,PRODUCT_MASTER!$A:$F,MATCH('DATA MODEL'!G$1,PRODUCT_MASTER!$A$1:$F$1,0),0)</f>
        <v>Product17</v>
      </c>
      <c r="H88" t="str">
        <f>VLOOKUP($B88,PRODUCT_MASTER!$A:$F,MATCH('DATA MODEL'!H$1,PRODUCT_MASTER!$A$1:$F$1,0),0)</f>
        <v>Poultry</v>
      </c>
      <c r="I88" t="str">
        <f>VLOOKUP($B88,PRODUCT_MASTER!$A:$F,MATCH('DATA MODEL'!I$1,PRODUCT_MASTER!$A$1:$F$1,0),0)</f>
        <v>Ft</v>
      </c>
      <c r="J88" s="7">
        <f>VLOOKUP($B88,PRODUCT_MASTER!$A:$F,MATCH('DATA MODEL'!J$1,PRODUCT_MASTER!$A$1:$F$1,0),0)</f>
        <v>134</v>
      </c>
      <c r="K88" s="7">
        <f>VLOOKUP($B88,PRODUCT_MASTER!$A:$F,MATCH('DATA MODEL'!K$1,PRODUCT_MASTER!$A$1:$F$1,0),0)</f>
        <v>156.78</v>
      </c>
      <c r="L88" s="7">
        <f t="shared" si="5"/>
        <v>402</v>
      </c>
      <c r="M88" s="7">
        <f t="shared" si="6"/>
        <v>470.34000000000003</v>
      </c>
      <c r="N88">
        <f t="shared" si="7"/>
        <v>15</v>
      </c>
      <c r="O88" t="str">
        <f t="shared" si="8"/>
        <v>Apr</v>
      </c>
      <c r="P88">
        <f t="shared" si="9"/>
        <v>2021</v>
      </c>
    </row>
    <row r="89" spans="1:16" x14ac:dyDescent="0.3">
      <c r="A89" s="1">
        <v>44302</v>
      </c>
      <c r="B89" t="s">
        <v>41</v>
      </c>
      <c r="C89">
        <v>15</v>
      </c>
      <c r="D89" t="s">
        <v>103</v>
      </c>
      <c r="E89" t="s">
        <v>102</v>
      </c>
      <c r="F89" s="5">
        <v>0</v>
      </c>
      <c r="G89" t="str">
        <f>VLOOKUP($B89,PRODUCT_MASTER!$A:$F,MATCH('DATA MODEL'!G$1,PRODUCT_MASTER!$A$1:$F$1,0),0)</f>
        <v>Product18</v>
      </c>
      <c r="H89" t="str">
        <f>VLOOKUP($B89,PRODUCT_MASTER!$A:$F,MATCH('DATA MODEL'!H$1,PRODUCT_MASTER!$A$1:$F$1,0),0)</f>
        <v>Poultry</v>
      </c>
      <c r="I89" t="str">
        <f>VLOOKUP($B89,PRODUCT_MASTER!$A:$F,MATCH('DATA MODEL'!I$1,PRODUCT_MASTER!$A$1:$F$1,0),0)</f>
        <v>No.</v>
      </c>
      <c r="J89" s="7">
        <f>VLOOKUP($B89,PRODUCT_MASTER!$A:$F,MATCH('DATA MODEL'!J$1,PRODUCT_MASTER!$A$1:$F$1,0),0)</f>
        <v>37</v>
      </c>
      <c r="K89" s="7">
        <f>VLOOKUP($B89,PRODUCT_MASTER!$A:$F,MATCH('DATA MODEL'!K$1,PRODUCT_MASTER!$A$1:$F$1,0),0)</f>
        <v>49.21</v>
      </c>
      <c r="L89" s="7">
        <f t="shared" si="5"/>
        <v>555</v>
      </c>
      <c r="M89" s="7">
        <f t="shared" si="6"/>
        <v>738.15</v>
      </c>
      <c r="N89">
        <f t="shared" si="7"/>
        <v>16</v>
      </c>
      <c r="O89" t="str">
        <f t="shared" si="8"/>
        <v>Apr</v>
      </c>
      <c r="P89">
        <f t="shared" si="9"/>
        <v>2021</v>
      </c>
    </row>
    <row r="90" spans="1:16" x14ac:dyDescent="0.3">
      <c r="A90" s="1">
        <v>44304</v>
      </c>
      <c r="B90" t="s">
        <v>81</v>
      </c>
      <c r="C90">
        <v>9</v>
      </c>
      <c r="D90" t="s">
        <v>100</v>
      </c>
      <c r="E90" t="s">
        <v>101</v>
      </c>
      <c r="F90" s="5">
        <v>0</v>
      </c>
      <c r="G90" t="str">
        <f>VLOOKUP($B90,PRODUCT_MASTER!$A:$F,MATCH('DATA MODEL'!G$1,PRODUCT_MASTER!$A$1:$F$1,0),0)</f>
        <v>Product38</v>
      </c>
      <c r="H90" t="str">
        <f>VLOOKUP($B90,PRODUCT_MASTER!$A:$F,MATCH('DATA MODEL'!H$1,PRODUCT_MASTER!$A$1:$F$1,0),0)</f>
        <v>Snacks</v>
      </c>
      <c r="I90" t="str">
        <f>VLOOKUP($B90,PRODUCT_MASTER!$A:$F,MATCH('DATA MODEL'!I$1,PRODUCT_MASTER!$A$1:$F$1,0),0)</f>
        <v>Kg</v>
      </c>
      <c r="J90" s="7">
        <f>VLOOKUP($B90,PRODUCT_MASTER!$A:$F,MATCH('DATA MODEL'!J$1,PRODUCT_MASTER!$A$1:$F$1,0),0)</f>
        <v>72</v>
      </c>
      <c r="K90" s="7">
        <f>VLOOKUP($B90,PRODUCT_MASTER!$A:$F,MATCH('DATA MODEL'!K$1,PRODUCT_MASTER!$A$1:$F$1,0),0)</f>
        <v>79.92</v>
      </c>
      <c r="L90" s="7">
        <f t="shared" si="5"/>
        <v>648</v>
      </c>
      <c r="M90" s="7">
        <f t="shared" si="6"/>
        <v>719.28</v>
      </c>
      <c r="N90">
        <f t="shared" si="7"/>
        <v>18</v>
      </c>
      <c r="O90" t="str">
        <f t="shared" si="8"/>
        <v>Apr</v>
      </c>
      <c r="P90">
        <f t="shared" si="9"/>
        <v>2021</v>
      </c>
    </row>
    <row r="91" spans="1:16" x14ac:dyDescent="0.3">
      <c r="A91" s="1">
        <v>44304</v>
      </c>
      <c r="B91" t="s">
        <v>43</v>
      </c>
      <c r="C91">
        <v>13</v>
      </c>
      <c r="D91" t="s">
        <v>103</v>
      </c>
      <c r="E91" t="s">
        <v>102</v>
      </c>
      <c r="F91" s="5">
        <v>0</v>
      </c>
      <c r="G91" t="str">
        <f>VLOOKUP($B91,PRODUCT_MASTER!$A:$F,MATCH('DATA MODEL'!G$1,PRODUCT_MASTER!$A$1:$F$1,0),0)</f>
        <v>Product19</v>
      </c>
      <c r="H91" t="str">
        <f>VLOOKUP($B91,PRODUCT_MASTER!$A:$F,MATCH('DATA MODEL'!H$1,PRODUCT_MASTER!$A$1:$F$1,0),0)</f>
        <v>Poultry</v>
      </c>
      <c r="I91" t="str">
        <f>VLOOKUP($B91,PRODUCT_MASTER!$A:$F,MATCH('DATA MODEL'!I$1,PRODUCT_MASTER!$A$1:$F$1,0),0)</f>
        <v>Ft</v>
      </c>
      <c r="J91" s="7">
        <f>VLOOKUP($B91,PRODUCT_MASTER!$A:$F,MATCH('DATA MODEL'!J$1,PRODUCT_MASTER!$A$1:$F$1,0),0)</f>
        <v>150</v>
      </c>
      <c r="K91" s="7">
        <f>VLOOKUP($B91,PRODUCT_MASTER!$A:$F,MATCH('DATA MODEL'!K$1,PRODUCT_MASTER!$A$1:$F$1,0),0)</f>
        <v>210</v>
      </c>
      <c r="L91" s="7">
        <f t="shared" si="5"/>
        <v>1950</v>
      </c>
      <c r="M91" s="7">
        <f t="shared" si="6"/>
        <v>2730</v>
      </c>
      <c r="N91">
        <f t="shared" si="7"/>
        <v>18</v>
      </c>
      <c r="O91" t="str">
        <f t="shared" si="8"/>
        <v>Apr</v>
      </c>
      <c r="P91">
        <f t="shared" si="9"/>
        <v>2021</v>
      </c>
    </row>
    <row r="92" spans="1:16" x14ac:dyDescent="0.3">
      <c r="A92" s="1">
        <v>44309</v>
      </c>
      <c r="B92" t="s">
        <v>89</v>
      </c>
      <c r="C92">
        <v>6</v>
      </c>
      <c r="D92" t="s">
        <v>103</v>
      </c>
      <c r="E92" t="s">
        <v>101</v>
      </c>
      <c r="F92" s="5">
        <v>0</v>
      </c>
      <c r="G92" t="str">
        <f>VLOOKUP($B92,PRODUCT_MASTER!$A:$F,MATCH('DATA MODEL'!G$1,PRODUCT_MASTER!$A$1:$F$1,0),0)</f>
        <v>Product42</v>
      </c>
      <c r="H92" t="str">
        <f>VLOOKUP($B92,PRODUCT_MASTER!$A:$F,MATCH('DATA MODEL'!H$1,PRODUCT_MASTER!$A$1:$F$1,0),0)</f>
        <v>Candy</v>
      </c>
      <c r="I92" t="str">
        <f>VLOOKUP($B92,PRODUCT_MASTER!$A:$F,MATCH('DATA MODEL'!I$1,PRODUCT_MASTER!$A$1:$F$1,0),0)</f>
        <v>Ft</v>
      </c>
      <c r="J92" s="7">
        <f>VLOOKUP($B92,PRODUCT_MASTER!$A:$F,MATCH('DATA MODEL'!J$1,PRODUCT_MASTER!$A$1:$F$1,0),0)</f>
        <v>120</v>
      </c>
      <c r="K92" s="7">
        <f>VLOOKUP($B92,PRODUCT_MASTER!$A:$F,MATCH('DATA MODEL'!K$1,PRODUCT_MASTER!$A$1:$F$1,0),0)</f>
        <v>162</v>
      </c>
      <c r="L92" s="7">
        <f t="shared" si="5"/>
        <v>720</v>
      </c>
      <c r="M92" s="7">
        <f t="shared" si="6"/>
        <v>972</v>
      </c>
      <c r="N92">
        <f t="shared" si="7"/>
        <v>23</v>
      </c>
      <c r="O92" t="str">
        <f t="shared" si="8"/>
        <v>Apr</v>
      </c>
      <c r="P92">
        <f t="shared" si="9"/>
        <v>2021</v>
      </c>
    </row>
    <row r="93" spans="1:16" x14ac:dyDescent="0.3">
      <c r="A93" s="1">
        <v>44309</v>
      </c>
      <c r="B93" t="s">
        <v>61</v>
      </c>
      <c r="C93">
        <v>10</v>
      </c>
      <c r="D93" t="s">
        <v>103</v>
      </c>
      <c r="E93" t="s">
        <v>101</v>
      </c>
      <c r="F93" s="5">
        <v>0</v>
      </c>
      <c r="G93" t="str">
        <f>VLOOKUP($B93,PRODUCT_MASTER!$A:$F,MATCH('DATA MODEL'!G$1,PRODUCT_MASTER!$A$1:$F$1,0),0)</f>
        <v>Product28</v>
      </c>
      <c r="H93" t="str">
        <f>VLOOKUP($B93,PRODUCT_MASTER!$A:$F,MATCH('DATA MODEL'!H$1,PRODUCT_MASTER!$A$1:$F$1,0),0)</f>
        <v>Cheese And Dairy</v>
      </c>
      <c r="I93" t="str">
        <f>VLOOKUP($B93,PRODUCT_MASTER!$A:$F,MATCH('DATA MODEL'!I$1,PRODUCT_MASTER!$A$1:$F$1,0),0)</f>
        <v>No.</v>
      </c>
      <c r="J93" s="7">
        <f>VLOOKUP($B93,PRODUCT_MASTER!$A:$F,MATCH('DATA MODEL'!J$1,PRODUCT_MASTER!$A$1:$F$1,0),0)</f>
        <v>37</v>
      </c>
      <c r="K93" s="7">
        <f>VLOOKUP($B93,PRODUCT_MASTER!$A:$F,MATCH('DATA MODEL'!K$1,PRODUCT_MASTER!$A$1:$F$1,0),0)</f>
        <v>41.81</v>
      </c>
      <c r="L93" s="7">
        <f t="shared" si="5"/>
        <v>370</v>
      </c>
      <c r="M93" s="7">
        <f t="shared" si="6"/>
        <v>418.1</v>
      </c>
      <c r="N93">
        <f t="shared" si="7"/>
        <v>23</v>
      </c>
      <c r="O93" t="str">
        <f t="shared" si="8"/>
        <v>Apr</v>
      </c>
      <c r="P93">
        <f t="shared" si="9"/>
        <v>2021</v>
      </c>
    </row>
    <row r="94" spans="1:16" x14ac:dyDescent="0.3">
      <c r="A94" s="1">
        <v>44310</v>
      </c>
      <c r="B94" t="s">
        <v>65</v>
      </c>
      <c r="C94">
        <v>2</v>
      </c>
      <c r="D94" t="s">
        <v>101</v>
      </c>
      <c r="E94" t="s">
        <v>101</v>
      </c>
      <c r="F94" s="5">
        <v>0</v>
      </c>
      <c r="G94" t="str">
        <f>VLOOKUP($B94,PRODUCT_MASTER!$A:$F,MATCH('DATA MODEL'!G$1,PRODUCT_MASTER!$A$1:$F$1,0),0)</f>
        <v>Product30</v>
      </c>
      <c r="H94" t="str">
        <f>VLOOKUP($B94,PRODUCT_MASTER!$A:$F,MATCH('DATA MODEL'!H$1,PRODUCT_MASTER!$A$1:$F$1,0),0)</f>
        <v>Cheese And Dairy</v>
      </c>
      <c r="I94" t="str">
        <f>VLOOKUP($B94,PRODUCT_MASTER!$A:$F,MATCH('DATA MODEL'!I$1,PRODUCT_MASTER!$A$1:$F$1,0),0)</f>
        <v>Ft</v>
      </c>
      <c r="J94" s="7">
        <f>VLOOKUP($B94,PRODUCT_MASTER!$A:$F,MATCH('DATA MODEL'!J$1,PRODUCT_MASTER!$A$1:$F$1,0),0)</f>
        <v>148</v>
      </c>
      <c r="K94" s="7">
        <f>VLOOKUP($B94,PRODUCT_MASTER!$A:$F,MATCH('DATA MODEL'!K$1,PRODUCT_MASTER!$A$1:$F$1,0),0)</f>
        <v>201.28</v>
      </c>
      <c r="L94" s="7">
        <f t="shared" si="5"/>
        <v>296</v>
      </c>
      <c r="M94" s="7">
        <f t="shared" si="6"/>
        <v>402.56</v>
      </c>
      <c r="N94">
        <f t="shared" si="7"/>
        <v>24</v>
      </c>
      <c r="O94" t="str">
        <f t="shared" si="8"/>
        <v>Apr</v>
      </c>
      <c r="P94">
        <f t="shared" si="9"/>
        <v>2021</v>
      </c>
    </row>
    <row r="95" spans="1:16" x14ac:dyDescent="0.3">
      <c r="A95" s="1">
        <v>44312</v>
      </c>
      <c r="B95" t="s">
        <v>79</v>
      </c>
      <c r="C95">
        <v>3</v>
      </c>
      <c r="D95" t="s">
        <v>103</v>
      </c>
      <c r="E95" t="s">
        <v>101</v>
      </c>
      <c r="F95" s="5">
        <v>0</v>
      </c>
      <c r="G95" t="str">
        <f>VLOOKUP($B95,PRODUCT_MASTER!$A:$F,MATCH('DATA MODEL'!G$1,PRODUCT_MASTER!$A$1:$F$1,0),0)</f>
        <v>Product37</v>
      </c>
      <c r="H95" t="str">
        <f>VLOOKUP($B95,PRODUCT_MASTER!$A:$F,MATCH('DATA MODEL'!H$1,PRODUCT_MASTER!$A$1:$F$1,0),0)</f>
        <v>Snacks</v>
      </c>
      <c r="I95" t="str">
        <f>VLOOKUP($B95,PRODUCT_MASTER!$A:$F,MATCH('DATA MODEL'!I$1,PRODUCT_MASTER!$A$1:$F$1,0),0)</f>
        <v>Kg</v>
      </c>
      <c r="J95" s="7">
        <f>VLOOKUP($B95,PRODUCT_MASTER!$A:$F,MATCH('DATA MODEL'!J$1,PRODUCT_MASTER!$A$1:$F$1,0),0)</f>
        <v>67</v>
      </c>
      <c r="K95" s="7">
        <f>VLOOKUP($B95,PRODUCT_MASTER!$A:$F,MATCH('DATA MODEL'!K$1,PRODUCT_MASTER!$A$1:$F$1,0),0)</f>
        <v>85.76</v>
      </c>
      <c r="L95" s="7">
        <f t="shared" si="5"/>
        <v>201</v>
      </c>
      <c r="M95" s="7">
        <f t="shared" si="6"/>
        <v>257.28000000000003</v>
      </c>
      <c r="N95">
        <f t="shared" si="7"/>
        <v>26</v>
      </c>
      <c r="O95" t="str">
        <f t="shared" si="8"/>
        <v>Apr</v>
      </c>
      <c r="P95">
        <f t="shared" si="9"/>
        <v>2021</v>
      </c>
    </row>
    <row r="96" spans="1:16" x14ac:dyDescent="0.3">
      <c r="A96" s="1">
        <v>44315</v>
      </c>
      <c r="B96" t="s">
        <v>65</v>
      </c>
      <c r="C96">
        <v>7</v>
      </c>
      <c r="D96" t="s">
        <v>103</v>
      </c>
      <c r="E96" t="s">
        <v>101</v>
      </c>
      <c r="F96" s="5">
        <v>0</v>
      </c>
      <c r="G96" t="str">
        <f>VLOOKUP($B96,PRODUCT_MASTER!$A:$F,MATCH('DATA MODEL'!G$1,PRODUCT_MASTER!$A$1:$F$1,0),0)</f>
        <v>Product30</v>
      </c>
      <c r="H96" t="str">
        <f>VLOOKUP($B96,PRODUCT_MASTER!$A:$F,MATCH('DATA MODEL'!H$1,PRODUCT_MASTER!$A$1:$F$1,0),0)</f>
        <v>Cheese And Dairy</v>
      </c>
      <c r="I96" t="str">
        <f>VLOOKUP($B96,PRODUCT_MASTER!$A:$F,MATCH('DATA MODEL'!I$1,PRODUCT_MASTER!$A$1:$F$1,0),0)</f>
        <v>Ft</v>
      </c>
      <c r="J96" s="7">
        <f>VLOOKUP($B96,PRODUCT_MASTER!$A:$F,MATCH('DATA MODEL'!J$1,PRODUCT_MASTER!$A$1:$F$1,0),0)</f>
        <v>148</v>
      </c>
      <c r="K96" s="7">
        <f>VLOOKUP($B96,PRODUCT_MASTER!$A:$F,MATCH('DATA MODEL'!K$1,PRODUCT_MASTER!$A$1:$F$1,0),0)</f>
        <v>201.28</v>
      </c>
      <c r="L96" s="7">
        <f t="shared" si="5"/>
        <v>1036</v>
      </c>
      <c r="M96" s="7">
        <f t="shared" si="6"/>
        <v>1408.96</v>
      </c>
      <c r="N96">
        <f t="shared" si="7"/>
        <v>29</v>
      </c>
      <c r="O96" t="str">
        <f t="shared" si="8"/>
        <v>Apr</v>
      </c>
      <c r="P96">
        <f t="shared" si="9"/>
        <v>2021</v>
      </c>
    </row>
    <row r="97" spans="1:16" x14ac:dyDescent="0.3">
      <c r="A97" s="1">
        <v>44316</v>
      </c>
      <c r="B97" t="s">
        <v>63</v>
      </c>
      <c r="C97">
        <v>1</v>
      </c>
      <c r="D97" t="s">
        <v>103</v>
      </c>
      <c r="E97" t="s">
        <v>101</v>
      </c>
      <c r="F97" s="5">
        <v>0</v>
      </c>
      <c r="G97" t="str">
        <f>VLOOKUP($B97,PRODUCT_MASTER!$A:$F,MATCH('DATA MODEL'!G$1,PRODUCT_MASTER!$A$1:$F$1,0),0)</f>
        <v>Product29</v>
      </c>
      <c r="H97" t="str">
        <f>VLOOKUP($B97,PRODUCT_MASTER!$A:$F,MATCH('DATA MODEL'!H$1,PRODUCT_MASTER!$A$1:$F$1,0),0)</f>
        <v>Cheese And Dairy</v>
      </c>
      <c r="I97" t="str">
        <f>VLOOKUP($B97,PRODUCT_MASTER!$A:$F,MATCH('DATA MODEL'!I$1,PRODUCT_MASTER!$A$1:$F$1,0),0)</f>
        <v>Lt</v>
      </c>
      <c r="J97" s="7">
        <f>VLOOKUP($B97,PRODUCT_MASTER!$A:$F,MATCH('DATA MODEL'!J$1,PRODUCT_MASTER!$A$1:$F$1,0),0)</f>
        <v>47</v>
      </c>
      <c r="K97" s="7">
        <f>VLOOKUP($B97,PRODUCT_MASTER!$A:$F,MATCH('DATA MODEL'!K$1,PRODUCT_MASTER!$A$1:$F$1,0),0)</f>
        <v>53.11</v>
      </c>
      <c r="L97" s="7">
        <f t="shared" si="5"/>
        <v>47</v>
      </c>
      <c r="M97" s="7">
        <f t="shared" si="6"/>
        <v>53.11</v>
      </c>
      <c r="N97">
        <f t="shared" si="7"/>
        <v>30</v>
      </c>
      <c r="O97" t="str">
        <f t="shared" si="8"/>
        <v>Apr</v>
      </c>
      <c r="P97">
        <f t="shared" si="9"/>
        <v>2021</v>
      </c>
    </row>
    <row r="98" spans="1:16" x14ac:dyDescent="0.3">
      <c r="A98" s="1">
        <v>44317</v>
      </c>
      <c r="B98" t="s">
        <v>41</v>
      </c>
      <c r="C98">
        <v>3</v>
      </c>
      <c r="D98" t="s">
        <v>101</v>
      </c>
      <c r="E98" t="s">
        <v>102</v>
      </c>
      <c r="F98" s="5">
        <v>0</v>
      </c>
      <c r="G98" t="str">
        <f>VLOOKUP($B98,PRODUCT_MASTER!$A:$F,MATCH('DATA MODEL'!G$1,PRODUCT_MASTER!$A$1:$F$1,0),0)</f>
        <v>Product18</v>
      </c>
      <c r="H98" t="str">
        <f>VLOOKUP($B98,PRODUCT_MASTER!$A:$F,MATCH('DATA MODEL'!H$1,PRODUCT_MASTER!$A$1:$F$1,0),0)</f>
        <v>Poultry</v>
      </c>
      <c r="I98" t="str">
        <f>VLOOKUP($B98,PRODUCT_MASTER!$A:$F,MATCH('DATA MODEL'!I$1,PRODUCT_MASTER!$A$1:$F$1,0),0)</f>
        <v>No.</v>
      </c>
      <c r="J98" s="7">
        <f>VLOOKUP($B98,PRODUCT_MASTER!$A:$F,MATCH('DATA MODEL'!J$1,PRODUCT_MASTER!$A$1:$F$1,0),0)</f>
        <v>37</v>
      </c>
      <c r="K98" s="7">
        <f>VLOOKUP($B98,PRODUCT_MASTER!$A:$F,MATCH('DATA MODEL'!K$1,PRODUCT_MASTER!$A$1:$F$1,0),0)</f>
        <v>49.21</v>
      </c>
      <c r="L98" s="7">
        <f t="shared" si="5"/>
        <v>111</v>
      </c>
      <c r="M98" s="7">
        <f t="shared" si="6"/>
        <v>147.63</v>
      </c>
      <c r="N98">
        <f t="shared" si="7"/>
        <v>1</v>
      </c>
      <c r="O98" t="str">
        <f t="shared" si="8"/>
        <v>May</v>
      </c>
      <c r="P98">
        <f t="shared" si="9"/>
        <v>2021</v>
      </c>
    </row>
    <row r="99" spans="1:16" x14ac:dyDescent="0.3">
      <c r="A99" s="1">
        <v>44317</v>
      </c>
      <c r="B99" t="s">
        <v>89</v>
      </c>
      <c r="C99">
        <v>1</v>
      </c>
      <c r="D99" t="s">
        <v>101</v>
      </c>
      <c r="E99" t="s">
        <v>102</v>
      </c>
      <c r="F99" s="5">
        <v>0</v>
      </c>
      <c r="G99" t="str">
        <f>VLOOKUP($B99,PRODUCT_MASTER!$A:$F,MATCH('DATA MODEL'!G$1,PRODUCT_MASTER!$A$1:$F$1,0),0)</f>
        <v>Product42</v>
      </c>
      <c r="H99" t="str">
        <f>VLOOKUP($B99,PRODUCT_MASTER!$A:$F,MATCH('DATA MODEL'!H$1,PRODUCT_MASTER!$A$1:$F$1,0),0)</f>
        <v>Candy</v>
      </c>
      <c r="I99" t="str">
        <f>VLOOKUP($B99,PRODUCT_MASTER!$A:$F,MATCH('DATA MODEL'!I$1,PRODUCT_MASTER!$A$1:$F$1,0),0)</f>
        <v>Ft</v>
      </c>
      <c r="J99" s="7">
        <f>VLOOKUP($B99,PRODUCT_MASTER!$A:$F,MATCH('DATA MODEL'!J$1,PRODUCT_MASTER!$A$1:$F$1,0),0)</f>
        <v>120</v>
      </c>
      <c r="K99" s="7">
        <f>VLOOKUP($B99,PRODUCT_MASTER!$A:$F,MATCH('DATA MODEL'!K$1,PRODUCT_MASTER!$A$1:$F$1,0),0)</f>
        <v>162</v>
      </c>
      <c r="L99" s="7">
        <f t="shared" si="5"/>
        <v>120</v>
      </c>
      <c r="M99" s="7">
        <f t="shared" si="6"/>
        <v>162</v>
      </c>
      <c r="N99">
        <f t="shared" si="7"/>
        <v>1</v>
      </c>
      <c r="O99" t="str">
        <f t="shared" si="8"/>
        <v>May</v>
      </c>
      <c r="P99">
        <f t="shared" si="9"/>
        <v>2021</v>
      </c>
    </row>
    <row r="100" spans="1:16" x14ac:dyDescent="0.3">
      <c r="A100" s="1">
        <v>44319</v>
      </c>
      <c r="B100" t="s">
        <v>73</v>
      </c>
      <c r="C100">
        <v>3</v>
      </c>
      <c r="D100" t="s">
        <v>101</v>
      </c>
      <c r="E100" t="s">
        <v>101</v>
      </c>
      <c r="F100" s="5">
        <v>0</v>
      </c>
      <c r="G100" t="str">
        <f>VLOOKUP($B100,PRODUCT_MASTER!$A:$F,MATCH('DATA MODEL'!G$1,PRODUCT_MASTER!$A$1:$F$1,0),0)</f>
        <v>Product34</v>
      </c>
      <c r="H100" t="str">
        <f>VLOOKUP($B100,PRODUCT_MASTER!$A:$F,MATCH('DATA MODEL'!H$1,PRODUCT_MASTER!$A$1:$F$1,0),0)</f>
        <v>Bakery And Desserts</v>
      </c>
      <c r="I100" t="str">
        <f>VLOOKUP($B100,PRODUCT_MASTER!$A:$F,MATCH('DATA MODEL'!I$1,PRODUCT_MASTER!$A$1:$F$1,0),0)</f>
        <v>Lt</v>
      </c>
      <c r="J100" s="7">
        <f>VLOOKUP($B100,PRODUCT_MASTER!$A:$F,MATCH('DATA MODEL'!J$1,PRODUCT_MASTER!$A$1:$F$1,0),0)</f>
        <v>55</v>
      </c>
      <c r="K100" s="7">
        <f>VLOOKUP($B100,PRODUCT_MASTER!$A:$F,MATCH('DATA MODEL'!K$1,PRODUCT_MASTER!$A$1:$F$1,0),0)</f>
        <v>58.3</v>
      </c>
      <c r="L100" s="7">
        <f t="shared" si="5"/>
        <v>165</v>
      </c>
      <c r="M100" s="7">
        <f t="shared" si="6"/>
        <v>174.89999999999998</v>
      </c>
      <c r="N100">
        <f t="shared" si="7"/>
        <v>3</v>
      </c>
      <c r="O100" t="str">
        <f t="shared" si="8"/>
        <v>May</v>
      </c>
      <c r="P100">
        <f t="shared" si="9"/>
        <v>2021</v>
      </c>
    </row>
    <row r="101" spans="1:16" x14ac:dyDescent="0.3">
      <c r="A101" s="1">
        <v>44320</v>
      </c>
      <c r="B101" t="s">
        <v>35</v>
      </c>
      <c r="C101">
        <v>13</v>
      </c>
      <c r="D101" t="s">
        <v>101</v>
      </c>
      <c r="E101" t="s">
        <v>101</v>
      </c>
      <c r="F101" s="5">
        <v>0</v>
      </c>
      <c r="G101" t="str">
        <f>VLOOKUP($B101,PRODUCT_MASTER!$A:$F,MATCH('DATA MODEL'!G$1,PRODUCT_MASTER!$A$1:$F$1,0),0)</f>
        <v>Product15</v>
      </c>
      <c r="H101" t="str">
        <f>VLOOKUP($B101,PRODUCT_MASTER!$A:$F,MATCH('DATA MODEL'!H$1,PRODUCT_MASTER!$A$1:$F$1,0),0)</f>
        <v>Meat</v>
      </c>
      <c r="I101" t="str">
        <f>VLOOKUP($B101,PRODUCT_MASTER!$A:$F,MATCH('DATA MODEL'!I$1,PRODUCT_MASTER!$A$1:$F$1,0),0)</f>
        <v>No.</v>
      </c>
      <c r="J101" s="7">
        <f>VLOOKUP($B101,PRODUCT_MASTER!$A:$F,MATCH('DATA MODEL'!J$1,PRODUCT_MASTER!$A$1:$F$1,0),0)</f>
        <v>12</v>
      </c>
      <c r="K101" s="7">
        <f>VLOOKUP($B101,PRODUCT_MASTER!$A:$F,MATCH('DATA MODEL'!K$1,PRODUCT_MASTER!$A$1:$F$1,0),0)</f>
        <v>15.719999999999999</v>
      </c>
      <c r="L101" s="7">
        <f t="shared" si="5"/>
        <v>156</v>
      </c>
      <c r="M101" s="7">
        <f t="shared" si="6"/>
        <v>204.35999999999999</v>
      </c>
      <c r="N101">
        <f t="shared" si="7"/>
        <v>4</v>
      </c>
      <c r="O101" t="str">
        <f t="shared" si="8"/>
        <v>May</v>
      </c>
      <c r="P101">
        <f t="shared" si="9"/>
        <v>2021</v>
      </c>
    </row>
    <row r="102" spans="1:16" x14ac:dyDescent="0.3">
      <c r="A102" s="1">
        <v>44320</v>
      </c>
      <c r="B102" t="s">
        <v>33</v>
      </c>
      <c r="C102">
        <v>4</v>
      </c>
      <c r="D102" t="s">
        <v>103</v>
      </c>
      <c r="E102" t="s">
        <v>102</v>
      </c>
      <c r="F102" s="5">
        <v>0</v>
      </c>
      <c r="G102" t="str">
        <f>VLOOKUP($B102,PRODUCT_MASTER!$A:$F,MATCH('DATA MODEL'!G$1,PRODUCT_MASTER!$A$1:$F$1,0),0)</f>
        <v>Product14</v>
      </c>
      <c r="H102" t="str">
        <f>VLOOKUP($B102,PRODUCT_MASTER!$A:$F,MATCH('DATA MODEL'!H$1,PRODUCT_MASTER!$A$1:$F$1,0),0)</f>
        <v>Meat</v>
      </c>
      <c r="I102" t="str">
        <f>VLOOKUP($B102,PRODUCT_MASTER!$A:$F,MATCH('DATA MODEL'!I$1,PRODUCT_MASTER!$A$1:$F$1,0),0)</f>
        <v>Kg</v>
      </c>
      <c r="J102" s="7">
        <f>VLOOKUP($B102,PRODUCT_MASTER!$A:$F,MATCH('DATA MODEL'!J$1,PRODUCT_MASTER!$A$1:$F$1,0),0)</f>
        <v>112</v>
      </c>
      <c r="K102" s="7">
        <f>VLOOKUP($B102,PRODUCT_MASTER!$A:$F,MATCH('DATA MODEL'!K$1,PRODUCT_MASTER!$A$1:$F$1,0),0)</f>
        <v>146.72</v>
      </c>
      <c r="L102" s="7">
        <f t="shared" si="5"/>
        <v>448</v>
      </c>
      <c r="M102" s="7">
        <f t="shared" si="6"/>
        <v>586.88</v>
      </c>
      <c r="N102">
        <f t="shared" si="7"/>
        <v>4</v>
      </c>
      <c r="O102" t="str">
        <f t="shared" si="8"/>
        <v>May</v>
      </c>
      <c r="P102">
        <f t="shared" si="9"/>
        <v>2021</v>
      </c>
    </row>
    <row r="103" spans="1:16" x14ac:dyDescent="0.3">
      <c r="A103" s="1">
        <v>44321</v>
      </c>
      <c r="B103" t="s">
        <v>23</v>
      </c>
      <c r="C103">
        <v>13</v>
      </c>
      <c r="D103" t="s">
        <v>103</v>
      </c>
      <c r="E103" t="s">
        <v>102</v>
      </c>
      <c r="F103" s="5">
        <v>0</v>
      </c>
      <c r="G103" t="str">
        <f>VLOOKUP($B103,PRODUCT_MASTER!$A:$F,MATCH('DATA MODEL'!G$1,PRODUCT_MASTER!$A$1:$F$1,0),0)</f>
        <v>Product09</v>
      </c>
      <c r="H103" t="str">
        <f>VLOOKUP($B103,PRODUCT_MASTER!$A:$F,MATCH('DATA MODEL'!H$1,PRODUCT_MASTER!$A$1:$F$1,0),0)</f>
        <v>Gourmet Foods</v>
      </c>
      <c r="I103" t="str">
        <f>VLOOKUP($B103,PRODUCT_MASTER!$A:$F,MATCH('DATA MODEL'!I$1,PRODUCT_MASTER!$A$1:$F$1,0),0)</f>
        <v>No.</v>
      </c>
      <c r="J103" s="7">
        <f>VLOOKUP($B103,PRODUCT_MASTER!$A:$F,MATCH('DATA MODEL'!J$1,PRODUCT_MASTER!$A$1:$F$1,0),0)</f>
        <v>6</v>
      </c>
      <c r="K103" s="7">
        <f>VLOOKUP($B103,PRODUCT_MASTER!$A:$F,MATCH('DATA MODEL'!K$1,PRODUCT_MASTER!$A$1:$F$1,0),0)</f>
        <v>7.8599999999999994</v>
      </c>
      <c r="L103" s="7">
        <f t="shared" si="5"/>
        <v>78</v>
      </c>
      <c r="M103" s="7">
        <f t="shared" si="6"/>
        <v>102.17999999999999</v>
      </c>
      <c r="N103">
        <f t="shared" si="7"/>
        <v>5</v>
      </c>
      <c r="O103" t="str">
        <f t="shared" si="8"/>
        <v>May</v>
      </c>
      <c r="P103">
        <f t="shared" si="9"/>
        <v>2021</v>
      </c>
    </row>
    <row r="104" spans="1:16" x14ac:dyDescent="0.3">
      <c r="A104" s="1">
        <v>44322</v>
      </c>
      <c r="B104" t="s">
        <v>21</v>
      </c>
      <c r="C104">
        <v>15</v>
      </c>
      <c r="D104" t="s">
        <v>103</v>
      </c>
      <c r="E104" t="s">
        <v>101</v>
      </c>
      <c r="F104" s="5">
        <v>0</v>
      </c>
      <c r="G104" t="str">
        <f>VLOOKUP($B104,PRODUCT_MASTER!$A:$F,MATCH('DATA MODEL'!G$1,PRODUCT_MASTER!$A$1:$F$1,0),0)</f>
        <v>Product08</v>
      </c>
      <c r="H104" t="str">
        <f>VLOOKUP($B104,PRODUCT_MASTER!$A:$F,MATCH('DATA MODEL'!H$1,PRODUCT_MASTER!$A$1:$F$1,0),0)</f>
        <v>Gourmet Foods</v>
      </c>
      <c r="I104" t="str">
        <f>VLOOKUP($B104,PRODUCT_MASTER!$A:$F,MATCH('DATA MODEL'!I$1,PRODUCT_MASTER!$A$1:$F$1,0),0)</f>
        <v>Kg</v>
      </c>
      <c r="J104" s="7">
        <f>VLOOKUP($B104,PRODUCT_MASTER!$A:$F,MATCH('DATA MODEL'!J$1,PRODUCT_MASTER!$A$1:$F$1,0),0)</f>
        <v>83</v>
      </c>
      <c r="K104" s="7">
        <f>VLOOKUP($B104,PRODUCT_MASTER!$A:$F,MATCH('DATA MODEL'!K$1,PRODUCT_MASTER!$A$1:$F$1,0),0)</f>
        <v>94.62</v>
      </c>
      <c r="L104" s="7">
        <f t="shared" si="5"/>
        <v>1245</v>
      </c>
      <c r="M104" s="7">
        <f t="shared" si="6"/>
        <v>1419.3000000000002</v>
      </c>
      <c r="N104">
        <f t="shared" si="7"/>
        <v>6</v>
      </c>
      <c r="O104" t="str">
        <f t="shared" si="8"/>
        <v>May</v>
      </c>
      <c r="P104">
        <f t="shared" si="9"/>
        <v>2021</v>
      </c>
    </row>
    <row r="105" spans="1:16" x14ac:dyDescent="0.3">
      <c r="A105" s="1">
        <v>44322</v>
      </c>
      <c r="B105" t="s">
        <v>23</v>
      </c>
      <c r="C105">
        <v>6</v>
      </c>
      <c r="D105" t="s">
        <v>101</v>
      </c>
      <c r="E105" t="s">
        <v>101</v>
      </c>
      <c r="F105" s="5">
        <v>0</v>
      </c>
      <c r="G105" t="str">
        <f>VLOOKUP($B105,PRODUCT_MASTER!$A:$F,MATCH('DATA MODEL'!G$1,PRODUCT_MASTER!$A$1:$F$1,0),0)</f>
        <v>Product09</v>
      </c>
      <c r="H105" t="str">
        <f>VLOOKUP($B105,PRODUCT_MASTER!$A:$F,MATCH('DATA MODEL'!H$1,PRODUCT_MASTER!$A$1:$F$1,0),0)</f>
        <v>Gourmet Foods</v>
      </c>
      <c r="I105" t="str">
        <f>VLOOKUP($B105,PRODUCT_MASTER!$A:$F,MATCH('DATA MODEL'!I$1,PRODUCT_MASTER!$A$1:$F$1,0),0)</f>
        <v>No.</v>
      </c>
      <c r="J105" s="7">
        <f>VLOOKUP($B105,PRODUCT_MASTER!$A:$F,MATCH('DATA MODEL'!J$1,PRODUCT_MASTER!$A$1:$F$1,0),0)</f>
        <v>6</v>
      </c>
      <c r="K105" s="7">
        <f>VLOOKUP($B105,PRODUCT_MASTER!$A:$F,MATCH('DATA MODEL'!K$1,PRODUCT_MASTER!$A$1:$F$1,0),0)</f>
        <v>7.8599999999999994</v>
      </c>
      <c r="L105" s="7">
        <f t="shared" si="5"/>
        <v>36</v>
      </c>
      <c r="M105" s="7">
        <f t="shared" si="6"/>
        <v>47.16</v>
      </c>
      <c r="N105">
        <f t="shared" si="7"/>
        <v>6</v>
      </c>
      <c r="O105" t="str">
        <f t="shared" si="8"/>
        <v>May</v>
      </c>
      <c r="P105">
        <f t="shared" si="9"/>
        <v>2021</v>
      </c>
    </row>
    <row r="106" spans="1:16" x14ac:dyDescent="0.3">
      <c r="A106" s="1">
        <v>44323</v>
      </c>
      <c r="B106" t="s">
        <v>41</v>
      </c>
      <c r="C106">
        <v>1</v>
      </c>
      <c r="D106" t="s">
        <v>103</v>
      </c>
      <c r="E106" t="s">
        <v>102</v>
      </c>
      <c r="F106" s="5">
        <v>0</v>
      </c>
      <c r="G106" t="str">
        <f>VLOOKUP($B106,PRODUCT_MASTER!$A:$F,MATCH('DATA MODEL'!G$1,PRODUCT_MASTER!$A$1:$F$1,0),0)</f>
        <v>Product18</v>
      </c>
      <c r="H106" t="str">
        <f>VLOOKUP($B106,PRODUCT_MASTER!$A:$F,MATCH('DATA MODEL'!H$1,PRODUCT_MASTER!$A$1:$F$1,0),0)</f>
        <v>Poultry</v>
      </c>
      <c r="I106" t="str">
        <f>VLOOKUP($B106,PRODUCT_MASTER!$A:$F,MATCH('DATA MODEL'!I$1,PRODUCT_MASTER!$A$1:$F$1,0),0)</f>
        <v>No.</v>
      </c>
      <c r="J106" s="7">
        <f>VLOOKUP($B106,PRODUCT_MASTER!$A:$F,MATCH('DATA MODEL'!J$1,PRODUCT_MASTER!$A$1:$F$1,0),0)</f>
        <v>37</v>
      </c>
      <c r="K106" s="7">
        <f>VLOOKUP($B106,PRODUCT_MASTER!$A:$F,MATCH('DATA MODEL'!K$1,PRODUCT_MASTER!$A$1:$F$1,0),0)</f>
        <v>49.21</v>
      </c>
      <c r="L106" s="7">
        <f t="shared" si="5"/>
        <v>37</v>
      </c>
      <c r="M106" s="7">
        <f t="shared" si="6"/>
        <v>49.21</v>
      </c>
      <c r="N106">
        <f t="shared" si="7"/>
        <v>7</v>
      </c>
      <c r="O106" t="str">
        <f t="shared" si="8"/>
        <v>May</v>
      </c>
      <c r="P106">
        <f t="shared" si="9"/>
        <v>2021</v>
      </c>
    </row>
    <row r="107" spans="1:16" x14ac:dyDescent="0.3">
      <c r="A107" s="1">
        <v>44325</v>
      </c>
      <c r="B107" t="s">
        <v>37</v>
      </c>
      <c r="C107">
        <v>6</v>
      </c>
      <c r="D107" t="s">
        <v>101</v>
      </c>
      <c r="E107" t="s">
        <v>101</v>
      </c>
      <c r="F107" s="5">
        <v>0</v>
      </c>
      <c r="G107" t="str">
        <f>VLOOKUP($B107,PRODUCT_MASTER!$A:$F,MATCH('DATA MODEL'!G$1,PRODUCT_MASTER!$A$1:$F$1,0),0)</f>
        <v>Product16</v>
      </c>
      <c r="H107" t="str">
        <f>VLOOKUP($B107,PRODUCT_MASTER!$A:$F,MATCH('DATA MODEL'!H$1,PRODUCT_MASTER!$A$1:$F$1,0),0)</f>
        <v>Meat</v>
      </c>
      <c r="I107" t="str">
        <f>VLOOKUP($B107,PRODUCT_MASTER!$A:$F,MATCH('DATA MODEL'!I$1,PRODUCT_MASTER!$A$1:$F$1,0),0)</f>
        <v>No.</v>
      </c>
      <c r="J107" s="7">
        <f>VLOOKUP($B107,PRODUCT_MASTER!$A:$F,MATCH('DATA MODEL'!J$1,PRODUCT_MASTER!$A$1:$F$1,0),0)</f>
        <v>13</v>
      </c>
      <c r="K107" s="7">
        <f>VLOOKUP($B107,PRODUCT_MASTER!$A:$F,MATCH('DATA MODEL'!K$1,PRODUCT_MASTER!$A$1:$F$1,0),0)</f>
        <v>16.64</v>
      </c>
      <c r="L107" s="7">
        <f t="shared" si="5"/>
        <v>78</v>
      </c>
      <c r="M107" s="7">
        <f t="shared" si="6"/>
        <v>99.84</v>
      </c>
      <c r="N107">
        <f t="shared" si="7"/>
        <v>9</v>
      </c>
      <c r="O107" t="str">
        <f t="shared" si="8"/>
        <v>May</v>
      </c>
      <c r="P107">
        <f t="shared" si="9"/>
        <v>2021</v>
      </c>
    </row>
    <row r="108" spans="1:16" x14ac:dyDescent="0.3">
      <c r="A108" s="1">
        <v>44325</v>
      </c>
      <c r="B108" t="s">
        <v>61</v>
      </c>
      <c r="C108">
        <v>8</v>
      </c>
      <c r="D108" t="s">
        <v>103</v>
      </c>
      <c r="E108" t="s">
        <v>102</v>
      </c>
      <c r="F108" s="5">
        <v>0</v>
      </c>
      <c r="G108" t="str">
        <f>VLOOKUP($B108,PRODUCT_MASTER!$A:$F,MATCH('DATA MODEL'!G$1,PRODUCT_MASTER!$A$1:$F$1,0),0)</f>
        <v>Product28</v>
      </c>
      <c r="H108" t="str">
        <f>VLOOKUP($B108,PRODUCT_MASTER!$A:$F,MATCH('DATA MODEL'!H$1,PRODUCT_MASTER!$A$1:$F$1,0),0)</f>
        <v>Cheese And Dairy</v>
      </c>
      <c r="I108" t="str">
        <f>VLOOKUP($B108,PRODUCT_MASTER!$A:$F,MATCH('DATA MODEL'!I$1,PRODUCT_MASTER!$A$1:$F$1,0),0)</f>
        <v>No.</v>
      </c>
      <c r="J108" s="7">
        <f>VLOOKUP($B108,PRODUCT_MASTER!$A:$F,MATCH('DATA MODEL'!J$1,PRODUCT_MASTER!$A$1:$F$1,0),0)</f>
        <v>37</v>
      </c>
      <c r="K108" s="7">
        <f>VLOOKUP($B108,PRODUCT_MASTER!$A:$F,MATCH('DATA MODEL'!K$1,PRODUCT_MASTER!$A$1:$F$1,0),0)</f>
        <v>41.81</v>
      </c>
      <c r="L108" s="7">
        <f t="shared" si="5"/>
        <v>296</v>
      </c>
      <c r="M108" s="7">
        <f t="shared" si="6"/>
        <v>334.48</v>
      </c>
      <c r="N108">
        <f t="shared" si="7"/>
        <v>9</v>
      </c>
      <c r="O108" t="str">
        <f t="shared" si="8"/>
        <v>May</v>
      </c>
      <c r="P108">
        <f t="shared" si="9"/>
        <v>2021</v>
      </c>
    </row>
    <row r="109" spans="1:16" x14ac:dyDescent="0.3">
      <c r="A109" s="1">
        <v>44328</v>
      </c>
      <c r="B109" t="s">
        <v>37</v>
      </c>
      <c r="C109">
        <v>3</v>
      </c>
      <c r="D109" t="s">
        <v>103</v>
      </c>
      <c r="E109" t="s">
        <v>101</v>
      </c>
      <c r="F109" s="5">
        <v>0</v>
      </c>
      <c r="G109" t="str">
        <f>VLOOKUP($B109,PRODUCT_MASTER!$A:$F,MATCH('DATA MODEL'!G$1,PRODUCT_MASTER!$A$1:$F$1,0),0)</f>
        <v>Product16</v>
      </c>
      <c r="H109" t="str">
        <f>VLOOKUP($B109,PRODUCT_MASTER!$A:$F,MATCH('DATA MODEL'!H$1,PRODUCT_MASTER!$A$1:$F$1,0),0)</f>
        <v>Meat</v>
      </c>
      <c r="I109" t="str">
        <f>VLOOKUP($B109,PRODUCT_MASTER!$A:$F,MATCH('DATA MODEL'!I$1,PRODUCT_MASTER!$A$1:$F$1,0),0)</f>
        <v>No.</v>
      </c>
      <c r="J109" s="7">
        <f>VLOOKUP($B109,PRODUCT_MASTER!$A:$F,MATCH('DATA MODEL'!J$1,PRODUCT_MASTER!$A$1:$F$1,0),0)</f>
        <v>13</v>
      </c>
      <c r="K109" s="7">
        <f>VLOOKUP($B109,PRODUCT_MASTER!$A:$F,MATCH('DATA MODEL'!K$1,PRODUCT_MASTER!$A$1:$F$1,0),0)</f>
        <v>16.64</v>
      </c>
      <c r="L109" s="7">
        <f t="shared" si="5"/>
        <v>39</v>
      </c>
      <c r="M109" s="7">
        <f t="shared" si="6"/>
        <v>49.92</v>
      </c>
      <c r="N109">
        <f t="shared" si="7"/>
        <v>12</v>
      </c>
      <c r="O109" t="str">
        <f t="shared" si="8"/>
        <v>May</v>
      </c>
      <c r="P109">
        <f t="shared" si="9"/>
        <v>2021</v>
      </c>
    </row>
    <row r="110" spans="1:16" x14ac:dyDescent="0.3">
      <c r="A110" s="1">
        <v>44328</v>
      </c>
      <c r="B110" t="s">
        <v>75</v>
      </c>
      <c r="C110">
        <v>15</v>
      </c>
      <c r="D110" t="s">
        <v>103</v>
      </c>
      <c r="E110" t="s">
        <v>101</v>
      </c>
      <c r="F110" s="5">
        <v>0</v>
      </c>
      <c r="G110" t="str">
        <f>VLOOKUP($B110,PRODUCT_MASTER!$A:$F,MATCH('DATA MODEL'!G$1,PRODUCT_MASTER!$A$1:$F$1,0),0)</f>
        <v>Product35</v>
      </c>
      <c r="H110" t="str">
        <f>VLOOKUP($B110,PRODUCT_MASTER!$A:$F,MATCH('DATA MODEL'!H$1,PRODUCT_MASTER!$A$1:$F$1,0),0)</f>
        <v>Bakery And Desserts</v>
      </c>
      <c r="I110" t="str">
        <f>VLOOKUP($B110,PRODUCT_MASTER!$A:$F,MATCH('DATA MODEL'!I$1,PRODUCT_MASTER!$A$1:$F$1,0),0)</f>
        <v>No.</v>
      </c>
      <c r="J110" s="7">
        <f>VLOOKUP($B110,PRODUCT_MASTER!$A:$F,MATCH('DATA MODEL'!J$1,PRODUCT_MASTER!$A$1:$F$1,0),0)</f>
        <v>5</v>
      </c>
      <c r="K110" s="7">
        <f>VLOOKUP($B110,PRODUCT_MASTER!$A:$F,MATCH('DATA MODEL'!K$1,PRODUCT_MASTER!$A$1:$F$1,0),0)</f>
        <v>6.7</v>
      </c>
      <c r="L110" s="7">
        <f t="shared" si="5"/>
        <v>75</v>
      </c>
      <c r="M110" s="7">
        <f t="shared" si="6"/>
        <v>100.5</v>
      </c>
      <c r="N110">
        <f t="shared" si="7"/>
        <v>12</v>
      </c>
      <c r="O110" t="str">
        <f t="shared" si="8"/>
        <v>May</v>
      </c>
      <c r="P110">
        <f t="shared" si="9"/>
        <v>2021</v>
      </c>
    </row>
    <row r="111" spans="1:16" x14ac:dyDescent="0.3">
      <c r="A111" s="1">
        <v>44329</v>
      </c>
      <c r="B111" t="s">
        <v>63</v>
      </c>
      <c r="C111">
        <v>4</v>
      </c>
      <c r="D111" t="s">
        <v>103</v>
      </c>
      <c r="E111" t="s">
        <v>101</v>
      </c>
      <c r="F111" s="5">
        <v>0</v>
      </c>
      <c r="G111" t="str">
        <f>VLOOKUP($B111,PRODUCT_MASTER!$A:$F,MATCH('DATA MODEL'!G$1,PRODUCT_MASTER!$A$1:$F$1,0),0)</f>
        <v>Product29</v>
      </c>
      <c r="H111" t="str">
        <f>VLOOKUP($B111,PRODUCT_MASTER!$A:$F,MATCH('DATA MODEL'!H$1,PRODUCT_MASTER!$A$1:$F$1,0),0)</f>
        <v>Cheese And Dairy</v>
      </c>
      <c r="I111" t="str">
        <f>VLOOKUP($B111,PRODUCT_MASTER!$A:$F,MATCH('DATA MODEL'!I$1,PRODUCT_MASTER!$A$1:$F$1,0),0)</f>
        <v>Lt</v>
      </c>
      <c r="J111" s="7">
        <f>VLOOKUP($B111,PRODUCT_MASTER!$A:$F,MATCH('DATA MODEL'!J$1,PRODUCT_MASTER!$A$1:$F$1,0),0)</f>
        <v>47</v>
      </c>
      <c r="K111" s="7">
        <f>VLOOKUP($B111,PRODUCT_MASTER!$A:$F,MATCH('DATA MODEL'!K$1,PRODUCT_MASTER!$A$1:$F$1,0),0)</f>
        <v>53.11</v>
      </c>
      <c r="L111" s="7">
        <f t="shared" si="5"/>
        <v>188</v>
      </c>
      <c r="M111" s="7">
        <f t="shared" si="6"/>
        <v>212.44</v>
      </c>
      <c r="N111">
        <f t="shared" si="7"/>
        <v>13</v>
      </c>
      <c r="O111" t="str">
        <f t="shared" si="8"/>
        <v>May</v>
      </c>
      <c r="P111">
        <f t="shared" si="9"/>
        <v>2021</v>
      </c>
    </row>
    <row r="112" spans="1:16" x14ac:dyDescent="0.3">
      <c r="A112" s="1">
        <v>44336</v>
      </c>
      <c r="B112" t="s">
        <v>89</v>
      </c>
      <c r="C112">
        <v>2</v>
      </c>
      <c r="D112" t="s">
        <v>101</v>
      </c>
      <c r="E112" t="s">
        <v>102</v>
      </c>
      <c r="F112" s="5">
        <v>0</v>
      </c>
      <c r="G112" t="str">
        <f>VLOOKUP($B112,PRODUCT_MASTER!$A:$F,MATCH('DATA MODEL'!G$1,PRODUCT_MASTER!$A$1:$F$1,0),0)</f>
        <v>Product42</v>
      </c>
      <c r="H112" t="str">
        <f>VLOOKUP($B112,PRODUCT_MASTER!$A:$F,MATCH('DATA MODEL'!H$1,PRODUCT_MASTER!$A$1:$F$1,0),0)</f>
        <v>Candy</v>
      </c>
      <c r="I112" t="str">
        <f>VLOOKUP($B112,PRODUCT_MASTER!$A:$F,MATCH('DATA MODEL'!I$1,PRODUCT_MASTER!$A$1:$F$1,0),0)</f>
        <v>Ft</v>
      </c>
      <c r="J112" s="7">
        <f>VLOOKUP($B112,PRODUCT_MASTER!$A:$F,MATCH('DATA MODEL'!J$1,PRODUCT_MASTER!$A$1:$F$1,0),0)</f>
        <v>120</v>
      </c>
      <c r="K112" s="7">
        <f>VLOOKUP($B112,PRODUCT_MASTER!$A:$F,MATCH('DATA MODEL'!K$1,PRODUCT_MASTER!$A$1:$F$1,0),0)</f>
        <v>162</v>
      </c>
      <c r="L112" s="7">
        <f t="shared" si="5"/>
        <v>240</v>
      </c>
      <c r="M112" s="7">
        <f t="shared" si="6"/>
        <v>324</v>
      </c>
      <c r="N112">
        <f t="shared" si="7"/>
        <v>20</v>
      </c>
      <c r="O112" t="str">
        <f t="shared" si="8"/>
        <v>May</v>
      </c>
      <c r="P112">
        <f t="shared" si="9"/>
        <v>2021</v>
      </c>
    </row>
    <row r="113" spans="1:16" x14ac:dyDescent="0.3">
      <c r="A113" s="1">
        <v>44339</v>
      </c>
      <c r="B113" t="s">
        <v>85</v>
      </c>
      <c r="C113">
        <v>11</v>
      </c>
      <c r="D113" t="s">
        <v>103</v>
      </c>
      <c r="E113" t="s">
        <v>101</v>
      </c>
      <c r="F113" s="5">
        <v>0</v>
      </c>
      <c r="G113" t="str">
        <f>VLOOKUP($B113,PRODUCT_MASTER!$A:$F,MATCH('DATA MODEL'!G$1,PRODUCT_MASTER!$A$1:$F$1,0),0)</f>
        <v>Product40</v>
      </c>
      <c r="H113" t="str">
        <f>VLOOKUP($B113,PRODUCT_MASTER!$A:$F,MATCH('DATA MODEL'!H$1,PRODUCT_MASTER!$A$1:$F$1,0),0)</f>
        <v>Snacks</v>
      </c>
      <c r="I113" t="str">
        <f>VLOOKUP($B113,PRODUCT_MASTER!$A:$F,MATCH('DATA MODEL'!I$1,PRODUCT_MASTER!$A$1:$F$1,0),0)</f>
        <v>Kg</v>
      </c>
      <c r="J113" s="7">
        <f>VLOOKUP($B113,PRODUCT_MASTER!$A:$F,MATCH('DATA MODEL'!J$1,PRODUCT_MASTER!$A$1:$F$1,0),0)</f>
        <v>90</v>
      </c>
      <c r="K113" s="7">
        <f>VLOOKUP($B113,PRODUCT_MASTER!$A:$F,MATCH('DATA MODEL'!K$1,PRODUCT_MASTER!$A$1:$F$1,0),0)</f>
        <v>115.2</v>
      </c>
      <c r="L113" s="7">
        <f t="shared" si="5"/>
        <v>990</v>
      </c>
      <c r="M113" s="7">
        <f t="shared" si="6"/>
        <v>1267.2</v>
      </c>
      <c r="N113">
        <f t="shared" si="7"/>
        <v>23</v>
      </c>
      <c r="O113" t="str">
        <f t="shared" si="8"/>
        <v>May</v>
      </c>
      <c r="P113">
        <f t="shared" si="9"/>
        <v>2021</v>
      </c>
    </row>
    <row r="114" spans="1:16" x14ac:dyDescent="0.3">
      <c r="A114" s="1">
        <v>44346</v>
      </c>
      <c r="B114" t="s">
        <v>51</v>
      </c>
      <c r="C114">
        <v>13</v>
      </c>
      <c r="D114" t="s">
        <v>101</v>
      </c>
      <c r="E114" t="s">
        <v>101</v>
      </c>
      <c r="F114" s="5">
        <v>0</v>
      </c>
      <c r="G114" t="str">
        <f>VLOOKUP($B114,PRODUCT_MASTER!$A:$F,MATCH('DATA MODEL'!G$1,PRODUCT_MASTER!$A$1:$F$1,0),0)</f>
        <v>Product23</v>
      </c>
      <c r="H114" t="str">
        <f>VLOOKUP($B114,PRODUCT_MASTER!$A:$F,MATCH('DATA MODEL'!H$1,PRODUCT_MASTER!$A$1:$F$1,0),0)</f>
        <v>Seafood</v>
      </c>
      <c r="I114" t="str">
        <f>VLOOKUP($B114,PRODUCT_MASTER!$A:$F,MATCH('DATA MODEL'!I$1,PRODUCT_MASTER!$A$1:$F$1,0),0)</f>
        <v>Ft</v>
      </c>
      <c r="J114" s="7">
        <f>VLOOKUP($B114,PRODUCT_MASTER!$A:$F,MATCH('DATA MODEL'!J$1,PRODUCT_MASTER!$A$1:$F$1,0),0)</f>
        <v>141</v>
      </c>
      <c r="K114" s="7">
        <f>VLOOKUP($B114,PRODUCT_MASTER!$A:$F,MATCH('DATA MODEL'!K$1,PRODUCT_MASTER!$A$1:$F$1,0),0)</f>
        <v>149.46</v>
      </c>
      <c r="L114" s="7">
        <f t="shared" si="5"/>
        <v>1833</v>
      </c>
      <c r="M114" s="7">
        <f t="shared" si="6"/>
        <v>1942.98</v>
      </c>
      <c r="N114">
        <f t="shared" si="7"/>
        <v>30</v>
      </c>
      <c r="O114" t="str">
        <f t="shared" si="8"/>
        <v>May</v>
      </c>
      <c r="P114">
        <f t="shared" si="9"/>
        <v>2021</v>
      </c>
    </row>
    <row r="115" spans="1:16" x14ac:dyDescent="0.3">
      <c r="A115" s="1">
        <v>44346</v>
      </c>
      <c r="B115" t="s">
        <v>31</v>
      </c>
      <c r="C115">
        <v>6</v>
      </c>
      <c r="D115" t="s">
        <v>101</v>
      </c>
      <c r="E115" t="s">
        <v>102</v>
      </c>
      <c r="F115" s="5">
        <v>0</v>
      </c>
      <c r="G115" t="str">
        <f>VLOOKUP($B115,PRODUCT_MASTER!$A:$F,MATCH('DATA MODEL'!G$1,PRODUCT_MASTER!$A$1:$F$1,0),0)</f>
        <v>Product13</v>
      </c>
      <c r="H115" t="str">
        <f>VLOOKUP($B115,PRODUCT_MASTER!$A:$F,MATCH('DATA MODEL'!H$1,PRODUCT_MASTER!$A$1:$F$1,0),0)</f>
        <v>Meat</v>
      </c>
      <c r="I115" t="str">
        <f>VLOOKUP($B115,PRODUCT_MASTER!$A:$F,MATCH('DATA MODEL'!I$1,PRODUCT_MASTER!$A$1:$F$1,0),0)</f>
        <v>Kg</v>
      </c>
      <c r="J115" s="7">
        <f>VLOOKUP($B115,PRODUCT_MASTER!$A:$F,MATCH('DATA MODEL'!J$1,PRODUCT_MASTER!$A$1:$F$1,0),0)</f>
        <v>112</v>
      </c>
      <c r="K115" s="7">
        <f>VLOOKUP($B115,PRODUCT_MASTER!$A:$F,MATCH('DATA MODEL'!K$1,PRODUCT_MASTER!$A$1:$F$1,0),0)</f>
        <v>122.08</v>
      </c>
      <c r="L115" s="7">
        <f t="shared" si="5"/>
        <v>672</v>
      </c>
      <c r="M115" s="7">
        <f t="shared" si="6"/>
        <v>732.48</v>
      </c>
      <c r="N115">
        <f t="shared" si="7"/>
        <v>30</v>
      </c>
      <c r="O115" t="str">
        <f t="shared" si="8"/>
        <v>May</v>
      </c>
      <c r="P115">
        <f t="shared" si="9"/>
        <v>2021</v>
      </c>
    </row>
    <row r="116" spans="1:16" x14ac:dyDescent="0.3">
      <c r="A116" s="1">
        <v>44350</v>
      </c>
      <c r="B116" t="s">
        <v>47</v>
      </c>
      <c r="C116">
        <v>10</v>
      </c>
      <c r="D116" t="s">
        <v>103</v>
      </c>
      <c r="E116" t="s">
        <v>102</v>
      </c>
      <c r="F116" s="5">
        <v>0</v>
      </c>
      <c r="G116" t="str">
        <f>VLOOKUP($B116,PRODUCT_MASTER!$A:$F,MATCH('DATA MODEL'!G$1,PRODUCT_MASTER!$A$1:$F$1,0),0)</f>
        <v>Product21</v>
      </c>
      <c r="H116" t="str">
        <f>VLOOKUP($B116,PRODUCT_MASTER!$A:$F,MATCH('DATA MODEL'!H$1,PRODUCT_MASTER!$A$1:$F$1,0),0)</f>
        <v>Poultry</v>
      </c>
      <c r="I116" t="str">
        <f>VLOOKUP($B116,PRODUCT_MASTER!$A:$F,MATCH('DATA MODEL'!I$1,PRODUCT_MASTER!$A$1:$F$1,0),0)</f>
        <v>Ft</v>
      </c>
      <c r="J116" s="7">
        <f>VLOOKUP($B116,PRODUCT_MASTER!$A:$F,MATCH('DATA MODEL'!J$1,PRODUCT_MASTER!$A$1:$F$1,0),0)</f>
        <v>126</v>
      </c>
      <c r="K116" s="7">
        <f>VLOOKUP($B116,PRODUCT_MASTER!$A:$F,MATCH('DATA MODEL'!K$1,PRODUCT_MASTER!$A$1:$F$1,0),0)</f>
        <v>162.54</v>
      </c>
      <c r="L116" s="7">
        <f t="shared" si="5"/>
        <v>1260</v>
      </c>
      <c r="M116" s="7">
        <f t="shared" si="6"/>
        <v>1625.3999999999999</v>
      </c>
      <c r="N116">
        <f t="shared" si="7"/>
        <v>3</v>
      </c>
      <c r="O116" t="str">
        <f t="shared" si="8"/>
        <v>Jun</v>
      </c>
      <c r="P116">
        <f t="shared" si="9"/>
        <v>2021</v>
      </c>
    </row>
    <row r="117" spans="1:16" x14ac:dyDescent="0.3">
      <c r="A117" s="1">
        <v>44351</v>
      </c>
      <c r="B117" t="s">
        <v>45</v>
      </c>
      <c r="C117">
        <v>8</v>
      </c>
      <c r="D117" t="s">
        <v>100</v>
      </c>
      <c r="E117" t="s">
        <v>101</v>
      </c>
      <c r="F117" s="5">
        <v>0</v>
      </c>
      <c r="G117" t="str">
        <f>VLOOKUP($B117,PRODUCT_MASTER!$A:$F,MATCH('DATA MODEL'!G$1,PRODUCT_MASTER!$A$1:$F$1,0),0)</f>
        <v>Product20</v>
      </c>
      <c r="H117" t="str">
        <f>VLOOKUP($B117,PRODUCT_MASTER!$A:$F,MATCH('DATA MODEL'!H$1,PRODUCT_MASTER!$A$1:$F$1,0),0)</f>
        <v>Poultry</v>
      </c>
      <c r="I117" t="str">
        <f>VLOOKUP($B117,PRODUCT_MASTER!$A:$F,MATCH('DATA MODEL'!I$1,PRODUCT_MASTER!$A$1:$F$1,0),0)</f>
        <v>Lt</v>
      </c>
      <c r="J117" s="7">
        <f>VLOOKUP($B117,PRODUCT_MASTER!$A:$F,MATCH('DATA MODEL'!J$1,PRODUCT_MASTER!$A$1:$F$1,0),0)</f>
        <v>61</v>
      </c>
      <c r="K117" s="7">
        <f>VLOOKUP($B117,PRODUCT_MASTER!$A:$F,MATCH('DATA MODEL'!K$1,PRODUCT_MASTER!$A$1:$F$1,0),0)</f>
        <v>76.25</v>
      </c>
      <c r="L117" s="7">
        <f t="shared" si="5"/>
        <v>488</v>
      </c>
      <c r="M117" s="7">
        <f t="shared" si="6"/>
        <v>610</v>
      </c>
      <c r="N117">
        <f t="shared" si="7"/>
        <v>4</v>
      </c>
      <c r="O117" t="str">
        <f t="shared" si="8"/>
        <v>Jun</v>
      </c>
      <c r="P117">
        <f t="shared" si="9"/>
        <v>2021</v>
      </c>
    </row>
    <row r="118" spans="1:16" x14ac:dyDescent="0.3">
      <c r="A118" s="1">
        <v>44351</v>
      </c>
      <c r="B118" t="s">
        <v>45</v>
      </c>
      <c r="C118">
        <v>12</v>
      </c>
      <c r="D118" t="s">
        <v>101</v>
      </c>
      <c r="E118" t="s">
        <v>102</v>
      </c>
      <c r="F118" s="5">
        <v>0</v>
      </c>
      <c r="G118" t="str">
        <f>VLOOKUP($B118,PRODUCT_MASTER!$A:$F,MATCH('DATA MODEL'!G$1,PRODUCT_MASTER!$A$1:$F$1,0),0)</f>
        <v>Product20</v>
      </c>
      <c r="H118" t="str">
        <f>VLOOKUP($B118,PRODUCT_MASTER!$A:$F,MATCH('DATA MODEL'!H$1,PRODUCT_MASTER!$A$1:$F$1,0),0)</f>
        <v>Poultry</v>
      </c>
      <c r="I118" t="str">
        <f>VLOOKUP($B118,PRODUCT_MASTER!$A:$F,MATCH('DATA MODEL'!I$1,PRODUCT_MASTER!$A$1:$F$1,0),0)</f>
        <v>Lt</v>
      </c>
      <c r="J118" s="7">
        <f>VLOOKUP($B118,PRODUCT_MASTER!$A:$F,MATCH('DATA MODEL'!J$1,PRODUCT_MASTER!$A$1:$F$1,0),0)</f>
        <v>61</v>
      </c>
      <c r="K118" s="7">
        <f>VLOOKUP($B118,PRODUCT_MASTER!$A:$F,MATCH('DATA MODEL'!K$1,PRODUCT_MASTER!$A$1:$F$1,0),0)</f>
        <v>76.25</v>
      </c>
      <c r="L118" s="7">
        <f t="shared" si="5"/>
        <v>732</v>
      </c>
      <c r="M118" s="7">
        <f t="shared" si="6"/>
        <v>915</v>
      </c>
      <c r="N118">
        <f t="shared" si="7"/>
        <v>4</v>
      </c>
      <c r="O118" t="str">
        <f t="shared" si="8"/>
        <v>Jun</v>
      </c>
      <c r="P118">
        <f t="shared" si="9"/>
        <v>2021</v>
      </c>
    </row>
    <row r="119" spans="1:16" x14ac:dyDescent="0.3">
      <c r="A119" s="1">
        <v>44352</v>
      </c>
      <c r="B119" t="s">
        <v>49</v>
      </c>
      <c r="C119">
        <v>15</v>
      </c>
      <c r="D119" t="s">
        <v>100</v>
      </c>
      <c r="E119" t="s">
        <v>101</v>
      </c>
      <c r="F119" s="5">
        <v>0</v>
      </c>
      <c r="G119" t="str">
        <f>VLOOKUP($B119,PRODUCT_MASTER!$A:$F,MATCH('DATA MODEL'!G$1,PRODUCT_MASTER!$A$1:$F$1,0),0)</f>
        <v>Product22</v>
      </c>
      <c r="H119" t="str">
        <f>VLOOKUP($B119,PRODUCT_MASTER!$A:$F,MATCH('DATA MODEL'!H$1,PRODUCT_MASTER!$A$1:$F$1,0),0)</f>
        <v>Seafood</v>
      </c>
      <c r="I119" t="str">
        <f>VLOOKUP($B119,PRODUCT_MASTER!$A:$F,MATCH('DATA MODEL'!I$1,PRODUCT_MASTER!$A$1:$F$1,0),0)</f>
        <v>Ft</v>
      </c>
      <c r="J119" s="7">
        <f>VLOOKUP($B119,PRODUCT_MASTER!$A:$F,MATCH('DATA MODEL'!J$1,PRODUCT_MASTER!$A$1:$F$1,0),0)</f>
        <v>121</v>
      </c>
      <c r="K119" s="7">
        <f>VLOOKUP($B119,PRODUCT_MASTER!$A:$F,MATCH('DATA MODEL'!K$1,PRODUCT_MASTER!$A$1:$F$1,0),0)</f>
        <v>141.57</v>
      </c>
      <c r="L119" s="7">
        <f t="shared" si="5"/>
        <v>1815</v>
      </c>
      <c r="M119" s="7">
        <f t="shared" si="6"/>
        <v>2123.5499999999997</v>
      </c>
      <c r="N119">
        <f t="shared" si="7"/>
        <v>5</v>
      </c>
      <c r="O119" t="str">
        <f t="shared" si="8"/>
        <v>Jun</v>
      </c>
      <c r="P119">
        <f t="shared" si="9"/>
        <v>2021</v>
      </c>
    </row>
    <row r="120" spans="1:16" x14ac:dyDescent="0.3">
      <c r="A120" s="1">
        <v>44352</v>
      </c>
      <c r="B120" t="s">
        <v>75</v>
      </c>
      <c r="C120">
        <v>10</v>
      </c>
      <c r="D120" t="s">
        <v>103</v>
      </c>
      <c r="E120" t="s">
        <v>101</v>
      </c>
      <c r="F120" s="5">
        <v>0</v>
      </c>
      <c r="G120" t="str">
        <f>VLOOKUP($B120,PRODUCT_MASTER!$A:$F,MATCH('DATA MODEL'!G$1,PRODUCT_MASTER!$A$1:$F$1,0),0)</f>
        <v>Product35</v>
      </c>
      <c r="H120" t="str">
        <f>VLOOKUP($B120,PRODUCT_MASTER!$A:$F,MATCH('DATA MODEL'!H$1,PRODUCT_MASTER!$A$1:$F$1,0),0)</f>
        <v>Bakery And Desserts</v>
      </c>
      <c r="I120" t="str">
        <f>VLOOKUP($B120,PRODUCT_MASTER!$A:$F,MATCH('DATA MODEL'!I$1,PRODUCT_MASTER!$A$1:$F$1,0),0)</f>
        <v>No.</v>
      </c>
      <c r="J120" s="7">
        <f>VLOOKUP($B120,PRODUCT_MASTER!$A:$F,MATCH('DATA MODEL'!J$1,PRODUCT_MASTER!$A$1:$F$1,0),0)</f>
        <v>5</v>
      </c>
      <c r="K120" s="7">
        <f>VLOOKUP($B120,PRODUCT_MASTER!$A:$F,MATCH('DATA MODEL'!K$1,PRODUCT_MASTER!$A$1:$F$1,0),0)</f>
        <v>6.7</v>
      </c>
      <c r="L120" s="7">
        <f t="shared" si="5"/>
        <v>50</v>
      </c>
      <c r="M120" s="7">
        <f t="shared" si="6"/>
        <v>67</v>
      </c>
      <c r="N120">
        <f t="shared" si="7"/>
        <v>5</v>
      </c>
      <c r="O120" t="str">
        <f t="shared" si="8"/>
        <v>Jun</v>
      </c>
      <c r="P120">
        <f t="shared" si="9"/>
        <v>2021</v>
      </c>
    </row>
    <row r="121" spans="1:16" x14ac:dyDescent="0.3">
      <c r="A121" s="1">
        <v>44353</v>
      </c>
      <c r="B121" t="s">
        <v>71</v>
      </c>
      <c r="C121">
        <v>6</v>
      </c>
      <c r="D121" t="s">
        <v>103</v>
      </c>
      <c r="E121" t="s">
        <v>101</v>
      </c>
      <c r="F121" s="5">
        <v>0</v>
      </c>
      <c r="G121" t="str">
        <f>VLOOKUP($B121,PRODUCT_MASTER!$A:$F,MATCH('DATA MODEL'!G$1,PRODUCT_MASTER!$A$1:$F$1,0),0)</f>
        <v>Product33</v>
      </c>
      <c r="H121" t="str">
        <f>VLOOKUP($B121,PRODUCT_MASTER!$A:$F,MATCH('DATA MODEL'!H$1,PRODUCT_MASTER!$A$1:$F$1,0),0)</f>
        <v>Bakery And Desserts</v>
      </c>
      <c r="I121" t="str">
        <f>VLOOKUP($B121,PRODUCT_MASTER!$A:$F,MATCH('DATA MODEL'!I$1,PRODUCT_MASTER!$A$1:$F$1,0),0)</f>
        <v>Kg</v>
      </c>
      <c r="J121" s="7">
        <f>VLOOKUP($B121,PRODUCT_MASTER!$A:$F,MATCH('DATA MODEL'!J$1,PRODUCT_MASTER!$A$1:$F$1,0),0)</f>
        <v>95</v>
      </c>
      <c r="K121" s="7">
        <f>VLOOKUP($B121,PRODUCT_MASTER!$A:$F,MATCH('DATA MODEL'!K$1,PRODUCT_MASTER!$A$1:$F$1,0),0)</f>
        <v>119.7</v>
      </c>
      <c r="L121" s="7">
        <f t="shared" si="5"/>
        <v>570</v>
      </c>
      <c r="M121" s="7">
        <f t="shared" si="6"/>
        <v>718.2</v>
      </c>
      <c r="N121">
        <f t="shared" si="7"/>
        <v>6</v>
      </c>
      <c r="O121" t="str">
        <f t="shared" si="8"/>
        <v>Jun</v>
      </c>
      <c r="P121">
        <f t="shared" si="9"/>
        <v>2021</v>
      </c>
    </row>
    <row r="122" spans="1:16" x14ac:dyDescent="0.3">
      <c r="A122" s="1">
        <v>44355</v>
      </c>
      <c r="B122" t="s">
        <v>61</v>
      </c>
      <c r="C122">
        <v>11</v>
      </c>
      <c r="D122" t="s">
        <v>103</v>
      </c>
      <c r="E122" t="s">
        <v>101</v>
      </c>
      <c r="F122" s="5">
        <v>0</v>
      </c>
      <c r="G122" t="str">
        <f>VLOOKUP($B122,PRODUCT_MASTER!$A:$F,MATCH('DATA MODEL'!G$1,PRODUCT_MASTER!$A$1:$F$1,0),0)</f>
        <v>Product28</v>
      </c>
      <c r="H122" t="str">
        <f>VLOOKUP($B122,PRODUCT_MASTER!$A:$F,MATCH('DATA MODEL'!H$1,PRODUCT_MASTER!$A$1:$F$1,0),0)</f>
        <v>Cheese And Dairy</v>
      </c>
      <c r="I122" t="str">
        <f>VLOOKUP($B122,PRODUCT_MASTER!$A:$F,MATCH('DATA MODEL'!I$1,PRODUCT_MASTER!$A$1:$F$1,0),0)</f>
        <v>No.</v>
      </c>
      <c r="J122" s="7">
        <f>VLOOKUP($B122,PRODUCT_MASTER!$A:$F,MATCH('DATA MODEL'!J$1,PRODUCT_MASTER!$A$1:$F$1,0),0)</f>
        <v>37</v>
      </c>
      <c r="K122" s="7">
        <f>VLOOKUP($B122,PRODUCT_MASTER!$A:$F,MATCH('DATA MODEL'!K$1,PRODUCT_MASTER!$A$1:$F$1,0),0)</f>
        <v>41.81</v>
      </c>
      <c r="L122" s="7">
        <f t="shared" si="5"/>
        <v>407</v>
      </c>
      <c r="M122" s="7">
        <f t="shared" si="6"/>
        <v>459.91</v>
      </c>
      <c r="N122">
        <f t="shared" si="7"/>
        <v>8</v>
      </c>
      <c r="O122" t="str">
        <f t="shared" si="8"/>
        <v>Jun</v>
      </c>
      <c r="P122">
        <f t="shared" si="9"/>
        <v>2021</v>
      </c>
    </row>
    <row r="123" spans="1:16" x14ac:dyDescent="0.3">
      <c r="A123" s="1">
        <v>44355</v>
      </c>
      <c r="B123" t="s">
        <v>13</v>
      </c>
      <c r="C123">
        <v>11</v>
      </c>
      <c r="D123" t="s">
        <v>100</v>
      </c>
      <c r="E123" t="s">
        <v>102</v>
      </c>
      <c r="F123" s="5">
        <v>0</v>
      </c>
      <c r="G123" t="str">
        <f>VLOOKUP($B123,PRODUCT_MASTER!$A:$F,MATCH('DATA MODEL'!G$1,PRODUCT_MASTER!$A$1:$F$1,0),0)</f>
        <v>Product04</v>
      </c>
      <c r="H123" t="str">
        <f>VLOOKUP($B123,PRODUCT_MASTER!$A:$F,MATCH('DATA MODEL'!H$1,PRODUCT_MASTER!$A$1:$F$1,0),0)</f>
        <v>Organic</v>
      </c>
      <c r="I123" t="str">
        <f>VLOOKUP($B123,PRODUCT_MASTER!$A:$F,MATCH('DATA MODEL'!I$1,PRODUCT_MASTER!$A$1:$F$1,0),0)</f>
        <v>Lt</v>
      </c>
      <c r="J123" s="7">
        <f>VLOOKUP($B123,PRODUCT_MASTER!$A:$F,MATCH('DATA MODEL'!J$1,PRODUCT_MASTER!$A$1:$F$1,0),0)</f>
        <v>44</v>
      </c>
      <c r="K123" s="7">
        <f>VLOOKUP($B123,PRODUCT_MASTER!$A:$F,MATCH('DATA MODEL'!K$1,PRODUCT_MASTER!$A$1:$F$1,0),0)</f>
        <v>48.84</v>
      </c>
      <c r="L123" s="7">
        <f t="shared" si="5"/>
        <v>484</v>
      </c>
      <c r="M123" s="7">
        <f t="shared" si="6"/>
        <v>537.24</v>
      </c>
      <c r="N123">
        <f t="shared" si="7"/>
        <v>8</v>
      </c>
      <c r="O123" t="str">
        <f t="shared" si="8"/>
        <v>Jun</v>
      </c>
      <c r="P123">
        <f t="shared" si="9"/>
        <v>2021</v>
      </c>
    </row>
    <row r="124" spans="1:16" x14ac:dyDescent="0.3">
      <c r="A124" s="1">
        <v>44356</v>
      </c>
      <c r="B124" t="s">
        <v>6</v>
      </c>
      <c r="C124">
        <v>7</v>
      </c>
      <c r="D124" t="s">
        <v>103</v>
      </c>
      <c r="E124" t="s">
        <v>101</v>
      </c>
      <c r="F124" s="5">
        <v>0</v>
      </c>
      <c r="G124" t="str">
        <f>VLOOKUP($B124,PRODUCT_MASTER!$A:$F,MATCH('DATA MODEL'!G$1,PRODUCT_MASTER!$A$1:$F$1,0),0)</f>
        <v>Product01</v>
      </c>
      <c r="H124" t="str">
        <f>VLOOKUP($B124,PRODUCT_MASTER!$A:$F,MATCH('DATA MODEL'!H$1,PRODUCT_MASTER!$A$1:$F$1,0),0)</f>
        <v>Organic</v>
      </c>
      <c r="I124" t="str">
        <f>VLOOKUP($B124,PRODUCT_MASTER!$A:$F,MATCH('DATA MODEL'!I$1,PRODUCT_MASTER!$A$1:$F$1,0),0)</f>
        <v>Kg</v>
      </c>
      <c r="J124" s="7">
        <f>VLOOKUP($B124,PRODUCT_MASTER!$A:$F,MATCH('DATA MODEL'!J$1,PRODUCT_MASTER!$A$1:$F$1,0),0)</f>
        <v>98</v>
      </c>
      <c r="K124" s="7">
        <f>VLOOKUP($B124,PRODUCT_MASTER!$A:$F,MATCH('DATA MODEL'!K$1,PRODUCT_MASTER!$A$1:$F$1,0),0)</f>
        <v>103.88</v>
      </c>
      <c r="L124" s="7">
        <f t="shared" si="5"/>
        <v>686</v>
      </c>
      <c r="M124" s="7">
        <f t="shared" si="6"/>
        <v>727.16</v>
      </c>
      <c r="N124">
        <f t="shared" si="7"/>
        <v>9</v>
      </c>
      <c r="O124" t="str">
        <f t="shared" si="8"/>
        <v>Jun</v>
      </c>
      <c r="P124">
        <f t="shared" si="9"/>
        <v>2021</v>
      </c>
    </row>
    <row r="125" spans="1:16" x14ac:dyDescent="0.3">
      <c r="A125" s="1">
        <v>44358</v>
      </c>
      <c r="B125" t="s">
        <v>69</v>
      </c>
      <c r="C125">
        <v>12</v>
      </c>
      <c r="D125" t="s">
        <v>100</v>
      </c>
      <c r="E125" t="s">
        <v>102</v>
      </c>
      <c r="F125" s="5">
        <v>0</v>
      </c>
      <c r="G125" t="str">
        <f>VLOOKUP($B125,PRODUCT_MASTER!$A:$F,MATCH('DATA MODEL'!G$1,PRODUCT_MASTER!$A$1:$F$1,0),0)</f>
        <v>Product32</v>
      </c>
      <c r="H125" t="str">
        <f>VLOOKUP($B125,PRODUCT_MASTER!$A:$F,MATCH('DATA MODEL'!H$1,PRODUCT_MASTER!$A$1:$F$1,0),0)</f>
        <v>Bakery And Desserts</v>
      </c>
      <c r="I125" t="str">
        <f>VLOOKUP($B125,PRODUCT_MASTER!$A:$F,MATCH('DATA MODEL'!I$1,PRODUCT_MASTER!$A$1:$F$1,0),0)</f>
        <v>Kg</v>
      </c>
      <c r="J125" s="7">
        <f>VLOOKUP($B125,PRODUCT_MASTER!$A:$F,MATCH('DATA MODEL'!J$1,PRODUCT_MASTER!$A$1:$F$1,0),0)</f>
        <v>89</v>
      </c>
      <c r="K125" s="7">
        <f>VLOOKUP($B125,PRODUCT_MASTER!$A:$F,MATCH('DATA MODEL'!K$1,PRODUCT_MASTER!$A$1:$F$1,0),0)</f>
        <v>117.48</v>
      </c>
      <c r="L125" s="7">
        <f t="shared" si="5"/>
        <v>1068</v>
      </c>
      <c r="M125" s="7">
        <f t="shared" si="6"/>
        <v>1409.76</v>
      </c>
      <c r="N125">
        <f t="shared" si="7"/>
        <v>11</v>
      </c>
      <c r="O125" t="str">
        <f t="shared" si="8"/>
        <v>Jun</v>
      </c>
      <c r="P125">
        <f t="shared" si="9"/>
        <v>2021</v>
      </c>
    </row>
    <row r="126" spans="1:16" x14ac:dyDescent="0.3">
      <c r="A126" s="1">
        <v>44359</v>
      </c>
      <c r="B126" t="s">
        <v>87</v>
      </c>
      <c r="C126">
        <v>6</v>
      </c>
      <c r="D126" t="s">
        <v>103</v>
      </c>
      <c r="E126" t="s">
        <v>101</v>
      </c>
      <c r="F126" s="5">
        <v>0</v>
      </c>
      <c r="G126" t="str">
        <f>VLOOKUP($B126,PRODUCT_MASTER!$A:$F,MATCH('DATA MODEL'!G$1,PRODUCT_MASTER!$A$1:$F$1,0),0)</f>
        <v>Product41</v>
      </c>
      <c r="H126" t="str">
        <f>VLOOKUP($B126,PRODUCT_MASTER!$A:$F,MATCH('DATA MODEL'!H$1,PRODUCT_MASTER!$A$1:$F$1,0),0)</f>
        <v>Snacks</v>
      </c>
      <c r="I126" t="str">
        <f>VLOOKUP($B126,PRODUCT_MASTER!$A:$F,MATCH('DATA MODEL'!I$1,PRODUCT_MASTER!$A$1:$F$1,0),0)</f>
        <v>Ft</v>
      </c>
      <c r="J126" s="7">
        <f>VLOOKUP($B126,PRODUCT_MASTER!$A:$F,MATCH('DATA MODEL'!J$1,PRODUCT_MASTER!$A$1:$F$1,0),0)</f>
        <v>138</v>
      </c>
      <c r="K126" s="7">
        <f>VLOOKUP($B126,PRODUCT_MASTER!$A:$F,MATCH('DATA MODEL'!K$1,PRODUCT_MASTER!$A$1:$F$1,0),0)</f>
        <v>173.88</v>
      </c>
      <c r="L126" s="7">
        <f t="shared" si="5"/>
        <v>828</v>
      </c>
      <c r="M126" s="7">
        <f t="shared" si="6"/>
        <v>1043.28</v>
      </c>
      <c r="N126">
        <f t="shared" si="7"/>
        <v>12</v>
      </c>
      <c r="O126" t="str">
        <f t="shared" si="8"/>
        <v>Jun</v>
      </c>
      <c r="P126">
        <f t="shared" si="9"/>
        <v>2021</v>
      </c>
    </row>
    <row r="127" spans="1:16" x14ac:dyDescent="0.3">
      <c r="A127" s="1">
        <v>44361</v>
      </c>
      <c r="B127" t="s">
        <v>55</v>
      </c>
      <c r="C127">
        <v>10</v>
      </c>
      <c r="D127" t="s">
        <v>101</v>
      </c>
      <c r="E127" t="s">
        <v>102</v>
      </c>
      <c r="F127" s="5">
        <v>0</v>
      </c>
      <c r="G127" t="str">
        <f>VLOOKUP($B127,PRODUCT_MASTER!$A:$F,MATCH('DATA MODEL'!G$1,PRODUCT_MASTER!$A$1:$F$1,0),0)</f>
        <v>Product25</v>
      </c>
      <c r="H127" t="str">
        <f>VLOOKUP($B127,PRODUCT_MASTER!$A:$F,MATCH('DATA MODEL'!H$1,PRODUCT_MASTER!$A$1:$F$1,0),0)</f>
        <v>Seafood</v>
      </c>
      <c r="I127" t="str">
        <f>VLOOKUP($B127,PRODUCT_MASTER!$A:$F,MATCH('DATA MODEL'!I$1,PRODUCT_MASTER!$A$1:$F$1,0),0)</f>
        <v>No.</v>
      </c>
      <c r="J127" s="7">
        <f>VLOOKUP($B127,PRODUCT_MASTER!$A:$F,MATCH('DATA MODEL'!J$1,PRODUCT_MASTER!$A$1:$F$1,0),0)</f>
        <v>7</v>
      </c>
      <c r="K127" s="7">
        <f>VLOOKUP($B127,PRODUCT_MASTER!$A:$F,MATCH('DATA MODEL'!K$1,PRODUCT_MASTER!$A$1:$F$1,0),0)</f>
        <v>8.33</v>
      </c>
      <c r="L127" s="7">
        <f t="shared" si="5"/>
        <v>70</v>
      </c>
      <c r="M127" s="7">
        <f t="shared" si="6"/>
        <v>83.3</v>
      </c>
      <c r="N127">
        <f t="shared" si="7"/>
        <v>14</v>
      </c>
      <c r="O127" t="str">
        <f t="shared" si="8"/>
        <v>Jun</v>
      </c>
      <c r="P127">
        <f t="shared" si="9"/>
        <v>2021</v>
      </c>
    </row>
    <row r="128" spans="1:16" x14ac:dyDescent="0.3">
      <c r="A128" s="1">
        <v>44363</v>
      </c>
      <c r="B128" t="s">
        <v>43</v>
      </c>
      <c r="C128">
        <v>5</v>
      </c>
      <c r="D128" t="s">
        <v>100</v>
      </c>
      <c r="E128" t="s">
        <v>102</v>
      </c>
      <c r="F128" s="5">
        <v>0</v>
      </c>
      <c r="G128" t="str">
        <f>VLOOKUP($B128,PRODUCT_MASTER!$A:$F,MATCH('DATA MODEL'!G$1,PRODUCT_MASTER!$A$1:$F$1,0),0)</f>
        <v>Product19</v>
      </c>
      <c r="H128" t="str">
        <f>VLOOKUP($B128,PRODUCT_MASTER!$A:$F,MATCH('DATA MODEL'!H$1,PRODUCT_MASTER!$A$1:$F$1,0),0)</f>
        <v>Poultry</v>
      </c>
      <c r="I128" t="str">
        <f>VLOOKUP($B128,PRODUCT_MASTER!$A:$F,MATCH('DATA MODEL'!I$1,PRODUCT_MASTER!$A$1:$F$1,0),0)</f>
        <v>Ft</v>
      </c>
      <c r="J128" s="7">
        <f>VLOOKUP($B128,PRODUCT_MASTER!$A:$F,MATCH('DATA MODEL'!J$1,PRODUCT_MASTER!$A$1:$F$1,0),0)</f>
        <v>150</v>
      </c>
      <c r="K128" s="7">
        <f>VLOOKUP($B128,PRODUCT_MASTER!$A:$F,MATCH('DATA MODEL'!K$1,PRODUCT_MASTER!$A$1:$F$1,0),0)</f>
        <v>210</v>
      </c>
      <c r="L128" s="7">
        <f t="shared" si="5"/>
        <v>750</v>
      </c>
      <c r="M128" s="7">
        <f t="shared" si="6"/>
        <v>1050</v>
      </c>
      <c r="N128">
        <f t="shared" si="7"/>
        <v>16</v>
      </c>
      <c r="O128" t="str">
        <f t="shared" si="8"/>
        <v>Jun</v>
      </c>
      <c r="P128">
        <f t="shared" si="9"/>
        <v>2021</v>
      </c>
    </row>
    <row r="129" spans="1:16" x14ac:dyDescent="0.3">
      <c r="A129" s="1">
        <v>44363</v>
      </c>
      <c r="B129" t="s">
        <v>35</v>
      </c>
      <c r="C129">
        <v>12</v>
      </c>
      <c r="D129" t="s">
        <v>101</v>
      </c>
      <c r="E129" t="s">
        <v>102</v>
      </c>
      <c r="F129" s="5">
        <v>0</v>
      </c>
      <c r="G129" t="str">
        <f>VLOOKUP($B129,PRODUCT_MASTER!$A:$F,MATCH('DATA MODEL'!G$1,PRODUCT_MASTER!$A$1:$F$1,0),0)</f>
        <v>Product15</v>
      </c>
      <c r="H129" t="str">
        <f>VLOOKUP($B129,PRODUCT_MASTER!$A:$F,MATCH('DATA MODEL'!H$1,PRODUCT_MASTER!$A$1:$F$1,0),0)</f>
        <v>Meat</v>
      </c>
      <c r="I129" t="str">
        <f>VLOOKUP($B129,PRODUCT_MASTER!$A:$F,MATCH('DATA MODEL'!I$1,PRODUCT_MASTER!$A$1:$F$1,0),0)</f>
        <v>No.</v>
      </c>
      <c r="J129" s="7">
        <f>VLOOKUP($B129,PRODUCT_MASTER!$A:$F,MATCH('DATA MODEL'!J$1,PRODUCT_MASTER!$A$1:$F$1,0),0)</f>
        <v>12</v>
      </c>
      <c r="K129" s="7">
        <f>VLOOKUP($B129,PRODUCT_MASTER!$A:$F,MATCH('DATA MODEL'!K$1,PRODUCT_MASTER!$A$1:$F$1,0),0)</f>
        <v>15.719999999999999</v>
      </c>
      <c r="L129" s="7">
        <f t="shared" si="5"/>
        <v>144</v>
      </c>
      <c r="M129" s="7">
        <f t="shared" si="6"/>
        <v>188.64</v>
      </c>
      <c r="N129">
        <f t="shared" si="7"/>
        <v>16</v>
      </c>
      <c r="O129" t="str">
        <f t="shared" si="8"/>
        <v>Jun</v>
      </c>
      <c r="P129">
        <f t="shared" si="9"/>
        <v>2021</v>
      </c>
    </row>
    <row r="130" spans="1:16" x14ac:dyDescent="0.3">
      <c r="A130" s="1">
        <v>44363</v>
      </c>
      <c r="B130" t="s">
        <v>83</v>
      </c>
      <c r="C130">
        <v>11</v>
      </c>
      <c r="D130" t="s">
        <v>103</v>
      </c>
      <c r="E130" t="s">
        <v>102</v>
      </c>
      <c r="F130" s="5">
        <v>0</v>
      </c>
      <c r="G130" t="str">
        <f>VLOOKUP($B130,PRODUCT_MASTER!$A:$F,MATCH('DATA MODEL'!G$1,PRODUCT_MASTER!$A$1:$F$1,0),0)</f>
        <v>Product39</v>
      </c>
      <c r="H130" t="str">
        <f>VLOOKUP($B130,PRODUCT_MASTER!$A:$F,MATCH('DATA MODEL'!H$1,PRODUCT_MASTER!$A$1:$F$1,0),0)</f>
        <v>Snacks</v>
      </c>
      <c r="I130" t="str">
        <f>VLOOKUP($B130,PRODUCT_MASTER!$A:$F,MATCH('DATA MODEL'!I$1,PRODUCT_MASTER!$A$1:$F$1,0),0)</f>
        <v>No.</v>
      </c>
      <c r="J130" s="7">
        <f>VLOOKUP($B130,PRODUCT_MASTER!$A:$F,MATCH('DATA MODEL'!J$1,PRODUCT_MASTER!$A$1:$F$1,0),0)</f>
        <v>37</v>
      </c>
      <c r="K130" s="7">
        <f>VLOOKUP($B130,PRODUCT_MASTER!$A:$F,MATCH('DATA MODEL'!K$1,PRODUCT_MASTER!$A$1:$F$1,0),0)</f>
        <v>42.55</v>
      </c>
      <c r="L130" s="7">
        <f t="shared" si="5"/>
        <v>407</v>
      </c>
      <c r="M130" s="7">
        <f t="shared" si="6"/>
        <v>468.04999999999995</v>
      </c>
      <c r="N130">
        <f t="shared" si="7"/>
        <v>16</v>
      </c>
      <c r="O130" t="str">
        <f t="shared" si="8"/>
        <v>Jun</v>
      </c>
      <c r="P130">
        <f t="shared" si="9"/>
        <v>2021</v>
      </c>
    </row>
    <row r="131" spans="1:16" x14ac:dyDescent="0.3">
      <c r="A131" s="1">
        <v>44365</v>
      </c>
      <c r="B131" t="s">
        <v>55</v>
      </c>
      <c r="C131">
        <v>13</v>
      </c>
      <c r="D131" t="s">
        <v>103</v>
      </c>
      <c r="E131" t="s">
        <v>102</v>
      </c>
      <c r="F131" s="5">
        <v>0</v>
      </c>
      <c r="G131" t="str">
        <f>VLOOKUP($B131,PRODUCT_MASTER!$A:$F,MATCH('DATA MODEL'!G$1,PRODUCT_MASTER!$A$1:$F$1,0),0)</f>
        <v>Product25</v>
      </c>
      <c r="H131" t="str">
        <f>VLOOKUP($B131,PRODUCT_MASTER!$A:$F,MATCH('DATA MODEL'!H$1,PRODUCT_MASTER!$A$1:$F$1,0),0)</f>
        <v>Seafood</v>
      </c>
      <c r="I131" t="str">
        <f>VLOOKUP($B131,PRODUCT_MASTER!$A:$F,MATCH('DATA MODEL'!I$1,PRODUCT_MASTER!$A$1:$F$1,0),0)</f>
        <v>No.</v>
      </c>
      <c r="J131" s="7">
        <f>VLOOKUP($B131,PRODUCT_MASTER!$A:$F,MATCH('DATA MODEL'!J$1,PRODUCT_MASTER!$A$1:$F$1,0),0)</f>
        <v>7</v>
      </c>
      <c r="K131" s="7">
        <f>VLOOKUP($B131,PRODUCT_MASTER!$A:$F,MATCH('DATA MODEL'!K$1,PRODUCT_MASTER!$A$1:$F$1,0),0)</f>
        <v>8.33</v>
      </c>
      <c r="L131" s="7">
        <f t="shared" ref="L131:L194" si="10">C131*J131</f>
        <v>91</v>
      </c>
      <c r="M131" s="7">
        <f t="shared" ref="M131:M194" si="11">(K131-(K131*F131))*C131</f>
        <v>108.29</v>
      </c>
      <c r="N131">
        <f t="shared" ref="N131:N194" si="12">DAY(A131)</f>
        <v>18</v>
      </c>
      <c r="O131" t="str">
        <f t="shared" ref="O131:O194" si="13">TEXT(A131,"MMM")</f>
        <v>Jun</v>
      </c>
      <c r="P131">
        <f t="shared" ref="P131:P194" si="14">YEAR(A131)</f>
        <v>2021</v>
      </c>
    </row>
    <row r="132" spans="1:16" x14ac:dyDescent="0.3">
      <c r="A132" s="1">
        <v>44366</v>
      </c>
      <c r="B132" t="s">
        <v>87</v>
      </c>
      <c r="C132">
        <v>5</v>
      </c>
      <c r="D132" t="s">
        <v>103</v>
      </c>
      <c r="E132" t="s">
        <v>101</v>
      </c>
      <c r="F132" s="5">
        <v>0</v>
      </c>
      <c r="G132" t="str">
        <f>VLOOKUP($B132,PRODUCT_MASTER!$A:$F,MATCH('DATA MODEL'!G$1,PRODUCT_MASTER!$A$1:$F$1,0),0)</f>
        <v>Product41</v>
      </c>
      <c r="H132" t="str">
        <f>VLOOKUP($B132,PRODUCT_MASTER!$A:$F,MATCH('DATA MODEL'!H$1,PRODUCT_MASTER!$A$1:$F$1,0),0)</f>
        <v>Snacks</v>
      </c>
      <c r="I132" t="str">
        <f>VLOOKUP($B132,PRODUCT_MASTER!$A:$F,MATCH('DATA MODEL'!I$1,PRODUCT_MASTER!$A$1:$F$1,0),0)</f>
        <v>Ft</v>
      </c>
      <c r="J132" s="7">
        <f>VLOOKUP($B132,PRODUCT_MASTER!$A:$F,MATCH('DATA MODEL'!J$1,PRODUCT_MASTER!$A$1:$F$1,0),0)</f>
        <v>138</v>
      </c>
      <c r="K132" s="7">
        <f>VLOOKUP($B132,PRODUCT_MASTER!$A:$F,MATCH('DATA MODEL'!K$1,PRODUCT_MASTER!$A$1:$F$1,0),0)</f>
        <v>173.88</v>
      </c>
      <c r="L132" s="7">
        <f t="shared" si="10"/>
        <v>690</v>
      </c>
      <c r="M132" s="7">
        <f t="shared" si="11"/>
        <v>869.4</v>
      </c>
      <c r="N132">
        <f t="shared" si="12"/>
        <v>19</v>
      </c>
      <c r="O132" t="str">
        <f t="shared" si="13"/>
        <v>Jun</v>
      </c>
      <c r="P132">
        <f t="shared" si="14"/>
        <v>2021</v>
      </c>
    </row>
    <row r="133" spans="1:16" x14ac:dyDescent="0.3">
      <c r="A133" s="1">
        <v>44367</v>
      </c>
      <c r="B133" t="s">
        <v>37</v>
      </c>
      <c r="C133">
        <v>1</v>
      </c>
      <c r="D133" t="s">
        <v>100</v>
      </c>
      <c r="E133" t="s">
        <v>102</v>
      </c>
      <c r="F133" s="5">
        <v>0</v>
      </c>
      <c r="G133" t="str">
        <f>VLOOKUP($B133,PRODUCT_MASTER!$A:$F,MATCH('DATA MODEL'!G$1,PRODUCT_MASTER!$A$1:$F$1,0),0)</f>
        <v>Product16</v>
      </c>
      <c r="H133" t="str">
        <f>VLOOKUP($B133,PRODUCT_MASTER!$A:$F,MATCH('DATA MODEL'!H$1,PRODUCT_MASTER!$A$1:$F$1,0),0)</f>
        <v>Meat</v>
      </c>
      <c r="I133" t="str">
        <f>VLOOKUP($B133,PRODUCT_MASTER!$A:$F,MATCH('DATA MODEL'!I$1,PRODUCT_MASTER!$A$1:$F$1,0),0)</f>
        <v>No.</v>
      </c>
      <c r="J133" s="7">
        <f>VLOOKUP($B133,PRODUCT_MASTER!$A:$F,MATCH('DATA MODEL'!J$1,PRODUCT_MASTER!$A$1:$F$1,0),0)</f>
        <v>13</v>
      </c>
      <c r="K133" s="7">
        <f>VLOOKUP($B133,PRODUCT_MASTER!$A:$F,MATCH('DATA MODEL'!K$1,PRODUCT_MASTER!$A$1:$F$1,0),0)</f>
        <v>16.64</v>
      </c>
      <c r="L133" s="7">
        <f t="shared" si="10"/>
        <v>13</v>
      </c>
      <c r="M133" s="7">
        <f t="shared" si="11"/>
        <v>16.64</v>
      </c>
      <c r="N133">
        <f t="shared" si="12"/>
        <v>20</v>
      </c>
      <c r="O133" t="str">
        <f t="shared" si="13"/>
        <v>Jun</v>
      </c>
      <c r="P133">
        <f t="shared" si="14"/>
        <v>2021</v>
      </c>
    </row>
    <row r="134" spans="1:16" x14ac:dyDescent="0.3">
      <c r="A134" s="1">
        <v>44370</v>
      </c>
      <c r="B134" t="s">
        <v>37</v>
      </c>
      <c r="C134">
        <v>4</v>
      </c>
      <c r="D134" t="s">
        <v>103</v>
      </c>
      <c r="E134" t="s">
        <v>101</v>
      </c>
      <c r="F134" s="5">
        <v>0</v>
      </c>
      <c r="G134" t="str">
        <f>VLOOKUP($B134,PRODUCT_MASTER!$A:$F,MATCH('DATA MODEL'!G$1,PRODUCT_MASTER!$A$1:$F$1,0),0)</f>
        <v>Product16</v>
      </c>
      <c r="H134" t="str">
        <f>VLOOKUP($B134,PRODUCT_MASTER!$A:$F,MATCH('DATA MODEL'!H$1,PRODUCT_MASTER!$A$1:$F$1,0),0)</f>
        <v>Meat</v>
      </c>
      <c r="I134" t="str">
        <f>VLOOKUP($B134,PRODUCT_MASTER!$A:$F,MATCH('DATA MODEL'!I$1,PRODUCT_MASTER!$A$1:$F$1,0),0)</f>
        <v>No.</v>
      </c>
      <c r="J134" s="7">
        <f>VLOOKUP($B134,PRODUCT_MASTER!$A:$F,MATCH('DATA MODEL'!J$1,PRODUCT_MASTER!$A$1:$F$1,0),0)</f>
        <v>13</v>
      </c>
      <c r="K134" s="7">
        <f>VLOOKUP($B134,PRODUCT_MASTER!$A:$F,MATCH('DATA MODEL'!K$1,PRODUCT_MASTER!$A$1:$F$1,0),0)</f>
        <v>16.64</v>
      </c>
      <c r="L134" s="7">
        <f t="shared" si="10"/>
        <v>52</v>
      </c>
      <c r="M134" s="7">
        <f t="shared" si="11"/>
        <v>66.56</v>
      </c>
      <c r="N134">
        <f t="shared" si="12"/>
        <v>23</v>
      </c>
      <c r="O134" t="str">
        <f t="shared" si="13"/>
        <v>Jun</v>
      </c>
      <c r="P134">
        <f t="shared" si="14"/>
        <v>2021</v>
      </c>
    </row>
    <row r="135" spans="1:16" x14ac:dyDescent="0.3">
      <c r="A135" s="1">
        <v>44371</v>
      </c>
      <c r="B135" t="s">
        <v>27</v>
      </c>
      <c r="C135">
        <v>13</v>
      </c>
      <c r="D135" t="s">
        <v>103</v>
      </c>
      <c r="E135" t="s">
        <v>101</v>
      </c>
      <c r="F135" s="5">
        <v>0</v>
      </c>
      <c r="G135" t="str">
        <f>VLOOKUP($B135,PRODUCT_MASTER!$A:$F,MATCH('DATA MODEL'!G$1,PRODUCT_MASTER!$A$1:$F$1,0),0)</f>
        <v>Product11</v>
      </c>
      <c r="H135" t="str">
        <f>VLOOKUP($B135,PRODUCT_MASTER!$A:$F,MATCH('DATA MODEL'!H$1,PRODUCT_MASTER!$A$1:$F$1,0),0)</f>
        <v>Gourmet Foods</v>
      </c>
      <c r="I135" t="str">
        <f>VLOOKUP($B135,PRODUCT_MASTER!$A:$F,MATCH('DATA MODEL'!I$1,PRODUCT_MASTER!$A$1:$F$1,0),0)</f>
        <v>Lt</v>
      </c>
      <c r="J135" s="7">
        <f>VLOOKUP($B135,PRODUCT_MASTER!$A:$F,MATCH('DATA MODEL'!J$1,PRODUCT_MASTER!$A$1:$F$1,0),0)</f>
        <v>44</v>
      </c>
      <c r="K135" s="7">
        <f>VLOOKUP($B135,PRODUCT_MASTER!$A:$F,MATCH('DATA MODEL'!K$1,PRODUCT_MASTER!$A$1:$F$1,0),0)</f>
        <v>48.4</v>
      </c>
      <c r="L135" s="7">
        <f t="shared" si="10"/>
        <v>572</v>
      </c>
      <c r="M135" s="7">
        <f t="shared" si="11"/>
        <v>629.19999999999993</v>
      </c>
      <c r="N135">
        <f t="shared" si="12"/>
        <v>24</v>
      </c>
      <c r="O135" t="str">
        <f t="shared" si="13"/>
        <v>Jun</v>
      </c>
      <c r="P135">
        <f t="shared" si="14"/>
        <v>2021</v>
      </c>
    </row>
    <row r="136" spans="1:16" x14ac:dyDescent="0.3">
      <c r="A136" s="1">
        <v>44373</v>
      </c>
      <c r="B136" t="s">
        <v>23</v>
      </c>
      <c r="C136">
        <v>7</v>
      </c>
      <c r="D136" t="s">
        <v>101</v>
      </c>
      <c r="E136" t="s">
        <v>101</v>
      </c>
      <c r="F136" s="5">
        <v>0</v>
      </c>
      <c r="G136" t="str">
        <f>VLOOKUP($B136,PRODUCT_MASTER!$A:$F,MATCH('DATA MODEL'!G$1,PRODUCT_MASTER!$A$1:$F$1,0),0)</f>
        <v>Product09</v>
      </c>
      <c r="H136" t="str">
        <f>VLOOKUP($B136,PRODUCT_MASTER!$A:$F,MATCH('DATA MODEL'!H$1,PRODUCT_MASTER!$A$1:$F$1,0),0)</f>
        <v>Gourmet Foods</v>
      </c>
      <c r="I136" t="str">
        <f>VLOOKUP($B136,PRODUCT_MASTER!$A:$F,MATCH('DATA MODEL'!I$1,PRODUCT_MASTER!$A$1:$F$1,0),0)</f>
        <v>No.</v>
      </c>
      <c r="J136" s="7">
        <f>VLOOKUP($B136,PRODUCT_MASTER!$A:$F,MATCH('DATA MODEL'!J$1,PRODUCT_MASTER!$A$1:$F$1,0),0)</f>
        <v>6</v>
      </c>
      <c r="K136" s="7">
        <f>VLOOKUP($B136,PRODUCT_MASTER!$A:$F,MATCH('DATA MODEL'!K$1,PRODUCT_MASTER!$A$1:$F$1,0),0)</f>
        <v>7.8599999999999994</v>
      </c>
      <c r="L136" s="7">
        <f t="shared" si="10"/>
        <v>42</v>
      </c>
      <c r="M136" s="7">
        <f t="shared" si="11"/>
        <v>55.019999999999996</v>
      </c>
      <c r="N136">
        <f t="shared" si="12"/>
        <v>26</v>
      </c>
      <c r="O136" t="str">
        <f t="shared" si="13"/>
        <v>Jun</v>
      </c>
      <c r="P136">
        <f t="shared" si="14"/>
        <v>2021</v>
      </c>
    </row>
    <row r="137" spans="1:16" x14ac:dyDescent="0.3">
      <c r="A137" s="1">
        <v>44374</v>
      </c>
      <c r="B137" t="s">
        <v>15</v>
      </c>
      <c r="C137">
        <v>11</v>
      </c>
      <c r="D137" t="s">
        <v>103</v>
      </c>
      <c r="E137" t="s">
        <v>102</v>
      </c>
      <c r="F137" s="5">
        <v>0</v>
      </c>
      <c r="G137" t="str">
        <f>VLOOKUP($B137,PRODUCT_MASTER!$A:$F,MATCH('DATA MODEL'!G$1,PRODUCT_MASTER!$A$1:$F$1,0),0)</f>
        <v>Product05</v>
      </c>
      <c r="H137" t="str">
        <f>VLOOKUP($B137,PRODUCT_MASTER!$A:$F,MATCH('DATA MODEL'!H$1,PRODUCT_MASTER!$A$1:$F$1,0),0)</f>
        <v>Organic</v>
      </c>
      <c r="I137" t="str">
        <f>VLOOKUP($B137,PRODUCT_MASTER!$A:$F,MATCH('DATA MODEL'!I$1,PRODUCT_MASTER!$A$1:$F$1,0),0)</f>
        <v>Ft</v>
      </c>
      <c r="J137" s="7">
        <f>VLOOKUP($B137,PRODUCT_MASTER!$A:$F,MATCH('DATA MODEL'!J$1,PRODUCT_MASTER!$A$1:$F$1,0),0)</f>
        <v>133</v>
      </c>
      <c r="K137" s="7">
        <f>VLOOKUP($B137,PRODUCT_MASTER!$A:$F,MATCH('DATA MODEL'!K$1,PRODUCT_MASTER!$A$1:$F$1,0),0)</f>
        <v>155.61000000000001</v>
      </c>
      <c r="L137" s="7">
        <f t="shared" si="10"/>
        <v>1463</v>
      </c>
      <c r="M137" s="7">
        <f t="shared" si="11"/>
        <v>1711.71</v>
      </c>
      <c r="N137">
        <f t="shared" si="12"/>
        <v>27</v>
      </c>
      <c r="O137" t="str">
        <f t="shared" si="13"/>
        <v>Jun</v>
      </c>
      <c r="P137">
        <f t="shared" si="14"/>
        <v>2021</v>
      </c>
    </row>
    <row r="138" spans="1:16" x14ac:dyDescent="0.3">
      <c r="A138" s="1">
        <v>44375</v>
      </c>
      <c r="B138" t="s">
        <v>47</v>
      </c>
      <c r="C138">
        <v>2</v>
      </c>
      <c r="D138" t="s">
        <v>101</v>
      </c>
      <c r="E138" t="s">
        <v>102</v>
      </c>
      <c r="F138" s="5">
        <v>0</v>
      </c>
      <c r="G138" t="str">
        <f>VLOOKUP($B138,PRODUCT_MASTER!$A:$F,MATCH('DATA MODEL'!G$1,PRODUCT_MASTER!$A$1:$F$1,0),0)</f>
        <v>Product21</v>
      </c>
      <c r="H138" t="str">
        <f>VLOOKUP($B138,PRODUCT_MASTER!$A:$F,MATCH('DATA MODEL'!H$1,PRODUCT_MASTER!$A$1:$F$1,0),0)</f>
        <v>Poultry</v>
      </c>
      <c r="I138" t="str">
        <f>VLOOKUP($B138,PRODUCT_MASTER!$A:$F,MATCH('DATA MODEL'!I$1,PRODUCT_MASTER!$A$1:$F$1,0),0)</f>
        <v>Ft</v>
      </c>
      <c r="J138" s="7">
        <f>VLOOKUP($B138,PRODUCT_MASTER!$A:$F,MATCH('DATA MODEL'!J$1,PRODUCT_MASTER!$A$1:$F$1,0),0)</f>
        <v>126</v>
      </c>
      <c r="K138" s="7">
        <f>VLOOKUP($B138,PRODUCT_MASTER!$A:$F,MATCH('DATA MODEL'!K$1,PRODUCT_MASTER!$A$1:$F$1,0),0)</f>
        <v>162.54</v>
      </c>
      <c r="L138" s="7">
        <f t="shared" si="10"/>
        <v>252</v>
      </c>
      <c r="M138" s="7">
        <f t="shared" si="11"/>
        <v>325.08</v>
      </c>
      <c r="N138">
        <f t="shared" si="12"/>
        <v>28</v>
      </c>
      <c r="O138" t="str">
        <f t="shared" si="13"/>
        <v>Jun</v>
      </c>
      <c r="P138">
        <f t="shared" si="14"/>
        <v>2021</v>
      </c>
    </row>
    <row r="139" spans="1:16" x14ac:dyDescent="0.3">
      <c r="A139" s="1">
        <v>44375</v>
      </c>
      <c r="B139" t="s">
        <v>75</v>
      </c>
      <c r="C139">
        <v>7</v>
      </c>
      <c r="D139" t="s">
        <v>101</v>
      </c>
      <c r="E139" t="s">
        <v>101</v>
      </c>
      <c r="F139" s="5">
        <v>0</v>
      </c>
      <c r="G139" t="str">
        <f>VLOOKUP($B139,PRODUCT_MASTER!$A:$F,MATCH('DATA MODEL'!G$1,PRODUCT_MASTER!$A$1:$F$1,0),0)</f>
        <v>Product35</v>
      </c>
      <c r="H139" t="str">
        <f>VLOOKUP($B139,PRODUCT_MASTER!$A:$F,MATCH('DATA MODEL'!H$1,PRODUCT_MASTER!$A$1:$F$1,0),0)</f>
        <v>Bakery And Desserts</v>
      </c>
      <c r="I139" t="str">
        <f>VLOOKUP($B139,PRODUCT_MASTER!$A:$F,MATCH('DATA MODEL'!I$1,PRODUCT_MASTER!$A$1:$F$1,0),0)</f>
        <v>No.</v>
      </c>
      <c r="J139" s="7">
        <f>VLOOKUP($B139,PRODUCT_MASTER!$A:$F,MATCH('DATA MODEL'!J$1,PRODUCT_MASTER!$A$1:$F$1,0),0)</f>
        <v>5</v>
      </c>
      <c r="K139" s="7">
        <f>VLOOKUP($B139,PRODUCT_MASTER!$A:$F,MATCH('DATA MODEL'!K$1,PRODUCT_MASTER!$A$1:$F$1,0),0)</f>
        <v>6.7</v>
      </c>
      <c r="L139" s="7">
        <f t="shared" si="10"/>
        <v>35</v>
      </c>
      <c r="M139" s="7">
        <f t="shared" si="11"/>
        <v>46.9</v>
      </c>
      <c r="N139">
        <f t="shared" si="12"/>
        <v>28</v>
      </c>
      <c r="O139" t="str">
        <f t="shared" si="13"/>
        <v>Jun</v>
      </c>
      <c r="P139">
        <f t="shared" si="14"/>
        <v>2021</v>
      </c>
    </row>
    <row r="140" spans="1:16" x14ac:dyDescent="0.3">
      <c r="A140" s="1">
        <v>44376</v>
      </c>
      <c r="B140" t="s">
        <v>33</v>
      </c>
      <c r="C140">
        <v>4</v>
      </c>
      <c r="D140" t="s">
        <v>103</v>
      </c>
      <c r="E140" t="s">
        <v>101</v>
      </c>
      <c r="F140" s="5">
        <v>0</v>
      </c>
      <c r="G140" t="str">
        <f>VLOOKUP($B140,PRODUCT_MASTER!$A:$F,MATCH('DATA MODEL'!G$1,PRODUCT_MASTER!$A$1:$F$1,0),0)</f>
        <v>Product14</v>
      </c>
      <c r="H140" t="str">
        <f>VLOOKUP($B140,PRODUCT_MASTER!$A:$F,MATCH('DATA MODEL'!H$1,PRODUCT_MASTER!$A$1:$F$1,0),0)</f>
        <v>Meat</v>
      </c>
      <c r="I140" t="str">
        <f>VLOOKUP($B140,PRODUCT_MASTER!$A:$F,MATCH('DATA MODEL'!I$1,PRODUCT_MASTER!$A$1:$F$1,0),0)</f>
        <v>Kg</v>
      </c>
      <c r="J140" s="7">
        <f>VLOOKUP($B140,PRODUCT_MASTER!$A:$F,MATCH('DATA MODEL'!J$1,PRODUCT_MASTER!$A$1:$F$1,0),0)</f>
        <v>112</v>
      </c>
      <c r="K140" s="7">
        <f>VLOOKUP($B140,PRODUCT_MASTER!$A:$F,MATCH('DATA MODEL'!K$1,PRODUCT_MASTER!$A$1:$F$1,0),0)</f>
        <v>146.72</v>
      </c>
      <c r="L140" s="7">
        <f t="shared" si="10"/>
        <v>448</v>
      </c>
      <c r="M140" s="7">
        <f t="shared" si="11"/>
        <v>586.88</v>
      </c>
      <c r="N140">
        <f t="shared" si="12"/>
        <v>29</v>
      </c>
      <c r="O140" t="str">
        <f t="shared" si="13"/>
        <v>Jun</v>
      </c>
      <c r="P140">
        <f t="shared" si="14"/>
        <v>2021</v>
      </c>
    </row>
    <row r="141" spans="1:16" x14ac:dyDescent="0.3">
      <c r="A141" s="1">
        <v>44378</v>
      </c>
      <c r="B141" t="s">
        <v>15</v>
      </c>
      <c r="C141">
        <v>11</v>
      </c>
      <c r="D141" t="s">
        <v>103</v>
      </c>
      <c r="E141" t="s">
        <v>102</v>
      </c>
      <c r="F141" s="5">
        <v>0</v>
      </c>
      <c r="G141" t="str">
        <f>VLOOKUP($B141,PRODUCT_MASTER!$A:$F,MATCH('DATA MODEL'!G$1,PRODUCT_MASTER!$A$1:$F$1,0),0)</f>
        <v>Product05</v>
      </c>
      <c r="H141" t="str">
        <f>VLOOKUP($B141,PRODUCT_MASTER!$A:$F,MATCH('DATA MODEL'!H$1,PRODUCT_MASTER!$A$1:$F$1,0),0)</f>
        <v>Organic</v>
      </c>
      <c r="I141" t="str">
        <f>VLOOKUP($B141,PRODUCT_MASTER!$A:$F,MATCH('DATA MODEL'!I$1,PRODUCT_MASTER!$A$1:$F$1,0),0)</f>
        <v>Ft</v>
      </c>
      <c r="J141" s="7">
        <f>VLOOKUP($B141,PRODUCT_MASTER!$A:$F,MATCH('DATA MODEL'!J$1,PRODUCT_MASTER!$A$1:$F$1,0),0)</f>
        <v>133</v>
      </c>
      <c r="K141" s="7">
        <f>VLOOKUP($B141,PRODUCT_MASTER!$A:$F,MATCH('DATA MODEL'!K$1,PRODUCT_MASTER!$A$1:$F$1,0),0)</f>
        <v>155.61000000000001</v>
      </c>
      <c r="L141" s="7">
        <f t="shared" si="10"/>
        <v>1463</v>
      </c>
      <c r="M141" s="7">
        <f t="shared" si="11"/>
        <v>1711.71</v>
      </c>
      <c r="N141">
        <f t="shared" si="12"/>
        <v>1</v>
      </c>
      <c r="O141" t="str">
        <f t="shared" si="13"/>
        <v>Jul</v>
      </c>
      <c r="P141">
        <f t="shared" si="14"/>
        <v>2021</v>
      </c>
    </row>
    <row r="142" spans="1:16" x14ac:dyDescent="0.3">
      <c r="A142" s="1">
        <v>44379</v>
      </c>
      <c r="B142" t="s">
        <v>25</v>
      </c>
      <c r="C142">
        <v>11</v>
      </c>
      <c r="D142" t="s">
        <v>103</v>
      </c>
      <c r="E142" t="s">
        <v>102</v>
      </c>
      <c r="F142" s="5">
        <v>0</v>
      </c>
      <c r="G142" t="str">
        <f>VLOOKUP($B142,PRODUCT_MASTER!$A:$F,MATCH('DATA MODEL'!G$1,PRODUCT_MASTER!$A$1:$F$1,0),0)</f>
        <v>Product10</v>
      </c>
      <c r="H142" t="str">
        <f>VLOOKUP($B142,PRODUCT_MASTER!$A:$F,MATCH('DATA MODEL'!H$1,PRODUCT_MASTER!$A$1:$F$1,0),0)</f>
        <v>Gourmet Foods</v>
      </c>
      <c r="I142" t="str">
        <f>VLOOKUP($B142,PRODUCT_MASTER!$A:$F,MATCH('DATA MODEL'!I$1,PRODUCT_MASTER!$A$1:$F$1,0),0)</f>
        <v>Ft</v>
      </c>
      <c r="J142" s="7">
        <f>VLOOKUP($B142,PRODUCT_MASTER!$A:$F,MATCH('DATA MODEL'!J$1,PRODUCT_MASTER!$A$1:$F$1,0),0)</f>
        <v>148</v>
      </c>
      <c r="K142" s="7">
        <f>VLOOKUP($B142,PRODUCT_MASTER!$A:$F,MATCH('DATA MODEL'!K$1,PRODUCT_MASTER!$A$1:$F$1,0),0)</f>
        <v>164.28</v>
      </c>
      <c r="L142" s="7">
        <f t="shared" si="10"/>
        <v>1628</v>
      </c>
      <c r="M142" s="7">
        <f t="shared" si="11"/>
        <v>1807.08</v>
      </c>
      <c r="N142">
        <f t="shared" si="12"/>
        <v>2</v>
      </c>
      <c r="O142" t="str">
        <f t="shared" si="13"/>
        <v>Jul</v>
      </c>
      <c r="P142">
        <f t="shared" si="14"/>
        <v>2021</v>
      </c>
    </row>
    <row r="143" spans="1:16" x14ac:dyDescent="0.3">
      <c r="A143" s="1">
        <v>44380</v>
      </c>
      <c r="B143" t="s">
        <v>71</v>
      </c>
      <c r="C143">
        <v>9</v>
      </c>
      <c r="D143" t="s">
        <v>101</v>
      </c>
      <c r="E143" t="s">
        <v>102</v>
      </c>
      <c r="F143" s="5">
        <v>0</v>
      </c>
      <c r="G143" t="str">
        <f>VLOOKUP($B143,PRODUCT_MASTER!$A:$F,MATCH('DATA MODEL'!G$1,PRODUCT_MASTER!$A$1:$F$1,0),0)</f>
        <v>Product33</v>
      </c>
      <c r="H143" t="str">
        <f>VLOOKUP($B143,PRODUCT_MASTER!$A:$F,MATCH('DATA MODEL'!H$1,PRODUCT_MASTER!$A$1:$F$1,0),0)</f>
        <v>Bakery And Desserts</v>
      </c>
      <c r="I143" t="str">
        <f>VLOOKUP($B143,PRODUCT_MASTER!$A:$F,MATCH('DATA MODEL'!I$1,PRODUCT_MASTER!$A$1:$F$1,0),0)</f>
        <v>Kg</v>
      </c>
      <c r="J143" s="7">
        <f>VLOOKUP($B143,PRODUCT_MASTER!$A:$F,MATCH('DATA MODEL'!J$1,PRODUCT_MASTER!$A$1:$F$1,0),0)</f>
        <v>95</v>
      </c>
      <c r="K143" s="7">
        <f>VLOOKUP($B143,PRODUCT_MASTER!$A:$F,MATCH('DATA MODEL'!K$1,PRODUCT_MASTER!$A$1:$F$1,0),0)</f>
        <v>119.7</v>
      </c>
      <c r="L143" s="7">
        <f t="shared" si="10"/>
        <v>855</v>
      </c>
      <c r="M143" s="7">
        <f t="shared" si="11"/>
        <v>1077.3</v>
      </c>
      <c r="N143">
        <f t="shared" si="12"/>
        <v>3</v>
      </c>
      <c r="O143" t="str">
        <f t="shared" si="13"/>
        <v>Jul</v>
      </c>
      <c r="P143">
        <f t="shared" si="14"/>
        <v>2021</v>
      </c>
    </row>
    <row r="144" spans="1:16" x14ac:dyDescent="0.3">
      <c r="A144" s="1">
        <v>44380</v>
      </c>
      <c r="B144" t="s">
        <v>11</v>
      </c>
      <c r="C144">
        <v>8</v>
      </c>
      <c r="D144" t="s">
        <v>101</v>
      </c>
      <c r="E144" t="s">
        <v>102</v>
      </c>
      <c r="F144" s="5">
        <v>0</v>
      </c>
      <c r="G144" t="str">
        <f>VLOOKUP($B144,PRODUCT_MASTER!$A:$F,MATCH('DATA MODEL'!G$1,PRODUCT_MASTER!$A$1:$F$1,0),0)</f>
        <v>Product03</v>
      </c>
      <c r="H144" t="str">
        <f>VLOOKUP($B144,PRODUCT_MASTER!$A:$F,MATCH('DATA MODEL'!H$1,PRODUCT_MASTER!$A$1:$F$1,0),0)</f>
        <v>Organic</v>
      </c>
      <c r="I144" t="str">
        <f>VLOOKUP($B144,PRODUCT_MASTER!$A:$F,MATCH('DATA MODEL'!I$1,PRODUCT_MASTER!$A$1:$F$1,0),0)</f>
        <v>Kg</v>
      </c>
      <c r="J144" s="7">
        <f>VLOOKUP($B144,PRODUCT_MASTER!$A:$F,MATCH('DATA MODEL'!J$1,PRODUCT_MASTER!$A$1:$F$1,0),0)</f>
        <v>71</v>
      </c>
      <c r="K144" s="7">
        <f>VLOOKUP($B144,PRODUCT_MASTER!$A:$F,MATCH('DATA MODEL'!K$1,PRODUCT_MASTER!$A$1:$F$1,0),0)</f>
        <v>80.94</v>
      </c>
      <c r="L144" s="7">
        <f t="shared" si="10"/>
        <v>568</v>
      </c>
      <c r="M144" s="7">
        <f t="shared" si="11"/>
        <v>647.52</v>
      </c>
      <c r="N144">
        <f t="shared" si="12"/>
        <v>3</v>
      </c>
      <c r="O144" t="str">
        <f t="shared" si="13"/>
        <v>Jul</v>
      </c>
      <c r="P144">
        <f t="shared" si="14"/>
        <v>2021</v>
      </c>
    </row>
    <row r="145" spans="1:16" x14ac:dyDescent="0.3">
      <c r="A145" s="1">
        <v>44382</v>
      </c>
      <c r="B145" t="s">
        <v>9</v>
      </c>
      <c r="C145">
        <v>8</v>
      </c>
      <c r="D145" t="s">
        <v>103</v>
      </c>
      <c r="E145" t="s">
        <v>101</v>
      </c>
      <c r="F145" s="5">
        <v>0</v>
      </c>
      <c r="G145" t="str">
        <f>VLOOKUP($B145,PRODUCT_MASTER!$A:$F,MATCH('DATA MODEL'!G$1,PRODUCT_MASTER!$A$1:$F$1,0),0)</f>
        <v>Product02</v>
      </c>
      <c r="H145" t="str">
        <f>VLOOKUP($B145,PRODUCT_MASTER!$A:$F,MATCH('DATA MODEL'!H$1,PRODUCT_MASTER!$A$1:$F$1,0),0)</f>
        <v>Organic</v>
      </c>
      <c r="I145" t="str">
        <f>VLOOKUP($B145,PRODUCT_MASTER!$A:$F,MATCH('DATA MODEL'!I$1,PRODUCT_MASTER!$A$1:$F$1,0),0)</f>
        <v>Kg</v>
      </c>
      <c r="J145" s="7">
        <f>VLOOKUP($B145,PRODUCT_MASTER!$A:$F,MATCH('DATA MODEL'!J$1,PRODUCT_MASTER!$A$1:$F$1,0),0)</f>
        <v>105</v>
      </c>
      <c r="K145" s="7">
        <f>VLOOKUP($B145,PRODUCT_MASTER!$A:$F,MATCH('DATA MODEL'!K$1,PRODUCT_MASTER!$A$1:$F$1,0),0)</f>
        <v>142.80000000000001</v>
      </c>
      <c r="L145" s="7">
        <f t="shared" si="10"/>
        <v>840</v>
      </c>
      <c r="M145" s="7">
        <f t="shared" si="11"/>
        <v>1142.4000000000001</v>
      </c>
      <c r="N145">
        <f t="shared" si="12"/>
        <v>5</v>
      </c>
      <c r="O145" t="str">
        <f t="shared" si="13"/>
        <v>Jul</v>
      </c>
      <c r="P145">
        <f t="shared" si="14"/>
        <v>2021</v>
      </c>
    </row>
    <row r="146" spans="1:16" x14ac:dyDescent="0.3">
      <c r="A146" s="1">
        <v>44383</v>
      </c>
      <c r="B146" t="s">
        <v>87</v>
      </c>
      <c r="C146">
        <v>15</v>
      </c>
      <c r="D146" t="s">
        <v>103</v>
      </c>
      <c r="E146" t="s">
        <v>102</v>
      </c>
      <c r="F146" s="5">
        <v>0</v>
      </c>
      <c r="G146" t="str">
        <f>VLOOKUP($B146,PRODUCT_MASTER!$A:$F,MATCH('DATA MODEL'!G$1,PRODUCT_MASTER!$A$1:$F$1,0),0)</f>
        <v>Product41</v>
      </c>
      <c r="H146" t="str">
        <f>VLOOKUP($B146,PRODUCT_MASTER!$A:$F,MATCH('DATA MODEL'!H$1,PRODUCT_MASTER!$A$1:$F$1,0),0)</f>
        <v>Snacks</v>
      </c>
      <c r="I146" t="str">
        <f>VLOOKUP($B146,PRODUCT_MASTER!$A:$F,MATCH('DATA MODEL'!I$1,PRODUCT_MASTER!$A$1:$F$1,0),0)</f>
        <v>Ft</v>
      </c>
      <c r="J146" s="7">
        <f>VLOOKUP($B146,PRODUCT_MASTER!$A:$F,MATCH('DATA MODEL'!J$1,PRODUCT_MASTER!$A$1:$F$1,0),0)</f>
        <v>138</v>
      </c>
      <c r="K146" s="7">
        <f>VLOOKUP($B146,PRODUCT_MASTER!$A:$F,MATCH('DATA MODEL'!K$1,PRODUCT_MASTER!$A$1:$F$1,0),0)</f>
        <v>173.88</v>
      </c>
      <c r="L146" s="7">
        <f t="shared" si="10"/>
        <v>2070</v>
      </c>
      <c r="M146" s="7">
        <f t="shared" si="11"/>
        <v>2608.1999999999998</v>
      </c>
      <c r="N146">
        <f t="shared" si="12"/>
        <v>6</v>
      </c>
      <c r="O146" t="str">
        <f t="shared" si="13"/>
        <v>Jul</v>
      </c>
      <c r="P146">
        <f t="shared" si="14"/>
        <v>2021</v>
      </c>
    </row>
    <row r="147" spans="1:16" x14ac:dyDescent="0.3">
      <c r="A147" s="1">
        <v>44385</v>
      </c>
      <c r="B147" t="s">
        <v>13</v>
      </c>
      <c r="C147">
        <v>10</v>
      </c>
      <c r="D147" t="s">
        <v>103</v>
      </c>
      <c r="E147" t="s">
        <v>101</v>
      </c>
      <c r="F147" s="5">
        <v>0</v>
      </c>
      <c r="G147" t="str">
        <f>VLOOKUP($B147,PRODUCT_MASTER!$A:$F,MATCH('DATA MODEL'!G$1,PRODUCT_MASTER!$A$1:$F$1,0),0)</f>
        <v>Product04</v>
      </c>
      <c r="H147" t="str">
        <f>VLOOKUP($B147,PRODUCT_MASTER!$A:$F,MATCH('DATA MODEL'!H$1,PRODUCT_MASTER!$A$1:$F$1,0),0)</f>
        <v>Organic</v>
      </c>
      <c r="I147" t="str">
        <f>VLOOKUP($B147,PRODUCT_MASTER!$A:$F,MATCH('DATA MODEL'!I$1,PRODUCT_MASTER!$A$1:$F$1,0),0)</f>
        <v>Lt</v>
      </c>
      <c r="J147" s="7">
        <f>VLOOKUP($B147,PRODUCT_MASTER!$A:$F,MATCH('DATA MODEL'!J$1,PRODUCT_MASTER!$A$1:$F$1,0),0)</f>
        <v>44</v>
      </c>
      <c r="K147" s="7">
        <f>VLOOKUP($B147,PRODUCT_MASTER!$A:$F,MATCH('DATA MODEL'!K$1,PRODUCT_MASTER!$A$1:$F$1,0),0)</f>
        <v>48.84</v>
      </c>
      <c r="L147" s="7">
        <f t="shared" si="10"/>
        <v>440</v>
      </c>
      <c r="M147" s="7">
        <f t="shared" si="11"/>
        <v>488.40000000000003</v>
      </c>
      <c r="N147">
        <f t="shared" si="12"/>
        <v>8</v>
      </c>
      <c r="O147" t="str">
        <f t="shared" si="13"/>
        <v>Jul</v>
      </c>
      <c r="P147">
        <f t="shared" si="14"/>
        <v>2021</v>
      </c>
    </row>
    <row r="148" spans="1:16" x14ac:dyDescent="0.3">
      <c r="A148" s="1">
        <v>44387</v>
      </c>
      <c r="B148" t="s">
        <v>73</v>
      </c>
      <c r="C148">
        <v>6</v>
      </c>
      <c r="D148" t="s">
        <v>100</v>
      </c>
      <c r="E148" t="s">
        <v>102</v>
      </c>
      <c r="F148" s="5">
        <v>0</v>
      </c>
      <c r="G148" t="str">
        <f>VLOOKUP($B148,PRODUCT_MASTER!$A:$F,MATCH('DATA MODEL'!G$1,PRODUCT_MASTER!$A$1:$F$1,0),0)</f>
        <v>Product34</v>
      </c>
      <c r="H148" t="str">
        <f>VLOOKUP($B148,PRODUCT_MASTER!$A:$F,MATCH('DATA MODEL'!H$1,PRODUCT_MASTER!$A$1:$F$1,0),0)</f>
        <v>Bakery And Desserts</v>
      </c>
      <c r="I148" t="str">
        <f>VLOOKUP($B148,PRODUCT_MASTER!$A:$F,MATCH('DATA MODEL'!I$1,PRODUCT_MASTER!$A$1:$F$1,0),0)</f>
        <v>Lt</v>
      </c>
      <c r="J148" s="7">
        <f>VLOOKUP($B148,PRODUCT_MASTER!$A:$F,MATCH('DATA MODEL'!J$1,PRODUCT_MASTER!$A$1:$F$1,0),0)</f>
        <v>55</v>
      </c>
      <c r="K148" s="7">
        <f>VLOOKUP($B148,PRODUCT_MASTER!$A:$F,MATCH('DATA MODEL'!K$1,PRODUCT_MASTER!$A$1:$F$1,0),0)</f>
        <v>58.3</v>
      </c>
      <c r="L148" s="7">
        <f t="shared" si="10"/>
        <v>330</v>
      </c>
      <c r="M148" s="7">
        <f t="shared" si="11"/>
        <v>349.79999999999995</v>
      </c>
      <c r="N148">
        <f t="shared" si="12"/>
        <v>10</v>
      </c>
      <c r="O148" t="str">
        <f t="shared" si="13"/>
        <v>Jul</v>
      </c>
      <c r="P148">
        <f t="shared" si="14"/>
        <v>2021</v>
      </c>
    </row>
    <row r="149" spans="1:16" x14ac:dyDescent="0.3">
      <c r="A149" s="1">
        <v>44388</v>
      </c>
      <c r="B149" t="s">
        <v>23</v>
      </c>
      <c r="C149">
        <v>4</v>
      </c>
      <c r="D149" t="s">
        <v>100</v>
      </c>
      <c r="E149" t="s">
        <v>101</v>
      </c>
      <c r="F149" s="5">
        <v>0</v>
      </c>
      <c r="G149" t="str">
        <f>VLOOKUP($B149,PRODUCT_MASTER!$A:$F,MATCH('DATA MODEL'!G$1,PRODUCT_MASTER!$A$1:$F$1,0),0)</f>
        <v>Product09</v>
      </c>
      <c r="H149" t="str">
        <f>VLOOKUP($B149,PRODUCT_MASTER!$A:$F,MATCH('DATA MODEL'!H$1,PRODUCT_MASTER!$A$1:$F$1,0),0)</f>
        <v>Gourmet Foods</v>
      </c>
      <c r="I149" t="str">
        <f>VLOOKUP($B149,PRODUCT_MASTER!$A:$F,MATCH('DATA MODEL'!I$1,PRODUCT_MASTER!$A$1:$F$1,0),0)</f>
        <v>No.</v>
      </c>
      <c r="J149" s="7">
        <f>VLOOKUP($B149,PRODUCT_MASTER!$A:$F,MATCH('DATA MODEL'!J$1,PRODUCT_MASTER!$A$1:$F$1,0),0)</f>
        <v>6</v>
      </c>
      <c r="K149" s="7">
        <f>VLOOKUP($B149,PRODUCT_MASTER!$A:$F,MATCH('DATA MODEL'!K$1,PRODUCT_MASTER!$A$1:$F$1,0),0)</f>
        <v>7.8599999999999994</v>
      </c>
      <c r="L149" s="7">
        <f t="shared" si="10"/>
        <v>24</v>
      </c>
      <c r="M149" s="7">
        <f t="shared" si="11"/>
        <v>31.439999999999998</v>
      </c>
      <c r="N149">
        <f t="shared" si="12"/>
        <v>11</v>
      </c>
      <c r="O149" t="str">
        <f t="shared" si="13"/>
        <v>Jul</v>
      </c>
      <c r="P149">
        <f t="shared" si="14"/>
        <v>2021</v>
      </c>
    </row>
    <row r="150" spans="1:16" x14ac:dyDescent="0.3">
      <c r="A150" s="1">
        <v>44390</v>
      </c>
      <c r="B150" t="s">
        <v>43</v>
      </c>
      <c r="C150">
        <v>1</v>
      </c>
      <c r="D150" t="s">
        <v>103</v>
      </c>
      <c r="E150" t="s">
        <v>102</v>
      </c>
      <c r="F150" s="5">
        <v>0</v>
      </c>
      <c r="G150" t="str">
        <f>VLOOKUP($B150,PRODUCT_MASTER!$A:$F,MATCH('DATA MODEL'!G$1,PRODUCT_MASTER!$A$1:$F$1,0),0)</f>
        <v>Product19</v>
      </c>
      <c r="H150" t="str">
        <f>VLOOKUP($B150,PRODUCT_MASTER!$A:$F,MATCH('DATA MODEL'!H$1,PRODUCT_MASTER!$A$1:$F$1,0),0)</f>
        <v>Poultry</v>
      </c>
      <c r="I150" t="str">
        <f>VLOOKUP($B150,PRODUCT_MASTER!$A:$F,MATCH('DATA MODEL'!I$1,PRODUCT_MASTER!$A$1:$F$1,0),0)</f>
        <v>Ft</v>
      </c>
      <c r="J150" s="7">
        <f>VLOOKUP($B150,PRODUCT_MASTER!$A:$F,MATCH('DATA MODEL'!J$1,PRODUCT_MASTER!$A$1:$F$1,0),0)</f>
        <v>150</v>
      </c>
      <c r="K150" s="7">
        <f>VLOOKUP($B150,PRODUCT_MASTER!$A:$F,MATCH('DATA MODEL'!K$1,PRODUCT_MASTER!$A$1:$F$1,0),0)</f>
        <v>210</v>
      </c>
      <c r="L150" s="7">
        <f t="shared" si="10"/>
        <v>150</v>
      </c>
      <c r="M150" s="7">
        <f t="shared" si="11"/>
        <v>210</v>
      </c>
      <c r="N150">
        <f t="shared" si="12"/>
        <v>13</v>
      </c>
      <c r="O150" t="str">
        <f t="shared" si="13"/>
        <v>Jul</v>
      </c>
      <c r="P150">
        <f t="shared" si="14"/>
        <v>2021</v>
      </c>
    </row>
    <row r="151" spans="1:16" x14ac:dyDescent="0.3">
      <c r="A151" s="1">
        <v>44393</v>
      </c>
      <c r="B151" t="s">
        <v>51</v>
      </c>
      <c r="C151">
        <v>8</v>
      </c>
      <c r="D151" t="s">
        <v>100</v>
      </c>
      <c r="E151" t="s">
        <v>102</v>
      </c>
      <c r="F151" s="5">
        <v>0</v>
      </c>
      <c r="G151" t="str">
        <f>VLOOKUP($B151,PRODUCT_MASTER!$A:$F,MATCH('DATA MODEL'!G$1,PRODUCT_MASTER!$A$1:$F$1,0),0)</f>
        <v>Product23</v>
      </c>
      <c r="H151" t="str">
        <f>VLOOKUP($B151,PRODUCT_MASTER!$A:$F,MATCH('DATA MODEL'!H$1,PRODUCT_MASTER!$A$1:$F$1,0),0)</f>
        <v>Seafood</v>
      </c>
      <c r="I151" t="str">
        <f>VLOOKUP($B151,PRODUCT_MASTER!$A:$F,MATCH('DATA MODEL'!I$1,PRODUCT_MASTER!$A$1:$F$1,0),0)</f>
        <v>Ft</v>
      </c>
      <c r="J151" s="7">
        <f>VLOOKUP($B151,PRODUCT_MASTER!$A:$F,MATCH('DATA MODEL'!J$1,PRODUCT_MASTER!$A$1:$F$1,0),0)</f>
        <v>141</v>
      </c>
      <c r="K151" s="7">
        <f>VLOOKUP($B151,PRODUCT_MASTER!$A:$F,MATCH('DATA MODEL'!K$1,PRODUCT_MASTER!$A$1:$F$1,0),0)</f>
        <v>149.46</v>
      </c>
      <c r="L151" s="7">
        <f t="shared" si="10"/>
        <v>1128</v>
      </c>
      <c r="M151" s="7">
        <f t="shared" si="11"/>
        <v>1195.68</v>
      </c>
      <c r="N151">
        <f t="shared" si="12"/>
        <v>16</v>
      </c>
      <c r="O151" t="str">
        <f t="shared" si="13"/>
        <v>Jul</v>
      </c>
      <c r="P151">
        <f t="shared" si="14"/>
        <v>2021</v>
      </c>
    </row>
    <row r="152" spans="1:16" x14ac:dyDescent="0.3">
      <c r="A152" s="1">
        <v>44395</v>
      </c>
      <c r="B152" t="s">
        <v>59</v>
      </c>
      <c r="C152">
        <v>14</v>
      </c>
      <c r="D152" t="s">
        <v>101</v>
      </c>
      <c r="E152" t="s">
        <v>101</v>
      </c>
      <c r="F152" s="5">
        <v>0</v>
      </c>
      <c r="G152" t="str">
        <f>VLOOKUP($B152,PRODUCT_MASTER!$A:$F,MATCH('DATA MODEL'!G$1,PRODUCT_MASTER!$A$1:$F$1,0),0)</f>
        <v>Product27</v>
      </c>
      <c r="H152" t="str">
        <f>VLOOKUP($B152,PRODUCT_MASTER!$A:$F,MATCH('DATA MODEL'!H$1,PRODUCT_MASTER!$A$1:$F$1,0),0)</f>
        <v>Cheese And Dairy</v>
      </c>
      <c r="I152" t="str">
        <f>VLOOKUP($B152,PRODUCT_MASTER!$A:$F,MATCH('DATA MODEL'!I$1,PRODUCT_MASTER!$A$1:$F$1,0),0)</f>
        <v>Lt</v>
      </c>
      <c r="J152" s="7">
        <f>VLOOKUP($B152,PRODUCT_MASTER!$A:$F,MATCH('DATA MODEL'!J$1,PRODUCT_MASTER!$A$1:$F$1,0),0)</f>
        <v>48</v>
      </c>
      <c r="K152" s="7">
        <f>VLOOKUP($B152,PRODUCT_MASTER!$A:$F,MATCH('DATA MODEL'!K$1,PRODUCT_MASTER!$A$1:$F$1,0),0)</f>
        <v>57.120000000000005</v>
      </c>
      <c r="L152" s="7">
        <f t="shared" si="10"/>
        <v>672</v>
      </c>
      <c r="M152" s="7">
        <f t="shared" si="11"/>
        <v>799.68000000000006</v>
      </c>
      <c r="N152">
        <f t="shared" si="12"/>
        <v>18</v>
      </c>
      <c r="O152" t="str">
        <f t="shared" si="13"/>
        <v>Jul</v>
      </c>
      <c r="P152">
        <f t="shared" si="14"/>
        <v>2021</v>
      </c>
    </row>
    <row r="153" spans="1:16" x14ac:dyDescent="0.3">
      <c r="A153" s="1">
        <v>44397</v>
      </c>
      <c r="B153" t="s">
        <v>81</v>
      </c>
      <c r="C153">
        <v>11</v>
      </c>
      <c r="D153" t="s">
        <v>101</v>
      </c>
      <c r="E153" t="s">
        <v>101</v>
      </c>
      <c r="F153" s="5">
        <v>0</v>
      </c>
      <c r="G153" t="str">
        <f>VLOOKUP($B153,PRODUCT_MASTER!$A:$F,MATCH('DATA MODEL'!G$1,PRODUCT_MASTER!$A$1:$F$1,0),0)</f>
        <v>Product38</v>
      </c>
      <c r="H153" t="str">
        <f>VLOOKUP($B153,PRODUCT_MASTER!$A:$F,MATCH('DATA MODEL'!H$1,PRODUCT_MASTER!$A$1:$F$1,0),0)</f>
        <v>Snacks</v>
      </c>
      <c r="I153" t="str">
        <f>VLOOKUP($B153,PRODUCT_MASTER!$A:$F,MATCH('DATA MODEL'!I$1,PRODUCT_MASTER!$A$1:$F$1,0),0)</f>
        <v>Kg</v>
      </c>
      <c r="J153" s="7">
        <f>VLOOKUP($B153,PRODUCT_MASTER!$A:$F,MATCH('DATA MODEL'!J$1,PRODUCT_MASTER!$A$1:$F$1,0),0)</f>
        <v>72</v>
      </c>
      <c r="K153" s="7">
        <f>VLOOKUP($B153,PRODUCT_MASTER!$A:$F,MATCH('DATA MODEL'!K$1,PRODUCT_MASTER!$A$1:$F$1,0),0)</f>
        <v>79.92</v>
      </c>
      <c r="L153" s="7">
        <f t="shared" si="10"/>
        <v>792</v>
      </c>
      <c r="M153" s="7">
        <f t="shared" si="11"/>
        <v>879.12</v>
      </c>
      <c r="N153">
        <f t="shared" si="12"/>
        <v>20</v>
      </c>
      <c r="O153" t="str">
        <f t="shared" si="13"/>
        <v>Jul</v>
      </c>
      <c r="P153">
        <f t="shared" si="14"/>
        <v>2021</v>
      </c>
    </row>
    <row r="154" spans="1:16" x14ac:dyDescent="0.3">
      <c r="A154" s="1">
        <v>44397</v>
      </c>
      <c r="B154" t="s">
        <v>91</v>
      </c>
      <c r="C154">
        <v>5</v>
      </c>
      <c r="D154" t="s">
        <v>103</v>
      </c>
      <c r="E154" t="s">
        <v>101</v>
      </c>
      <c r="F154" s="5">
        <v>0</v>
      </c>
      <c r="G154" t="str">
        <f>VLOOKUP($B154,PRODUCT_MASTER!$A:$F,MATCH('DATA MODEL'!G$1,PRODUCT_MASTER!$A$1:$F$1,0),0)</f>
        <v>Product43</v>
      </c>
      <c r="H154" t="str">
        <f>VLOOKUP($B154,PRODUCT_MASTER!$A:$F,MATCH('DATA MODEL'!H$1,PRODUCT_MASTER!$A$1:$F$1,0),0)</f>
        <v>Candy</v>
      </c>
      <c r="I154" t="str">
        <f>VLOOKUP($B154,PRODUCT_MASTER!$A:$F,MATCH('DATA MODEL'!I$1,PRODUCT_MASTER!$A$1:$F$1,0),0)</f>
        <v>Kg</v>
      </c>
      <c r="J154" s="7">
        <f>VLOOKUP($B154,PRODUCT_MASTER!$A:$F,MATCH('DATA MODEL'!J$1,PRODUCT_MASTER!$A$1:$F$1,0),0)</f>
        <v>67</v>
      </c>
      <c r="K154" s="7">
        <f>VLOOKUP($B154,PRODUCT_MASTER!$A:$F,MATCH('DATA MODEL'!K$1,PRODUCT_MASTER!$A$1:$F$1,0),0)</f>
        <v>83.08</v>
      </c>
      <c r="L154" s="7">
        <f t="shared" si="10"/>
        <v>335</v>
      </c>
      <c r="M154" s="7">
        <f t="shared" si="11"/>
        <v>415.4</v>
      </c>
      <c r="N154">
        <f t="shared" si="12"/>
        <v>20</v>
      </c>
      <c r="O154" t="str">
        <f t="shared" si="13"/>
        <v>Jul</v>
      </c>
      <c r="P154">
        <f t="shared" si="14"/>
        <v>2021</v>
      </c>
    </row>
    <row r="155" spans="1:16" x14ac:dyDescent="0.3">
      <c r="A155" s="1">
        <v>44398</v>
      </c>
      <c r="B155" t="s">
        <v>63</v>
      </c>
      <c r="C155">
        <v>15</v>
      </c>
      <c r="D155" t="s">
        <v>103</v>
      </c>
      <c r="E155" t="s">
        <v>101</v>
      </c>
      <c r="F155" s="5">
        <v>0</v>
      </c>
      <c r="G155" t="str">
        <f>VLOOKUP($B155,PRODUCT_MASTER!$A:$F,MATCH('DATA MODEL'!G$1,PRODUCT_MASTER!$A$1:$F$1,0),0)</f>
        <v>Product29</v>
      </c>
      <c r="H155" t="str">
        <f>VLOOKUP($B155,PRODUCT_MASTER!$A:$F,MATCH('DATA MODEL'!H$1,PRODUCT_MASTER!$A$1:$F$1,0),0)</f>
        <v>Cheese And Dairy</v>
      </c>
      <c r="I155" t="str">
        <f>VLOOKUP($B155,PRODUCT_MASTER!$A:$F,MATCH('DATA MODEL'!I$1,PRODUCT_MASTER!$A$1:$F$1,0),0)</f>
        <v>Lt</v>
      </c>
      <c r="J155" s="7">
        <f>VLOOKUP($B155,PRODUCT_MASTER!$A:$F,MATCH('DATA MODEL'!J$1,PRODUCT_MASTER!$A$1:$F$1,0),0)</f>
        <v>47</v>
      </c>
      <c r="K155" s="7">
        <f>VLOOKUP($B155,PRODUCT_MASTER!$A:$F,MATCH('DATA MODEL'!K$1,PRODUCT_MASTER!$A$1:$F$1,0),0)</f>
        <v>53.11</v>
      </c>
      <c r="L155" s="7">
        <f t="shared" si="10"/>
        <v>705</v>
      </c>
      <c r="M155" s="7">
        <f t="shared" si="11"/>
        <v>796.65</v>
      </c>
      <c r="N155">
        <f t="shared" si="12"/>
        <v>21</v>
      </c>
      <c r="O155" t="str">
        <f t="shared" si="13"/>
        <v>Jul</v>
      </c>
      <c r="P155">
        <f t="shared" si="14"/>
        <v>2021</v>
      </c>
    </row>
    <row r="156" spans="1:16" x14ac:dyDescent="0.3">
      <c r="A156" s="1">
        <v>44399</v>
      </c>
      <c r="B156" t="s">
        <v>57</v>
      </c>
      <c r="C156">
        <v>3</v>
      </c>
      <c r="D156" t="s">
        <v>100</v>
      </c>
      <c r="E156" t="s">
        <v>102</v>
      </c>
      <c r="F156" s="5">
        <v>0</v>
      </c>
      <c r="G156" t="str">
        <f>VLOOKUP($B156,PRODUCT_MASTER!$A:$F,MATCH('DATA MODEL'!G$1,PRODUCT_MASTER!$A$1:$F$1,0),0)</f>
        <v>Product26</v>
      </c>
      <c r="H156" t="str">
        <f>VLOOKUP($B156,PRODUCT_MASTER!$A:$F,MATCH('DATA MODEL'!H$1,PRODUCT_MASTER!$A$1:$F$1,0),0)</f>
        <v>Seafood</v>
      </c>
      <c r="I156" t="str">
        <f>VLOOKUP($B156,PRODUCT_MASTER!$A:$F,MATCH('DATA MODEL'!I$1,PRODUCT_MASTER!$A$1:$F$1,0),0)</f>
        <v>No.</v>
      </c>
      <c r="J156" s="7">
        <f>VLOOKUP($B156,PRODUCT_MASTER!$A:$F,MATCH('DATA MODEL'!J$1,PRODUCT_MASTER!$A$1:$F$1,0),0)</f>
        <v>18</v>
      </c>
      <c r="K156" s="7">
        <f>VLOOKUP($B156,PRODUCT_MASTER!$A:$F,MATCH('DATA MODEL'!K$1,PRODUCT_MASTER!$A$1:$F$1,0),0)</f>
        <v>24.66</v>
      </c>
      <c r="L156" s="7">
        <f t="shared" si="10"/>
        <v>54</v>
      </c>
      <c r="M156" s="7">
        <f t="shared" si="11"/>
        <v>73.98</v>
      </c>
      <c r="N156">
        <f t="shared" si="12"/>
        <v>22</v>
      </c>
      <c r="O156" t="str">
        <f t="shared" si="13"/>
        <v>Jul</v>
      </c>
      <c r="P156">
        <f t="shared" si="14"/>
        <v>2021</v>
      </c>
    </row>
    <row r="157" spans="1:16" x14ac:dyDescent="0.3">
      <c r="A157" s="1">
        <v>44399</v>
      </c>
      <c r="B157" t="s">
        <v>53</v>
      </c>
      <c r="C157">
        <v>14</v>
      </c>
      <c r="D157" t="s">
        <v>101</v>
      </c>
      <c r="E157" t="s">
        <v>102</v>
      </c>
      <c r="F157" s="5">
        <v>0</v>
      </c>
      <c r="G157" t="str">
        <f>VLOOKUP($B157,PRODUCT_MASTER!$A:$F,MATCH('DATA MODEL'!G$1,PRODUCT_MASTER!$A$1:$F$1,0),0)</f>
        <v>Product24</v>
      </c>
      <c r="H157" t="str">
        <f>VLOOKUP($B157,PRODUCT_MASTER!$A:$F,MATCH('DATA MODEL'!H$1,PRODUCT_MASTER!$A$1:$F$1,0),0)</f>
        <v>Seafood</v>
      </c>
      <c r="I157" t="str">
        <f>VLOOKUP($B157,PRODUCT_MASTER!$A:$F,MATCH('DATA MODEL'!I$1,PRODUCT_MASTER!$A$1:$F$1,0),0)</f>
        <v>Ft</v>
      </c>
      <c r="J157" s="7">
        <f>VLOOKUP($B157,PRODUCT_MASTER!$A:$F,MATCH('DATA MODEL'!J$1,PRODUCT_MASTER!$A$1:$F$1,0),0)</f>
        <v>144</v>
      </c>
      <c r="K157" s="7">
        <f>VLOOKUP($B157,PRODUCT_MASTER!$A:$F,MATCH('DATA MODEL'!K$1,PRODUCT_MASTER!$A$1:$F$1,0),0)</f>
        <v>156.96</v>
      </c>
      <c r="L157" s="7">
        <f t="shared" si="10"/>
        <v>2016</v>
      </c>
      <c r="M157" s="7">
        <f t="shared" si="11"/>
        <v>2197.44</v>
      </c>
      <c r="N157">
        <f t="shared" si="12"/>
        <v>22</v>
      </c>
      <c r="O157" t="str">
        <f t="shared" si="13"/>
        <v>Jul</v>
      </c>
      <c r="P157">
        <f t="shared" si="14"/>
        <v>2021</v>
      </c>
    </row>
    <row r="158" spans="1:16" x14ac:dyDescent="0.3">
      <c r="A158" s="1">
        <v>44400</v>
      </c>
      <c r="B158" t="s">
        <v>77</v>
      </c>
      <c r="C158">
        <v>7</v>
      </c>
      <c r="D158" t="s">
        <v>100</v>
      </c>
      <c r="E158" t="s">
        <v>101</v>
      </c>
      <c r="F158" s="5">
        <v>0</v>
      </c>
      <c r="G158" t="str">
        <f>VLOOKUP($B158,PRODUCT_MASTER!$A:$F,MATCH('DATA MODEL'!G$1,PRODUCT_MASTER!$A$1:$F$1,0),0)</f>
        <v>Product36</v>
      </c>
      <c r="H158" t="str">
        <f>VLOOKUP($B158,PRODUCT_MASTER!$A:$F,MATCH('DATA MODEL'!H$1,PRODUCT_MASTER!$A$1:$F$1,0),0)</f>
        <v>Bakery And Desserts</v>
      </c>
      <c r="I158" t="str">
        <f>VLOOKUP($B158,PRODUCT_MASTER!$A:$F,MATCH('DATA MODEL'!I$1,PRODUCT_MASTER!$A$1:$F$1,0),0)</f>
        <v>Kg</v>
      </c>
      <c r="J158" s="7">
        <f>VLOOKUP($B158,PRODUCT_MASTER!$A:$F,MATCH('DATA MODEL'!J$1,PRODUCT_MASTER!$A$1:$F$1,0),0)</f>
        <v>90</v>
      </c>
      <c r="K158" s="7">
        <f>VLOOKUP($B158,PRODUCT_MASTER!$A:$F,MATCH('DATA MODEL'!K$1,PRODUCT_MASTER!$A$1:$F$1,0),0)</f>
        <v>96.3</v>
      </c>
      <c r="L158" s="7">
        <f t="shared" si="10"/>
        <v>630</v>
      </c>
      <c r="M158" s="7">
        <f t="shared" si="11"/>
        <v>674.1</v>
      </c>
      <c r="N158">
        <f t="shared" si="12"/>
        <v>23</v>
      </c>
      <c r="O158" t="str">
        <f t="shared" si="13"/>
        <v>Jul</v>
      </c>
      <c r="P158">
        <f t="shared" si="14"/>
        <v>2021</v>
      </c>
    </row>
    <row r="159" spans="1:16" x14ac:dyDescent="0.3">
      <c r="A159" s="1">
        <v>44400</v>
      </c>
      <c r="B159" t="s">
        <v>79</v>
      </c>
      <c r="C159">
        <v>8</v>
      </c>
      <c r="D159" t="s">
        <v>103</v>
      </c>
      <c r="E159" t="s">
        <v>101</v>
      </c>
      <c r="F159" s="5">
        <v>0</v>
      </c>
      <c r="G159" t="str">
        <f>VLOOKUP($B159,PRODUCT_MASTER!$A:$F,MATCH('DATA MODEL'!G$1,PRODUCT_MASTER!$A$1:$F$1,0),0)</f>
        <v>Product37</v>
      </c>
      <c r="H159" t="str">
        <f>VLOOKUP($B159,PRODUCT_MASTER!$A:$F,MATCH('DATA MODEL'!H$1,PRODUCT_MASTER!$A$1:$F$1,0),0)</f>
        <v>Snacks</v>
      </c>
      <c r="I159" t="str">
        <f>VLOOKUP($B159,PRODUCT_MASTER!$A:$F,MATCH('DATA MODEL'!I$1,PRODUCT_MASTER!$A$1:$F$1,0),0)</f>
        <v>Kg</v>
      </c>
      <c r="J159" s="7">
        <f>VLOOKUP($B159,PRODUCT_MASTER!$A:$F,MATCH('DATA MODEL'!J$1,PRODUCT_MASTER!$A$1:$F$1,0),0)</f>
        <v>67</v>
      </c>
      <c r="K159" s="7">
        <f>VLOOKUP($B159,PRODUCT_MASTER!$A:$F,MATCH('DATA MODEL'!K$1,PRODUCT_MASTER!$A$1:$F$1,0),0)</f>
        <v>85.76</v>
      </c>
      <c r="L159" s="7">
        <f t="shared" si="10"/>
        <v>536</v>
      </c>
      <c r="M159" s="7">
        <f t="shared" si="11"/>
        <v>686.08</v>
      </c>
      <c r="N159">
        <f t="shared" si="12"/>
        <v>23</v>
      </c>
      <c r="O159" t="str">
        <f t="shared" si="13"/>
        <v>Jul</v>
      </c>
      <c r="P159">
        <f t="shared" si="14"/>
        <v>2021</v>
      </c>
    </row>
    <row r="160" spans="1:16" x14ac:dyDescent="0.3">
      <c r="A160" s="1">
        <v>44401</v>
      </c>
      <c r="B160" t="s">
        <v>23</v>
      </c>
      <c r="C160">
        <v>4</v>
      </c>
      <c r="D160" t="s">
        <v>101</v>
      </c>
      <c r="E160" t="s">
        <v>102</v>
      </c>
      <c r="F160" s="5">
        <v>0</v>
      </c>
      <c r="G160" t="str">
        <f>VLOOKUP($B160,PRODUCT_MASTER!$A:$F,MATCH('DATA MODEL'!G$1,PRODUCT_MASTER!$A$1:$F$1,0),0)</f>
        <v>Product09</v>
      </c>
      <c r="H160" t="str">
        <f>VLOOKUP($B160,PRODUCT_MASTER!$A:$F,MATCH('DATA MODEL'!H$1,PRODUCT_MASTER!$A$1:$F$1,0),0)</f>
        <v>Gourmet Foods</v>
      </c>
      <c r="I160" t="str">
        <f>VLOOKUP($B160,PRODUCT_MASTER!$A:$F,MATCH('DATA MODEL'!I$1,PRODUCT_MASTER!$A$1:$F$1,0),0)</f>
        <v>No.</v>
      </c>
      <c r="J160" s="7">
        <f>VLOOKUP($B160,PRODUCT_MASTER!$A:$F,MATCH('DATA MODEL'!J$1,PRODUCT_MASTER!$A$1:$F$1,0),0)</f>
        <v>6</v>
      </c>
      <c r="K160" s="7">
        <f>VLOOKUP($B160,PRODUCT_MASTER!$A:$F,MATCH('DATA MODEL'!K$1,PRODUCT_MASTER!$A$1:$F$1,0),0)</f>
        <v>7.8599999999999994</v>
      </c>
      <c r="L160" s="7">
        <f t="shared" si="10"/>
        <v>24</v>
      </c>
      <c r="M160" s="7">
        <f t="shared" si="11"/>
        <v>31.439999999999998</v>
      </c>
      <c r="N160">
        <f t="shared" si="12"/>
        <v>24</v>
      </c>
      <c r="O160" t="str">
        <f t="shared" si="13"/>
        <v>Jul</v>
      </c>
      <c r="P160">
        <f t="shared" si="14"/>
        <v>2021</v>
      </c>
    </row>
    <row r="161" spans="1:16" x14ac:dyDescent="0.3">
      <c r="A161" s="1">
        <v>44406</v>
      </c>
      <c r="B161" t="s">
        <v>93</v>
      </c>
      <c r="C161">
        <v>15</v>
      </c>
      <c r="D161" t="s">
        <v>101</v>
      </c>
      <c r="E161" t="s">
        <v>102</v>
      </c>
      <c r="F161" s="5">
        <v>0</v>
      </c>
      <c r="G161" t="str">
        <f>VLOOKUP($B161,PRODUCT_MASTER!$A:$F,MATCH('DATA MODEL'!G$1,PRODUCT_MASTER!$A$1:$F$1,0),0)</f>
        <v>Product44</v>
      </c>
      <c r="H161" t="str">
        <f>VLOOKUP($B161,PRODUCT_MASTER!$A:$F,MATCH('DATA MODEL'!H$1,PRODUCT_MASTER!$A$1:$F$1,0),0)</f>
        <v>Candy</v>
      </c>
      <c r="I161" t="str">
        <f>VLOOKUP($B161,PRODUCT_MASTER!$A:$F,MATCH('DATA MODEL'!I$1,PRODUCT_MASTER!$A$1:$F$1,0),0)</f>
        <v>Kg</v>
      </c>
      <c r="J161" s="7">
        <f>VLOOKUP($B161,PRODUCT_MASTER!$A:$F,MATCH('DATA MODEL'!J$1,PRODUCT_MASTER!$A$1:$F$1,0),0)</f>
        <v>76</v>
      </c>
      <c r="K161" s="7">
        <f>VLOOKUP($B161,PRODUCT_MASTER!$A:$F,MATCH('DATA MODEL'!K$1,PRODUCT_MASTER!$A$1:$F$1,0),0)</f>
        <v>82.08</v>
      </c>
      <c r="L161" s="7">
        <f t="shared" si="10"/>
        <v>1140</v>
      </c>
      <c r="M161" s="7">
        <f t="shared" si="11"/>
        <v>1231.2</v>
      </c>
      <c r="N161">
        <f t="shared" si="12"/>
        <v>29</v>
      </c>
      <c r="O161" t="str">
        <f t="shared" si="13"/>
        <v>Jul</v>
      </c>
      <c r="P161">
        <f t="shared" si="14"/>
        <v>2021</v>
      </c>
    </row>
    <row r="162" spans="1:16" x14ac:dyDescent="0.3">
      <c r="A162" s="1">
        <v>44409</v>
      </c>
      <c r="B162" t="s">
        <v>6</v>
      </c>
      <c r="C162">
        <v>11</v>
      </c>
      <c r="D162" t="s">
        <v>103</v>
      </c>
      <c r="E162" t="s">
        <v>102</v>
      </c>
      <c r="F162" s="5">
        <v>0</v>
      </c>
      <c r="G162" t="str">
        <f>VLOOKUP($B162,PRODUCT_MASTER!$A:$F,MATCH('DATA MODEL'!G$1,PRODUCT_MASTER!$A$1:$F$1,0),0)</f>
        <v>Product01</v>
      </c>
      <c r="H162" t="str">
        <f>VLOOKUP($B162,PRODUCT_MASTER!$A:$F,MATCH('DATA MODEL'!H$1,PRODUCT_MASTER!$A$1:$F$1,0),0)</f>
        <v>Organic</v>
      </c>
      <c r="I162" t="str">
        <f>VLOOKUP($B162,PRODUCT_MASTER!$A:$F,MATCH('DATA MODEL'!I$1,PRODUCT_MASTER!$A$1:$F$1,0),0)</f>
        <v>Kg</v>
      </c>
      <c r="J162" s="7">
        <f>VLOOKUP($B162,PRODUCT_MASTER!$A:$F,MATCH('DATA MODEL'!J$1,PRODUCT_MASTER!$A$1:$F$1,0),0)</f>
        <v>98</v>
      </c>
      <c r="K162" s="7">
        <f>VLOOKUP($B162,PRODUCT_MASTER!$A:$F,MATCH('DATA MODEL'!K$1,PRODUCT_MASTER!$A$1:$F$1,0),0)</f>
        <v>103.88</v>
      </c>
      <c r="L162" s="7">
        <f t="shared" si="10"/>
        <v>1078</v>
      </c>
      <c r="M162" s="7">
        <f t="shared" si="11"/>
        <v>1142.6799999999998</v>
      </c>
      <c r="N162">
        <f t="shared" si="12"/>
        <v>1</v>
      </c>
      <c r="O162" t="str">
        <f t="shared" si="13"/>
        <v>Aug</v>
      </c>
      <c r="P162">
        <f t="shared" si="14"/>
        <v>2021</v>
      </c>
    </row>
    <row r="163" spans="1:16" x14ac:dyDescent="0.3">
      <c r="A163" s="1">
        <v>44410</v>
      </c>
      <c r="B163" t="s">
        <v>51</v>
      </c>
      <c r="C163">
        <v>3</v>
      </c>
      <c r="D163" t="s">
        <v>103</v>
      </c>
      <c r="E163" t="s">
        <v>101</v>
      </c>
      <c r="F163" s="5">
        <v>0</v>
      </c>
      <c r="G163" t="str">
        <f>VLOOKUP($B163,PRODUCT_MASTER!$A:$F,MATCH('DATA MODEL'!G$1,PRODUCT_MASTER!$A$1:$F$1,0),0)</f>
        <v>Product23</v>
      </c>
      <c r="H163" t="str">
        <f>VLOOKUP($B163,PRODUCT_MASTER!$A:$F,MATCH('DATA MODEL'!H$1,PRODUCT_MASTER!$A$1:$F$1,0),0)</f>
        <v>Seafood</v>
      </c>
      <c r="I163" t="str">
        <f>VLOOKUP($B163,PRODUCT_MASTER!$A:$F,MATCH('DATA MODEL'!I$1,PRODUCT_MASTER!$A$1:$F$1,0),0)</f>
        <v>Ft</v>
      </c>
      <c r="J163" s="7">
        <f>VLOOKUP($B163,PRODUCT_MASTER!$A:$F,MATCH('DATA MODEL'!J$1,PRODUCT_MASTER!$A$1:$F$1,0),0)</f>
        <v>141</v>
      </c>
      <c r="K163" s="7">
        <f>VLOOKUP($B163,PRODUCT_MASTER!$A:$F,MATCH('DATA MODEL'!K$1,PRODUCT_MASTER!$A$1:$F$1,0),0)</f>
        <v>149.46</v>
      </c>
      <c r="L163" s="7">
        <f t="shared" si="10"/>
        <v>423</v>
      </c>
      <c r="M163" s="7">
        <f t="shared" si="11"/>
        <v>448.38</v>
      </c>
      <c r="N163">
        <f t="shared" si="12"/>
        <v>2</v>
      </c>
      <c r="O163" t="str">
        <f t="shared" si="13"/>
        <v>Aug</v>
      </c>
      <c r="P163">
        <f t="shared" si="14"/>
        <v>2021</v>
      </c>
    </row>
    <row r="164" spans="1:16" x14ac:dyDescent="0.3">
      <c r="A164" s="1">
        <v>44411</v>
      </c>
      <c r="B164" t="s">
        <v>49</v>
      </c>
      <c r="C164">
        <v>13</v>
      </c>
      <c r="D164" t="s">
        <v>101</v>
      </c>
      <c r="E164" t="s">
        <v>101</v>
      </c>
      <c r="F164" s="5">
        <v>0</v>
      </c>
      <c r="G164" t="str">
        <f>VLOOKUP($B164,PRODUCT_MASTER!$A:$F,MATCH('DATA MODEL'!G$1,PRODUCT_MASTER!$A$1:$F$1,0),0)</f>
        <v>Product22</v>
      </c>
      <c r="H164" t="str">
        <f>VLOOKUP($B164,PRODUCT_MASTER!$A:$F,MATCH('DATA MODEL'!H$1,PRODUCT_MASTER!$A$1:$F$1,0),0)</f>
        <v>Seafood</v>
      </c>
      <c r="I164" t="str">
        <f>VLOOKUP($B164,PRODUCT_MASTER!$A:$F,MATCH('DATA MODEL'!I$1,PRODUCT_MASTER!$A$1:$F$1,0),0)</f>
        <v>Ft</v>
      </c>
      <c r="J164" s="7">
        <f>VLOOKUP($B164,PRODUCT_MASTER!$A:$F,MATCH('DATA MODEL'!J$1,PRODUCT_MASTER!$A$1:$F$1,0),0)</f>
        <v>121</v>
      </c>
      <c r="K164" s="7">
        <f>VLOOKUP($B164,PRODUCT_MASTER!$A:$F,MATCH('DATA MODEL'!K$1,PRODUCT_MASTER!$A$1:$F$1,0),0)</f>
        <v>141.57</v>
      </c>
      <c r="L164" s="7">
        <f t="shared" si="10"/>
        <v>1573</v>
      </c>
      <c r="M164" s="7">
        <f t="shared" si="11"/>
        <v>1840.4099999999999</v>
      </c>
      <c r="N164">
        <f t="shared" si="12"/>
        <v>3</v>
      </c>
      <c r="O164" t="str">
        <f t="shared" si="13"/>
        <v>Aug</v>
      </c>
      <c r="P164">
        <f t="shared" si="14"/>
        <v>2021</v>
      </c>
    </row>
    <row r="165" spans="1:16" x14ac:dyDescent="0.3">
      <c r="A165" s="1">
        <v>44411</v>
      </c>
      <c r="B165" t="s">
        <v>73</v>
      </c>
      <c r="C165">
        <v>12</v>
      </c>
      <c r="D165" t="s">
        <v>101</v>
      </c>
      <c r="E165" t="s">
        <v>101</v>
      </c>
      <c r="F165" s="5">
        <v>0</v>
      </c>
      <c r="G165" t="str">
        <f>VLOOKUP($B165,PRODUCT_MASTER!$A:$F,MATCH('DATA MODEL'!G$1,PRODUCT_MASTER!$A$1:$F$1,0),0)</f>
        <v>Product34</v>
      </c>
      <c r="H165" t="str">
        <f>VLOOKUP($B165,PRODUCT_MASTER!$A:$F,MATCH('DATA MODEL'!H$1,PRODUCT_MASTER!$A$1:$F$1,0),0)</f>
        <v>Bakery And Desserts</v>
      </c>
      <c r="I165" t="str">
        <f>VLOOKUP($B165,PRODUCT_MASTER!$A:$F,MATCH('DATA MODEL'!I$1,PRODUCT_MASTER!$A$1:$F$1,0),0)</f>
        <v>Lt</v>
      </c>
      <c r="J165" s="7">
        <f>VLOOKUP($B165,PRODUCT_MASTER!$A:$F,MATCH('DATA MODEL'!J$1,PRODUCT_MASTER!$A$1:$F$1,0),0)</f>
        <v>55</v>
      </c>
      <c r="K165" s="7">
        <f>VLOOKUP($B165,PRODUCT_MASTER!$A:$F,MATCH('DATA MODEL'!K$1,PRODUCT_MASTER!$A$1:$F$1,0),0)</f>
        <v>58.3</v>
      </c>
      <c r="L165" s="7">
        <f t="shared" si="10"/>
        <v>660</v>
      </c>
      <c r="M165" s="7">
        <f t="shared" si="11"/>
        <v>699.59999999999991</v>
      </c>
      <c r="N165">
        <f t="shared" si="12"/>
        <v>3</v>
      </c>
      <c r="O165" t="str">
        <f t="shared" si="13"/>
        <v>Aug</v>
      </c>
      <c r="P165">
        <f t="shared" si="14"/>
        <v>2021</v>
      </c>
    </row>
    <row r="166" spans="1:16" x14ac:dyDescent="0.3">
      <c r="A166" s="1">
        <v>44413</v>
      </c>
      <c r="B166" t="s">
        <v>61</v>
      </c>
      <c r="C166">
        <v>14</v>
      </c>
      <c r="D166" t="s">
        <v>103</v>
      </c>
      <c r="E166" t="s">
        <v>102</v>
      </c>
      <c r="F166" s="5">
        <v>0</v>
      </c>
      <c r="G166" t="str">
        <f>VLOOKUP($B166,PRODUCT_MASTER!$A:$F,MATCH('DATA MODEL'!G$1,PRODUCT_MASTER!$A$1:$F$1,0),0)</f>
        <v>Product28</v>
      </c>
      <c r="H166" t="str">
        <f>VLOOKUP($B166,PRODUCT_MASTER!$A:$F,MATCH('DATA MODEL'!H$1,PRODUCT_MASTER!$A$1:$F$1,0),0)</f>
        <v>Cheese And Dairy</v>
      </c>
      <c r="I166" t="str">
        <f>VLOOKUP($B166,PRODUCT_MASTER!$A:$F,MATCH('DATA MODEL'!I$1,PRODUCT_MASTER!$A$1:$F$1,0),0)</f>
        <v>No.</v>
      </c>
      <c r="J166" s="7">
        <f>VLOOKUP($B166,PRODUCT_MASTER!$A:$F,MATCH('DATA MODEL'!J$1,PRODUCT_MASTER!$A$1:$F$1,0),0)</f>
        <v>37</v>
      </c>
      <c r="K166" s="7">
        <f>VLOOKUP($B166,PRODUCT_MASTER!$A:$F,MATCH('DATA MODEL'!K$1,PRODUCT_MASTER!$A$1:$F$1,0),0)</f>
        <v>41.81</v>
      </c>
      <c r="L166" s="7">
        <f t="shared" si="10"/>
        <v>518</v>
      </c>
      <c r="M166" s="7">
        <f t="shared" si="11"/>
        <v>585.34</v>
      </c>
      <c r="N166">
        <f t="shared" si="12"/>
        <v>5</v>
      </c>
      <c r="O166" t="str">
        <f t="shared" si="13"/>
        <v>Aug</v>
      </c>
      <c r="P166">
        <f t="shared" si="14"/>
        <v>2021</v>
      </c>
    </row>
    <row r="167" spans="1:16" x14ac:dyDescent="0.3">
      <c r="A167" s="1">
        <v>44414</v>
      </c>
      <c r="B167" t="s">
        <v>79</v>
      </c>
      <c r="C167">
        <v>1</v>
      </c>
      <c r="D167" t="s">
        <v>100</v>
      </c>
      <c r="E167" t="s">
        <v>102</v>
      </c>
      <c r="F167" s="5">
        <v>0</v>
      </c>
      <c r="G167" t="str">
        <f>VLOOKUP($B167,PRODUCT_MASTER!$A:$F,MATCH('DATA MODEL'!G$1,PRODUCT_MASTER!$A$1:$F$1,0),0)</f>
        <v>Product37</v>
      </c>
      <c r="H167" t="str">
        <f>VLOOKUP($B167,PRODUCT_MASTER!$A:$F,MATCH('DATA MODEL'!H$1,PRODUCT_MASTER!$A$1:$F$1,0),0)</f>
        <v>Snacks</v>
      </c>
      <c r="I167" t="str">
        <f>VLOOKUP($B167,PRODUCT_MASTER!$A:$F,MATCH('DATA MODEL'!I$1,PRODUCT_MASTER!$A$1:$F$1,0),0)</f>
        <v>Kg</v>
      </c>
      <c r="J167" s="7">
        <f>VLOOKUP($B167,PRODUCT_MASTER!$A:$F,MATCH('DATA MODEL'!J$1,PRODUCT_MASTER!$A$1:$F$1,0),0)</f>
        <v>67</v>
      </c>
      <c r="K167" s="7">
        <f>VLOOKUP($B167,PRODUCT_MASTER!$A:$F,MATCH('DATA MODEL'!K$1,PRODUCT_MASTER!$A$1:$F$1,0),0)</f>
        <v>85.76</v>
      </c>
      <c r="L167" s="7">
        <f t="shared" si="10"/>
        <v>67</v>
      </c>
      <c r="M167" s="7">
        <f t="shared" si="11"/>
        <v>85.76</v>
      </c>
      <c r="N167">
        <f t="shared" si="12"/>
        <v>6</v>
      </c>
      <c r="O167" t="str">
        <f t="shared" si="13"/>
        <v>Aug</v>
      </c>
      <c r="P167">
        <f t="shared" si="14"/>
        <v>2021</v>
      </c>
    </row>
    <row r="168" spans="1:16" x14ac:dyDescent="0.3">
      <c r="A168" s="1">
        <v>44418</v>
      </c>
      <c r="B168" t="s">
        <v>15</v>
      </c>
      <c r="C168">
        <v>4</v>
      </c>
      <c r="D168" t="s">
        <v>100</v>
      </c>
      <c r="E168" t="s">
        <v>102</v>
      </c>
      <c r="F168" s="5">
        <v>0</v>
      </c>
      <c r="G168" t="str">
        <f>VLOOKUP($B168,PRODUCT_MASTER!$A:$F,MATCH('DATA MODEL'!G$1,PRODUCT_MASTER!$A$1:$F$1,0),0)</f>
        <v>Product05</v>
      </c>
      <c r="H168" t="str">
        <f>VLOOKUP($B168,PRODUCT_MASTER!$A:$F,MATCH('DATA MODEL'!H$1,PRODUCT_MASTER!$A$1:$F$1,0),0)</f>
        <v>Organic</v>
      </c>
      <c r="I168" t="str">
        <f>VLOOKUP($B168,PRODUCT_MASTER!$A:$F,MATCH('DATA MODEL'!I$1,PRODUCT_MASTER!$A$1:$F$1,0),0)</f>
        <v>Ft</v>
      </c>
      <c r="J168" s="7">
        <f>VLOOKUP($B168,PRODUCT_MASTER!$A:$F,MATCH('DATA MODEL'!J$1,PRODUCT_MASTER!$A$1:$F$1,0),0)</f>
        <v>133</v>
      </c>
      <c r="K168" s="7">
        <f>VLOOKUP($B168,PRODUCT_MASTER!$A:$F,MATCH('DATA MODEL'!K$1,PRODUCT_MASTER!$A$1:$F$1,0),0)</f>
        <v>155.61000000000001</v>
      </c>
      <c r="L168" s="7">
        <f t="shared" si="10"/>
        <v>532</v>
      </c>
      <c r="M168" s="7">
        <f t="shared" si="11"/>
        <v>622.44000000000005</v>
      </c>
      <c r="N168">
        <f t="shared" si="12"/>
        <v>10</v>
      </c>
      <c r="O168" t="str">
        <f t="shared" si="13"/>
        <v>Aug</v>
      </c>
      <c r="P168">
        <f t="shared" si="14"/>
        <v>2021</v>
      </c>
    </row>
    <row r="169" spans="1:16" x14ac:dyDescent="0.3">
      <c r="A169" s="1">
        <v>44418</v>
      </c>
      <c r="B169" t="s">
        <v>93</v>
      </c>
      <c r="C169">
        <v>10</v>
      </c>
      <c r="D169" t="s">
        <v>101</v>
      </c>
      <c r="E169" t="s">
        <v>102</v>
      </c>
      <c r="F169" s="5">
        <v>0</v>
      </c>
      <c r="G169" t="str">
        <f>VLOOKUP($B169,PRODUCT_MASTER!$A:$F,MATCH('DATA MODEL'!G$1,PRODUCT_MASTER!$A$1:$F$1,0),0)</f>
        <v>Product44</v>
      </c>
      <c r="H169" t="str">
        <f>VLOOKUP($B169,PRODUCT_MASTER!$A:$F,MATCH('DATA MODEL'!H$1,PRODUCT_MASTER!$A$1:$F$1,0),0)</f>
        <v>Candy</v>
      </c>
      <c r="I169" t="str">
        <f>VLOOKUP($B169,PRODUCT_MASTER!$A:$F,MATCH('DATA MODEL'!I$1,PRODUCT_MASTER!$A$1:$F$1,0),0)</f>
        <v>Kg</v>
      </c>
      <c r="J169" s="7">
        <f>VLOOKUP($B169,PRODUCT_MASTER!$A:$F,MATCH('DATA MODEL'!J$1,PRODUCT_MASTER!$A$1:$F$1,0),0)</f>
        <v>76</v>
      </c>
      <c r="K169" s="7">
        <f>VLOOKUP($B169,PRODUCT_MASTER!$A:$F,MATCH('DATA MODEL'!K$1,PRODUCT_MASTER!$A$1:$F$1,0),0)</f>
        <v>82.08</v>
      </c>
      <c r="L169" s="7">
        <f t="shared" si="10"/>
        <v>760</v>
      </c>
      <c r="M169" s="7">
        <f t="shared" si="11"/>
        <v>820.8</v>
      </c>
      <c r="N169">
        <f t="shared" si="12"/>
        <v>10</v>
      </c>
      <c r="O169" t="str">
        <f t="shared" si="13"/>
        <v>Aug</v>
      </c>
      <c r="P169">
        <f t="shared" si="14"/>
        <v>2021</v>
      </c>
    </row>
    <row r="170" spans="1:16" x14ac:dyDescent="0.3">
      <c r="A170" s="1">
        <v>44418</v>
      </c>
      <c r="B170" t="s">
        <v>17</v>
      </c>
      <c r="C170">
        <v>6</v>
      </c>
      <c r="D170" t="s">
        <v>103</v>
      </c>
      <c r="E170" t="s">
        <v>102</v>
      </c>
      <c r="F170" s="5">
        <v>0</v>
      </c>
      <c r="G170" t="str">
        <f>VLOOKUP($B170,PRODUCT_MASTER!$A:$F,MATCH('DATA MODEL'!G$1,PRODUCT_MASTER!$A$1:$F$1,0),0)</f>
        <v>Product06</v>
      </c>
      <c r="H170" t="str">
        <f>VLOOKUP($B170,PRODUCT_MASTER!$A:$F,MATCH('DATA MODEL'!H$1,PRODUCT_MASTER!$A$1:$F$1,0),0)</f>
        <v>Gourmet Foods</v>
      </c>
      <c r="I170" t="str">
        <f>VLOOKUP($B170,PRODUCT_MASTER!$A:$F,MATCH('DATA MODEL'!I$1,PRODUCT_MASTER!$A$1:$F$1,0),0)</f>
        <v>Kg</v>
      </c>
      <c r="J170" s="7">
        <f>VLOOKUP($B170,PRODUCT_MASTER!$A:$F,MATCH('DATA MODEL'!J$1,PRODUCT_MASTER!$A$1:$F$1,0),0)</f>
        <v>75</v>
      </c>
      <c r="K170" s="7">
        <f>VLOOKUP($B170,PRODUCT_MASTER!$A:$F,MATCH('DATA MODEL'!K$1,PRODUCT_MASTER!$A$1:$F$1,0),0)</f>
        <v>85.5</v>
      </c>
      <c r="L170" s="7">
        <f t="shared" si="10"/>
        <v>450</v>
      </c>
      <c r="M170" s="7">
        <f t="shared" si="11"/>
        <v>513</v>
      </c>
      <c r="N170">
        <f t="shared" si="12"/>
        <v>10</v>
      </c>
      <c r="O170" t="str">
        <f t="shared" si="13"/>
        <v>Aug</v>
      </c>
      <c r="P170">
        <f t="shared" si="14"/>
        <v>2021</v>
      </c>
    </row>
    <row r="171" spans="1:16" x14ac:dyDescent="0.3">
      <c r="A171" s="1">
        <v>44419</v>
      </c>
      <c r="B171" t="s">
        <v>51</v>
      </c>
      <c r="C171">
        <v>4</v>
      </c>
      <c r="D171" t="s">
        <v>103</v>
      </c>
      <c r="E171" t="s">
        <v>101</v>
      </c>
      <c r="F171" s="5">
        <v>0</v>
      </c>
      <c r="G171" t="str">
        <f>VLOOKUP($B171,PRODUCT_MASTER!$A:$F,MATCH('DATA MODEL'!G$1,PRODUCT_MASTER!$A$1:$F$1,0),0)</f>
        <v>Product23</v>
      </c>
      <c r="H171" t="str">
        <f>VLOOKUP($B171,PRODUCT_MASTER!$A:$F,MATCH('DATA MODEL'!H$1,PRODUCT_MASTER!$A$1:$F$1,0),0)</f>
        <v>Seafood</v>
      </c>
      <c r="I171" t="str">
        <f>VLOOKUP($B171,PRODUCT_MASTER!$A:$F,MATCH('DATA MODEL'!I$1,PRODUCT_MASTER!$A$1:$F$1,0),0)</f>
        <v>Ft</v>
      </c>
      <c r="J171" s="7">
        <f>VLOOKUP($B171,PRODUCT_MASTER!$A:$F,MATCH('DATA MODEL'!J$1,PRODUCT_MASTER!$A$1:$F$1,0),0)</f>
        <v>141</v>
      </c>
      <c r="K171" s="7">
        <f>VLOOKUP($B171,PRODUCT_MASTER!$A:$F,MATCH('DATA MODEL'!K$1,PRODUCT_MASTER!$A$1:$F$1,0),0)</f>
        <v>149.46</v>
      </c>
      <c r="L171" s="7">
        <f t="shared" si="10"/>
        <v>564</v>
      </c>
      <c r="M171" s="7">
        <f t="shared" si="11"/>
        <v>597.84</v>
      </c>
      <c r="N171">
        <f t="shared" si="12"/>
        <v>11</v>
      </c>
      <c r="O171" t="str">
        <f t="shared" si="13"/>
        <v>Aug</v>
      </c>
      <c r="P171">
        <f t="shared" si="14"/>
        <v>2021</v>
      </c>
    </row>
    <row r="172" spans="1:16" x14ac:dyDescent="0.3">
      <c r="A172" s="1">
        <v>44421</v>
      </c>
      <c r="B172" t="s">
        <v>27</v>
      </c>
      <c r="C172">
        <v>13</v>
      </c>
      <c r="D172" t="s">
        <v>103</v>
      </c>
      <c r="E172" t="s">
        <v>101</v>
      </c>
      <c r="F172" s="5">
        <v>0</v>
      </c>
      <c r="G172" t="str">
        <f>VLOOKUP($B172,PRODUCT_MASTER!$A:$F,MATCH('DATA MODEL'!G$1,PRODUCT_MASTER!$A$1:$F$1,0),0)</f>
        <v>Product11</v>
      </c>
      <c r="H172" t="str">
        <f>VLOOKUP($B172,PRODUCT_MASTER!$A:$F,MATCH('DATA MODEL'!H$1,PRODUCT_MASTER!$A$1:$F$1,0),0)</f>
        <v>Gourmet Foods</v>
      </c>
      <c r="I172" t="str">
        <f>VLOOKUP($B172,PRODUCT_MASTER!$A:$F,MATCH('DATA MODEL'!I$1,PRODUCT_MASTER!$A$1:$F$1,0),0)</f>
        <v>Lt</v>
      </c>
      <c r="J172" s="7">
        <f>VLOOKUP($B172,PRODUCT_MASTER!$A:$F,MATCH('DATA MODEL'!J$1,PRODUCT_MASTER!$A$1:$F$1,0),0)</f>
        <v>44</v>
      </c>
      <c r="K172" s="7">
        <f>VLOOKUP($B172,PRODUCT_MASTER!$A:$F,MATCH('DATA MODEL'!K$1,PRODUCT_MASTER!$A$1:$F$1,0),0)</f>
        <v>48.4</v>
      </c>
      <c r="L172" s="7">
        <f t="shared" si="10"/>
        <v>572</v>
      </c>
      <c r="M172" s="7">
        <f t="shared" si="11"/>
        <v>629.19999999999993</v>
      </c>
      <c r="N172">
        <f t="shared" si="12"/>
        <v>13</v>
      </c>
      <c r="O172" t="str">
        <f t="shared" si="13"/>
        <v>Aug</v>
      </c>
      <c r="P172">
        <f t="shared" si="14"/>
        <v>2021</v>
      </c>
    </row>
    <row r="173" spans="1:16" x14ac:dyDescent="0.3">
      <c r="A173" s="1">
        <v>44421</v>
      </c>
      <c r="B173" t="s">
        <v>59</v>
      </c>
      <c r="C173">
        <v>9</v>
      </c>
      <c r="D173" t="s">
        <v>103</v>
      </c>
      <c r="E173" t="s">
        <v>101</v>
      </c>
      <c r="F173" s="5">
        <v>0</v>
      </c>
      <c r="G173" t="str">
        <f>VLOOKUP($B173,PRODUCT_MASTER!$A:$F,MATCH('DATA MODEL'!G$1,PRODUCT_MASTER!$A$1:$F$1,0),0)</f>
        <v>Product27</v>
      </c>
      <c r="H173" t="str">
        <f>VLOOKUP($B173,PRODUCT_MASTER!$A:$F,MATCH('DATA MODEL'!H$1,PRODUCT_MASTER!$A$1:$F$1,0),0)</f>
        <v>Cheese And Dairy</v>
      </c>
      <c r="I173" t="str">
        <f>VLOOKUP($B173,PRODUCT_MASTER!$A:$F,MATCH('DATA MODEL'!I$1,PRODUCT_MASTER!$A$1:$F$1,0),0)</f>
        <v>Lt</v>
      </c>
      <c r="J173" s="7">
        <f>VLOOKUP($B173,PRODUCT_MASTER!$A:$F,MATCH('DATA MODEL'!J$1,PRODUCT_MASTER!$A$1:$F$1,0),0)</f>
        <v>48</v>
      </c>
      <c r="K173" s="7">
        <f>VLOOKUP($B173,PRODUCT_MASTER!$A:$F,MATCH('DATA MODEL'!K$1,PRODUCT_MASTER!$A$1:$F$1,0),0)</f>
        <v>57.120000000000005</v>
      </c>
      <c r="L173" s="7">
        <f t="shared" si="10"/>
        <v>432</v>
      </c>
      <c r="M173" s="7">
        <f t="shared" si="11"/>
        <v>514.08000000000004</v>
      </c>
      <c r="N173">
        <f t="shared" si="12"/>
        <v>13</v>
      </c>
      <c r="O173" t="str">
        <f t="shared" si="13"/>
        <v>Aug</v>
      </c>
      <c r="P173">
        <f t="shared" si="14"/>
        <v>2021</v>
      </c>
    </row>
    <row r="174" spans="1:16" x14ac:dyDescent="0.3">
      <c r="A174" s="1">
        <v>44424</v>
      </c>
      <c r="B174" t="s">
        <v>11</v>
      </c>
      <c r="C174">
        <v>3</v>
      </c>
      <c r="D174" t="s">
        <v>101</v>
      </c>
      <c r="E174" t="s">
        <v>101</v>
      </c>
      <c r="F174" s="5">
        <v>0</v>
      </c>
      <c r="G174" t="str">
        <f>VLOOKUP($B174,PRODUCT_MASTER!$A:$F,MATCH('DATA MODEL'!G$1,PRODUCT_MASTER!$A$1:$F$1,0),0)</f>
        <v>Product03</v>
      </c>
      <c r="H174" t="str">
        <f>VLOOKUP($B174,PRODUCT_MASTER!$A:$F,MATCH('DATA MODEL'!H$1,PRODUCT_MASTER!$A$1:$F$1,0),0)</f>
        <v>Organic</v>
      </c>
      <c r="I174" t="str">
        <f>VLOOKUP($B174,PRODUCT_MASTER!$A:$F,MATCH('DATA MODEL'!I$1,PRODUCT_MASTER!$A$1:$F$1,0),0)</f>
        <v>Kg</v>
      </c>
      <c r="J174" s="7">
        <f>VLOOKUP($B174,PRODUCT_MASTER!$A:$F,MATCH('DATA MODEL'!J$1,PRODUCT_MASTER!$A$1:$F$1,0),0)</f>
        <v>71</v>
      </c>
      <c r="K174" s="7">
        <f>VLOOKUP($B174,PRODUCT_MASTER!$A:$F,MATCH('DATA MODEL'!K$1,PRODUCT_MASTER!$A$1:$F$1,0),0)</f>
        <v>80.94</v>
      </c>
      <c r="L174" s="7">
        <f t="shared" si="10"/>
        <v>213</v>
      </c>
      <c r="M174" s="7">
        <f t="shared" si="11"/>
        <v>242.82</v>
      </c>
      <c r="N174">
        <f t="shared" si="12"/>
        <v>16</v>
      </c>
      <c r="O174" t="str">
        <f t="shared" si="13"/>
        <v>Aug</v>
      </c>
      <c r="P174">
        <f t="shared" si="14"/>
        <v>2021</v>
      </c>
    </row>
    <row r="175" spans="1:16" x14ac:dyDescent="0.3">
      <c r="A175" s="1">
        <v>44426</v>
      </c>
      <c r="B175" t="s">
        <v>55</v>
      </c>
      <c r="C175">
        <v>6</v>
      </c>
      <c r="D175" t="s">
        <v>103</v>
      </c>
      <c r="E175" t="s">
        <v>101</v>
      </c>
      <c r="F175" s="5">
        <v>0</v>
      </c>
      <c r="G175" t="str">
        <f>VLOOKUP($B175,PRODUCT_MASTER!$A:$F,MATCH('DATA MODEL'!G$1,PRODUCT_MASTER!$A$1:$F$1,0),0)</f>
        <v>Product25</v>
      </c>
      <c r="H175" t="str">
        <f>VLOOKUP($B175,PRODUCT_MASTER!$A:$F,MATCH('DATA MODEL'!H$1,PRODUCT_MASTER!$A$1:$F$1,0),0)</f>
        <v>Seafood</v>
      </c>
      <c r="I175" t="str">
        <f>VLOOKUP($B175,PRODUCT_MASTER!$A:$F,MATCH('DATA MODEL'!I$1,PRODUCT_MASTER!$A$1:$F$1,0),0)</f>
        <v>No.</v>
      </c>
      <c r="J175" s="7">
        <f>VLOOKUP($B175,PRODUCT_MASTER!$A:$F,MATCH('DATA MODEL'!J$1,PRODUCT_MASTER!$A$1:$F$1,0),0)</f>
        <v>7</v>
      </c>
      <c r="K175" s="7">
        <f>VLOOKUP($B175,PRODUCT_MASTER!$A:$F,MATCH('DATA MODEL'!K$1,PRODUCT_MASTER!$A$1:$F$1,0),0)</f>
        <v>8.33</v>
      </c>
      <c r="L175" s="7">
        <f t="shared" si="10"/>
        <v>42</v>
      </c>
      <c r="M175" s="7">
        <f t="shared" si="11"/>
        <v>49.980000000000004</v>
      </c>
      <c r="N175">
        <f t="shared" si="12"/>
        <v>18</v>
      </c>
      <c r="O175" t="str">
        <f t="shared" si="13"/>
        <v>Aug</v>
      </c>
      <c r="P175">
        <f t="shared" si="14"/>
        <v>2021</v>
      </c>
    </row>
    <row r="176" spans="1:16" x14ac:dyDescent="0.3">
      <c r="A176" s="1">
        <v>44428</v>
      </c>
      <c r="B176" t="s">
        <v>45</v>
      </c>
      <c r="C176">
        <v>15</v>
      </c>
      <c r="D176" t="s">
        <v>103</v>
      </c>
      <c r="E176" t="s">
        <v>102</v>
      </c>
      <c r="F176" s="5">
        <v>0</v>
      </c>
      <c r="G176" t="str">
        <f>VLOOKUP($B176,PRODUCT_MASTER!$A:$F,MATCH('DATA MODEL'!G$1,PRODUCT_MASTER!$A$1:$F$1,0),0)</f>
        <v>Product20</v>
      </c>
      <c r="H176" t="str">
        <f>VLOOKUP($B176,PRODUCT_MASTER!$A:$F,MATCH('DATA MODEL'!H$1,PRODUCT_MASTER!$A$1:$F$1,0),0)</f>
        <v>Poultry</v>
      </c>
      <c r="I176" t="str">
        <f>VLOOKUP($B176,PRODUCT_MASTER!$A:$F,MATCH('DATA MODEL'!I$1,PRODUCT_MASTER!$A$1:$F$1,0),0)</f>
        <v>Lt</v>
      </c>
      <c r="J176" s="7">
        <f>VLOOKUP($B176,PRODUCT_MASTER!$A:$F,MATCH('DATA MODEL'!J$1,PRODUCT_MASTER!$A$1:$F$1,0),0)</f>
        <v>61</v>
      </c>
      <c r="K176" s="7">
        <f>VLOOKUP($B176,PRODUCT_MASTER!$A:$F,MATCH('DATA MODEL'!K$1,PRODUCT_MASTER!$A$1:$F$1,0),0)</f>
        <v>76.25</v>
      </c>
      <c r="L176" s="7">
        <f t="shared" si="10"/>
        <v>915</v>
      </c>
      <c r="M176" s="7">
        <f t="shared" si="11"/>
        <v>1143.75</v>
      </c>
      <c r="N176">
        <f t="shared" si="12"/>
        <v>20</v>
      </c>
      <c r="O176" t="str">
        <f t="shared" si="13"/>
        <v>Aug</v>
      </c>
      <c r="P176">
        <f t="shared" si="14"/>
        <v>2021</v>
      </c>
    </row>
    <row r="177" spans="1:16" x14ac:dyDescent="0.3">
      <c r="A177" s="1">
        <v>44428</v>
      </c>
      <c r="B177" t="s">
        <v>67</v>
      </c>
      <c r="C177">
        <v>9</v>
      </c>
      <c r="D177" t="s">
        <v>103</v>
      </c>
      <c r="E177" t="s">
        <v>101</v>
      </c>
      <c r="F177" s="5">
        <v>0</v>
      </c>
      <c r="G177" t="str">
        <f>VLOOKUP($B177,PRODUCT_MASTER!$A:$F,MATCH('DATA MODEL'!G$1,PRODUCT_MASTER!$A$1:$F$1,0),0)</f>
        <v>Product31</v>
      </c>
      <c r="H177" t="str">
        <f>VLOOKUP($B177,PRODUCT_MASTER!$A:$F,MATCH('DATA MODEL'!H$1,PRODUCT_MASTER!$A$1:$F$1,0),0)</f>
        <v>Cheese And Dairy</v>
      </c>
      <c r="I177" t="str">
        <f>VLOOKUP($B177,PRODUCT_MASTER!$A:$F,MATCH('DATA MODEL'!I$1,PRODUCT_MASTER!$A$1:$F$1,0),0)</f>
        <v>Kg</v>
      </c>
      <c r="J177" s="7">
        <f>VLOOKUP($B177,PRODUCT_MASTER!$A:$F,MATCH('DATA MODEL'!J$1,PRODUCT_MASTER!$A$1:$F$1,0),0)</f>
        <v>93</v>
      </c>
      <c r="K177" s="7">
        <f>VLOOKUP($B177,PRODUCT_MASTER!$A:$F,MATCH('DATA MODEL'!K$1,PRODUCT_MASTER!$A$1:$F$1,0),0)</f>
        <v>104.16</v>
      </c>
      <c r="L177" s="7">
        <f t="shared" si="10"/>
        <v>837</v>
      </c>
      <c r="M177" s="7">
        <f t="shared" si="11"/>
        <v>937.43999999999994</v>
      </c>
      <c r="N177">
        <f t="shared" si="12"/>
        <v>20</v>
      </c>
      <c r="O177" t="str">
        <f t="shared" si="13"/>
        <v>Aug</v>
      </c>
      <c r="P177">
        <f t="shared" si="14"/>
        <v>2021</v>
      </c>
    </row>
    <row r="178" spans="1:16" x14ac:dyDescent="0.3">
      <c r="A178" s="1">
        <v>44428</v>
      </c>
      <c r="B178" t="s">
        <v>61</v>
      </c>
      <c r="C178">
        <v>13</v>
      </c>
      <c r="D178" t="s">
        <v>103</v>
      </c>
      <c r="E178" t="s">
        <v>101</v>
      </c>
      <c r="F178" s="5">
        <v>0</v>
      </c>
      <c r="G178" t="str">
        <f>VLOOKUP($B178,PRODUCT_MASTER!$A:$F,MATCH('DATA MODEL'!G$1,PRODUCT_MASTER!$A$1:$F$1,0),0)</f>
        <v>Product28</v>
      </c>
      <c r="H178" t="str">
        <f>VLOOKUP($B178,PRODUCT_MASTER!$A:$F,MATCH('DATA MODEL'!H$1,PRODUCT_MASTER!$A$1:$F$1,0),0)</f>
        <v>Cheese And Dairy</v>
      </c>
      <c r="I178" t="str">
        <f>VLOOKUP($B178,PRODUCT_MASTER!$A:$F,MATCH('DATA MODEL'!I$1,PRODUCT_MASTER!$A$1:$F$1,0),0)</f>
        <v>No.</v>
      </c>
      <c r="J178" s="7">
        <f>VLOOKUP($B178,PRODUCT_MASTER!$A:$F,MATCH('DATA MODEL'!J$1,PRODUCT_MASTER!$A$1:$F$1,0),0)</f>
        <v>37</v>
      </c>
      <c r="K178" s="7">
        <f>VLOOKUP($B178,PRODUCT_MASTER!$A:$F,MATCH('DATA MODEL'!K$1,PRODUCT_MASTER!$A$1:$F$1,0),0)</f>
        <v>41.81</v>
      </c>
      <c r="L178" s="7">
        <f t="shared" si="10"/>
        <v>481</v>
      </c>
      <c r="M178" s="7">
        <f t="shared" si="11"/>
        <v>543.53</v>
      </c>
      <c r="N178">
        <f t="shared" si="12"/>
        <v>20</v>
      </c>
      <c r="O178" t="str">
        <f t="shared" si="13"/>
        <v>Aug</v>
      </c>
      <c r="P178">
        <f t="shared" si="14"/>
        <v>2021</v>
      </c>
    </row>
    <row r="179" spans="1:16" x14ac:dyDescent="0.3">
      <c r="A179" s="1">
        <v>44434</v>
      </c>
      <c r="B179" t="s">
        <v>83</v>
      </c>
      <c r="C179">
        <v>4</v>
      </c>
      <c r="D179" t="s">
        <v>103</v>
      </c>
      <c r="E179" t="s">
        <v>101</v>
      </c>
      <c r="F179" s="5">
        <v>0</v>
      </c>
      <c r="G179" t="str">
        <f>VLOOKUP($B179,PRODUCT_MASTER!$A:$F,MATCH('DATA MODEL'!G$1,PRODUCT_MASTER!$A$1:$F$1,0),0)</f>
        <v>Product39</v>
      </c>
      <c r="H179" t="str">
        <f>VLOOKUP($B179,PRODUCT_MASTER!$A:$F,MATCH('DATA MODEL'!H$1,PRODUCT_MASTER!$A$1:$F$1,0),0)</f>
        <v>Snacks</v>
      </c>
      <c r="I179" t="str">
        <f>VLOOKUP($B179,PRODUCT_MASTER!$A:$F,MATCH('DATA MODEL'!I$1,PRODUCT_MASTER!$A$1:$F$1,0),0)</f>
        <v>No.</v>
      </c>
      <c r="J179" s="7">
        <f>VLOOKUP($B179,PRODUCT_MASTER!$A:$F,MATCH('DATA MODEL'!J$1,PRODUCT_MASTER!$A$1:$F$1,0),0)</f>
        <v>37</v>
      </c>
      <c r="K179" s="7">
        <f>VLOOKUP($B179,PRODUCT_MASTER!$A:$F,MATCH('DATA MODEL'!K$1,PRODUCT_MASTER!$A$1:$F$1,0),0)</f>
        <v>42.55</v>
      </c>
      <c r="L179" s="7">
        <f t="shared" si="10"/>
        <v>148</v>
      </c>
      <c r="M179" s="7">
        <f t="shared" si="11"/>
        <v>170.2</v>
      </c>
      <c r="N179">
        <f t="shared" si="12"/>
        <v>26</v>
      </c>
      <c r="O179" t="str">
        <f t="shared" si="13"/>
        <v>Aug</v>
      </c>
      <c r="P179">
        <f t="shared" si="14"/>
        <v>2021</v>
      </c>
    </row>
    <row r="180" spans="1:16" x14ac:dyDescent="0.3">
      <c r="A180" s="1">
        <v>44437</v>
      </c>
      <c r="B180" t="s">
        <v>73</v>
      </c>
      <c r="C180">
        <v>12</v>
      </c>
      <c r="D180" t="s">
        <v>100</v>
      </c>
      <c r="E180" t="s">
        <v>101</v>
      </c>
      <c r="F180" s="5">
        <v>0</v>
      </c>
      <c r="G180" t="str">
        <f>VLOOKUP($B180,PRODUCT_MASTER!$A:$F,MATCH('DATA MODEL'!G$1,PRODUCT_MASTER!$A$1:$F$1,0),0)</f>
        <v>Product34</v>
      </c>
      <c r="H180" t="str">
        <f>VLOOKUP($B180,PRODUCT_MASTER!$A:$F,MATCH('DATA MODEL'!H$1,PRODUCT_MASTER!$A$1:$F$1,0),0)</f>
        <v>Bakery And Desserts</v>
      </c>
      <c r="I180" t="str">
        <f>VLOOKUP($B180,PRODUCT_MASTER!$A:$F,MATCH('DATA MODEL'!I$1,PRODUCT_MASTER!$A$1:$F$1,0),0)</f>
        <v>Lt</v>
      </c>
      <c r="J180" s="7">
        <f>VLOOKUP($B180,PRODUCT_MASTER!$A:$F,MATCH('DATA MODEL'!J$1,PRODUCT_MASTER!$A$1:$F$1,0),0)</f>
        <v>55</v>
      </c>
      <c r="K180" s="7">
        <f>VLOOKUP($B180,PRODUCT_MASTER!$A:$F,MATCH('DATA MODEL'!K$1,PRODUCT_MASTER!$A$1:$F$1,0),0)</f>
        <v>58.3</v>
      </c>
      <c r="L180" s="7">
        <f t="shared" si="10"/>
        <v>660</v>
      </c>
      <c r="M180" s="7">
        <f t="shared" si="11"/>
        <v>699.59999999999991</v>
      </c>
      <c r="N180">
        <f t="shared" si="12"/>
        <v>29</v>
      </c>
      <c r="O180" t="str">
        <f t="shared" si="13"/>
        <v>Aug</v>
      </c>
      <c r="P180">
        <f t="shared" si="14"/>
        <v>2021</v>
      </c>
    </row>
    <row r="181" spans="1:16" x14ac:dyDescent="0.3">
      <c r="A181" s="1">
        <v>44438</v>
      </c>
      <c r="B181" t="s">
        <v>31</v>
      </c>
      <c r="C181">
        <v>13</v>
      </c>
      <c r="D181" t="s">
        <v>103</v>
      </c>
      <c r="E181" t="s">
        <v>101</v>
      </c>
      <c r="F181" s="5">
        <v>0</v>
      </c>
      <c r="G181" t="str">
        <f>VLOOKUP($B181,PRODUCT_MASTER!$A:$F,MATCH('DATA MODEL'!G$1,PRODUCT_MASTER!$A$1:$F$1,0),0)</f>
        <v>Product13</v>
      </c>
      <c r="H181" t="str">
        <f>VLOOKUP($B181,PRODUCT_MASTER!$A:$F,MATCH('DATA MODEL'!H$1,PRODUCT_MASTER!$A$1:$F$1,0),0)</f>
        <v>Meat</v>
      </c>
      <c r="I181" t="str">
        <f>VLOOKUP($B181,PRODUCT_MASTER!$A:$F,MATCH('DATA MODEL'!I$1,PRODUCT_MASTER!$A$1:$F$1,0),0)</f>
        <v>Kg</v>
      </c>
      <c r="J181" s="7">
        <f>VLOOKUP($B181,PRODUCT_MASTER!$A:$F,MATCH('DATA MODEL'!J$1,PRODUCT_MASTER!$A$1:$F$1,0),0)</f>
        <v>112</v>
      </c>
      <c r="K181" s="7">
        <f>VLOOKUP($B181,PRODUCT_MASTER!$A:$F,MATCH('DATA MODEL'!K$1,PRODUCT_MASTER!$A$1:$F$1,0),0)</f>
        <v>122.08</v>
      </c>
      <c r="L181" s="7">
        <f t="shared" si="10"/>
        <v>1456</v>
      </c>
      <c r="M181" s="7">
        <f t="shared" si="11"/>
        <v>1587.04</v>
      </c>
      <c r="N181">
        <f t="shared" si="12"/>
        <v>30</v>
      </c>
      <c r="O181" t="str">
        <f t="shared" si="13"/>
        <v>Aug</v>
      </c>
      <c r="P181">
        <f t="shared" si="14"/>
        <v>2021</v>
      </c>
    </row>
    <row r="182" spans="1:16" x14ac:dyDescent="0.3">
      <c r="A182" s="1">
        <v>44439</v>
      </c>
      <c r="B182" t="s">
        <v>6</v>
      </c>
      <c r="C182">
        <v>2</v>
      </c>
      <c r="D182" t="s">
        <v>103</v>
      </c>
      <c r="E182" t="s">
        <v>101</v>
      </c>
      <c r="F182" s="5">
        <v>0</v>
      </c>
      <c r="G182" t="str">
        <f>VLOOKUP($B182,PRODUCT_MASTER!$A:$F,MATCH('DATA MODEL'!G$1,PRODUCT_MASTER!$A$1:$F$1,0),0)</f>
        <v>Product01</v>
      </c>
      <c r="H182" t="str">
        <f>VLOOKUP($B182,PRODUCT_MASTER!$A:$F,MATCH('DATA MODEL'!H$1,PRODUCT_MASTER!$A$1:$F$1,0),0)</f>
        <v>Organic</v>
      </c>
      <c r="I182" t="str">
        <f>VLOOKUP($B182,PRODUCT_MASTER!$A:$F,MATCH('DATA MODEL'!I$1,PRODUCT_MASTER!$A$1:$F$1,0),0)</f>
        <v>Kg</v>
      </c>
      <c r="J182" s="7">
        <f>VLOOKUP($B182,PRODUCT_MASTER!$A:$F,MATCH('DATA MODEL'!J$1,PRODUCT_MASTER!$A$1:$F$1,0),0)</f>
        <v>98</v>
      </c>
      <c r="K182" s="7">
        <f>VLOOKUP($B182,PRODUCT_MASTER!$A:$F,MATCH('DATA MODEL'!K$1,PRODUCT_MASTER!$A$1:$F$1,0),0)</f>
        <v>103.88</v>
      </c>
      <c r="L182" s="7">
        <f t="shared" si="10"/>
        <v>196</v>
      </c>
      <c r="M182" s="7">
        <f t="shared" si="11"/>
        <v>207.76</v>
      </c>
      <c r="N182">
        <f t="shared" si="12"/>
        <v>31</v>
      </c>
      <c r="O182" t="str">
        <f t="shared" si="13"/>
        <v>Aug</v>
      </c>
      <c r="P182">
        <f t="shared" si="14"/>
        <v>2021</v>
      </c>
    </row>
    <row r="183" spans="1:16" x14ac:dyDescent="0.3">
      <c r="A183" s="1">
        <v>44439</v>
      </c>
      <c r="B183" t="s">
        <v>75</v>
      </c>
      <c r="C183">
        <v>11</v>
      </c>
      <c r="D183" t="s">
        <v>103</v>
      </c>
      <c r="E183" t="s">
        <v>101</v>
      </c>
      <c r="F183" s="5">
        <v>0</v>
      </c>
      <c r="G183" t="str">
        <f>VLOOKUP($B183,PRODUCT_MASTER!$A:$F,MATCH('DATA MODEL'!G$1,PRODUCT_MASTER!$A$1:$F$1,0),0)</f>
        <v>Product35</v>
      </c>
      <c r="H183" t="str">
        <f>VLOOKUP($B183,PRODUCT_MASTER!$A:$F,MATCH('DATA MODEL'!H$1,PRODUCT_MASTER!$A$1:$F$1,0),0)</f>
        <v>Bakery And Desserts</v>
      </c>
      <c r="I183" t="str">
        <f>VLOOKUP($B183,PRODUCT_MASTER!$A:$F,MATCH('DATA MODEL'!I$1,PRODUCT_MASTER!$A$1:$F$1,0),0)</f>
        <v>No.</v>
      </c>
      <c r="J183" s="7">
        <f>VLOOKUP($B183,PRODUCT_MASTER!$A:$F,MATCH('DATA MODEL'!J$1,PRODUCT_MASTER!$A$1:$F$1,0),0)</f>
        <v>5</v>
      </c>
      <c r="K183" s="7">
        <f>VLOOKUP($B183,PRODUCT_MASTER!$A:$F,MATCH('DATA MODEL'!K$1,PRODUCT_MASTER!$A$1:$F$1,0),0)</f>
        <v>6.7</v>
      </c>
      <c r="L183" s="7">
        <f t="shared" si="10"/>
        <v>55</v>
      </c>
      <c r="M183" s="7">
        <f t="shared" si="11"/>
        <v>73.7</v>
      </c>
      <c r="N183">
        <f t="shared" si="12"/>
        <v>31</v>
      </c>
      <c r="O183" t="str">
        <f t="shared" si="13"/>
        <v>Aug</v>
      </c>
      <c r="P183">
        <f t="shared" si="14"/>
        <v>2021</v>
      </c>
    </row>
    <row r="184" spans="1:16" x14ac:dyDescent="0.3">
      <c r="A184" s="1">
        <v>44440</v>
      </c>
      <c r="B184" t="s">
        <v>53</v>
      </c>
      <c r="C184">
        <v>1</v>
      </c>
      <c r="D184" t="s">
        <v>100</v>
      </c>
      <c r="E184" t="s">
        <v>102</v>
      </c>
      <c r="F184" s="5">
        <v>0</v>
      </c>
      <c r="G184" t="str">
        <f>VLOOKUP($B184,PRODUCT_MASTER!$A:$F,MATCH('DATA MODEL'!G$1,PRODUCT_MASTER!$A$1:$F$1,0),0)</f>
        <v>Product24</v>
      </c>
      <c r="H184" t="str">
        <f>VLOOKUP($B184,PRODUCT_MASTER!$A:$F,MATCH('DATA MODEL'!H$1,PRODUCT_MASTER!$A$1:$F$1,0),0)</f>
        <v>Seafood</v>
      </c>
      <c r="I184" t="str">
        <f>VLOOKUP($B184,PRODUCT_MASTER!$A:$F,MATCH('DATA MODEL'!I$1,PRODUCT_MASTER!$A$1:$F$1,0),0)</f>
        <v>Ft</v>
      </c>
      <c r="J184" s="7">
        <f>VLOOKUP($B184,PRODUCT_MASTER!$A:$F,MATCH('DATA MODEL'!J$1,PRODUCT_MASTER!$A$1:$F$1,0),0)</f>
        <v>144</v>
      </c>
      <c r="K184" s="7">
        <f>VLOOKUP($B184,PRODUCT_MASTER!$A:$F,MATCH('DATA MODEL'!K$1,PRODUCT_MASTER!$A$1:$F$1,0),0)</f>
        <v>156.96</v>
      </c>
      <c r="L184" s="7">
        <f t="shared" si="10"/>
        <v>144</v>
      </c>
      <c r="M184" s="7">
        <f t="shared" si="11"/>
        <v>156.96</v>
      </c>
      <c r="N184">
        <f t="shared" si="12"/>
        <v>1</v>
      </c>
      <c r="O184" t="str">
        <f t="shared" si="13"/>
        <v>Sep</v>
      </c>
      <c r="P184">
        <f t="shared" si="14"/>
        <v>2021</v>
      </c>
    </row>
    <row r="185" spans="1:16" x14ac:dyDescent="0.3">
      <c r="A185" s="1">
        <v>44440</v>
      </c>
      <c r="B185" t="s">
        <v>11</v>
      </c>
      <c r="C185">
        <v>14</v>
      </c>
      <c r="D185" t="s">
        <v>101</v>
      </c>
      <c r="E185" t="s">
        <v>101</v>
      </c>
      <c r="F185" s="5">
        <v>0</v>
      </c>
      <c r="G185" t="str">
        <f>VLOOKUP($B185,PRODUCT_MASTER!$A:$F,MATCH('DATA MODEL'!G$1,PRODUCT_MASTER!$A$1:$F$1,0),0)</f>
        <v>Product03</v>
      </c>
      <c r="H185" t="str">
        <f>VLOOKUP($B185,PRODUCT_MASTER!$A:$F,MATCH('DATA MODEL'!H$1,PRODUCT_MASTER!$A$1:$F$1,0),0)</f>
        <v>Organic</v>
      </c>
      <c r="I185" t="str">
        <f>VLOOKUP($B185,PRODUCT_MASTER!$A:$F,MATCH('DATA MODEL'!I$1,PRODUCT_MASTER!$A$1:$F$1,0),0)</f>
        <v>Kg</v>
      </c>
      <c r="J185" s="7">
        <f>VLOOKUP($B185,PRODUCT_MASTER!$A:$F,MATCH('DATA MODEL'!J$1,PRODUCT_MASTER!$A$1:$F$1,0),0)</f>
        <v>71</v>
      </c>
      <c r="K185" s="7">
        <f>VLOOKUP($B185,PRODUCT_MASTER!$A:$F,MATCH('DATA MODEL'!K$1,PRODUCT_MASTER!$A$1:$F$1,0),0)</f>
        <v>80.94</v>
      </c>
      <c r="L185" s="7">
        <f t="shared" si="10"/>
        <v>994</v>
      </c>
      <c r="M185" s="7">
        <f t="shared" si="11"/>
        <v>1133.1599999999999</v>
      </c>
      <c r="N185">
        <f t="shared" si="12"/>
        <v>1</v>
      </c>
      <c r="O185" t="str">
        <f t="shared" si="13"/>
        <v>Sep</v>
      </c>
      <c r="P185">
        <f t="shared" si="14"/>
        <v>2021</v>
      </c>
    </row>
    <row r="186" spans="1:16" x14ac:dyDescent="0.3">
      <c r="A186" s="1">
        <v>44442</v>
      </c>
      <c r="B186" t="s">
        <v>87</v>
      </c>
      <c r="C186">
        <v>8</v>
      </c>
      <c r="D186" t="s">
        <v>103</v>
      </c>
      <c r="E186" t="s">
        <v>101</v>
      </c>
      <c r="F186" s="5">
        <v>0</v>
      </c>
      <c r="G186" t="str">
        <f>VLOOKUP($B186,PRODUCT_MASTER!$A:$F,MATCH('DATA MODEL'!G$1,PRODUCT_MASTER!$A$1:$F$1,0),0)</f>
        <v>Product41</v>
      </c>
      <c r="H186" t="str">
        <f>VLOOKUP($B186,PRODUCT_MASTER!$A:$F,MATCH('DATA MODEL'!H$1,PRODUCT_MASTER!$A$1:$F$1,0),0)</f>
        <v>Snacks</v>
      </c>
      <c r="I186" t="str">
        <f>VLOOKUP($B186,PRODUCT_MASTER!$A:$F,MATCH('DATA MODEL'!I$1,PRODUCT_MASTER!$A$1:$F$1,0),0)</f>
        <v>Ft</v>
      </c>
      <c r="J186" s="7">
        <f>VLOOKUP($B186,PRODUCT_MASTER!$A:$F,MATCH('DATA MODEL'!J$1,PRODUCT_MASTER!$A$1:$F$1,0),0)</f>
        <v>138</v>
      </c>
      <c r="K186" s="7">
        <f>VLOOKUP($B186,PRODUCT_MASTER!$A:$F,MATCH('DATA MODEL'!K$1,PRODUCT_MASTER!$A$1:$F$1,0),0)</f>
        <v>173.88</v>
      </c>
      <c r="L186" s="7">
        <f t="shared" si="10"/>
        <v>1104</v>
      </c>
      <c r="M186" s="7">
        <f t="shared" si="11"/>
        <v>1391.04</v>
      </c>
      <c r="N186">
        <f t="shared" si="12"/>
        <v>3</v>
      </c>
      <c r="O186" t="str">
        <f t="shared" si="13"/>
        <v>Sep</v>
      </c>
      <c r="P186">
        <f t="shared" si="14"/>
        <v>2021</v>
      </c>
    </row>
    <row r="187" spans="1:16" x14ac:dyDescent="0.3">
      <c r="A187" s="1">
        <v>44443</v>
      </c>
      <c r="B187" t="s">
        <v>61</v>
      </c>
      <c r="C187">
        <v>7</v>
      </c>
      <c r="D187" t="s">
        <v>103</v>
      </c>
      <c r="E187" t="s">
        <v>101</v>
      </c>
      <c r="F187" s="5">
        <v>0</v>
      </c>
      <c r="G187" t="str">
        <f>VLOOKUP($B187,PRODUCT_MASTER!$A:$F,MATCH('DATA MODEL'!G$1,PRODUCT_MASTER!$A$1:$F$1,0),0)</f>
        <v>Product28</v>
      </c>
      <c r="H187" t="str">
        <f>VLOOKUP($B187,PRODUCT_MASTER!$A:$F,MATCH('DATA MODEL'!H$1,PRODUCT_MASTER!$A$1:$F$1,0),0)</f>
        <v>Cheese And Dairy</v>
      </c>
      <c r="I187" t="str">
        <f>VLOOKUP($B187,PRODUCT_MASTER!$A:$F,MATCH('DATA MODEL'!I$1,PRODUCT_MASTER!$A$1:$F$1,0),0)</f>
        <v>No.</v>
      </c>
      <c r="J187" s="7">
        <f>VLOOKUP($B187,PRODUCT_MASTER!$A:$F,MATCH('DATA MODEL'!J$1,PRODUCT_MASTER!$A$1:$F$1,0),0)</f>
        <v>37</v>
      </c>
      <c r="K187" s="7">
        <f>VLOOKUP($B187,PRODUCT_MASTER!$A:$F,MATCH('DATA MODEL'!K$1,PRODUCT_MASTER!$A$1:$F$1,0),0)</f>
        <v>41.81</v>
      </c>
      <c r="L187" s="7">
        <f t="shared" si="10"/>
        <v>259</v>
      </c>
      <c r="M187" s="7">
        <f t="shared" si="11"/>
        <v>292.67</v>
      </c>
      <c r="N187">
        <f t="shared" si="12"/>
        <v>4</v>
      </c>
      <c r="O187" t="str">
        <f t="shared" si="13"/>
        <v>Sep</v>
      </c>
      <c r="P187">
        <f t="shared" si="14"/>
        <v>2021</v>
      </c>
    </row>
    <row r="188" spans="1:16" x14ac:dyDescent="0.3">
      <c r="A188" s="1">
        <v>44443</v>
      </c>
      <c r="B188" t="s">
        <v>51</v>
      </c>
      <c r="C188">
        <v>15</v>
      </c>
      <c r="D188" t="s">
        <v>103</v>
      </c>
      <c r="E188" t="s">
        <v>101</v>
      </c>
      <c r="F188" s="5">
        <v>0</v>
      </c>
      <c r="G188" t="str">
        <f>VLOOKUP($B188,PRODUCT_MASTER!$A:$F,MATCH('DATA MODEL'!G$1,PRODUCT_MASTER!$A$1:$F$1,0),0)</f>
        <v>Product23</v>
      </c>
      <c r="H188" t="str">
        <f>VLOOKUP($B188,PRODUCT_MASTER!$A:$F,MATCH('DATA MODEL'!H$1,PRODUCT_MASTER!$A$1:$F$1,0),0)</f>
        <v>Seafood</v>
      </c>
      <c r="I188" t="str">
        <f>VLOOKUP($B188,PRODUCT_MASTER!$A:$F,MATCH('DATA MODEL'!I$1,PRODUCT_MASTER!$A$1:$F$1,0),0)</f>
        <v>Ft</v>
      </c>
      <c r="J188" s="7">
        <f>VLOOKUP($B188,PRODUCT_MASTER!$A:$F,MATCH('DATA MODEL'!J$1,PRODUCT_MASTER!$A$1:$F$1,0),0)</f>
        <v>141</v>
      </c>
      <c r="K188" s="7">
        <f>VLOOKUP($B188,PRODUCT_MASTER!$A:$F,MATCH('DATA MODEL'!K$1,PRODUCT_MASTER!$A$1:$F$1,0),0)</f>
        <v>149.46</v>
      </c>
      <c r="L188" s="7">
        <f t="shared" si="10"/>
        <v>2115</v>
      </c>
      <c r="M188" s="7">
        <f t="shared" si="11"/>
        <v>2241.9</v>
      </c>
      <c r="N188">
        <f t="shared" si="12"/>
        <v>4</v>
      </c>
      <c r="O188" t="str">
        <f t="shared" si="13"/>
        <v>Sep</v>
      </c>
      <c r="P188">
        <f t="shared" si="14"/>
        <v>2021</v>
      </c>
    </row>
    <row r="189" spans="1:16" x14ac:dyDescent="0.3">
      <c r="A189" s="1">
        <v>44444</v>
      </c>
      <c r="B189" t="s">
        <v>69</v>
      </c>
      <c r="C189">
        <v>1</v>
      </c>
      <c r="D189" t="s">
        <v>103</v>
      </c>
      <c r="E189" t="s">
        <v>102</v>
      </c>
      <c r="F189" s="5">
        <v>0</v>
      </c>
      <c r="G189" t="str">
        <f>VLOOKUP($B189,PRODUCT_MASTER!$A:$F,MATCH('DATA MODEL'!G$1,PRODUCT_MASTER!$A$1:$F$1,0),0)</f>
        <v>Product32</v>
      </c>
      <c r="H189" t="str">
        <f>VLOOKUP($B189,PRODUCT_MASTER!$A:$F,MATCH('DATA MODEL'!H$1,PRODUCT_MASTER!$A$1:$F$1,0),0)</f>
        <v>Bakery And Desserts</v>
      </c>
      <c r="I189" t="str">
        <f>VLOOKUP($B189,PRODUCT_MASTER!$A:$F,MATCH('DATA MODEL'!I$1,PRODUCT_MASTER!$A$1:$F$1,0),0)</f>
        <v>Kg</v>
      </c>
      <c r="J189" s="7">
        <f>VLOOKUP($B189,PRODUCT_MASTER!$A:$F,MATCH('DATA MODEL'!J$1,PRODUCT_MASTER!$A$1:$F$1,0),0)</f>
        <v>89</v>
      </c>
      <c r="K189" s="7">
        <f>VLOOKUP($B189,PRODUCT_MASTER!$A:$F,MATCH('DATA MODEL'!K$1,PRODUCT_MASTER!$A$1:$F$1,0),0)</f>
        <v>117.48</v>
      </c>
      <c r="L189" s="7">
        <f t="shared" si="10"/>
        <v>89</v>
      </c>
      <c r="M189" s="7">
        <f t="shared" si="11"/>
        <v>117.48</v>
      </c>
      <c r="N189">
        <f t="shared" si="12"/>
        <v>5</v>
      </c>
      <c r="O189" t="str">
        <f t="shared" si="13"/>
        <v>Sep</v>
      </c>
      <c r="P189">
        <f t="shared" si="14"/>
        <v>2021</v>
      </c>
    </row>
    <row r="190" spans="1:16" x14ac:dyDescent="0.3">
      <c r="A190" s="1">
        <v>44446</v>
      </c>
      <c r="B190" t="s">
        <v>43</v>
      </c>
      <c r="C190">
        <v>5</v>
      </c>
      <c r="D190" t="s">
        <v>103</v>
      </c>
      <c r="E190" t="s">
        <v>101</v>
      </c>
      <c r="F190" s="5">
        <v>0</v>
      </c>
      <c r="G190" t="str">
        <f>VLOOKUP($B190,PRODUCT_MASTER!$A:$F,MATCH('DATA MODEL'!G$1,PRODUCT_MASTER!$A$1:$F$1,0),0)</f>
        <v>Product19</v>
      </c>
      <c r="H190" t="str">
        <f>VLOOKUP($B190,PRODUCT_MASTER!$A:$F,MATCH('DATA MODEL'!H$1,PRODUCT_MASTER!$A$1:$F$1,0),0)</f>
        <v>Poultry</v>
      </c>
      <c r="I190" t="str">
        <f>VLOOKUP($B190,PRODUCT_MASTER!$A:$F,MATCH('DATA MODEL'!I$1,PRODUCT_MASTER!$A$1:$F$1,0),0)</f>
        <v>Ft</v>
      </c>
      <c r="J190" s="7">
        <f>VLOOKUP($B190,PRODUCT_MASTER!$A:$F,MATCH('DATA MODEL'!J$1,PRODUCT_MASTER!$A$1:$F$1,0),0)</f>
        <v>150</v>
      </c>
      <c r="K190" s="7">
        <f>VLOOKUP($B190,PRODUCT_MASTER!$A:$F,MATCH('DATA MODEL'!K$1,PRODUCT_MASTER!$A$1:$F$1,0),0)</f>
        <v>210</v>
      </c>
      <c r="L190" s="7">
        <f t="shared" si="10"/>
        <v>750</v>
      </c>
      <c r="M190" s="7">
        <f t="shared" si="11"/>
        <v>1050</v>
      </c>
      <c r="N190">
        <f t="shared" si="12"/>
        <v>7</v>
      </c>
      <c r="O190" t="str">
        <f t="shared" si="13"/>
        <v>Sep</v>
      </c>
      <c r="P190">
        <f t="shared" si="14"/>
        <v>2021</v>
      </c>
    </row>
    <row r="191" spans="1:16" x14ac:dyDescent="0.3">
      <c r="A191" s="1">
        <v>44448</v>
      </c>
      <c r="B191" t="s">
        <v>93</v>
      </c>
      <c r="C191">
        <v>4</v>
      </c>
      <c r="D191" t="s">
        <v>103</v>
      </c>
      <c r="E191" t="s">
        <v>101</v>
      </c>
      <c r="F191" s="5">
        <v>0</v>
      </c>
      <c r="G191" t="str">
        <f>VLOOKUP($B191,PRODUCT_MASTER!$A:$F,MATCH('DATA MODEL'!G$1,PRODUCT_MASTER!$A$1:$F$1,0),0)</f>
        <v>Product44</v>
      </c>
      <c r="H191" t="str">
        <f>VLOOKUP($B191,PRODUCT_MASTER!$A:$F,MATCH('DATA MODEL'!H$1,PRODUCT_MASTER!$A$1:$F$1,0),0)</f>
        <v>Candy</v>
      </c>
      <c r="I191" t="str">
        <f>VLOOKUP($B191,PRODUCT_MASTER!$A:$F,MATCH('DATA MODEL'!I$1,PRODUCT_MASTER!$A$1:$F$1,0),0)</f>
        <v>Kg</v>
      </c>
      <c r="J191" s="7">
        <f>VLOOKUP($B191,PRODUCT_MASTER!$A:$F,MATCH('DATA MODEL'!J$1,PRODUCT_MASTER!$A$1:$F$1,0),0)</f>
        <v>76</v>
      </c>
      <c r="K191" s="7">
        <f>VLOOKUP($B191,PRODUCT_MASTER!$A:$F,MATCH('DATA MODEL'!K$1,PRODUCT_MASTER!$A$1:$F$1,0),0)</f>
        <v>82.08</v>
      </c>
      <c r="L191" s="7">
        <f t="shared" si="10"/>
        <v>304</v>
      </c>
      <c r="M191" s="7">
        <f t="shared" si="11"/>
        <v>328.32</v>
      </c>
      <c r="N191">
        <f t="shared" si="12"/>
        <v>9</v>
      </c>
      <c r="O191" t="str">
        <f t="shared" si="13"/>
        <v>Sep</v>
      </c>
      <c r="P191">
        <f t="shared" si="14"/>
        <v>2021</v>
      </c>
    </row>
    <row r="192" spans="1:16" x14ac:dyDescent="0.3">
      <c r="A192" s="1">
        <v>44449</v>
      </c>
      <c r="B192" t="s">
        <v>65</v>
      </c>
      <c r="C192">
        <v>6</v>
      </c>
      <c r="D192" t="s">
        <v>103</v>
      </c>
      <c r="E192" t="s">
        <v>101</v>
      </c>
      <c r="F192" s="5">
        <v>0</v>
      </c>
      <c r="G192" t="str">
        <f>VLOOKUP($B192,PRODUCT_MASTER!$A:$F,MATCH('DATA MODEL'!G$1,PRODUCT_MASTER!$A$1:$F$1,0),0)</f>
        <v>Product30</v>
      </c>
      <c r="H192" t="str">
        <f>VLOOKUP($B192,PRODUCT_MASTER!$A:$F,MATCH('DATA MODEL'!H$1,PRODUCT_MASTER!$A$1:$F$1,0),0)</f>
        <v>Cheese And Dairy</v>
      </c>
      <c r="I192" t="str">
        <f>VLOOKUP($B192,PRODUCT_MASTER!$A:$F,MATCH('DATA MODEL'!I$1,PRODUCT_MASTER!$A$1:$F$1,0),0)</f>
        <v>Ft</v>
      </c>
      <c r="J192" s="7">
        <f>VLOOKUP($B192,PRODUCT_MASTER!$A:$F,MATCH('DATA MODEL'!J$1,PRODUCT_MASTER!$A$1:$F$1,0),0)</f>
        <v>148</v>
      </c>
      <c r="K192" s="7">
        <f>VLOOKUP($B192,PRODUCT_MASTER!$A:$F,MATCH('DATA MODEL'!K$1,PRODUCT_MASTER!$A$1:$F$1,0),0)</f>
        <v>201.28</v>
      </c>
      <c r="L192" s="7">
        <f t="shared" si="10"/>
        <v>888</v>
      </c>
      <c r="M192" s="7">
        <f t="shared" si="11"/>
        <v>1207.68</v>
      </c>
      <c r="N192">
        <f t="shared" si="12"/>
        <v>10</v>
      </c>
      <c r="O192" t="str">
        <f t="shared" si="13"/>
        <v>Sep</v>
      </c>
      <c r="P192">
        <f t="shared" si="14"/>
        <v>2021</v>
      </c>
    </row>
    <row r="193" spans="1:16" x14ac:dyDescent="0.3">
      <c r="A193" s="1">
        <v>44449</v>
      </c>
      <c r="B193" t="s">
        <v>6</v>
      </c>
      <c r="C193">
        <v>9</v>
      </c>
      <c r="D193" t="s">
        <v>100</v>
      </c>
      <c r="E193" t="s">
        <v>101</v>
      </c>
      <c r="F193" s="5">
        <v>0</v>
      </c>
      <c r="G193" t="str">
        <f>VLOOKUP($B193,PRODUCT_MASTER!$A:$F,MATCH('DATA MODEL'!G$1,PRODUCT_MASTER!$A$1:$F$1,0),0)</f>
        <v>Product01</v>
      </c>
      <c r="H193" t="str">
        <f>VLOOKUP($B193,PRODUCT_MASTER!$A:$F,MATCH('DATA MODEL'!H$1,PRODUCT_MASTER!$A$1:$F$1,0),0)</f>
        <v>Organic</v>
      </c>
      <c r="I193" t="str">
        <f>VLOOKUP($B193,PRODUCT_MASTER!$A:$F,MATCH('DATA MODEL'!I$1,PRODUCT_MASTER!$A$1:$F$1,0),0)</f>
        <v>Kg</v>
      </c>
      <c r="J193" s="7">
        <f>VLOOKUP($B193,PRODUCT_MASTER!$A:$F,MATCH('DATA MODEL'!J$1,PRODUCT_MASTER!$A$1:$F$1,0),0)</f>
        <v>98</v>
      </c>
      <c r="K193" s="7">
        <f>VLOOKUP($B193,PRODUCT_MASTER!$A:$F,MATCH('DATA MODEL'!K$1,PRODUCT_MASTER!$A$1:$F$1,0),0)</f>
        <v>103.88</v>
      </c>
      <c r="L193" s="7">
        <f t="shared" si="10"/>
        <v>882</v>
      </c>
      <c r="M193" s="7">
        <f t="shared" si="11"/>
        <v>934.92</v>
      </c>
      <c r="N193">
        <f t="shared" si="12"/>
        <v>10</v>
      </c>
      <c r="O193" t="str">
        <f t="shared" si="13"/>
        <v>Sep</v>
      </c>
      <c r="P193">
        <f t="shared" si="14"/>
        <v>2021</v>
      </c>
    </row>
    <row r="194" spans="1:16" x14ac:dyDescent="0.3">
      <c r="A194" s="1">
        <v>44449</v>
      </c>
      <c r="B194" t="s">
        <v>57</v>
      </c>
      <c r="C194">
        <v>2</v>
      </c>
      <c r="D194" t="s">
        <v>103</v>
      </c>
      <c r="E194" t="s">
        <v>101</v>
      </c>
      <c r="F194" s="5">
        <v>0</v>
      </c>
      <c r="G194" t="str">
        <f>VLOOKUP($B194,PRODUCT_MASTER!$A:$F,MATCH('DATA MODEL'!G$1,PRODUCT_MASTER!$A$1:$F$1,0),0)</f>
        <v>Product26</v>
      </c>
      <c r="H194" t="str">
        <f>VLOOKUP($B194,PRODUCT_MASTER!$A:$F,MATCH('DATA MODEL'!H$1,PRODUCT_MASTER!$A$1:$F$1,0),0)</f>
        <v>Seafood</v>
      </c>
      <c r="I194" t="str">
        <f>VLOOKUP($B194,PRODUCT_MASTER!$A:$F,MATCH('DATA MODEL'!I$1,PRODUCT_MASTER!$A$1:$F$1,0),0)</f>
        <v>No.</v>
      </c>
      <c r="J194" s="7">
        <f>VLOOKUP($B194,PRODUCT_MASTER!$A:$F,MATCH('DATA MODEL'!J$1,PRODUCT_MASTER!$A$1:$F$1,0),0)</f>
        <v>18</v>
      </c>
      <c r="K194" s="7">
        <f>VLOOKUP($B194,PRODUCT_MASTER!$A:$F,MATCH('DATA MODEL'!K$1,PRODUCT_MASTER!$A$1:$F$1,0),0)</f>
        <v>24.66</v>
      </c>
      <c r="L194" s="7">
        <f t="shared" si="10"/>
        <v>36</v>
      </c>
      <c r="M194" s="7">
        <f t="shared" si="11"/>
        <v>49.32</v>
      </c>
      <c r="N194">
        <f t="shared" si="12"/>
        <v>10</v>
      </c>
      <c r="O194" t="str">
        <f t="shared" si="13"/>
        <v>Sep</v>
      </c>
      <c r="P194">
        <f t="shared" si="14"/>
        <v>2021</v>
      </c>
    </row>
    <row r="195" spans="1:16" x14ac:dyDescent="0.3">
      <c r="A195" s="1">
        <v>44450</v>
      </c>
      <c r="B195" t="s">
        <v>6</v>
      </c>
      <c r="C195">
        <v>6</v>
      </c>
      <c r="D195" t="s">
        <v>100</v>
      </c>
      <c r="E195" t="s">
        <v>101</v>
      </c>
      <c r="F195" s="5">
        <v>0</v>
      </c>
      <c r="G195" t="str">
        <f>VLOOKUP($B195,PRODUCT_MASTER!$A:$F,MATCH('DATA MODEL'!G$1,PRODUCT_MASTER!$A$1:$F$1,0),0)</f>
        <v>Product01</v>
      </c>
      <c r="H195" t="str">
        <f>VLOOKUP($B195,PRODUCT_MASTER!$A:$F,MATCH('DATA MODEL'!H$1,PRODUCT_MASTER!$A$1:$F$1,0),0)</f>
        <v>Organic</v>
      </c>
      <c r="I195" t="str">
        <f>VLOOKUP($B195,PRODUCT_MASTER!$A:$F,MATCH('DATA MODEL'!I$1,PRODUCT_MASTER!$A$1:$F$1,0),0)</f>
        <v>Kg</v>
      </c>
      <c r="J195" s="7">
        <f>VLOOKUP($B195,PRODUCT_MASTER!$A:$F,MATCH('DATA MODEL'!J$1,PRODUCT_MASTER!$A$1:$F$1,0),0)</f>
        <v>98</v>
      </c>
      <c r="K195" s="7">
        <f>VLOOKUP($B195,PRODUCT_MASTER!$A:$F,MATCH('DATA MODEL'!K$1,PRODUCT_MASTER!$A$1:$F$1,0),0)</f>
        <v>103.88</v>
      </c>
      <c r="L195" s="7">
        <f t="shared" ref="L195:L258" si="15">C195*J195</f>
        <v>588</v>
      </c>
      <c r="M195" s="7">
        <f t="shared" ref="M195:M258" si="16">(K195-(K195*F195))*C195</f>
        <v>623.28</v>
      </c>
      <c r="N195">
        <f t="shared" ref="N195:N258" si="17">DAY(A195)</f>
        <v>11</v>
      </c>
      <c r="O195" t="str">
        <f t="shared" ref="O195:O258" si="18">TEXT(A195,"MMM")</f>
        <v>Sep</v>
      </c>
      <c r="P195">
        <f t="shared" ref="P195:P258" si="19">YEAR(A195)</f>
        <v>2021</v>
      </c>
    </row>
    <row r="196" spans="1:16" x14ac:dyDescent="0.3">
      <c r="A196" s="1">
        <v>44452</v>
      </c>
      <c r="B196" t="s">
        <v>87</v>
      </c>
      <c r="C196">
        <v>7</v>
      </c>
      <c r="D196" t="s">
        <v>103</v>
      </c>
      <c r="E196" t="s">
        <v>102</v>
      </c>
      <c r="F196" s="5">
        <v>0</v>
      </c>
      <c r="G196" t="str">
        <f>VLOOKUP($B196,PRODUCT_MASTER!$A:$F,MATCH('DATA MODEL'!G$1,PRODUCT_MASTER!$A$1:$F$1,0),0)</f>
        <v>Product41</v>
      </c>
      <c r="H196" t="str">
        <f>VLOOKUP($B196,PRODUCT_MASTER!$A:$F,MATCH('DATA MODEL'!H$1,PRODUCT_MASTER!$A$1:$F$1,0),0)</f>
        <v>Snacks</v>
      </c>
      <c r="I196" t="str">
        <f>VLOOKUP($B196,PRODUCT_MASTER!$A:$F,MATCH('DATA MODEL'!I$1,PRODUCT_MASTER!$A$1:$F$1,0),0)</f>
        <v>Ft</v>
      </c>
      <c r="J196" s="7">
        <f>VLOOKUP($B196,PRODUCT_MASTER!$A:$F,MATCH('DATA MODEL'!J$1,PRODUCT_MASTER!$A$1:$F$1,0),0)</f>
        <v>138</v>
      </c>
      <c r="K196" s="7">
        <f>VLOOKUP($B196,PRODUCT_MASTER!$A:$F,MATCH('DATA MODEL'!K$1,PRODUCT_MASTER!$A$1:$F$1,0),0)</f>
        <v>173.88</v>
      </c>
      <c r="L196" s="7">
        <f t="shared" si="15"/>
        <v>966</v>
      </c>
      <c r="M196" s="7">
        <f t="shared" si="16"/>
        <v>1217.1599999999999</v>
      </c>
      <c r="N196">
        <f t="shared" si="17"/>
        <v>13</v>
      </c>
      <c r="O196" t="str">
        <f t="shared" si="18"/>
        <v>Sep</v>
      </c>
      <c r="P196">
        <f t="shared" si="19"/>
        <v>2021</v>
      </c>
    </row>
    <row r="197" spans="1:16" x14ac:dyDescent="0.3">
      <c r="A197" s="1">
        <v>44454</v>
      </c>
      <c r="B197" t="s">
        <v>89</v>
      </c>
      <c r="C197">
        <v>6</v>
      </c>
      <c r="D197" t="s">
        <v>103</v>
      </c>
      <c r="E197" t="s">
        <v>101</v>
      </c>
      <c r="F197" s="5">
        <v>0</v>
      </c>
      <c r="G197" t="str">
        <f>VLOOKUP($B197,PRODUCT_MASTER!$A:$F,MATCH('DATA MODEL'!G$1,PRODUCT_MASTER!$A$1:$F$1,0),0)</f>
        <v>Product42</v>
      </c>
      <c r="H197" t="str">
        <f>VLOOKUP($B197,PRODUCT_MASTER!$A:$F,MATCH('DATA MODEL'!H$1,PRODUCT_MASTER!$A$1:$F$1,0),0)</f>
        <v>Candy</v>
      </c>
      <c r="I197" t="str">
        <f>VLOOKUP($B197,PRODUCT_MASTER!$A:$F,MATCH('DATA MODEL'!I$1,PRODUCT_MASTER!$A$1:$F$1,0),0)</f>
        <v>Ft</v>
      </c>
      <c r="J197" s="7">
        <f>VLOOKUP($B197,PRODUCT_MASTER!$A:$F,MATCH('DATA MODEL'!J$1,PRODUCT_MASTER!$A$1:$F$1,0),0)</f>
        <v>120</v>
      </c>
      <c r="K197" s="7">
        <f>VLOOKUP($B197,PRODUCT_MASTER!$A:$F,MATCH('DATA MODEL'!K$1,PRODUCT_MASTER!$A$1:$F$1,0),0)</f>
        <v>162</v>
      </c>
      <c r="L197" s="7">
        <f t="shared" si="15"/>
        <v>720</v>
      </c>
      <c r="M197" s="7">
        <f t="shared" si="16"/>
        <v>972</v>
      </c>
      <c r="N197">
        <f t="shared" si="17"/>
        <v>15</v>
      </c>
      <c r="O197" t="str">
        <f t="shared" si="18"/>
        <v>Sep</v>
      </c>
      <c r="P197">
        <f t="shared" si="19"/>
        <v>2021</v>
      </c>
    </row>
    <row r="198" spans="1:16" x14ac:dyDescent="0.3">
      <c r="A198" s="1">
        <v>44454</v>
      </c>
      <c r="B198" t="s">
        <v>89</v>
      </c>
      <c r="C198">
        <v>14</v>
      </c>
      <c r="D198" t="s">
        <v>103</v>
      </c>
      <c r="E198" t="s">
        <v>101</v>
      </c>
      <c r="F198" s="5">
        <v>0</v>
      </c>
      <c r="G198" t="str">
        <f>VLOOKUP($B198,PRODUCT_MASTER!$A:$F,MATCH('DATA MODEL'!G$1,PRODUCT_MASTER!$A$1:$F$1,0),0)</f>
        <v>Product42</v>
      </c>
      <c r="H198" t="str">
        <f>VLOOKUP($B198,PRODUCT_MASTER!$A:$F,MATCH('DATA MODEL'!H$1,PRODUCT_MASTER!$A$1:$F$1,0),0)</f>
        <v>Candy</v>
      </c>
      <c r="I198" t="str">
        <f>VLOOKUP($B198,PRODUCT_MASTER!$A:$F,MATCH('DATA MODEL'!I$1,PRODUCT_MASTER!$A$1:$F$1,0),0)</f>
        <v>Ft</v>
      </c>
      <c r="J198" s="7">
        <f>VLOOKUP($B198,PRODUCT_MASTER!$A:$F,MATCH('DATA MODEL'!J$1,PRODUCT_MASTER!$A$1:$F$1,0),0)</f>
        <v>120</v>
      </c>
      <c r="K198" s="7">
        <f>VLOOKUP($B198,PRODUCT_MASTER!$A:$F,MATCH('DATA MODEL'!K$1,PRODUCT_MASTER!$A$1:$F$1,0),0)</f>
        <v>162</v>
      </c>
      <c r="L198" s="7">
        <f t="shared" si="15"/>
        <v>1680</v>
      </c>
      <c r="M198" s="7">
        <f t="shared" si="16"/>
        <v>2268</v>
      </c>
      <c r="N198">
        <f t="shared" si="17"/>
        <v>15</v>
      </c>
      <c r="O198" t="str">
        <f t="shared" si="18"/>
        <v>Sep</v>
      </c>
      <c r="P198">
        <f t="shared" si="19"/>
        <v>2021</v>
      </c>
    </row>
    <row r="199" spans="1:16" x14ac:dyDescent="0.3">
      <c r="A199" s="1">
        <v>44460</v>
      </c>
      <c r="B199" t="s">
        <v>45</v>
      </c>
      <c r="C199">
        <v>7</v>
      </c>
      <c r="D199" t="s">
        <v>100</v>
      </c>
      <c r="E199" t="s">
        <v>102</v>
      </c>
      <c r="F199" s="5">
        <v>0</v>
      </c>
      <c r="G199" t="str">
        <f>VLOOKUP($B199,PRODUCT_MASTER!$A:$F,MATCH('DATA MODEL'!G$1,PRODUCT_MASTER!$A$1:$F$1,0),0)</f>
        <v>Product20</v>
      </c>
      <c r="H199" t="str">
        <f>VLOOKUP($B199,PRODUCT_MASTER!$A:$F,MATCH('DATA MODEL'!H$1,PRODUCT_MASTER!$A$1:$F$1,0),0)</f>
        <v>Poultry</v>
      </c>
      <c r="I199" t="str">
        <f>VLOOKUP($B199,PRODUCT_MASTER!$A:$F,MATCH('DATA MODEL'!I$1,PRODUCT_MASTER!$A$1:$F$1,0),0)</f>
        <v>Lt</v>
      </c>
      <c r="J199" s="7">
        <f>VLOOKUP($B199,PRODUCT_MASTER!$A:$F,MATCH('DATA MODEL'!J$1,PRODUCT_MASTER!$A$1:$F$1,0),0)</f>
        <v>61</v>
      </c>
      <c r="K199" s="7">
        <f>VLOOKUP($B199,PRODUCT_MASTER!$A:$F,MATCH('DATA MODEL'!K$1,PRODUCT_MASTER!$A$1:$F$1,0),0)</f>
        <v>76.25</v>
      </c>
      <c r="L199" s="7">
        <f t="shared" si="15"/>
        <v>427</v>
      </c>
      <c r="M199" s="7">
        <f t="shared" si="16"/>
        <v>533.75</v>
      </c>
      <c r="N199">
        <f t="shared" si="17"/>
        <v>21</v>
      </c>
      <c r="O199" t="str">
        <f t="shared" si="18"/>
        <v>Sep</v>
      </c>
      <c r="P199">
        <f t="shared" si="19"/>
        <v>2021</v>
      </c>
    </row>
    <row r="200" spans="1:16" x14ac:dyDescent="0.3">
      <c r="A200" s="1">
        <v>44461</v>
      </c>
      <c r="B200" t="s">
        <v>85</v>
      </c>
      <c r="C200">
        <v>2</v>
      </c>
      <c r="D200" t="s">
        <v>101</v>
      </c>
      <c r="E200" t="s">
        <v>102</v>
      </c>
      <c r="F200" s="5">
        <v>0</v>
      </c>
      <c r="G200" t="str">
        <f>VLOOKUP($B200,PRODUCT_MASTER!$A:$F,MATCH('DATA MODEL'!G$1,PRODUCT_MASTER!$A$1:$F$1,0),0)</f>
        <v>Product40</v>
      </c>
      <c r="H200" t="str">
        <f>VLOOKUP($B200,PRODUCT_MASTER!$A:$F,MATCH('DATA MODEL'!H$1,PRODUCT_MASTER!$A$1:$F$1,0),0)</f>
        <v>Snacks</v>
      </c>
      <c r="I200" t="str">
        <f>VLOOKUP($B200,PRODUCT_MASTER!$A:$F,MATCH('DATA MODEL'!I$1,PRODUCT_MASTER!$A$1:$F$1,0),0)</f>
        <v>Kg</v>
      </c>
      <c r="J200" s="7">
        <f>VLOOKUP($B200,PRODUCT_MASTER!$A:$F,MATCH('DATA MODEL'!J$1,PRODUCT_MASTER!$A$1:$F$1,0),0)</f>
        <v>90</v>
      </c>
      <c r="K200" s="7">
        <f>VLOOKUP($B200,PRODUCT_MASTER!$A:$F,MATCH('DATA MODEL'!K$1,PRODUCT_MASTER!$A$1:$F$1,0),0)</f>
        <v>115.2</v>
      </c>
      <c r="L200" s="7">
        <f t="shared" si="15"/>
        <v>180</v>
      </c>
      <c r="M200" s="7">
        <f t="shared" si="16"/>
        <v>230.4</v>
      </c>
      <c r="N200">
        <f t="shared" si="17"/>
        <v>22</v>
      </c>
      <c r="O200" t="str">
        <f t="shared" si="18"/>
        <v>Sep</v>
      </c>
      <c r="P200">
        <f t="shared" si="19"/>
        <v>2021</v>
      </c>
    </row>
    <row r="201" spans="1:16" x14ac:dyDescent="0.3">
      <c r="A201" s="1">
        <v>44461</v>
      </c>
      <c r="B201" t="s">
        <v>9</v>
      </c>
      <c r="C201">
        <v>4</v>
      </c>
      <c r="D201" t="s">
        <v>103</v>
      </c>
      <c r="E201" t="s">
        <v>102</v>
      </c>
      <c r="F201" s="5">
        <v>0</v>
      </c>
      <c r="G201" t="str">
        <f>VLOOKUP($B201,PRODUCT_MASTER!$A:$F,MATCH('DATA MODEL'!G$1,PRODUCT_MASTER!$A$1:$F$1,0),0)</f>
        <v>Product02</v>
      </c>
      <c r="H201" t="str">
        <f>VLOOKUP($B201,PRODUCT_MASTER!$A:$F,MATCH('DATA MODEL'!H$1,PRODUCT_MASTER!$A$1:$F$1,0),0)</f>
        <v>Organic</v>
      </c>
      <c r="I201" t="str">
        <f>VLOOKUP($B201,PRODUCT_MASTER!$A:$F,MATCH('DATA MODEL'!I$1,PRODUCT_MASTER!$A$1:$F$1,0),0)</f>
        <v>Kg</v>
      </c>
      <c r="J201" s="7">
        <f>VLOOKUP($B201,PRODUCT_MASTER!$A:$F,MATCH('DATA MODEL'!J$1,PRODUCT_MASTER!$A$1:$F$1,0),0)</f>
        <v>105</v>
      </c>
      <c r="K201" s="7">
        <f>VLOOKUP($B201,PRODUCT_MASTER!$A:$F,MATCH('DATA MODEL'!K$1,PRODUCT_MASTER!$A$1:$F$1,0),0)</f>
        <v>142.80000000000001</v>
      </c>
      <c r="L201" s="7">
        <f t="shared" si="15"/>
        <v>420</v>
      </c>
      <c r="M201" s="7">
        <f t="shared" si="16"/>
        <v>571.20000000000005</v>
      </c>
      <c r="N201">
        <f t="shared" si="17"/>
        <v>22</v>
      </c>
      <c r="O201" t="str">
        <f t="shared" si="18"/>
        <v>Sep</v>
      </c>
      <c r="P201">
        <f t="shared" si="19"/>
        <v>2021</v>
      </c>
    </row>
    <row r="202" spans="1:16" x14ac:dyDescent="0.3">
      <c r="A202" s="1">
        <v>44462</v>
      </c>
      <c r="B202" t="s">
        <v>41</v>
      </c>
      <c r="C202">
        <v>12</v>
      </c>
      <c r="D202" t="s">
        <v>103</v>
      </c>
      <c r="E202" t="s">
        <v>102</v>
      </c>
      <c r="F202" s="5">
        <v>0</v>
      </c>
      <c r="G202" t="str">
        <f>VLOOKUP($B202,PRODUCT_MASTER!$A:$F,MATCH('DATA MODEL'!G$1,PRODUCT_MASTER!$A$1:$F$1,0),0)</f>
        <v>Product18</v>
      </c>
      <c r="H202" t="str">
        <f>VLOOKUP($B202,PRODUCT_MASTER!$A:$F,MATCH('DATA MODEL'!H$1,PRODUCT_MASTER!$A$1:$F$1,0),0)</f>
        <v>Poultry</v>
      </c>
      <c r="I202" t="str">
        <f>VLOOKUP($B202,PRODUCT_MASTER!$A:$F,MATCH('DATA MODEL'!I$1,PRODUCT_MASTER!$A$1:$F$1,0),0)</f>
        <v>No.</v>
      </c>
      <c r="J202" s="7">
        <f>VLOOKUP($B202,PRODUCT_MASTER!$A:$F,MATCH('DATA MODEL'!J$1,PRODUCT_MASTER!$A$1:$F$1,0),0)</f>
        <v>37</v>
      </c>
      <c r="K202" s="7">
        <f>VLOOKUP($B202,PRODUCT_MASTER!$A:$F,MATCH('DATA MODEL'!K$1,PRODUCT_MASTER!$A$1:$F$1,0),0)</f>
        <v>49.21</v>
      </c>
      <c r="L202" s="7">
        <f t="shared" si="15"/>
        <v>444</v>
      </c>
      <c r="M202" s="7">
        <f t="shared" si="16"/>
        <v>590.52</v>
      </c>
      <c r="N202">
        <f t="shared" si="17"/>
        <v>23</v>
      </c>
      <c r="O202" t="str">
        <f t="shared" si="18"/>
        <v>Sep</v>
      </c>
      <c r="P202">
        <f t="shared" si="19"/>
        <v>2021</v>
      </c>
    </row>
    <row r="203" spans="1:16" x14ac:dyDescent="0.3">
      <c r="A203" s="1">
        <v>44462</v>
      </c>
      <c r="B203" t="s">
        <v>47</v>
      </c>
      <c r="C203">
        <v>7</v>
      </c>
      <c r="D203" t="s">
        <v>101</v>
      </c>
      <c r="E203" t="s">
        <v>101</v>
      </c>
      <c r="F203" s="5">
        <v>0</v>
      </c>
      <c r="G203" t="str">
        <f>VLOOKUP($B203,PRODUCT_MASTER!$A:$F,MATCH('DATA MODEL'!G$1,PRODUCT_MASTER!$A$1:$F$1,0),0)</f>
        <v>Product21</v>
      </c>
      <c r="H203" t="str">
        <f>VLOOKUP($B203,PRODUCT_MASTER!$A:$F,MATCH('DATA MODEL'!H$1,PRODUCT_MASTER!$A$1:$F$1,0),0)</f>
        <v>Poultry</v>
      </c>
      <c r="I203" t="str">
        <f>VLOOKUP($B203,PRODUCT_MASTER!$A:$F,MATCH('DATA MODEL'!I$1,PRODUCT_MASTER!$A$1:$F$1,0),0)</f>
        <v>Ft</v>
      </c>
      <c r="J203" s="7">
        <f>VLOOKUP($B203,PRODUCT_MASTER!$A:$F,MATCH('DATA MODEL'!J$1,PRODUCT_MASTER!$A$1:$F$1,0),0)</f>
        <v>126</v>
      </c>
      <c r="K203" s="7">
        <f>VLOOKUP($B203,PRODUCT_MASTER!$A:$F,MATCH('DATA MODEL'!K$1,PRODUCT_MASTER!$A$1:$F$1,0),0)</f>
        <v>162.54</v>
      </c>
      <c r="L203" s="7">
        <f t="shared" si="15"/>
        <v>882</v>
      </c>
      <c r="M203" s="7">
        <f t="shared" si="16"/>
        <v>1137.78</v>
      </c>
      <c r="N203">
        <f t="shared" si="17"/>
        <v>23</v>
      </c>
      <c r="O203" t="str">
        <f t="shared" si="18"/>
        <v>Sep</v>
      </c>
      <c r="P203">
        <f t="shared" si="19"/>
        <v>2021</v>
      </c>
    </row>
    <row r="204" spans="1:16" x14ac:dyDescent="0.3">
      <c r="A204" s="1">
        <v>44466</v>
      </c>
      <c r="B204" t="s">
        <v>73</v>
      </c>
      <c r="C204">
        <v>1</v>
      </c>
      <c r="D204" t="s">
        <v>103</v>
      </c>
      <c r="E204" t="s">
        <v>102</v>
      </c>
      <c r="F204" s="5">
        <v>0</v>
      </c>
      <c r="G204" t="str">
        <f>VLOOKUP($B204,PRODUCT_MASTER!$A:$F,MATCH('DATA MODEL'!G$1,PRODUCT_MASTER!$A$1:$F$1,0),0)</f>
        <v>Product34</v>
      </c>
      <c r="H204" t="str">
        <f>VLOOKUP($B204,PRODUCT_MASTER!$A:$F,MATCH('DATA MODEL'!H$1,PRODUCT_MASTER!$A$1:$F$1,0),0)</f>
        <v>Bakery And Desserts</v>
      </c>
      <c r="I204" t="str">
        <f>VLOOKUP($B204,PRODUCT_MASTER!$A:$F,MATCH('DATA MODEL'!I$1,PRODUCT_MASTER!$A$1:$F$1,0),0)</f>
        <v>Lt</v>
      </c>
      <c r="J204" s="7">
        <f>VLOOKUP($B204,PRODUCT_MASTER!$A:$F,MATCH('DATA MODEL'!J$1,PRODUCT_MASTER!$A$1:$F$1,0),0)</f>
        <v>55</v>
      </c>
      <c r="K204" s="7">
        <f>VLOOKUP($B204,PRODUCT_MASTER!$A:$F,MATCH('DATA MODEL'!K$1,PRODUCT_MASTER!$A$1:$F$1,0),0)</f>
        <v>58.3</v>
      </c>
      <c r="L204" s="7">
        <f t="shared" si="15"/>
        <v>55</v>
      </c>
      <c r="M204" s="7">
        <f t="shared" si="16"/>
        <v>58.3</v>
      </c>
      <c r="N204">
        <f t="shared" si="17"/>
        <v>27</v>
      </c>
      <c r="O204" t="str">
        <f t="shared" si="18"/>
        <v>Sep</v>
      </c>
      <c r="P204">
        <f t="shared" si="19"/>
        <v>2021</v>
      </c>
    </row>
    <row r="205" spans="1:16" x14ac:dyDescent="0.3">
      <c r="A205" s="1">
        <v>44469</v>
      </c>
      <c r="B205" t="s">
        <v>33</v>
      </c>
      <c r="C205">
        <v>9</v>
      </c>
      <c r="D205" t="s">
        <v>101</v>
      </c>
      <c r="E205" t="s">
        <v>101</v>
      </c>
      <c r="F205" s="5">
        <v>0</v>
      </c>
      <c r="G205" t="str">
        <f>VLOOKUP($B205,PRODUCT_MASTER!$A:$F,MATCH('DATA MODEL'!G$1,PRODUCT_MASTER!$A$1:$F$1,0),0)</f>
        <v>Product14</v>
      </c>
      <c r="H205" t="str">
        <f>VLOOKUP($B205,PRODUCT_MASTER!$A:$F,MATCH('DATA MODEL'!H$1,PRODUCT_MASTER!$A$1:$F$1,0),0)</f>
        <v>Meat</v>
      </c>
      <c r="I205" t="str">
        <f>VLOOKUP($B205,PRODUCT_MASTER!$A:$F,MATCH('DATA MODEL'!I$1,PRODUCT_MASTER!$A$1:$F$1,0),0)</f>
        <v>Kg</v>
      </c>
      <c r="J205" s="7">
        <f>VLOOKUP($B205,PRODUCT_MASTER!$A:$F,MATCH('DATA MODEL'!J$1,PRODUCT_MASTER!$A$1:$F$1,0),0)</f>
        <v>112</v>
      </c>
      <c r="K205" s="7">
        <f>VLOOKUP($B205,PRODUCT_MASTER!$A:$F,MATCH('DATA MODEL'!K$1,PRODUCT_MASTER!$A$1:$F$1,0),0)</f>
        <v>146.72</v>
      </c>
      <c r="L205" s="7">
        <f t="shared" si="15"/>
        <v>1008</v>
      </c>
      <c r="M205" s="7">
        <f t="shared" si="16"/>
        <v>1320.48</v>
      </c>
      <c r="N205">
        <f t="shared" si="17"/>
        <v>30</v>
      </c>
      <c r="O205" t="str">
        <f t="shared" si="18"/>
        <v>Sep</v>
      </c>
      <c r="P205">
        <f t="shared" si="19"/>
        <v>2021</v>
      </c>
    </row>
    <row r="206" spans="1:16" x14ac:dyDescent="0.3">
      <c r="A206" s="1">
        <v>44469</v>
      </c>
      <c r="B206" t="s">
        <v>17</v>
      </c>
      <c r="C206">
        <v>5</v>
      </c>
      <c r="D206" t="s">
        <v>101</v>
      </c>
      <c r="E206" t="s">
        <v>101</v>
      </c>
      <c r="F206" s="5">
        <v>0</v>
      </c>
      <c r="G206" t="str">
        <f>VLOOKUP($B206,PRODUCT_MASTER!$A:$F,MATCH('DATA MODEL'!G$1,PRODUCT_MASTER!$A$1:$F$1,0),0)</f>
        <v>Product06</v>
      </c>
      <c r="H206" t="str">
        <f>VLOOKUP($B206,PRODUCT_MASTER!$A:$F,MATCH('DATA MODEL'!H$1,PRODUCT_MASTER!$A$1:$F$1,0),0)</f>
        <v>Gourmet Foods</v>
      </c>
      <c r="I206" t="str">
        <f>VLOOKUP($B206,PRODUCT_MASTER!$A:$F,MATCH('DATA MODEL'!I$1,PRODUCT_MASTER!$A$1:$F$1,0),0)</f>
        <v>Kg</v>
      </c>
      <c r="J206" s="7">
        <f>VLOOKUP($B206,PRODUCT_MASTER!$A:$F,MATCH('DATA MODEL'!J$1,PRODUCT_MASTER!$A$1:$F$1,0),0)</f>
        <v>75</v>
      </c>
      <c r="K206" s="7">
        <f>VLOOKUP($B206,PRODUCT_MASTER!$A:$F,MATCH('DATA MODEL'!K$1,PRODUCT_MASTER!$A$1:$F$1,0),0)</f>
        <v>85.5</v>
      </c>
      <c r="L206" s="7">
        <f t="shared" si="15"/>
        <v>375</v>
      </c>
      <c r="M206" s="7">
        <f t="shared" si="16"/>
        <v>427.5</v>
      </c>
      <c r="N206">
        <f t="shared" si="17"/>
        <v>30</v>
      </c>
      <c r="O206" t="str">
        <f t="shared" si="18"/>
        <v>Sep</v>
      </c>
      <c r="P206">
        <f t="shared" si="19"/>
        <v>2021</v>
      </c>
    </row>
    <row r="207" spans="1:16" x14ac:dyDescent="0.3">
      <c r="A207" s="1">
        <v>44470</v>
      </c>
      <c r="B207" t="s">
        <v>65</v>
      </c>
      <c r="C207">
        <v>14</v>
      </c>
      <c r="D207" t="s">
        <v>101</v>
      </c>
      <c r="E207" t="s">
        <v>102</v>
      </c>
      <c r="F207" s="5">
        <v>0</v>
      </c>
      <c r="G207" t="str">
        <f>VLOOKUP($B207,PRODUCT_MASTER!$A:$F,MATCH('DATA MODEL'!G$1,PRODUCT_MASTER!$A$1:$F$1,0),0)</f>
        <v>Product30</v>
      </c>
      <c r="H207" t="str">
        <f>VLOOKUP($B207,PRODUCT_MASTER!$A:$F,MATCH('DATA MODEL'!H$1,PRODUCT_MASTER!$A$1:$F$1,0),0)</f>
        <v>Cheese And Dairy</v>
      </c>
      <c r="I207" t="str">
        <f>VLOOKUP($B207,PRODUCT_MASTER!$A:$F,MATCH('DATA MODEL'!I$1,PRODUCT_MASTER!$A$1:$F$1,0),0)</f>
        <v>Ft</v>
      </c>
      <c r="J207" s="7">
        <f>VLOOKUP($B207,PRODUCT_MASTER!$A:$F,MATCH('DATA MODEL'!J$1,PRODUCT_MASTER!$A$1:$F$1,0),0)</f>
        <v>148</v>
      </c>
      <c r="K207" s="7">
        <f>VLOOKUP($B207,PRODUCT_MASTER!$A:$F,MATCH('DATA MODEL'!K$1,PRODUCT_MASTER!$A$1:$F$1,0),0)</f>
        <v>201.28</v>
      </c>
      <c r="L207" s="7">
        <f t="shared" si="15"/>
        <v>2072</v>
      </c>
      <c r="M207" s="7">
        <f t="shared" si="16"/>
        <v>2817.92</v>
      </c>
      <c r="N207">
        <f t="shared" si="17"/>
        <v>1</v>
      </c>
      <c r="O207" t="str">
        <f t="shared" si="18"/>
        <v>Oct</v>
      </c>
      <c r="P207">
        <f t="shared" si="19"/>
        <v>2021</v>
      </c>
    </row>
    <row r="208" spans="1:16" x14ac:dyDescent="0.3">
      <c r="A208" s="1">
        <v>44471</v>
      </c>
      <c r="B208" t="s">
        <v>33</v>
      </c>
      <c r="C208">
        <v>15</v>
      </c>
      <c r="D208" t="s">
        <v>103</v>
      </c>
      <c r="E208" t="s">
        <v>101</v>
      </c>
      <c r="F208" s="5">
        <v>0</v>
      </c>
      <c r="G208" t="str">
        <f>VLOOKUP($B208,PRODUCT_MASTER!$A:$F,MATCH('DATA MODEL'!G$1,PRODUCT_MASTER!$A$1:$F$1,0),0)</f>
        <v>Product14</v>
      </c>
      <c r="H208" t="str">
        <f>VLOOKUP($B208,PRODUCT_MASTER!$A:$F,MATCH('DATA MODEL'!H$1,PRODUCT_MASTER!$A$1:$F$1,0),0)</f>
        <v>Meat</v>
      </c>
      <c r="I208" t="str">
        <f>VLOOKUP($B208,PRODUCT_MASTER!$A:$F,MATCH('DATA MODEL'!I$1,PRODUCT_MASTER!$A$1:$F$1,0),0)</f>
        <v>Kg</v>
      </c>
      <c r="J208" s="7">
        <f>VLOOKUP($B208,PRODUCT_MASTER!$A:$F,MATCH('DATA MODEL'!J$1,PRODUCT_MASTER!$A$1:$F$1,0),0)</f>
        <v>112</v>
      </c>
      <c r="K208" s="7">
        <f>VLOOKUP($B208,PRODUCT_MASTER!$A:$F,MATCH('DATA MODEL'!K$1,PRODUCT_MASTER!$A$1:$F$1,0),0)</f>
        <v>146.72</v>
      </c>
      <c r="L208" s="7">
        <f t="shared" si="15"/>
        <v>1680</v>
      </c>
      <c r="M208" s="7">
        <f t="shared" si="16"/>
        <v>2200.8000000000002</v>
      </c>
      <c r="N208">
        <f t="shared" si="17"/>
        <v>2</v>
      </c>
      <c r="O208" t="str">
        <f t="shared" si="18"/>
        <v>Oct</v>
      </c>
      <c r="P208">
        <f t="shared" si="19"/>
        <v>2021</v>
      </c>
    </row>
    <row r="209" spans="1:16" x14ac:dyDescent="0.3">
      <c r="A209" s="1">
        <v>44472</v>
      </c>
      <c r="B209" t="s">
        <v>43</v>
      </c>
      <c r="C209">
        <v>9</v>
      </c>
      <c r="D209" t="s">
        <v>103</v>
      </c>
      <c r="E209" t="s">
        <v>101</v>
      </c>
      <c r="F209" s="5">
        <v>0</v>
      </c>
      <c r="G209" t="str">
        <f>VLOOKUP($B209,PRODUCT_MASTER!$A:$F,MATCH('DATA MODEL'!G$1,PRODUCT_MASTER!$A$1:$F$1,0),0)</f>
        <v>Product19</v>
      </c>
      <c r="H209" t="str">
        <f>VLOOKUP($B209,PRODUCT_MASTER!$A:$F,MATCH('DATA MODEL'!H$1,PRODUCT_MASTER!$A$1:$F$1,0),0)</f>
        <v>Poultry</v>
      </c>
      <c r="I209" t="str">
        <f>VLOOKUP($B209,PRODUCT_MASTER!$A:$F,MATCH('DATA MODEL'!I$1,PRODUCT_MASTER!$A$1:$F$1,0),0)</f>
        <v>Ft</v>
      </c>
      <c r="J209" s="7">
        <f>VLOOKUP($B209,PRODUCT_MASTER!$A:$F,MATCH('DATA MODEL'!J$1,PRODUCT_MASTER!$A$1:$F$1,0),0)</f>
        <v>150</v>
      </c>
      <c r="K209" s="7">
        <f>VLOOKUP($B209,PRODUCT_MASTER!$A:$F,MATCH('DATA MODEL'!K$1,PRODUCT_MASTER!$A$1:$F$1,0),0)</f>
        <v>210</v>
      </c>
      <c r="L209" s="7">
        <f t="shared" si="15"/>
        <v>1350</v>
      </c>
      <c r="M209" s="7">
        <f t="shared" si="16"/>
        <v>1890</v>
      </c>
      <c r="N209">
        <f t="shared" si="17"/>
        <v>3</v>
      </c>
      <c r="O209" t="str">
        <f t="shared" si="18"/>
        <v>Oct</v>
      </c>
      <c r="P209">
        <f t="shared" si="19"/>
        <v>2021</v>
      </c>
    </row>
    <row r="210" spans="1:16" x14ac:dyDescent="0.3">
      <c r="A210" s="1">
        <v>44475</v>
      </c>
      <c r="B210" t="s">
        <v>75</v>
      </c>
      <c r="C210">
        <v>1</v>
      </c>
      <c r="D210" t="s">
        <v>103</v>
      </c>
      <c r="E210" t="s">
        <v>101</v>
      </c>
      <c r="F210" s="5">
        <v>0</v>
      </c>
      <c r="G210" t="str">
        <f>VLOOKUP($B210,PRODUCT_MASTER!$A:$F,MATCH('DATA MODEL'!G$1,PRODUCT_MASTER!$A$1:$F$1,0),0)</f>
        <v>Product35</v>
      </c>
      <c r="H210" t="str">
        <f>VLOOKUP($B210,PRODUCT_MASTER!$A:$F,MATCH('DATA MODEL'!H$1,PRODUCT_MASTER!$A$1:$F$1,0),0)</f>
        <v>Bakery And Desserts</v>
      </c>
      <c r="I210" t="str">
        <f>VLOOKUP($B210,PRODUCT_MASTER!$A:$F,MATCH('DATA MODEL'!I$1,PRODUCT_MASTER!$A$1:$F$1,0),0)</f>
        <v>No.</v>
      </c>
      <c r="J210" s="7">
        <f>VLOOKUP($B210,PRODUCT_MASTER!$A:$F,MATCH('DATA MODEL'!J$1,PRODUCT_MASTER!$A$1:$F$1,0),0)</f>
        <v>5</v>
      </c>
      <c r="K210" s="7">
        <f>VLOOKUP($B210,PRODUCT_MASTER!$A:$F,MATCH('DATA MODEL'!K$1,PRODUCT_MASTER!$A$1:$F$1,0),0)</f>
        <v>6.7</v>
      </c>
      <c r="L210" s="7">
        <f t="shared" si="15"/>
        <v>5</v>
      </c>
      <c r="M210" s="7">
        <f t="shared" si="16"/>
        <v>6.7</v>
      </c>
      <c r="N210">
        <f t="shared" si="17"/>
        <v>6</v>
      </c>
      <c r="O210" t="str">
        <f t="shared" si="18"/>
        <v>Oct</v>
      </c>
      <c r="P210">
        <f t="shared" si="19"/>
        <v>2021</v>
      </c>
    </row>
    <row r="211" spans="1:16" x14ac:dyDescent="0.3">
      <c r="A211" s="1">
        <v>44475</v>
      </c>
      <c r="B211" t="s">
        <v>77</v>
      </c>
      <c r="C211">
        <v>12</v>
      </c>
      <c r="D211" t="s">
        <v>101</v>
      </c>
      <c r="E211" t="s">
        <v>101</v>
      </c>
      <c r="F211" s="5">
        <v>0</v>
      </c>
      <c r="G211" t="str">
        <f>VLOOKUP($B211,PRODUCT_MASTER!$A:$F,MATCH('DATA MODEL'!G$1,PRODUCT_MASTER!$A$1:$F$1,0),0)</f>
        <v>Product36</v>
      </c>
      <c r="H211" t="str">
        <f>VLOOKUP($B211,PRODUCT_MASTER!$A:$F,MATCH('DATA MODEL'!H$1,PRODUCT_MASTER!$A$1:$F$1,0),0)</f>
        <v>Bakery And Desserts</v>
      </c>
      <c r="I211" t="str">
        <f>VLOOKUP($B211,PRODUCT_MASTER!$A:$F,MATCH('DATA MODEL'!I$1,PRODUCT_MASTER!$A$1:$F$1,0),0)</f>
        <v>Kg</v>
      </c>
      <c r="J211" s="7">
        <f>VLOOKUP($B211,PRODUCT_MASTER!$A:$F,MATCH('DATA MODEL'!J$1,PRODUCT_MASTER!$A$1:$F$1,0),0)</f>
        <v>90</v>
      </c>
      <c r="K211" s="7">
        <f>VLOOKUP($B211,PRODUCT_MASTER!$A:$F,MATCH('DATA MODEL'!K$1,PRODUCT_MASTER!$A$1:$F$1,0),0)</f>
        <v>96.3</v>
      </c>
      <c r="L211" s="7">
        <f t="shared" si="15"/>
        <v>1080</v>
      </c>
      <c r="M211" s="7">
        <f t="shared" si="16"/>
        <v>1155.5999999999999</v>
      </c>
      <c r="N211">
        <f t="shared" si="17"/>
        <v>6</v>
      </c>
      <c r="O211" t="str">
        <f t="shared" si="18"/>
        <v>Oct</v>
      </c>
      <c r="P211">
        <f t="shared" si="19"/>
        <v>2021</v>
      </c>
    </row>
    <row r="212" spans="1:16" x14ac:dyDescent="0.3">
      <c r="A212" s="1">
        <v>44476</v>
      </c>
      <c r="B212" t="s">
        <v>57</v>
      </c>
      <c r="C212">
        <v>6</v>
      </c>
      <c r="D212" t="s">
        <v>103</v>
      </c>
      <c r="E212" t="s">
        <v>102</v>
      </c>
      <c r="F212" s="5">
        <v>0</v>
      </c>
      <c r="G212" t="str">
        <f>VLOOKUP($B212,PRODUCT_MASTER!$A:$F,MATCH('DATA MODEL'!G$1,PRODUCT_MASTER!$A$1:$F$1,0),0)</f>
        <v>Product26</v>
      </c>
      <c r="H212" t="str">
        <f>VLOOKUP($B212,PRODUCT_MASTER!$A:$F,MATCH('DATA MODEL'!H$1,PRODUCT_MASTER!$A$1:$F$1,0),0)</f>
        <v>Seafood</v>
      </c>
      <c r="I212" t="str">
        <f>VLOOKUP($B212,PRODUCT_MASTER!$A:$F,MATCH('DATA MODEL'!I$1,PRODUCT_MASTER!$A$1:$F$1,0),0)</f>
        <v>No.</v>
      </c>
      <c r="J212" s="7">
        <f>VLOOKUP($B212,PRODUCT_MASTER!$A:$F,MATCH('DATA MODEL'!J$1,PRODUCT_MASTER!$A$1:$F$1,0),0)</f>
        <v>18</v>
      </c>
      <c r="K212" s="7">
        <f>VLOOKUP($B212,PRODUCT_MASTER!$A:$F,MATCH('DATA MODEL'!K$1,PRODUCT_MASTER!$A$1:$F$1,0),0)</f>
        <v>24.66</v>
      </c>
      <c r="L212" s="7">
        <f t="shared" si="15"/>
        <v>108</v>
      </c>
      <c r="M212" s="7">
        <f t="shared" si="16"/>
        <v>147.96</v>
      </c>
      <c r="N212">
        <f t="shared" si="17"/>
        <v>7</v>
      </c>
      <c r="O212" t="str">
        <f t="shared" si="18"/>
        <v>Oct</v>
      </c>
      <c r="P212">
        <f t="shared" si="19"/>
        <v>2021</v>
      </c>
    </row>
    <row r="213" spans="1:16" x14ac:dyDescent="0.3">
      <c r="A213" s="1">
        <v>44478</v>
      </c>
      <c r="B213" t="s">
        <v>81</v>
      </c>
      <c r="C213">
        <v>5</v>
      </c>
      <c r="D213" t="s">
        <v>103</v>
      </c>
      <c r="E213" t="s">
        <v>102</v>
      </c>
      <c r="F213" s="5">
        <v>0</v>
      </c>
      <c r="G213" t="str">
        <f>VLOOKUP($B213,PRODUCT_MASTER!$A:$F,MATCH('DATA MODEL'!G$1,PRODUCT_MASTER!$A$1:$F$1,0),0)</f>
        <v>Product38</v>
      </c>
      <c r="H213" t="str">
        <f>VLOOKUP($B213,PRODUCT_MASTER!$A:$F,MATCH('DATA MODEL'!H$1,PRODUCT_MASTER!$A$1:$F$1,0),0)</f>
        <v>Snacks</v>
      </c>
      <c r="I213" t="str">
        <f>VLOOKUP($B213,PRODUCT_MASTER!$A:$F,MATCH('DATA MODEL'!I$1,PRODUCT_MASTER!$A$1:$F$1,0),0)</f>
        <v>Kg</v>
      </c>
      <c r="J213" s="7">
        <f>VLOOKUP($B213,PRODUCT_MASTER!$A:$F,MATCH('DATA MODEL'!J$1,PRODUCT_MASTER!$A$1:$F$1,0),0)</f>
        <v>72</v>
      </c>
      <c r="K213" s="7">
        <f>VLOOKUP($B213,PRODUCT_MASTER!$A:$F,MATCH('DATA MODEL'!K$1,PRODUCT_MASTER!$A$1:$F$1,0),0)</f>
        <v>79.92</v>
      </c>
      <c r="L213" s="7">
        <f t="shared" si="15"/>
        <v>360</v>
      </c>
      <c r="M213" s="7">
        <f t="shared" si="16"/>
        <v>399.6</v>
      </c>
      <c r="N213">
        <f t="shared" si="17"/>
        <v>9</v>
      </c>
      <c r="O213" t="str">
        <f t="shared" si="18"/>
        <v>Oct</v>
      </c>
      <c r="P213">
        <f t="shared" si="19"/>
        <v>2021</v>
      </c>
    </row>
    <row r="214" spans="1:16" x14ac:dyDescent="0.3">
      <c r="A214" s="1">
        <v>44478</v>
      </c>
      <c r="B214" t="s">
        <v>69</v>
      </c>
      <c r="C214">
        <v>11</v>
      </c>
      <c r="D214" t="s">
        <v>101</v>
      </c>
      <c r="E214" t="s">
        <v>102</v>
      </c>
      <c r="F214" s="5">
        <v>0</v>
      </c>
      <c r="G214" t="str">
        <f>VLOOKUP($B214,PRODUCT_MASTER!$A:$F,MATCH('DATA MODEL'!G$1,PRODUCT_MASTER!$A$1:$F$1,0),0)</f>
        <v>Product32</v>
      </c>
      <c r="H214" t="str">
        <f>VLOOKUP($B214,PRODUCT_MASTER!$A:$F,MATCH('DATA MODEL'!H$1,PRODUCT_MASTER!$A$1:$F$1,0),0)</f>
        <v>Bakery And Desserts</v>
      </c>
      <c r="I214" t="str">
        <f>VLOOKUP($B214,PRODUCT_MASTER!$A:$F,MATCH('DATA MODEL'!I$1,PRODUCT_MASTER!$A$1:$F$1,0),0)</f>
        <v>Kg</v>
      </c>
      <c r="J214" s="7">
        <f>VLOOKUP($B214,PRODUCT_MASTER!$A:$F,MATCH('DATA MODEL'!J$1,PRODUCT_MASTER!$A$1:$F$1,0),0)</f>
        <v>89</v>
      </c>
      <c r="K214" s="7">
        <f>VLOOKUP($B214,PRODUCT_MASTER!$A:$F,MATCH('DATA MODEL'!K$1,PRODUCT_MASTER!$A$1:$F$1,0),0)</f>
        <v>117.48</v>
      </c>
      <c r="L214" s="7">
        <f t="shared" si="15"/>
        <v>979</v>
      </c>
      <c r="M214" s="7">
        <f t="shared" si="16"/>
        <v>1292.28</v>
      </c>
      <c r="N214">
        <f t="shared" si="17"/>
        <v>9</v>
      </c>
      <c r="O214" t="str">
        <f t="shared" si="18"/>
        <v>Oct</v>
      </c>
      <c r="P214">
        <f t="shared" si="19"/>
        <v>2021</v>
      </c>
    </row>
    <row r="215" spans="1:16" x14ac:dyDescent="0.3">
      <c r="A215" s="1">
        <v>44479</v>
      </c>
      <c r="B215" t="s">
        <v>75</v>
      </c>
      <c r="C215">
        <v>14</v>
      </c>
      <c r="D215" t="s">
        <v>103</v>
      </c>
      <c r="E215" t="s">
        <v>102</v>
      </c>
      <c r="F215" s="5">
        <v>0</v>
      </c>
      <c r="G215" t="str">
        <f>VLOOKUP($B215,PRODUCT_MASTER!$A:$F,MATCH('DATA MODEL'!G$1,PRODUCT_MASTER!$A$1:$F$1,0),0)</f>
        <v>Product35</v>
      </c>
      <c r="H215" t="str">
        <f>VLOOKUP($B215,PRODUCT_MASTER!$A:$F,MATCH('DATA MODEL'!H$1,PRODUCT_MASTER!$A$1:$F$1,0),0)</f>
        <v>Bakery And Desserts</v>
      </c>
      <c r="I215" t="str">
        <f>VLOOKUP($B215,PRODUCT_MASTER!$A:$F,MATCH('DATA MODEL'!I$1,PRODUCT_MASTER!$A$1:$F$1,0),0)</f>
        <v>No.</v>
      </c>
      <c r="J215" s="7">
        <f>VLOOKUP($B215,PRODUCT_MASTER!$A:$F,MATCH('DATA MODEL'!J$1,PRODUCT_MASTER!$A$1:$F$1,0),0)</f>
        <v>5</v>
      </c>
      <c r="K215" s="7">
        <f>VLOOKUP($B215,PRODUCT_MASTER!$A:$F,MATCH('DATA MODEL'!K$1,PRODUCT_MASTER!$A$1:$F$1,0),0)</f>
        <v>6.7</v>
      </c>
      <c r="L215" s="7">
        <f t="shared" si="15"/>
        <v>70</v>
      </c>
      <c r="M215" s="7">
        <f t="shared" si="16"/>
        <v>93.8</v>
      </c>
      <c r="N215">
        <f t="shared" si="17"/>
        <v>10</v>
      </c>
      <c r="O215" t="str">
        <f t="shared" si="18"/>
        <v>Oct</v>
      </c>
      <c r="P215">
        <f t="shared" si="19"/>
        <v>2021</v>
      </c>
    </row>
    <row r="216" spans="1:16" x14ac:dyDescent="0.3">
      <c r="A216" s="1">
        <v>44480</v>
      </c>
      <c r="B216" t="s">
        <v>27</v>
      </c>
      <c r="C216">
        <v>15</v>
      </c>
      <c r="D216" t="s">
        <v>103</v>
      </c>
      <c r="E216" t="s">
        <v>102</v>
      </c>
      <c r="F216" s="5">
        <v>0</v>
      </c>
      <c r="G216" t="str">
        <f>VLOOKUP($B216,PRODUCT_MASTER!$A:$F,MATCH('DATA MODEL'!G$1,PRODUCT_MASTER!$A$1:$F$1,0),0)</f>
        <v>Product11</v>
      </c>
      <c r="H216" t="str">
        <f>VLOOKUP($B216,PRODUCT_MASTER!$A:$F,MATCH('DATA MODEL'!H$1,PRODUCT_MASTER!$A$1:$F$1,0),0)</f>
        <v>Gourmet Foods</v>
      </c>
      <c r="I216" t="str">
        <f>VLOOKUP($B216,PRODUCT_MASTER!$A:$F,MATCH('DATA MODEL'!I$1,PRODUCT_MASTER!$A$1:$F$1,0),0)</f>
        <v>Lt</v>
      </c>
      <c r="J216" s="7">
        <f>VLOOKUP($B216,PRODUCT_MASTER!$A:$F,MATCH('DATA MODEL'!J$1,PRODUCT_MASTER!$A$1:$F$1,0),0)</f>
        <v>44</v>
      </c>
      <c r="K216" s="7">
        <f>VLOOKUP($B216,PRODUCT_MASTER!$A:$F,MATCH('DATA MODEL'!K$1,PRODUCT_MASTER!$A$1:$F$1,0),0)</f>
        <v>48.4</v>
      </c>
      <c r="L216" s="7">
        <f t="shared" si="15"/>
        <v>660</v>
      </c>
      <c r="M216" s="7">
        <f t="shared" si="16"/>
        <v>726</v>
      </c>
      <c r="N216">
        <f t="shared" si="17"/>
        <v>11</v>
      </c>
      <c r="O216" t="str">
        <f t="shared" si="18"/>
        <v>Oct</v>
      </c>
      <c r="P216">
        <f t="shared" si="19"/>
        <v>2021</v>
      </c>
    </row>
    <row r="217" spans="1:16" x14ac:dyDescent="0.3">
      <c r="A217" s="1">
        <v>44481</v>
      </c>
      <c r="B217" t="s">
        <v>59</v>
      </c>
      <c r="C217">
        <v>8</v>
      </c>
      <c r="D217" t="s">
        <v>101</v>
      </c>
      <c r="E217" t="s">
        <v>101</v>
      </c>
      <c r="F217" s="5">
        <v>0</v>
      </c>
      <c r="G217" t="str">
        <f>VLOOKUP($B217,PRODUCT_MASTER!$A:$F,MATCH('DATA MODEL'!G$1,PRODUCT_MASTER!$A$1:$F$1,0),0)</f>
        <v>Product27</v>
      </c>
      <c r="H217" t="str">
        <f>VLOOKUP($B217,PRODUCT_MASTER!$A:$F,MATCH('DATA MODEL'!H$1,PRODUCT_MASTER!$A$1:$F$1,0),0)</f>
        <v>Cheese And Dairy</v>
      </c>
      <c r="I217" t="str">
        <f>VLOOKUP($B217,PRODUCT_MASTER!$A:$F,MATCH('DATA MODEL'!I$1,PRODUCT_MASTER!$A$1:$F$1,0),0)</f>
        <v>Lt</v>
      </c>
      <c r="J217" s="7">
        <f>VLOOKUP($B217,PRODUCT_MASTER!$A:$F,MATCH('DATA MODEL'!J$1,PRODUCT_MASTER!$A$1:$F$1,0),0)</f>
        <v>48</v>
      </c>
      <c r="K217" s="7">
        <f>VLOOKUP($B217,PRODUCT_MASTER!$A:$F,MATCH('DATA MODEL'!K$1,PRODUCT_MASTER!$A$1:$F$1,0),0)</f>
        <v>57.120000000000005</v>
      </c>
      <c r="L217" s="7">
        <f t="shared" si="15"/>
        <v>384</v>
      </c>
      <c r="M217" s="7">
        <f t="shared" si="16"/>
        <v>456.96000000000004</v>
      </c>
      <c r="N217">
        <f t="shared" si="17"/>
        <v>12</v>
      </c>
      <c r="O217" t="str">
        <f t="shared" si="18"/>
        <v>Oct</v>
      </c>
      <c r="P217">
        <f t="shared" si="19"/>
        <v>2021</v>
      </c>
    </row>
    <row r="218" spans="1:16" x14ac:dyDescent="0.3">
      <c r="A218" s="1">
        <v>44486</v>
      </c>
      <c r="B218" t="s">
        <v>6</v>
      </c>
      <c r="C218">
        <v>13</v>
      </c>
      <c r="D218" t="s">
        <v>103</v>
      </c>
      <c r="E218" t="s">
        <v>101</v>
      </c>
      <c r="F218" s="5">
        <v>0</v>
      </c>
      <c r="G218" t="str">
        <f>VLOOKUP($B218,PRODUCT_MASTER!$A:$F,MATCH('DATA MODEL'!G$1,PRODUCT_MASTER!$A$1:$F$1,0),0)</f>
        <v>Product01</v>
      </c>
      <c r="H218" t="str">
        <f>VLOOKUP($B218,PRODUCT_MASTER!$A:$F,MATCH('DATA MODEL'!H$1,PRODUCT_MASTER!$A$1:$F$1,0),0)</f>
        <v>Organic</v>
      </c>
      <c r="I218" t="str">
        <f>VLOOKUP($B218,PRODUCT_MASTER!$A:$F,MATCH('DATA MODEL'!I$1,PRODUCT_MASTER!$A$1:$F$1,0),0)</f>
        <v>Kg</v>
      </c>
      <c r="J218" s="7">
        <f>VLOOKUP($B218,PRODUCT_MASTER!$A:$F,MATCH('DATA MODEL'!J$1,PRODUCT_MASTER!$A$1:$F$1,0),0)</f>
        <v>98</v>
      </c>
      <c r="K218" s="7">
        <f>VLOOKUP($B218,PRODUCT_MASTER!$A:$F,MATCH('DATA MODEL'!K$1,PRODUCT_MASTER!$A$1:$F$1,0),0)</f>
        <v>103.88</v>
      </c>
      <c r="L218" s="7">
        <f t="shared" si="15"/>
        <v>1274</v>
      </c>
      <c r="M218" s="7">
        <f t="shared" si="16"/>
        <v>1350.44</v>
      </c>
      <c r="N218">
        <f t="shared" si="17"/>
        <v>17</v>
      </c>
      <c r="O218" t="str">
        <f t="shared" si="18"/>
        <v>Oct</v>
      </c>
      <c r="P218">
        <f t="shared" si="19"/>
        <v>2021</v>
      </c>
    </row>
    <row r="219" spans="1:16" x14ac:dyDescent="0.3">
      <c r="A219" s="1">
        <v>44487</v>
      </c>
      <c r="B219" t="s">
        <v>55</v>
      </c>
      <c r="C219">
        <v>6</v>
      </c>
      <c r="D219" t="s">
        <v>101</v>
      </c>
      <c r="E219" t="s">
        <v>102</v>
      </c>
      <c r="F219" s="5">
        <v>0</v>
      </c>
      <c r="G219" t="str">
        <f>VLOOKUP($B219,PRODUCT_MASTER!$A:$F,MATCH('DATA MODEL'!G$1,PRODUCT_MASTER!$A$1:$F$1,0),0)</f>
        <v>Product25</v>
      </c>
      <c r="H219" t="str">
        <f>VLOOKUP($B219,PRODUCT_MASTER!$A:$F,MATCH('DATA MODEL'!H$1,PRODUCT_MASTER!$A$1:$F$1,0),0)</f>
        <v>Seafood</v>
      </c>
      <c r="I219" t="str">
        <f>VLOOKUP($B219,PRODUCT_MASTER!$A:$F,MATCH('DATA MODEL'!I$1,PRODUCT_MASTER!$A$1:$F$1,0),0)</f>
        <v>No.</v>
      </c>
      <c r="J219" s="7">
        <f>VLOOKUP($B219,PRODUCT_MASTER!$A:$F,MATCH('DATA MODEL'!J$1,PRODUCT_MASTER!$A$1:$F$1,0),0)</f>
        <v>7</v>
      </c>
      <c r="K219" s="7">
        <f>VLOOKUP($B219,PRODUCT_MASTER!$A:$F,MATCH('DATA MODEL'!K$1,PRODUCT_MASTER!$A$1:$F$1,0),0)</f>
        <v>8.33</v>
      </c>
      <c r="L219" s="7">
        <f t="shared" si="15"/>
        <v>42</v>
      </c>
      <c r="M219" s="7">
        <f t="shared" si="16"/>
        <v>49.980000000000004</v>
      </c>
      <c r="N219">
        <f t="shared" si="17"/>
        <v>18</v>
      </c>
      <c r="O219" t="str">
        <f t="shared" si="18"/>
        <v>Oct</v>
      </c>
      <c r="P219">
        <f t="shared" si="19"/>
        <v>2021</v>
      </c>
    </row>
    <row r="220" spans="1:16" x14ac:dyDescent="0.3">
      <c r="A220" s="1">
        <v>44487</v>
      </c>
      <c r="B220" t="s">
        <v>47</v>
      </c>
      <c r="C220">
        <v>13</v>
      </c>
      <c r="D220" t="s">
        <v>101</v>
      </c>
      <c r="E220" t="s">
        <v>102</v>
      </c>
      <c r="F220" s="5">
        <v>0</v>
      </c>
      <c r="G220" t="str">
        <f>VLOOKUP($B220,PRODUCT_MASTER!$A:$F,MATCH('DATA MODEL'!G$1,PRODUCT_MASTER!$A$1:$F$1,0),0)</f>
        <v>Product21</v>
      </c>
      <c r="H220" t="str">
        <f>VLOOKUP($B220,PRODUCT_MASTER!$A:$F,MATCH('DATA MODEL'!H$1,PRODUCT_MASTER!$A$1:$F$1,0),0)</f>
        <v>Poultry</v>
      </c>
      <c r="I220" t="str">
        <f>VLOOKUP($B220,PRODUCT_MASTER!$A:$F,MATCH('DATA MODEL'!I$1,PRODUCT_MASTER!$A$1:$F$1,0),0)</f>
        <v>Ft</v>
      </c>
      <c r="J220" s="7">
        <f>VLOOKUP($B220,PRODUCT_MASTER!$A:$F,MATCH('DATA MODEL'!J$1,PRODUCT_MASTER!$A$1:$F$1,0),0)</f>
        <v>126</v>
      </c>
      <c r="K220" s="7">
        <f>VLOOKUP($B220,PRODUCT_MASTER!$A:$F,MATCH('DATA MODEL'!K$1,PRODUCT_MASTER!$A$1:$F$1,0),0)</f>
        <v>162.54</v>
      </c>
      <c r="L220" s="7">
        <f t="shared" si="15"/>
        <v>1638</v>
      </c>
      <c r="M220" s="7">
        <f t="shared" si="16"/>
        <v>2113.02</v>
      </c>
      <c r="N220">
        <f t="shared" si="17"/>
        <v>18</v>
      </c>
      <c r="O220" t="str">
        <f t="shared" si="18"/>
        <v>Oct</v>
      </c>
      <c r="P220">
        <f t="shared" si="19"/>
        <v>2021</v>
      </c>
    </row>
    <row r="221" spans="1:16" x14ac:dyDescent="0.3">
      <c r="A221" s="1">
        <v>44491</v>
      </c>
      <c r="B221" t="s">
        <v>27</v>
      </c>
      <c r="C221">
        <v>7</v>
      </c>
      <c r="D221" t="s">
        <v>103</v>
      </c>
      <c r="E221" t="s">
        <v>102</v>
      </c>
      <c r="F221" s="5">
        <v>0</v>
      </c>
      <c r="G221" t="str">
        <f>VLOOKUP($B221,PRODUCT_MASTER!$A:$F,MATCH('DATA MODEL'!G$1,PRODUCT_MASTER!$A$1:$F$1,0),0)</f>
        <v>Product11</v>
      </c>
      <c r="H221" t="str">
        <f>VLOOKUP($B221,PRODUCT_MASTER!$A:$F,MATCH('DATA MODEL'!H$1,PRODUCT_MASTER!$A$1:$F$1,0),0)</f>
        <v>Gourmet Foods</v>
      </c>
      <c r="I221" t="str">
        <f>VLOOKUP($B221,PRODUCT_MASTER!$A:$F,MATCH('DATA MODEL'!I$1,PRODUCT_MASTER!$A$1:$F$1,0),0)</f>
        <v>Lt</v>
      </c>
      <c r="J221" s="7">
        <f>VLOOKUP($B221,PRODUCT_MASTER!$A:$F,MATCH('DATA MODEL'!J$1,PRODUCT_MASTER!$A$1:$F$1,0),0)</f>
        <v>44</v>
      </c>
      <c r="K221" s="7">
        <f>VLOOKUP($B221,PRODUCT_MASTER!$A:$F,MATCH('DATA MODEL'!K$1,PRODUCT_MASTER!$A$1:$F$1,0),0)</f>
        <v>48.4</v>
      </c>
      <c r="L221" s="7">
        <f t="shared" si="15"/>
        <v>308</v>
      </c>
      <c r="M221" s="7">
        <f t="shared" si="16"/>
        <v>338.8</v>
      </c>
      <c r="N221">
        <f t="shared" si="17"/>
        <v>22</v>
      </c>
      <c r="O221" t="str">
        <f t="shared" si="18"/>
        <v>Oct</v>
      </c>
      <c r="P221">
        <f t="shared" si="19"/>
        <v>2021</v>
      </c>
    </row>
    <row r="222" spans="1:16" x14ac:dyDescent="0.3">
      <c r="A222" s="1">
        <v>44491</v>
      </c>
      <c r="B222" t="s">
        <v>53</v>
      </c>
      <c r="C222">
        <v>13</v>
      </c>
      <c r="D222" t="s">
        <v>101</v>
      </c>
      <c r="E222" t="s">
        <v>102</v>
      </c>
      <c r="F222" s="5">
        <v>0</v>
      </c>
      <c r="G222" t="str">
        <f>VLOOKUP($B222,PRODUCT_MASTER!$A:$F,MATCH('DATA MODEL'!G$1,PRODUCT_MASTER!$A$1:$F$1,0),0)</f>
        <v>Product24</v>
      </c>
      <c r="H222" t="str">
        <f>VLOOKUP($B222,PRODUCT_MASTER!$A:$F,MATCH('DATA MODEL'!H$1,PRODUCT_MASTER!$A$1:$F$1,0),0)</f>
        <v>Seafood</v>
      </c>
      <c r="I222" t="str">
        <f>VLOOKUP($B222,PRODUCT_MASTER!$A:$F,MATCH('DATA MODEL'!I$1,PRODUCT_MASTER!$A$1:$F$1,0),0)</f>
        <v>Ft</v>
      </c>
      <c r="J222" s="7">
        <f>VLOOKUP($B222,PRODUCT_MASTER!$A:$F,MATCH('DATA MODEL'!J$1,PRODUCT_MASTER!$A$1:$F$1,0),0)</f>
        <v>144</v>
      </c>
      <c r="K222" s="7">
        <f>VLOOKUP($B222,PRODUCT_MASTER!$A:$F,MATCH('DATA MODEL'!K$1,PRODUCT_MASTER!$A$1:$F$1,0),0)</f>
        <v>156.96</v>
      </c>
      <c r="L222" s="7">
        <f t="shared" si="15"/>
        <v>1872</v>
      </c>
      <c r="M222" s="7">
        <f t="shared" si="16"/>
        <v>2040.48</v>
      </c>
      <c r="N222">
        <f t="shared" si="17"/>
        <v>22</v>
      </c>
      <c r="O222" t="str">
        <f t="shared" si="18"/>
        <v>Oct</v>
      </c>
      <c r="P222">
        <f t="shared" si="19"/>
        <v>2021</v>
      </c>
    </row>
    <row r="223" spans="1:16" x14ac:dyDescent="0.3">
      <c r="A223" s="1">
        <v>44491</v>
      </c>
      <c r="B223" t="s">
        <v>23</v>
      </c>
      <c r="C223">
        <v>1</v>
      </c>
      <c r="D223" t="s">
        <v>103</v>
      </c>
      <c r="E223" t="s">
        <v>102</v>
      </c>
      <c r="F223" s="5">
        <v>0</v>
      </c>
      <c r="G223" t="str">
        <f>VLOOKUP($B223,PRODUCT_MASTER!$A:$F,MATCH('DATA MODEL'!G$1,PRODUCT_MASTER!$A$1:$F$1,0),0)</f>
        <v>Product09</v>
      </c>
      <c r="H223" t="str">
        <f>VLOOKUP($B223,PRODUCT_MASTER!$A:$F,MATCH('DATA MODEL'!H$1,PRODUCT_MASTER!$A$1:$F$1,0),0)</f>
        <v>Gourmet Foods</v>
      </c>
      <c r="I223" t="str">
        <f>VLOOKUP($B223,PRODUCT_MASTER!$A:$F,MATCH('DATA MODEL'!I$1,PRODUCT_MASTER!$A$1:$F$1,0),0)</f>
        <v>No.</v>
      </c>
      <c r="J223" s="7">
        <f>VLOOKUP($B223,PRODUCT_MASTER!$A:$F,MATCH('DATA MODEL'!J$1,PRODUCT_MASTER!$A$1:$F$1,0),0)</f>
        <v>6</v>
      </c>
      <c r="K223" s="7">
        <f>VLOOKUP($B223,PRODUCT_MASTER!$A:$F,MATCH('DATA MODEL'!K$1,PRODUCT_MASTER!$A$1:$F$1,0),0)</f>
        <v>7.8599999999999994</v>
      </c>
      <c r="L223" s="7">
        <f t="shared" si="15"/>
        <v>6</v>
      </c>
      <c r="M223" s="7">
        <f t="shared" si="16"/>
        <v>7.8599999999999994</v>
      </c>
      <c r="N223">
        <f t="shared" si="17"/>
        <v>22</v>
      </c>
      <c r="O223" t="str">
        <f t="shared" si="18"/>
        <v>Oct</v>
      </c>
      <c r="P223">
        <f t="shared" si="19"/>
        <v>2021</v>
      </c>
    </row>
    <row r="224" spans="1:16" x14ac:dyDescent="0.3">
      <c r="A224" s="1">
        <v>44493</v>
      </c>
      <c r="B224" t="s">
        <v>27</v>
      </c>
      <c r="C224">
        <v>3</v>
      </c>
      <c r="D224" t="s">
        <v>100</v>
      </c>
      <c r="E224" t="s">
        <v>102</v>
      </c>
      <c r="F224" s="5">
        <v>0</v>
      </c>
      <c r="G224" t="str">
        <f>VLOOKUP($B224,PRODUCT_MASTER!$A:$F,MATCH('DATA MODEL'!G$1,PRODUCT_MASTER!$A$1:$F$1,0),0)</f>
        <v>Product11</v>
      </c>
      <c r="H224" t="str">
        <f>VLOOKUP($B224,PRODUCT_MASTER!$A:$F,MATCH('DATA MODEL'!H$1,PRODUCT_MASTER!$A$1:$F$1,0),0)</f>
        <v>Gourmet Foods</v>
      </c>
      <c r="I224" t="str">
        <f>VLOOKUP($B224,PRODUCT_MASTER!$A:$F,MATCH('DATA MODEL'!I$1,PRODUCT_MASTER!$A$1:$F$1,0),0)</f>
        <v>Lt</v>
      </c>
      <c r="J224" s="7">
        <f>VLOOKUP($B224,PRODUCT_MASTER!$A:$F,MATCH('DATA MODEL'!J$1,PRODUCT_MASTER!$A$1:$F$1,0),0)</f>
        <v>44</v>
      </c>
      <c r="K224" s="7">
        <f>VLOOKUP($B224,PRODUCT_MASTER!$A:$F,MATCH('DATA MODEL'!K$1,PRODUCT_MASTER!$A$1:$F$1,0),0)</f>
        <v>48.4</v>
      </c>
      <c r="L224" s="7">
        <f t="shared" si="15"/>
        <v>132</v>
      </c>
      <c r="M224" s="7">
        <f t="shared" si="16"/>
        <v>145.19999999999999</v>
      </c>
      <c r="N224">
        <f t="shared" si="17"/>
        <v>24</v>
      </c>
      <c r="O224" t="str">
        <f t="shared" si="18"/>
        <v>Oct</v>
      </c>
      <c r="P224">
        <f t="shared" si="19"/>
        <v>2021</v>
      </c>
    </row>
    <row r="225" spans="1:16" x14ac:dyDescent="0.3">
      <c r="A225" s="1">
        <v>44494</v>
      </c>
      <c r="B225" t="s">
        <v>93</v>
      </c>
      <c r="C225">
        <v>9</v>
      </c>
      <c r="D225" t="s">
        <v>101</v>
      </c>
      <c r="E225" t="s">
        <v>102</v>
      </c>
      <c r="F225" s="5">
        <v>0</v>
      </c>
      <c r="G225" t="str">
        <f>VLOOKUP($B225,PRODUCT_MASTER!$A:$F,MATCH('DATA MODEL'!G$1,PRODUCT_MASTER!$A$1:$F$1,0),0)</f>
        <v>Product44</v>
      </c>
      <c r="H225" t="str">
        <f>VLOOKUP($B225,PRODUCT_MASTER!$A:$F,MATCH('DATA MODEL'!H$1,PRODUCT_MASTER!$A$1:$F$1,0),0)</f>
        <v>Candy</v>
      </c>
      <c r="I225" t="str">
        <f>VLOOKUP($B225,PRODUCT_MASTER!$A:$F,MATCH('DATA MODEL'!I$1,PRODUCT_MASTER!$A$1:$F$1,0),0)</f>
        <v>Kg</v>
      </c>
      <c r="J225" s="7">
        <f>VLOOKUP($B225,PRODUCT_MASTER!$A:$F,MATCH('DATA MODEL'!J$1,PRODUCT_MASTER!$A$1:$F$1,0),0)</f>
        <v>76</v>
      </c>
      <c r="K225" s="7">
        <f>VLOOKUP($B225,PRODUCT_MASTER!$A:$F,MATCH('DATA MODEL'!K$1,PRODUCT_MASTER!$A$1:$F$1,0),0)</f>
        <v>82.08</v>
      </c>
      <c r="L225" s="7">
        <f t="shared" si="15"/>
        <v>684</v>
      </c>
      <c r="M225" s="7">
        <f t="shared" si="16"/>
        <v>738.72</v>
      </c>
      <c r="N225">
        <f t="shared" si="17"/>
        <v>25</v>
      </c>
      <c r="O225" t="str">
        <f t="shared" si="18"/>
        <v>Oct</v>
      </c>
      <c r="P225">
        <f t="shared" si="19"/>
        <v>2021</v>
      </c>
    </row>
    <row r="226" spans="1:16" x14ac:dyDescent="0.3">
      <c r="A226" s="1">
        <v>44495</v>
      </c>
      <c r="B226" t="s">
        <v>13</v>
      </c>
      <c r="C226">
        <v>6</v>
      </c>
      <c r="D226" t="s">
        <v>100</v>
      </c>
      <c r="E226" t="s">
        <v>102</v>
      </c>
      <c r="F226" s="5">
        <v>0</v>
      </c>
      <c r="G226" t="str">
        <f>VLOOKUP($B226,PRODUCT_MASTER!$A:$F,MATCH('DATA MODEL'!G$1,PRODUCT_MASTER!$A$1:$F$1,0),0)</f>
        <v>Product04</v>
      </c>
      <c r="H226" t="str">
        <f>VLOOKUP($B226,PRODUCT_MASTER!$A:$F,MATCH('DATA MODEL'!H$1,PRODUCT_MASTER!$A$1:$F$1,0),0)</f>
        <v>Organic</v>
      </c>
      <c r="I226" t="str">
        <f>VLOOKUP($B226,PRODUCT_MASTER!$A:$F,MATCH('DATA MODEL'!I$1,PRODUCT_MASTER!$A$1:$F$1,0),0)</f>
        <v>Lt</v>
      </c>
      <c r="J226" s="7">
        <f>VLOOKUP($B226,PRODUCT_MASTER!$A:$F,MATCH('DATA MODEL'!J$1,PRODUCT_MASTER!$A$1:$F$1,0),0)</f>
        <v>44</v>
      </c>
      <c r="K226" s="7">
        <f>VLOOKUP($B226,PRODUCT_MASTER!$A:$F,MATCH('DATA MODEL'!K$1,PRODUCT_MASTER!$A$1:$F$1,0),0)</f>
        <v>48.84</v>
      </c>
      <c r="L226" s="7">
        <f t="shared" si="15"/>
        <v>264</v>
      </c>
      <c r="M226" s="7">
        <f t="shared" si="16"/>
        <v>293.04000000000002</v>
      </c>
      <c r="N226">
        <f t="shared" si="17"/>
        <v>26</v>
      </c>
      <c r="O226" t="str">
        <f t="shared" si="18"/>
        <v>Oct</v>
      </c>
      <c r="P226">
        <f t="shared" si="19"/>
        <v>2021</v>
      </c>
    </row>
    <row r="227" spans="1:16" x14ac:dyDescent="0.3">
      <c r="A227" s="1">
        <v>44497</v>
      </c>
      <c r="B227" t="s">
        <v>21</v>
      </c>
      <c r="C227">
        <v>1</v>
      </c>
      <c r="D227" t="s">
        <v>103</v>
      </c>
      <c r="E227" t="s">
        <v>102</v>
      </c>
      <c r="F227" s="5">
        <v>0</v>
      </c>
      <c r="G227" t="str">
        <f>VLOOKUP($B227,PRODUCT_MASTER!$A:$F,MATCH('DATA MODEL'!G$1,PRODUCT_MASTER!$A$1:$F$1,0),0)</f>
        <v>Product08</v>
      </c>
      <c r="H227" t="str">
        <f>VLOOKUP($B227,PRODUCT_MASTER!$A:$F,MATCH('DATA MODEL'!H$1,PRODUCT_MASTER!$A$1:$F$1,0),0)</f>
        <v>Gourmet Foods</v>
      </c>
      <c r="I227" t="str">
        <f>VLOOKUP($B227,PRODUCT_MASTER!$A:$F,MATCH('DATA MODEL'!I$1,PRODUCT_MASTER!$A$1:$F$1,0),0)</f>
        <v>Kg</v>
      </c>
      <c r="J227" s="7">
        <f>VLOOKUP($B227,PRODUCT_MASTER!$A:$F,MATCH('DATA MODEL'!J$1,PRODUCT_MASTER!$A$1:$F$1,0),0)</f>
        <v>83</v>
      </c>
      <c r="K227" s="7">
        <f>VLOOKUP($B227,PRODUCT_MASTER!$A:$F,MATCH('DATA MODEL'!K$1,PRODUCT_MASTER!$A$1:$F$1,0),0)</f>
        <v>94.62</v>
      </c>
      <c r="L227" s="7">
        <f t="shared" si="15"/>
        <v>83</v>
      </c>
      <c r="M227" s="7">
        <f t="shared" si="16"/>
        <v>94.62</v>
      </c>
      <c r="N227">
        <f t="shared" si="17"/>
        <v>28</v>
      </c>
      <c r="O227" t="str">
        <f t="shared" si="18"/>
        <v>Oct</v>
      </c>
      <c r="P227">
        <f t="shared" si="19"/>
        <v>2021</v>
      </c>
    </row>
    <row r="228" spans="1:16" x14ac:dyDescent="0.3">
      <c r="A228" s="1">
        <v>44498</v>
      </c>
      <c r="B228" t="s">
        <v>81</v>
      </c>
      <c r="C228">
        <v>14</v>
      </c>
      <c r="D228" t="s">
        <v>101</v>
      </c>
      <c r="E228" t="s">
        <v>101</v>
      </c>
      <c r="F228" s="5">
        <v>0</v>
      </c>
      <c r="G228" t="str">
        <f>VLOOKUP($B228,PRODUCT_MASTER!$A:$F,MATCH('DATA MODEL'!G$1,PRODUCT_MASTER!$A$1:$F$1,0),0)</f>
        <v>Product38</v>
      </c>
      <c r="H228" t="str">
        <f>VLOOKUP($B228,PRODUCT_MASTER!$A:$F,MATCH('DATA MODEL'!H$1,PRODUCT_MASTER!$A$1:$F$1,0),0)</f>
        <v>Snacks</v>
      </c>
      <c r="I228" t="str">
        <f>VLOOKUP($B228,PRODUCT_MASTER!$A:$F,MATCH('DATA MODEL'!I$1,PRODUCT_MASTER!$A$1:$F$1,0),0)</f>
        <v>Kg</v>
      </c>
      <c r="J228" s="7">
        <f>VLOOKUP($B228,PRODUCT_MASTER!$A:$F,MATCH('DATA MODEL'!J$1,PRODUCT_MASTER!$A$1:$F$1,0),0)</f>
        <v>72</v>
      </c>
      <c r="K228" s="7">
        <f>VLOOKUP($B228,PRODUCT_MASTER!$A:$F,MATCH('DATA MODEL'!K$1,PRODUCT_MASTER!$A$1:$F$1,0),0)</f>
        <v>79.92</v>
      </c>
      <c r="L228" s="7">
        <f t="shared" si="15"/>
        <v>1008</v>
      </c>
      <c r="M228" s="7">
        <f t="shared" si="16"/>
        <v>1118.8800000000001</v>
      </c>
      <c r="N228">
        <f t="shared" si="17"/>
        <v>29</v>
      </c>
      <c r="O228" t="str">
        <f t="shared" si="18"/>
        <v>Oct</v>
      </c>
      <c r="P228">
        <f t="shared" si="19"/>
        <v>2021</v>
      </c>
    </row>
    <row r="229" spans="1:16" x14ac:dyDescent="0.3">
      <c r="A229" s="1">
        <v>44500</v>
      </c>
      <c r="B229" t="s">
        <v>47</v>
      </c>
      <c r="C229">
        <v>6</v>
      </c>
      <c r="D229" t="s">
        <v>101</v>
      </c>
      <c r="E229" t="s">
        <v>102</v>
      </c>
      <c r="F229" s="5">
        <v>0</v>
      </c>
      <c r="G229" t="str">
        <f>VLOOKUP($B229,PRODUCT_MASTER!$A:$F,MATCH('DATA MODEL'!G$1,PRODUCT_MASTER!$A$1:$F$1,0),0)</f>
        <v>Product21</v>
      </c>
      <c r="H229" t="str">
        <f>VLOOKUP($B229,PRODUCT_MASTER!$A:$F,MATCH('DATA MODEL'!H$1,PRODUCT_MASTER!$A$1:$F$1,0),0)</f>
        <v>Poultry</v>
      </c>
      <c r="I229" t="str">
        <f>VLOOKUP($B229,PRODUCT_MASTER!$A:$F,MATCH('DATA MODEL'!I$1,PRODUCT_MASTER!$A$1:$F$1,0),0)</f>
        <v>Ft</v>
      </c>
      <c r="J229" s="7">
        <f>VLOOKUP($B229,PRODUCT_MASTER!$A:$F,MATCH('DATA MODEL'!J$1,PRODUCT_MASTER!$A$1:$F$1,0),0)</f>
        <v>126</v>
      </c>
      <c r="K229" s="7">
        <f>VLOOKUP($B229,PRODUCT_MASTER!$A:$F,MATCH('DATA MODEL'!K$1,PRODUCT_MASTER!$A$1:$F$1,0),0)</f>
        <v>162.54</v>
      </c>
      <c r="L229" s="7">
        <f t="shared" si="15"/>
        <v>756</v>
      </c>
      <c r="M229" s="7">
        <f t="shared" si="16"/>
        <v>975.24</v>
      </c>
      <c r="N229">
        <f t="shared" si="17"/>
        <v>31</v>
      </c>
      <c r="O229" t="str">
        <f t="shared" si="18"/>
        <v>Oct</v>
      </c>
      <c r="P229">
        <f t="shared" si="19"/>
        <v>2021</v>
      </c>
    </row>
    <row r="230" spans="1:16" x14ac:dyDescent="0.3">
      <c r="A230" s="1">
        <v>44503</v>
      </c>
      <c r="B230" t="s">
        <v>31</v>
      </c>
      <c r="C230">
        <v>12</v>
      </c>
      <c r="D230" t="s">
        <v>103</v>
      </c>
      <c r="E230" t="s">
        <v>102</v>
      </c>
      <c r="F230" s="5">
        <v>0</v>
      </c>
      <c r="G230" t="str">
        <f>VLOOKUP($B230,PRODUCT_MASTER!$A:$F,MATCH('DATA MODEL'!G$1,PRODUCT_MASTER!$A$1:$F$1,0),0)</f>
        <v>Product13</v>
      </c>
      <c r="H230" t="str">
        <f>VLOOKUP($B230,PRODUCT_MASTER!$A:$F,MATCH('DATA MODEL'!H$1,PRODUCT_MASTER!$A$1:$F$1,0),0)</f>
        <v>Meat</v>
      </c>
      <c r="I230" t="str">
        <f>VLOOKUP($B230,PRODUCT_MASTER!$A:$F,MATCH('DATA MODEL'!I$1,PRODUCT_MASTER!$A$1:$F$1,0),0)</f>
        <v>Kg</v>
      </c>
      <c r="J230" s="7">
        <f>VLOOKUP($B230,PRODUCT_MASTER!$A:$F,MATCH('DATA MODEL'!J$1,PRODUCT_MASTER!$A$1:$F$1,0),0)</f>
        <v>112</v>
      </c>
      <c r="K230" s="7">
        <f>VLOOKUP($B230,PRODUCT_MASTER!$A:$F,MATCH('DATA MODEL'!K$1,PRODUCT_MASTER!$A$1:$F$1,0),0)</f>
        <v>122.08</v>
      </c>
      <c r="L230" s="7">
        <f t="shared" si="15"/>
        <v>1344</v>
      </c>
      <c r="M230" s="7">
        <f t="shared" si="16"/>
        <v>1464.96</v>
      </c>
      <c r="N230">
        <f t="shared" si="17"/>
        <v>3</v>
      </c>
      <c r="O230" t="str">
        <f t="shared" si="18"/>
        <v>Nov</v>
      </c>
      <c r="P230">
        <f t="shared" si="19"/>
        <v>2021</v>
      </c>
    </row>
    <row r="231" spans="1:16" x14ac:dyDescent="0.3">
      <c r="A231" s="1">
        <v>44506</v>
      </c>
      <c r="B231" t="s">
        <v>77</v>
      </c>
      <c r="C231">
        <v>10</v>
      </c>
      <c r="D231" t="s">
        <v>103</v>
      </c>
      <c r="E231" t="s">
        <v>101</v>
      </c>
      <c r="F231" s="5">
        <v>0</v>
      </c>
      <c r="G231" t="str">
        <f>VLOOKUP($B231,PRODUCT_MASTER!$A:$F,MATCH('DATA MODEL'!G$1,PRODUCT_MASTER!$A$1:$F$1,0),0)</f>
        <v>Product36</v>
      </c>
      <c r="H231" t="str">
        <f>VLOOKUP($B231,PRODUCT_MASTER!$A:$F,MATCH('DATA MODEL'!H$1,PRODUCT_MASTER!$A$1:$F$1,0),0)</f>
        <v>Bakery And Desserts</v>
      </c>
      <c r="I231" t="str">
        <f>VLOOKUP($B231,PRODUCT_MASTER!$A:$F,MATCH('DATA MODEL'!I$1,PRODUCT_MASTER!$A$1:$F$1,0),0)</f>
        <v>Kg</v>
      </c>
      <c r="J231" s="7">
        <f>VLOOKUP($B231,PRODUCT_MASTER!$A:$F,MATCH('DATA MODEL'!J$1,PRODUCT_MASTER!$A$1:$F$1,0),0)</f>
        <v>90</v>
      </c>
      <c r="K231" s="7">
        <f>VLOOKUP($B231,PRODUCT_MASTER!$A:$F,MATCH('DATA MODEL'!K$1,PRODUCT_MASTER!$A$1:$F$1,0),0)</f>
        <v>96.3</v>
      </c>
      <c r="L231" s="7">
        <f t="shared" si="15"/>
        <v>900</v>
      </c>
      <c r="M231" s="7">
        <f t="shared" si="16"/>
        <v>963</v>
      </c>
      <c r="N231">
        <f t="shared" si="17"/>
        <v>6</v>
      </c>
      <c r="O231" t="str">
        <f t="shared" si="18"/>
        <v>Nov</v>
      </c>
      <c r="P231">
        <f t="shared" si="19"/>
        <v>2021</v>
      </c>
    </row>
    <row r="232" spans="1:16" x14ac:dyDescent="0.3">
      <c r="A232" s="1">
        <v>44508</v>
      </c>
      <c r="B232" t="s">
        <v>19</v>
      </c>
      <c r="C232">
        <v>15</v>
      </c>
      <c r="D232" t="s">
        <v>103</v>
      </c>
      <c r="E232" t="s">
        <v>101</v>
      </c>
      <c r="F232" s="5">
        <v>0</v>
      </c>
      <c r="G232" t="str">
        <f>VLOOKUP($B232,PRODUCT_MASTER!$A:$F,MATCH('DATA MODEL'!G$1,PRODUCT_MASTER!$A$1:$F$1,0),0)</f>
        <v>Product07</v>
      </c>
      <c r="H232" t="str">
        <f>VLOOKUP($B232,PRODUCT_MASTER!$A:$F,MATCH('DATA MODEL'!H$1,PRODUCT_MASTER!$A$1:$F$1,0),0)</f>
        <v>Gourmet Foods</v>
      </c>
      <c r="I232" t="str">
        <f>VLOOKUP($B232,PRODUCT_MASTER!$A:$F,MATCH('DATA MODEL'!I$1,PRODUCT_MASTER!$A$1:$F$1,0),0)</f>
        <v>Lt</v>
      </c>
      <c r="J232" s="7">
        <f>VLOOKUP($B232,PRODUCT_MASTER!$A:$F,MATCH('DATA MODEL'!J$1,PRODUCT_MASTER!$A$1:$F$1,0),0)</f>
        <v>43</v>
      </c>
      <c r="K232" s="7">
        <f>VLOOKUP($B232,PRODUCT_MASTER!$A:$F,MATCH('DATA MODEL'!K$1,PRODUCT_MASTER!$A$1:$F$1,0),0)</f>
        <v>47.730000000000004</v>
      </c>
      <c r="L232" s="7">
        <f t="shared" si="15"/>
        <v>645</v>
      </c>
      <c r="M232" s="7">
        <f t="shared" si="16"/>
        <v>715.95</v>
      </c>
      <c r="N232">
        <f t="shared" si="17"/>
        <v>8</v>
      </c>
      <c r="O232" t="str">
        <f t="shared" si="18"/>
        <v>Nov</v>
      </c>
      <c r="P232">
        <f t="shared" si="19"/>
        <v>2021</v>
      </c>
    </row>
    <row r="233" spans="1:16" x14ac:dyDescent="0.3">
      <c r="A233" s="1">
        <v>44510</v>
      </c>
      <c r="B233" t="s">
        <v>89</v>
      </c>
      <c r="C233">
        <v>6</v>
      </c>
      <c r="D233" t="s">
        <v>101</v>
      </c>
      <c r="E233" t="s">
        <v>102</v>
      </c>
      <c r="F233" s="5">
        <v>0</v>
      </c>
      <c r="G233" t="str">
        <f>VLOOKUP($B233,PRODUCT_MASTER!$A:$F,MATCH('DATA MODEL'!G$1,PRODUCT_MASTER!$A$1:$F$1,0),0)</f>
        <v>Product42</v>
      </c>
      <c r="H233" t="str">
        <f>VLOOKUP($B233,PRODUCT_MASTER!$A:$F,MATCH('DATA MODEL'!H$1,PRODUCT_MASTER!$A$1:$F$1,0),0)</f>
        <v>Candy</v>
      </c>
      <c r="I233" t="str">
        <f>VLOOKUP($B233,PRODUCT_MASTER!$A:$F,MATCH('DATA MODEL'!I$1,PRODUCT_MASTER!$A$1:$F$1,0),0)</f>
        <v>Ft</v>
      </c>
      <c r="J233" s="7">
        <f>VLOOKUP($B233,PRODUCT_MASTER!$A:$F,MATCH('DATA MODEL'!J$1,PRODUCT_MASTER!$A$1:$F$1,0),0)</f>
        <v>120</v>
      </c>
      <c r="K233" s="7">
        <f>VLOOKUP($B233,PRODUCT_MASTER!$A:$F,MATCH('DATA MODEL'!K$1,PRODUCT_MASTER!$A$1:$F$1,0),0)</f>
        <v>162</v>
      </c>
      <c r="L233" s="7">
        <f t="shared" si="15"/>
        <v>720</v>
      </c>
      <c r="M233" s="7">
        <f t="shared" si="16"/>
        <v>972</v>
      </c>
      <c r="N233">
        <f t="shared" si="17"/>
        <v>10</v>
      </c>
      <c r="O233" t="str">
        <f t="shared" si="18"/>
        <v>Nov</v>
      </c>
      <c r="P233">
        <f t="shared" si="19"/>
        <v>2021</v>
      </c>
    </row>
    <row r="234" spans="1:16" x14ac:dyDescent="0.3">
      <c r="A234" s="1">
        <v>44511</v>
      </c>
      <c r="B234" t="s">
        <v>85</v>
      </c>
      <c r="C234">
        <v>12</v>
      </c>
      <c r="D234" t="s">
        <v>100</v>
      </c>
      <c r="E234" t="s">
        <v>101</v>
      </c>
      <c r="F234" s="5">
        <v>0</v>
      </c>
      <c r="G234" t="str">
        <f>VLOOKUP($B234,PRODUCT_MASTER!$A:$F,MATCH('DATA MODEL'!G$1,PRODUCT_MASTER!$A$1:$F$1,0),0)</f>
        <v>Product40</v>
      </c>
      <c r="H234" t="str">
        <f>VLOOKUP($B234,PRODUCT_MASTER!$A:$F,MATCH('DATA MODEL'!H$1,PRODUCT_MASTER!$A$1:$F$1,0),0)</f>
        <v>Snacks</v>
      </c>
      <c r="I234" t="str">
        <f>VLOOKUP($B234,PRODUCT_MASTER!$A:$F,MATCH('DATA MODEL'!I$1,PRODUCT_MASTER!$A$1:$F$1,0),0)</f>
        <v>Kg</v>
      </c>
      <c r="J234" s="7">
        <f>VLOOKUP($B234,PRODUCT_MASTER!$A:$F,MATCH('DATA MODEL'!J$1,PRODUCT_MASTER!$A$1:$F$1,0),0)</f>
        <v>90</v>
      </c>
      <c r="K234" s="7">
        <f>VLOOKUP($B234,PRODUCT_MASTER!$A:$F,MATCH('DATA MODEL'!K$1,PRODUCT_MASTER!$A$1:$F$1,0),0)</f>
        <v>115.2</v>
      </c>
      <c r="L234" s="7">
        <f t="shared" si="15"/>
        <v>1080</v>
      </c>
      <c r="M234" s="7">
        <f t="shared" si="16"/>
        <v>1382.4</v>
      </c>
      <c r="N234">
        <f t="shared" si="17"/>
        <v>11</v>
      </c>
      <c r="O234" t="str">
        <f t="shared" si="18"/>
        <v>Nov</v>
      </c>
      <c r="P234">
        <f t="shared" si="19"/>
        <v>2021</v>
      </c>
    </row>
    <row r="235" spans="1:16" x14ac:dyDescent="0.3">
      <c r="A235" s="1">
        <v>44512</v>
      </c>
      <c r="B235" t="s">
        <v>25</v>
      </c>
      <c r="C235">
        <v>3</v>
      </c>
      <c r="D235" t="s">
        <v>101</v>
      </c>
      <c r="E235" t="s">
        <v>102</v>
      </c>
      <c r="F235" s="5">
        <v>0</v>
      </c>
      <c r="G235" t="str">
        <f>VLOOKUP($B235,PRODUCT_MASTER!$A:$F,MATCH('DATA MODEL'!G$1,PRODUCT_MASTER!$A$1:$F$1,0),0)</f>
        <v>Product10</v>
      </c>
      <c r="H235" t="str">
        <f>VLOOKUP($B235,PRODUCT_MASTER!$A:$F,MATCH('DATA MODEL'!H$1,PRODUCT_MASTER!$A$1:$F$1,0),0)</f>
        <v>Gourmet Foods</v>
      </c>
      <c r="I235" t="str">
        <f>VLOOKUP($B235,PRODUCT_MASTER!$A:$F,MATCH('DATA MODEL'!I$1,PRODUCT_MASTER!$A$1:$F$1,0),0)</f>
        <v>Ft</v>
      </c>
      <c r="J235" s="7">
        <f>VLOOKUP($B235,PRODUCT_MASTER!$A:$F,MATCH('DATA MODEL'!J$1,PRODUCT_MASTER!$A$1:$F$1,0),0)</f>
        <v>148</v>
      </c>
      <c r="K235" s="7">
        <f>VLOOKUP($B235,PRODUCT_MASTER!$A:$F,MATCH('DATA MODEL'!K$1,PRODUCT_MASTER!$A$1:$F$1,0),0)</f>
        <v>164.28</v>
      </c>
      <c r="L235" s="7">
        <f t="shared" si="15"/>
        <v>444</v>
      </c>
      <c r="M235" s="7">
        <f t="shared" si="16"/>
        <v>492.84000000000003</v>
      </c>
      <c r="N235">
        <f t="shared" si="17"/>
        <v>12</v>
      </c>
      <c r="O235" t="str">
        <f t="shared" si="18"/>
        <v>Nov</v>
      </c>
      <c r="P235">
        <f t="shared" si="19"/>
        <v>2021</v>
      </c>
    </row>
    <row r="236" spans="1:16" x14ac:dyDescent="0.3">
      <c r="A236" s="1">
        <v>44520</v>
      </c>
      <c r="B236" t="s">
        <v>73</v>
      </c>
      <c r="C236">
        <v>14</v>
      </c>
      <c r="D236" t="s">
        <v>101</v>
      </c>
      <c r="E236" t="s">
        <v>101</v>
      </c>
      <c r="F236" s="5">
        <v>0</v>
      </c>
      <c r="G236" t="str">
        <f>VLOOKUP($B236,PRODUCT_MASTER!$A:$F,MATCH('DATA MODEL'!G$1,PRODUCT_MASTER!$A$1:$F$1,0),0)</f>
        <v>Product34</v>
      </c>
      <c r="H236" t="str">
        <f>VLOOKUP($B236,PRODUCT_MASTER!$A:$F,MATCH('DATA MODEL'!H$1,PRODUCT_MASTER!$A$1:$F$1,0),0)</f>
        <v>Bakery And Desserts</v>
      </c>
      <c r="I236" t="str">
        <f>VLOOKUP($B236,PRODUCT_MASTER!$A:$F,MATCH('DATA MODEL'!I$1,PRODUCT_MASTER!$A$1:$F$1,0),0)</f>
        <v>Lt</v>
      </c>
      <c r="J236" s="7">
        <f>VLOOKUP($B236,PRODUCT_MASTER!$A:$F,MATCH('DATA MODEL'!J$1,PRODUCT_MASTER!$A$1:$F$1,0),0)</f>
        <v>55</v>
      </c>
      <c r="K236" s="7">
        <f>VLOOKUP($B236,PRODUCT_MASTER!$A:$F,MATCH('DATA MODEL'!K$1,PRODUCT_MASTER!$A$1:$F$1,0),0)</f>
        <v>58.3</v>
      </c>
      <c r="L236" s="7">
        <f t="shared" si="15"/>
        <v>770</v>
      </c>
      <c r="M236" s="7">
        <f t="shared" si="16"/>
        <v>816.19999999999993</v>
      </c>
      <c r="N236">
        <f t="shared" si="17"/>
        <v>20</v>
      </c>
      <c r="O236" t="str">
        <f t="shared" si="18"/>
        <v>Nov</v>
      </c>
      <c r="P236">
        <f t="shared" si="19"/>
        <v>2021</v>
      </c>
    </row>
    <row r="237" spans="1:16" x14ac:dyDescent="0.3">
      <c r="A237" s="1">
        <v>44520</v>
      </c>
      <c r="B237" t="s">
        <v>21</v>
      </c>
      <c r="C237">
        <v>11</v>
      </c>
      <c r="D237" t="s">
        <v>101</v>
      </c>
      <c r="E237" t="s">
        <v>102</v>
      </c>
      <c r="F237" s="5">
        <v>0</v>
      </c>
      <c r="G237" t="str">
        <f>VLOOKUP($B237,PRODUCT_MASTER!$A:$F,MATCH('DATA MODEL'!G$1,PRODUCT_MASTER!$A$1:$F$1,0),0)</f>
        <v>Product08</v>
      </c>
      <c r="H237" t="str">
        <f>VLOOKUP($B237,PRODUCT_MASTER!$A:$F,MATCH('DATA MODEL'!H$1,PRODUCT_MASTER!$A$1:$F$1,0),0)</f>
        <v>Gourmet Foods</v>
      </c>
      <c r="I237" t="str">
        <f>VLOOKUP($B237,PRODUCT_MASTER!$A:$F,MATCH('DATA MODEL'!I$1,PRODUCT_MASTER!$A$1:$F$1,0),0)</f>
        <v>Kg</v>
      </c>
      <c r="J237" s="7">
        <f>VLOOKUP($B237,PRODUCT_MASTER!$A:$F,MATCH('DATA MODEL'!J$1,PRODUCT_MASTER!$A$1:$F$1,0),0)</f>
        <v>83</v>
      </c>
      <c r="K237" s="7">
        <f>VLOOKUP($B237,PRODUCT_MASTER!$A:$F,MATCH('DATA MODEL'!K$1,PRODUCT_MASTER!$A$1:$F$1,0),0)</f>
        <v>94.62</v>
      </c>
      <c r="L237" s="7">
        <f t="shared" si="15"/>
        <v>913</v>
      </c>
      <c r="M237" s="7">
        <f t="shared" si="16"/>
        <v>1040.8200000000002</v>
      </c>
      <c r="N237">
        <f t="shared" si="17"/>
        <v>20</v>
      </c>
      <c r="O237" t="str">
        <f t="shared" si="18"/>
        <v>Nov</v>
      </c>
      <c r="P237">
        <f t="shared" si="19"/>
        <v>2021</v>
      </c>
    </row>
    <row r="238" spans="1:16" x14ac:dyDescent="0.3">
      <c r="A238" s="1">
        <v>44521</v>
      </c>
      <c r="B238" t="s">
        <v>33</v>
      </c>
      <c r="C238">
        <v>1</v>
      </c>
      <c r="D238" t="s">
        <v>100</v>
      </c>
      <c r="E238" t="s">
        <v>101</v>
      </c>
      <c r="F238" s="5">
        <v>0</v>
      </c>
      <c r="G238" t="str">
        <f>VLOOKUP($B238,PRODUCT_MASTER!$A:$F,MATCH('DATA MODEL'!G$1,PRODUCT_MASTER!$A$1:$F$1,0),0)</f>
        <v>Product14</v>
      </c>
      <c r="H238" t="str">
        <f>VLOOKUP($B238,PRODUCT_MASTER!$A:$F,MATCH('DATA MODEL'!H$1,PRODUCT_MASTER!$A$1:$F$1,0),0)</f>
        <v>Meat</v>
      </c>
      <c r="I238" t="str">
        <f>VLOOKUP($B238,PRODUCT_MASTER!$A:$F,MATCH('DATA MODEL'!I$1,PRODUCT_MASTER!$A$1:$F$1,0),0)</f>
        <v>Kg</v>
      </c>
      <c r="J238" s="7">
        <f>VLOOKUP($B238,PRODUCT_MASTER!$A:$F,MATCH('DATA MODEL'!J$1,PRODUCT_MASTER!$A$1:$F$1,0),0)</f>
        <v>112</v>
      </c>
      <c r="K238" s="7">
        <f>VLOOKUP($B238,PRODUCT_MASTER!$A:$F,MATCH('DATA MODEL'!K$1,PRODUCT_MASTER!$A$1:$F$1,0),0)</f>
        <v>146.72</v>
      </c>
      <c r="L238" s="7">
        <f t="shared" si="15"/>
        <v>112</v>
      </c>
      <c r="M238" s="7">
        <f t="shared" si="16"/>
        <v>146.72</v>
      </c>
      <c r="N238">
        <f t="shared" si="17"/>
        <v>21</v>
      </c>
      <c r="O238" t="str">
        <f t="shared" si="18"/>
        <v>Nov</v>
      </c>
      <c r="P238">
        <f t="shared" si="19"/>
        <v>2021</v>
      </c>
    </row>
    <row r="239" spans="1:16" x14ac:dyDescent="0.3">
      <c r="A239" s="1">
        <v>44521</v>
      </c>
      <c r="B239" t="s">
        <v>17</v>
      </c>
      <c r="C239">
        <v>1</v>
      </c>
      <c r="D239" t="s">
        <v>101</v>
      </c>
      <c r="E239" t="s">
        <v>102</v>
      </c>
      <c r="F239" s="5">
        <v>0</v>
      </c>
      <c r="G239" t="str">
        <f>VLOOKUP($B239,PRODUCT_MASTER!$A:$F,MATCH('DATA MODEL'!G$1,PRODUCT_MASTER!$A$1:$F$1,0),0)</f>
        <v>Product06</v>
      </c>
      <c r="H239" t="str">
        <f>VLOOKUP($B239,PRODUCT_MASTER!$A:$F,MATCH('DATA MODEL'!H$1,PRODUCT_MASTER!$A$1:$F$1,0),0)</f>
        <v>Gourmet Foods</v>
      </c>
      <c r="I239" t="str">
        <f>VLOOKUP($B239,PRODUCT_MASTER!$A:$F,MATCH('DATA MODEL'!I$1,PRODUCT_MASTER!$A$1:$F$1,0),0)</f>
        <v>Kg</v>
      </c>
      <c r="J239" s="7">
        <f>VLOOKUP($B239,PRODUCT_MASTER!$A:$F,MATCH('DATA MODEL'!J$1,PRODUCT_MASTER!$A$1:$F$1,0),0)</f>
        <v>75</v>
      </c>
      <c r="K239" s="7">
        <f>VLOOKUP($B239,PRODUCT_MASTER!$A:$F,MATCH('DATA MODEL'!K$1,PRODUCT_MASTER!$A$1:$F$1,0),0)</f>
        <v>85.5</v>
      </c>
      <c r="L239" s="7">
        <f t="shared" si="15"/>
        <v>75</v>
      </c>
      <c r="M239" s="7">
        <f t="shared" si="16"/>
        <v>85.5</v>
      </c>
      <c r="N239">
        <f t="shared" si="17"/>
        <v>21</v>
      </c>
      <c r="O239" t="str">
        <f t="shared" si="18"/>
        <v>Nov</v>
      </c>
      <c r="P239">
        <f t="shared" si="19"/>
        <v>2021</v>
      </c>
    </row>
    <row r="240" spans="1:16" x14ac:dyDescent="0.3">
      <c r="A240" s="1">
        <v>44527</v>
      </c>
      <c r="B240" t="s">
        <v>29</v>
      </c>
      <c r="C240">
        <v>8</v>
      </c>
      <c r="D240" t="s">
        <v>101</v>
      </c>
      <c r="E240" t="s">
        <v>101</v>
      </c>
      <c r="F240" s="5">
        <v>0</v>
      </c>
      <c r="G240" t="str">
        <f>VLOOKUP($B240,PRODUCT_MASTER!$A:$F,MATCH('DATA MODEL'!G$1,PRODUCT_MASTER!$A$1:$F$1,0),0)</f>
        <v>Product12</v>
      </c>
      <c r="H240" t="str">
        <f>VLOOKUP($B240,PRODUCT_MASTER!$A:$F,MATCH('DATA MODEL'!H$1,PRODUCT_MASTER!$A$1:$F$1,0),0)</f>
        <v>Meat</v>
      </c>
      <c r="I240" t="str">
        <f>VLOOKUP($B240,PRODUCT_MASTER!$A:$F,MATCH('DATA MODEL'!I$1,PRODUCT_MASTER!$A$1:$F$1,0),0)</f>
        <v>Kg</v>
      </c>
      <c r="J240" s="7">
        <f>VLOOKUP($B240,PRODUCT_MASTER!$A:$F,MATCH('DATA MODEL'!J$1,PRODUCT_MASTER!$A$1:$F$1,0),0)</f>
        <v>73</v>
      </c>
      <c r="K240" s="7">
        <f>VLOOKUP($B240,PRODUCT_MASTER!$A:$F,MATCH('DATA MODEL'!K$1,PRODUCT_MASTER!$A$1:$F$1,0),0)</f>
        <v>94.17</v>
      </c>
      <c r="L240" s="7">
        <f t="shared" si="15"/>
        <v>584</v>
      </c>
      <c r="M240" s="7">
        <f t="shared" si="16"/>
        <v>753.36</v>
      </c>
      <c r="N240">
        <f t="shared" si="17"/>
        <v>27</v>
      </c>
      <c r="O240" t="str">
        <f t="shared" si="18"/>
        <v>Nov</v>
      </c>
      <c r="P240">
        <f t="shared" si="19"/>
        <v>2021</v>
      </c>
    </row>
    <row r="241" spans="1:16" x14ac:dyDescent="0.3">
      <c r="A241" s="1">
        <v>44528</v>
      </c>
      <c r="B241" t="s">
        <v>85</v>
      </c>
      <c r="C241">
        <v>2</v>
      </c>
      <c r="D241" t="s">
        <v>103</v>
      </c>
      <c r="E241" t="s">
        <v>102</v>
      </c>
      <c r="F241" s="5">
        <v>0</v>
      </c>
      <c r="G241" t="str">
        <f>VLOOKUP($B241,PRODUCT_MASTER!$A:$F,MATCH('DATA MODEL'!G$1,PRODUCT_MASTER!$A$1:$F$1,0),0)</f>
        <v>Product40</v>
      </c>
      <c r="H241" t="str">
        <f>VLOOKUP($B241,PRODUCT_MASTER!$A:$F,MATCH('DATA MODEL'!H$1,PRODUCT_MASTER!$A$1:$F$1,0),0)</f>
        <v>Snacks</v>
      </c>
      <c r="I241" t="str">
        <f>VLOOKUP($B241,PRODUCT_MASTER!$A:$F,MATCH('DATA MODEL'!I$1,PRODUCT_MASTER!$A$1:$F$1,0),0)</f>
        <v>Kg</v>
      </c>
      <c r="J241" s="7">
        <f>VLOOKUP($B241,PRODUCT_MASTER!$A:$F,MATCH('DATA MODEL'!J$1,PRODUCT_MASTER!$A$1:$F$1,0),0)</f>
        <v>90</v>
      </c>
      <c r="K241" s="7">
        <f>VLOOKUP($B241,PRODUCT_MASTER!$A:$F,MATCH('DATA MODEL'!K$1,PRODUCT_MASTER!$A$1:$F$1,0),0)</f>
        <v>115.2</v>
      </c>
      <c r="L241" s="7">
        <f t="shared" si="15"/>
        <v>180</v>
      </c>
      <c r="M241" s="7">
        <f t="shared" si="16"/>
        <v>230.4</v>
      </c>
      <c r="N241">
        <f t="shared" si="17"/>
        <v>28</v>
      </c>
      <c r="O241" t="str">
        <f t="shared" si="18"/>
        <v>Nov</v>
      </c>
      <c r="P241">
        <f t="shared" si="19"/>
        <v>2021</v>
      </c>
    </row>
    <row r="242" spans="1:16" x14ac:dyDescent="0.3">
      <c r="A242" s="1">
        <v>44530</v>
      </c>
      <c r="B242" t="s">
        <v>83</v>
      </c>
      <c r="C242">
        <v>15</v>
      </c>
      <c r="D242" t="s">
        <v>103</v>
      </c>
      <c r="E242" t="s">
        <v>101</v>
      </c>
      <c r="F242" s="5">
        <v>0</v>
      </c>
      <c r="G242" t="str">
        <f>VLOOKUP($B242,PRODUCT_MASTER!$A:$F,MATCH('DATA MODEL'!G$1,PRODUCT_MASTER!$A$1:$F$1,0),0)</f>
        <v>Product39</v>
      </c>
      <c r="H242" t="str">
        <f>VLOOKUP($B242,PRODUCT_MASTER!$A:$F,MATCH('DATA MODEL'!H$1,PRODUCT_MASTER!$A$1:$F$1,0),0)</f>
        <v>Snacks</v>
      </c>
      <c r="I242" t="str">
        <f>VLOOKUP($B242,PRODUCT_MASTER!$A:$F,MATCH('DATA MODEL'!I$1,PRODUCT_MASTER!$A$1:$F$1,0),0)</f>
        <v>No.</v>
      </c>
      <c r="J242" s="7">
        <f>VLOOKUP($B242,PRODUCT_MASTER!$A:$F,MATCH('DATA MODEL'!J$1,PRODUCT_MASTER!$A$1:$F$1,0),0)</f>
        <v>37</v>
      </c>
      <c r="K242" s="7">
        <f>VLOOKUP($B242,PRODUCT_MASTER!$A:$F,MATCH('DATA MODEL'!K$1,PRODUCT_MASTER!$A$1:$F$1,0),0)</f>
        <v>42.55</v>
      </c>
      <c r="L242" s="7">
        <f t="shared" si="15"/>
        <v>555</v>
      </c>
      <c r="M242" s="7">
        <f t="shared" si="16"/>
        <v>638.25</v>
      </c>
      <c r="N242">
        <f t="shared" si="17"/>
        <v>30</v>
      </c>
      <c r="O242" t="str">
        <f t="shared" si="18"/>
        <v>Nov</v>
      </c>
      <c r="P242">
        <f t="shared" si="19"/>
        <v>2021</v>
      </c>
    </row>
    <row r="243" spans="1:16" x14ac:dyDescent="0.3">
      <c r="A243" s="1">
        <v>44532</v>
      </c>
      <c r="B243" t="s">
        <v>37</v>
      </c>
      <c r="C243">
        <v>10</v>
      </c>
      <c r="D243" t="s">
        <v>103</v>
      </c>
      <c r="E243" t="s">
        <v>102</v>
      </c>
      <c r="F243" s="5">
        <v>0</v>
      </c>
      <c r="G243" t="str">
        <f>VLOOKUP($B243,PRODUCT_MASTER!$A:$F,MATCH('DATA MODEL'!G$1,PRODUCT_MASTER!$A$1:$F$1,0),0)</f>
        <v>Product16</v>
      </c>
      <c r="H243" t="str">
        <f>VLOOKUP($B243,PRODUCT_MASTER!$A:$F,MATCH('DATA MODEL'!H$1,PRODUCT_MASTER!$A$1:$F$1,0),0)</f>
        <v>Meat</v>
      </c>
      <c r="I243" t="str">
        <f>VLOOKUP($B243,PRODUCT_MASTER!$A:$F,MATCH('DATA MODEL'!I$1,PRODUCT_MASTER!$A$1:$F$1,0),0)</f>
        <v>No.</v>
      </c>
      <c r="J243" s="7">
        <f>VLOOKUP($B243,PRODUCT_MASTER!$A:$F,MATCH('DATA MODEL'!J$1,PRODUCT_MASTER!$A$1:$F$1,0),0)</f>
        <v>13</v>
      </c>
      <c r="K243" s="7">
        <f>VLOOKUP($B243,PRODUCT_MASTER!$A:$F,MATCH('DATA MODEL'!K$1,PRODUCT_MASTER!$A$1:$F$1,0),0)</f>
        <v>16.64</v>
      </c>
      <c r="L243" s="7">
        <f t="shared" si="15"/>
        <v>130</v>
      </c>
      <c r="M243" s="7">
        <f t="shared" si="16"/>
        <v>166.4</v>
      </c>
      <c r="N243">
        <f t="shared" si="17"/>
        <v>2</v>
      </c>
      <c r="O243" t="str">
        <f t="shared" si="18"/>
        <v>Dec</v>
      </c>
      <c r="P243">
        <f t="shared" si="19"/>
        <v>2021</v>
      </c>
    </row>
    <row r="244" spans="1:16" x14ac:dyDescent="0.3">
      <c r="A244" s="1">
        <v>44533</v>
      </c>
      <c r="B244" t="s">
        <v>73</v>
      </c>
      <c r="C244">
        <v>2</v>
      </c>
      <c r="D244" t="s">
        <v>101</v>
      </c>
      <c r="E244" t="s">
        <v>102</v>
      </c>
      <c r="F244" s="5">
        <v>0</v>
      </c>
      <c r="G244" t="str">
        <f>VLOOKUP($B244,PRODUCT_MASTER!$A:$F,MATCH('DATA MODEL'!G$1,PRODUCT_MASTER!$A$1:$F$1,0),0)</f>
        <v>Product34</v>
      </c>
      <c r="H244" t="str">
        <f>VLOOKUP($B244,PRODUCT_MASTER!$A:$F,MATCH('DATA MODEL'!H$1,PRODUCT_MASTER!$A$1:$F$1,0),0)</f>
        <v>Bakery And Desserts</v>
      </c>
      <c r="I244" t="str">
        <f>VLOOKUP($B244,PRODUCT_MASTER!$A:$F,MATCH('DATA MODEL'!I$1,PRODUCT_MASTER!$A$1:$F$1,0),0)</f>
        <v>Lt</v>
      </c>
      <c r="J244" s="7">
        <f>VLOOKUP($B244,PRODUCT_MASTER!$A:$F,MATCH('DATA MODEL'!J$1,PRODUCT_MASTER!$A$1:$F$1,0),0)</f>
        <v>55</v>
      </c>
      <c r="K244" s="7">
        <f>VLOOKUP($B244,PRODUCT_MASTER!$A:$F,MATCH('DATA MODEL'!K$1,PRODUCT_MASTER!$A$1:$F$1,0),0)</f>
        <v>58.3</v>
      </c>
      <c r="L244" s="7">
        <f t="shared" si="15"/>
        <v>110</v>
      </c>
      <c r="M244" s="7">
        <f t="shared" si="16"/>
        <v>116.6</v>
      </c>
      <c r="N244">
        <f t="shared" si="17"/>
        <v>3</v>
      </c>
      <c r="O244" t="str">
        <f t="shared" si="18"/>
        <v>Dec</v>
      </c>
      <c r="P244">
        <f t="shared" si="19"/>
        <v>2021</v>
      </c>
    </row>
    <row r="245" spans="1:16" x14ac:dyDescent="0.3">
      <c r="A245" s="1">
        <v>44533</v>
      </c>
      <c r="B245" t="s">
        <v>43</v>
      </c>
      <c r="C245">
        <v>8</v>
      </c>
      <c r="D245" t="s">
        <v>101</v>
      </c>
      <c r="E245" t="s">
        <v>101</v>
      </c>
      <c r="F245" s="5">
        <v>0</v>
      </c>
      <c r="G245" t="str">
        <f>VLOOKUP($B245,PRODUCT_MASTER!$A:$F,MATCH('DATA MODEL'!G$1,PRODUCT_MASTER!$A$1:$F$1,0),0)</f>
        <v>Product19</v>
      </c>
      <c r="H245" t="str">
        <f>VLOOKUP($B245,PRODUCT_MASTER!$A:$F,MATCH('DATA MODEL'!H$1,PRODUCT_MASTER!$A$1:$F$1,0),0)</f>
        <v>Poultry</v>
      </c>
      <c r="I245" t="str">
        <f>VLOOKUP($B245,PRODUCT_MASTER!$A:$F,MATCH('DATA MODEL'!I$1,PRODUCT_MASTER!$A$1:$F$1,0),0)</f>
        <v>Ft</v>
      </c>
      <c r="J245" s="7">
        <f>VLOOKUP($B245,PRODUCT_MASTER!$A:$F,MATCH('DATA MODEL'!J$1,PRODUCT_MASTER!$A$1:$F$1,0),0)</f>
        <v>150</v>
      </c>
      <c r="K245" s="7">
        <f>VLOOKUP($B245,PRODUCT_MASTER!$A:$F,MATCH('DATA MODEL'!K$1,PRODUCT_MASTER!$A$1:$F$1,0),0)</f>
        <v>210</v>
      </c>
      <c r="L245" s="7">
        <f t="shared" si="15"/>
        <v>1200</v>
      </c>
      <c r="M245" s="7">
        <f t="shared" si="16"/>
        <v>1680</v>
      </c>
      <c r="N245">
        <f t="shared" si="17"/>
        <v>3</v>
      </c>
      <c r="O245" t="str">
        <f t="shared" si="18"/>
        <v>Dec</v>
      </c>
      <c r="P245">
        <f t="shared" si="19"/>
        <v>2021</v>
      </c>
    </row>
    <row r="246" spans="1:16" x14ac:dyDescent="0.3">
      <c r="A246" s="1">
        <v>44535</v>
      </c>
      <c r="B246" t="s">
        <v>13</v>
      </c>
      <c r="C246">
        <v>15</v>
      </c>
      <c r="D246" t="s">
        <v>103</v>
      </c>
      <c r="E246" t="s">
        <v>102</v>
      </c>
      <c r="F246" s="5">
        <v>0</v>
      </c>
      <c r="G246" t="str">
        <f>VLOOKUP($B246,PRODUCT_MASTER!$A:$F,MATCH('DATA MODEL'!G$1,PRODUCT_MASTER!$A$1:$F$1,0),0)</f>
        <v>Product04</v>
      </c>
      <c r="H246" t="str">
        <f>VLOOKUP($B246,PRODUCT_MASTER!$A:$F,MATCH('DATA MODEL'!H$1,PRODUCT_MASTER!$A$1:$F$1,0),0)</f>
        <v>Organic</v>
      </c>
      <c r="I246" t="str">
        <f>VLOOKUP($B246,PRODUCT_MASTER!$A:$F,MATCH('DATA MODEL'!I$1,PRODUCT_MASTER!$A$1:$F$1,0),0)</f>
        <v>Lt</v>
      </c>
      <c r="J246" s="7">
        <f>VLOOKUP($B246,PRODUCT_MASTER!$A:$F,MATCH('DATA MODEL'!J$1,PRODUCT_MASTER!$A$1:$F$1,0),0)</f>
        <v>44</v>
      </c>
      <c r="K246" s="7">
        <f>VLOOKUP($B246,PRODUCT_MASTER!$A:$F,MATCH('DATA MODEL'!K$1,PRODUCT_MASTER!$A$1:$F$1,0),0)</f>
        <v>48.84</v>
      </c>
      <c r="L246" s="7">
        <f t="shared" si="15"/>
        <v>660</v>
      </c>
      <c r="M246" s="7">
        <f t="shared" si="16"/>
        <v>732.6</v>
      </c>
      <c r="N246">
        <f t="shared" si="17"/>
        <v>5</v>
      </c>
      <c r="O246" t="str">
        <f t="shared" si="18"/>
        <v>Dec</v>
      </c>
      <c r="P246">
        <f t="shared" si="19"/>
        <v>2021</v>
      </c>
    </row>
    <row r="247" spans="1:16" x14ac:dyDescent="0.3">
      <c r="A247" s="1">
        <v>44535</v>
      </c>
      <c r="B247" t="s">
        <v>25</v>
      </c>
      <c r="C247">
        <v>1</v>
      </c>
      <c r="D247" t="s">
        <v>103</v>
      </c>
      <c r="E247" t="s">
        <v>101</v>
      </c>
      <c r="F247" s="5">
        <v>0</v>
      </c>
      <c r="G247" t="str">
        <f>VLOOKUP($B247,PRODUCT_MASTER!$A:$F,MATCH('DATA MODEL'!G$1,PRODUCT_MASTER!$A$1:$F$1,0),0)</f>
        <v>Product10</v>
      </c>
      <c r="H247" t="str">
        <f>VLOOKUP($B247,PRODUCT_MASTER!$A:$F,MATCH('DATA MODEL'!H$1,PRODUCT_MASTER!$A$1:$F$1,0),0)</f>
        <v>Gourmet Foods</v>
      </c>
      <c r="I247" t="str">
        <f>VLOOKUP($B247,PRODUCT_MASTER!$A:$F,MATCH('DATA MODEL'!I$1,PRODUCT_MASTER!$A$1:$F$1,0),0)</f>
        <v>Ft</v>
      </c>
      <c r="J247" s="7">
        <f>VLOOKUP($B247,PRODUCT_MASTER!$A:$F,MATCH('DATA MODEL'!J$1,PRODUCT_MASTER!$A$1:$F$1,0),0)</f>
        <v>148</v>
      </c>
      <c r="K247" s="7">
        <f>VLOOKUP($B247,PRODUCT_MASTER!$A:$F,MATCH('DATA MODEL'!K$1,PRODUCT_MASTER!$A$1:$F$1,0),0)</f>
        <v>164.28</v>
      </c>
      <c r="L247" s="7">
        <f t="shared" si="15"/>
        <v>148</v>
      </c>
      <c r="M247" s="7">
        <f t="shared" si="16"/>
        <v>164.28</v>
      </c>
      <c r="N247">
        <f t="shared" si="17"/>
        <v>5</v>
      </c>
      <c r="O247" t="str">
        <f t="shared" si="18"/>
        <v>Dec</v>
      </c>
      <c r="P247">
        <f t="shared" si="19"/>
        <v>2021</v>
      </c>
    </row>
    <row r="248" spans="1:16" x14ac:dyDescent="0.3">
      <c r="A248" s="1">
        <v>44537</v>
      </c>
      <c r="B248" t="s">
        <v>31</v>
      </c>
      <c r="C248">
        <v>8</v>
      </c>
      <c r="D248" t="s">
        <v>103</v>
      </c>
      <c r="E248" t="s">
        <v>101</v>
      </c>
      <c r="F248" s="5">
        <v>0</v>
      </c>
      <c r="G248" t="str">
        <f>VLOOKUP($B248,PRODUCT_MASTER!$A:$F,MATCH('DATA MODEL'!G$1,PRODUCT_MASTER!$A$1:$F$1,0),0)</f>
        <v>Product13</v>
      </c>
      <c r="H248" t="str">
        <f>VLOOKUP($B248,PRODUCT_MASTER!$A:$F,MATCH('DATA MODEL'!H$1,PRODUCT_MASTER!$A$1:$F$1,0),0)</f>
        <v>Meat</v>
      </c>
      <c r="I248" t="str">
        <f>VLOOKUP($B248,PRODUCT_MASTER!$A:$F,MATCH('DATA MODEL'!I$1,PRODUCT_MASTER!$A$1:$F$1,0),0)</f>
        <v>Kg</v>
      </c>
      <c r="J248" s="7">
        <f>VLOOKUP($B248,PRODUCT_MASTER!$A:$F,MATCH('DATA MODEL'!J$1,PRODUCT_MASTER!$A$1:$F$1,0),0)</f>
        <v>112</v>
      </c>
      <c r="K248" s="7">
        <f>VLOOKUP($B248,PRODUCT_MASTER!$A:$F,MATCH('DATA MODEL'!K$1,PRODUCT_MASTER!$A$1:$F$1,0),0)</f>
        <v>122.08</v>
      </c>
      <c r="L248" s="7">
        <f t="shared" si="15"/>
        <v>896</v>
      </c>
      <c r="M248" s="7">
        <f t="shared" si="16"/>
        <v>976.64</v>
      </c>
      <c r="N248">
        <f t="shared" si="17"/>
        <v>7</v>
      </c>
      <c r="O248" t="str">
        <f t="shared" si="18"/>
        <v>Dec</v>
      </c>
      <c r="P248">
        <f t="shared" si="19"/>
        <v>2021</v>
      </c>
    </row>
    <row r="249" spans="1:16" x14ac:dyDescent="0.3">
      <c r="A249" s="1">
        <v>44538</v>
      </c>
      <c r="B249" t="s">
        <v>93</v>
      </c>
      <c r="C249">
        <v>14</v>
      </c>
      <c r="D249" t="s">
        <v>103</v>
      </c>
      <c r="E249" t="s">
        <v>101</v>
      </c>
      <c r="F249" s="5">
        <v>0</v>
      </c>
      <c r="G249" t="str">
        <f>VLOOKUP($B249,PRODUCT_MASTER!$A:$F,MATCH('DATA MODEL'!G$1,PRODUCT_MASTER!$A$1:$F$1,0),0)</f>
        <v>Product44</v>
      </c>
      <c r="H249" t="str">
        <f>VLOOKUP($B249,PRODUCT_MASTER!$A:$F,MATCH('DATA MODEL'!H$1,PRODUCT_MASTER!$A$1:$F$1,0),0)</f>
        <v>Candy</v>
      </c>
      <c r="I249" t="str">
        <f>VLOOKUP($B249,PRODUCT_MASTER!$A:$F,MATCH('DATA MODEL'!I$1,PRODUCT_MASTER!$A$1:$F$1,0),0)</f>
        <v>Kg</v>
      </c>
      <c r="J249" s="7">
        <f>VLOOKUP($B249,PRODUCT_MASTER!$A:$F,MATCH('DATA MODEL'!J$1,PRODUCT_MASTER!$A$1:$F$1,0),0)</f>
        <v>76</v>
      </c>
      <c r="K249" s="7">
        <f>VLOOKUP($B249,PRODUCT_MASTER!$A:$F,MATCH('DATA MODEL'!K$1,PRODUCT_MASTER!$A$1:$F$1,0),0)</f>
        <v>82.08</v>
      </c>
      <c r="L249" s="7">
        <f t="shared" si="15"/>
        <v>1064</v>
      </c>
      <c r="M249" s="7">
        <f t="shared" si="16"/>
        <v>1149.1199999999999</v>
      </c>
      <c r="N249">
        <f t="shared" si="17"/>
        <v>8</v>
      </c>
      <c r="O249" t="str">
        <f t="shared" si="18"/>
        <v>Dec</v>
      </c>
      <c r="P249">
        <f t="shared" si="19"/>
        <v>2021</v>
      </c>
    </row>
    <row r="250" spans="1:16" x14ac:dyDescent="0.3">
      <c r="A250" s="1">
        <v>44544</v>
      </c>
      <c r="B250" t="s">
        <v>89</v>
      </c>
      <c r="C250">
        <v>4</v>
      </c>
      <c r="D250" t="s">
        <v>103</v>
      </c>
      <c r="E250" t="s">
        <v>101</v>
      </c>
      <c r="F250" s="5">
        <v>0</v>
      </c>
      <c r="G250" t="str">
        <f>VLOOKUP($B250,PRODUCT_MASTER!$A:$F,MATCH('DATA MODEL'!G$1,PRODUCT_MASTER!$A$1:$F$1,0),0)</f>
        <v>Product42</v>
      </c>
      <c r="H250" t="str">
        <f>VLOOKUP($B250,PRODUCT_MASTER!$A:$F,MATCH('DATA MODEL'!H$1,PRODUCT_MASTER!$A$1:$F$1,0),0)</f>
        <v>Candy</v>
      </c>
      <c r="I250" t="str">
        <f>VLOOKUP($B250,PRODUCT_MASTER!$A:$F,MATCH('DATA MODEL'!I$1,PRODUCT_MASTER!$A$1:$F$1,0),0)</f>
        <v>Ft</v>
      </c>
      <c r="J250" s="7">
        <f>VLOOKUP($B250,PRODUCT_MASTER!$A:$F,MATCH('DATA MODEL'!J$1,PRODUCT_MASTER!$A$1:$F$1,0),0)</f>
        <v>120</v>
      </c>
      <c r="K250" s="7">
        <f>VLOOKUP($B250,PRODUCT_MASTER!$A:$F,MATCH('DATA MODEL'!K$1,PRODUCT_MASTER!$A$1:$F$1,0),0)</f>
        <v>162</v>
      </c>
      <c r="L250" s="7">
        <f t="shared" si="15"/>
        <v>480</v>
      </c>
      <c r="M250" s="7">
        <f t="shared" si="16"/>
        <v>648</v>
      </c>
      <c r="N250">
        <f t="shared" si="17"/>
        <v>14</v>
      </c>
      <c r="O250" t="str">
        <f t="shared" si="18"/>
        <v>Dec</v>
      </c>
      <c r="P250">
        <f t="shared" si="19"/>
        <v>2021</v>
      </c>
    </row>
    <row r="251" spans="1:16" x14ac:dyDescent="0.3">
      <c r="A251" s="1">
        <v>44548</v>
      </c>
      <c r="B251" t="s">
        <v>11</v>
      </c>
      <c r="C251">
        <v>2</v>
      </c>
      <c r="D251" t="s">
        <v>103</v>
      </c>
      <c r="E251" t="s">
        <v>102</v>
      </c>
      <c r="F251" s="5">
        <v>0</v>
      </c>
      <c r="G251" t="str">
        <f>VLOOKUP($B251,PRODUCT_MASTER!$A:$F,MATCH('DATA MODEL'!G$1,PRODUCT_MASTER!$A$1:$F$1,0),0)</f>
        <v>Product03</v>
      </c>
      <c r="H251" t="str">
        <f>VLOOKUP($B251,PRODUCT_MASTER!$A:$F,MATCH('DATA MODEL'!H$1,PRODUCT_MASTER!$A$1:$F$1,0),0)</f>
        <v>Organic</v>
      </c>
      <c r="I251" t="str">
        <f>VLOOKUP($B251,PRODUCT_MASTER!$A:$F,MATCH('DATA MODEL'!I$1,PRODUCT_MASTER!$A$1:$F$1,0),0)</f>
        <v>Kg</v>
      </c>
      <c r="J251" s="7">
        <f>VLOOKUP($B251,PRODUCT_MASTER!$A:$F,MATCH('DATA MODEL'!J$1,PRODUCT_MASTER!$A$1:$F$1,0),0)</f>
        <v>71</v>
      </c>
      <c r="K251" s="7">
        <f>VLOOKUP($B251,PRODUCT_MASTER!$A:$F,MATCH('DATA MODEL'!K$1,PRODUCT_MASTER!$A$1:$F$1,0),0)</f>
        <v>80.94</v>
      </c>
      <c r="L251" s="7">
        <f t="shared" si="15"/>
        <v>142</v>
      </c>
      <c r="M251" s="7">
        <f t="shared" si="16"/>
        <v>161.88</v>
      </c>
      <c r="N251">
        <f t="shared" si="17"/>
        <v>18</v>
      </c>
      <c r="O251" t="str">
        <f t="shared" si="18"/>
        <v>Dec</v>
      </c>
      <c r="P251">
        <f t="shared" si="19"/>
        <v>2021</v>
      </c>
    </row>
    <row r="252" spans="1:16" x14ac:dyDescent="0.3">
      <c r="A252" s="1">
        <v>44548</v>
      </c>
      <c r="B252" t="s">
        <v>49</v>
      </c>
      <c r="C252">
        <v>8</v>
      </c>
      <c r="D252" t="s">
        <v>101</v>
      </c>
      <c r="E252" t="s">
        <v>102</v>
      </c>
      <c r="F252" s="5">
        <v>0</v>
      </c>
      <c r="G252" t="str">
        <f>VLOOKUP($B252,PRODUCT_MASTER!$A:$F,MATCH('DATA MODEL'!G$1,PRODUCT_MASTER!$A$1:$F$1,0),0)</f>
        <v>Product22</v>
      </c>
      <c r="H252" t="str">
        <f>VLOOKUP($B252,PRODUCT_MASTER!$A:$F,MATCH('DATA MODEL'!H$1,PRODUCT_MASTER!$A$1:$F$1,0),0)</f>
        <v>Seafood</v>
      </c>
      <c r="I252" t="str">
        <f>VLOOKUP($B252,PRODUCT_MASTER!$A:$F,MATCH('DATA MODEL'!I$1,PRODUCT_MASTER!$A$1:$F$1,0),0)</f>
        <v>Ft</v>
      </c>
      <c r="J252" s="7">
        <f>VLOOKUP($B252,PRODUCT_MASTER!$A:$F,MATCH('DATA MODEL'!J$1,PRODUCT_MASTER!$A$1:$F$1,0),0)</f>
        <v>121</v>
      </c>
      <c r="K252" s="7">
        <f>VLOOKUP($B252,PRODUCT_MASTER!$A:$F,MATCH('DATA MODEL'!K$1,PRODUCT_MASTER!$A$1:$F$1,0),0)</f>
        <v>141.57</v>
      </c>
      <c r="L252" s="7">
        <f t="shared" si="15"/>
        <v>968</v>
      </c>
      <c r="M252" s="7">
        <f t="shared" si="16"/>
        <v>1132.56</v>
      </c>
      <c r="N252">
        <f t="shared" si="17"/>
        <v>18</v>
      </c>
      <c r="O252" t="str">
        <f t="shared" si="18"/>
        <v>Dec</v>
      </c>
      <c r="P252">
        <f t="shared" si="19"/>
        <v>2021</v>
      </c>
    </row>
    <row r="253" spans="1:16" x14ac:dyDescent="0.3">
      <c r="A253" s="1">
        <v>44549</v>
      </c>
      <c r="B253" t="s">
        <v>51</v>
      </c>
      <c r="C253">
        <v>12</v>
      </c>
      <c r="D253" t="s">
        <v>103</v>
      </c>
      <c r="E253" t="s">
        <v>101</v>
      </c>
      <c r="F253" s="5">
        <v>0</v>
      </c>
      <c r="G253" t="str">
        <f>VLOOKUP($B253,PRODUCT_MASTER!$A:$F,MATCH('DATA MODEL'!G$1,PRODUCT_MASTER!$A$1:$F$1,0),0)</f>
        <v>Product23</v>
      </c>
      <c r="H253" t="str">
        <f>VLOOKUP($B253,PRODUCT_MASTER!$A:$F,MATCH('DATA MODEL'!H$1,PRODUCT_MASTER!$A$1:$F$1,0),0)</f>
        <v>Seafood</v>
      </c>
      <c r="I253" t="str">
        <f>VLOOKUP($B253,PRODUCT_MASTER!$A:$F,MATCH('DATA MODEL'!I$1,PRODUCT_MASTER!$A$1:$F$1,0),0)</f>
        <v>Ft</v>
      </c>
      <c r="J253" s="7">
        <f>VLOOKUP($B253,PRODUCT_MASTER!$A:$F,MATCH('DATA MODEL'!J$1,PRODUCT_MASTER!$A$1:$F$1,0),0)</f>
        <v>141</v>
      </c>
      <c r="K253" s="7">
        <f>VLOOKUP($B253,PRODUCT_MASTER!$A:$F,MATCH('DATA MODEL'!K$1,PRODUCT_MASTER!$A$1:$F$1,0),0)</f>
        <v>149.46</v>
      </c>
      <c r="L253" s="7">
        <f t="shared" si="15"/>
        <v>1692</v>
      </c>
      <c r="M253" s="7">
        <f t="shared" si="16"/>
        <v>1793.52</v>
      </c>
      <c r="N253">
        <f t="shared" si="17"/>
        <v>19</v>
      </c>
      <c r="O253" t="str">
        <f t="shared" si="18"/>
        <v>Dec</v>
      </c>
      <c r="P253">
        <f t="shared" si="19"/>
        <v>2021</v>
      </c>
    </row>
    <row r="254" spans="1:16" x14ac:dyDescent="0.3">
      <c r="A254" s="1">
        <v>44549</v>
      </c>
      <c r="B254" t="s">
        <v>63</v>
      </c>
      <c r="C254">
        <v>3</v>
      </c>
      <c r="D254" t="s">
        <v>100</v>
      </c>
      <c r="E254" t="s">
        <v>101</v>
      </c>
      <c r="F254" s="5">
        <v>0</v>
      </c>
      <c r="G254" t="str">
        <f>VLOOKUP($B254,PRODUCT_MASTER!$A:$F,MATCH('DATA MODEL'!G$1,PRODUCT_MASTER!$A$1:$F$1,0),0)</f>
        <v>Product29</v>
      </c>
      <c r="H254" t="str">
        <f>VLOOKUP($B254,PRODUCT_MASTER!$A:$F,MATCH('DATA MODEL'!H$1,PRODUCT_MASTER!$A$1:$F$1,0),0)</f>
        <v>Cheese And Dairy</v>
      </c>
      <c r="I254" t="str">
        <f>VLOOKUP($B254,PRODUCT_MASTER!$A:$F,MATCH('DATA MODEL'!I$1,PRODUCT_MASTER!$A$1:$F$1,0),0)</f>
        <v>Lt</v>
      </c>
      <c r="J254" s="7">
        <f>VLOOKUP($B254,PRODUCT_MASTER!$A:$F,MATCH('DATA MODEL'!J$1,PRODUCT_MASTER!$A$1:$F$1,0),0)</f>
        <v>47</v>
      </c>
      <c r="K254" s="7">
        <f>VLOOKUP($B254,PRODUCT_MASTER!$A:$F,MATCH('DATA MODEL'!K$1,PRODUCT_MASTER!$A$1:$F$1,0),0)</f>
        <v>53.11</v>
      </c>
      <c r="L254" s="7">
        <f t="shared" si="15"/>
        <v>141</v>
      </c>
      <c r="M254" s="7">
        <f t="shared" si="16"/>
        <v>159.32999999999998</v>
      </c>
      <c r="N254">
        <f t="shared" si="17"/>
        <v>19</v>
      </c>
      <c r="O254" t="str">
        <f t="shared" si="18"/>
        <v>Dec</v>
      </c>
      <c r="P254">
        <f t="shared" si="19"/>
        <v>2021</v>
      </c>
    </row>
    <row r="255" spans="1:16" x14ac:dyDescent="0.3">
      <c r="A255" s="1">
        <v>44549</v>
      </c>
      <c r="B255" t="s">
        <v>27</v>
      </c>
      <c r="C255">
        <v>10</v>
      </c>
      <c r="D255" t="s">
        <v>101</v>
      </c>
      <c r="E255" t="s">
        <v>101</v>
      </c>
      <c r="F255" s="5">
        <v>0</v>
      </c>
      <c r="G255" t="str">
        <f>VLOOKUP($B255,PRODUCT_MASTER!$A:$F,MATCH('DATA MODEL'!G$1,PRODUCT_MASTER!$A$1:$F$1,0),0)</f>
        <v>Product11</v>
      </c>
      <c r="H255" t="str">
        <f>VLOOKUP($B255,PRODUCT_MASTER!$A:$F,MATCH('DATA MODEL'!H$1,PRODUCT_MASTER!$A$1:$F$1,0),0)</f>
        <v>Gourmet Foods</v>
      </c>
      <c r="I255" t="str">
        <f>VLOOKUP($B255,PRODUCT_MASTER!$A:$F,MATCH('DATA MODEL'!I$1,PRODUCT_MASTER!$A$1:$F$1,0),0)</f>
        <v>Lt</v>
      </c>
      <c r="J255" s="7">
        <f>VLOOKUP($B255,PRODUCT_MASTER!$A:$F,MATCH('DATA MODEL'!J$1,PRODUCT_MASTER!$A$1:$F$1,0),0)</f>
        <v>44</v>
      </c>
      <c r="K255" s="7">
        <f>VLOOKUP($B255,PRODUCT_MASTER!$A:$F,MATCH('DATA MODEL'!K$1,PRODUCT_MASTER!$A$1:$F$1,0),0)</f>
        <v>48.4</v>
      </c>
      <c r="L255" s="7">
        <f t="shared" si="15"/>
        <v>440</v>
      </c>
      <c r="M255" s="7">
        <f t="shared" si="16"/>
        <v>484</v>
      </c>
      <c r="N255">
        <f t="shared" si="17"/>
        <v>19</v>
      </c>
      <c r="O255" t="str">
        <f t="shared" si="18"/>
        <v>Dec</v>
      </c>
      <c r="P255">
        <f t="shared" si="19"/>
        <v>2021</v>
      </c>
    </row>
    <row r="256" spans="1:16" x14ac:dyDescent="0.3">
      <c r="A256" s="1">
        <v>44550</v>
      </c>
      <c r="B256" t="s">
        <v>29</v>
      </c>
      <c r="C256">
        <v>14</v>
      </c>
      <c r="D256" t="s">
        <v>103</v>
      </c>
      <c r="E256" t="s">
        <v>101</v>
      </c>
      <c r="F256" s="5">
        <v>0</v>
      </c>
      <c r="G256" t="str">
        <f>VLOOKUP($B256,PRODUCT_MASTER!$A:$F,MATCH('DATA MODEL'!G$1,PRODUCT_MASTER!$A$1:$F$1,0),0)</f>
        <v>Product12</v>
      </c>
      <c r="H256" t="str">
        <f>VLOOKUP($B256,PRODUCT_MASTER!$A:$F,MATCH('DATA MODEL'!H$1,PRODUCT_MASTER!$A$1:$F$1,0),0)</f>
        <v>Meat</v>
      </c>
      <c r="I256" t="str">
        <f>VLOOKUP($B256,PRODUCT_MASTER!$A:$F,MATCH('DATA MODEL'!I$1,PRODUCT_MASTER!$A$1:$F$1,0),0)</f>
        <v>Kg</v>
      </c>
      <c r="J256" s="7">
        <f>VLOOKUP($B256,PRODUCT_MASTER!$A:$F,MATCH('DATA MODEL'!J$1,PRODUCT_MASTER!$A$1:$F$1,0),0)</f>
        <v>73</v>
      </c>
      <c r="K256" s="7">
        <f>VLOOKUP($B256,PRODUCT_MASTER!$A:$F,MATCH('DATA MODEL'!K$1,PRODUCT_MASTER!$A$1:$F$1,0),0)</f>
        <v>94.17</v>
      </c>
      <c r="L256" s="7">
        <f t="shared" si="15"/>
        <v>1022</v>
      </c>
      <c r="M256" s="7">
        <f t="shared" si="16"/>
        <v>1318.38</v>
      </c>
      <c r="N256">
        <f t="shared" si="17"/>
        <v>20</v>
      </c>
      <c r="O256" t="str">
        <f t="shared" si="18"/>
        <v>Dec</v>
      </c>
      <c r="P256">
        <f t="shared" si="19"/>
        <v>2021</v>
      </c>
    </row>
    <row r="257" spans="1:16" x14ac:dyDescent="0.3">
      <c r="A257" s="1">
        <v>44551</v>
      </c>
      <c r="B257" t="s">
        <v>57</v>
      </c>
      <c r="C257">
        <v>10</v>
      </c>
      <c r="D257" t="s">
        <v>101</v>
      </c>
      <c r="E257" t="s">
        <v>102</v>
      </c>
      <c r="F257" s="5">
        <v>0</v>
      </c>
      <c r="G257" t="str">
        <f>VLOOKUP($B257,PRODUCT_MASTER!$A:$F,MATCH('DATA MODEL'!G$1,PRODUCT_MASTER!$A$1:$F$1,0),0)</f>
        <v>Product26</v>
      </c>
      <c r="H257" t="str">
        <f>VLOOKUP($B257,PRODUCT_MASTER!$A:$F,MATCH('DATA MODEL'!H$1,PRODUCT_MASTER!$A$1:$F$1,0),0)</f>
        <v>Seafood</v>
      </c>
      <c r="I257" t="str">
        <f>VLOOKUP($B257,PRODUCT_MASTER!$A:$F,MATCH('DATA MODEL'!I$1,PRODUCT_MASTER!$A$1:$F$1,0),0)</f>
        <v>No.</v>
      </c>
      <c r="J257" s="7">
        <f>VLOOKUP($B257,PRODUCT_MASTER!$A:$F,MATCH('DATA MODEL'!J$1,PRODUCT_MASTER!$A$1:$F$1,0),0)</f>
        <v>18</v>
      </c>
      <c r="K257" s="7">
        <f>VLOOKUP($B257,PRODUCT_MASTER!$A:$F,MATCH('DATA MODEL'!K$1,PRODUCT_MASTER!$A$1:$F$1,0),0)</f>
        <v>24.66</v>
      </c>
      <c r="L257" s="7">
        <f t="shared" si="15"/>
        <v>180</v>
      </c>
      <c r="M257" s="7">
        <f t="shared" si="16"/>
        <v>246.6</v>
      </c>
      <c r="N257">
        <f t="shared" si="17"/>
        <v>21</v>
      </c>
      <c r="O257" t="str">
        <f t="shared" si="18"/>
        <v>Dec</v>
      </c>
      <c r="P257">
        <f t="shared" si="19"/>
        <v>2021</v>
      </c>
    </row>
    <row r="258" spans="1:16" x14ac:dyDescent="0.3">
      <c r="A258" s="1">
        <v>44554</v>
      </c>
      <c r="B258" t="s">
        <v>89</v>
      </c>
      <c r="C258">
        <v>8</v>
      </c>
      <c r="D258" t="s">
        <v>100</v>
      </c>
      <c r="E258" t="s">
        <v>102</v>
      </c>
      <c r="F258" s="5">
        <v>0</v>
      </c>
      <c r="G258" t="str">
        <f>VLOOKUP($B258,PRODUCT_MASTER!$A:$F,MATCH('DATA MODEL'!G$1,PRODUCT_MASTER!$A$1:$F$1,0),0)</f>
        <v>Product42</v>
      </c>
      <c r="H258" t="str">
        <f>VLOOKUP($B258,PRODUCT_MASTER!$A:$F,MATCH('DATA MODEL'!H$1,PRODUCT_MASTER!$A$1:$F$1,0),0)</f>
        <v>Candy</v>
      </c>
      <c r="I258" t="str">
        <f>VLOOKUP($B258,PRODUCT_MASTER!$A:$F,MATCH('DATA MODEL'!I$1,PRODUCT_MASTER!$A$1:$F$1,0),0)</f>
        <v>Ft</v>
      </c>
      <c r="J258" s="7">
        <f>VLOOKUP($B258,PRODUCT_MASTER!$A:$F,MATCH('DATA MODEL'!J$1,PRODUCT_MASTER!$A$1:$F$1,0),0)</f>
        <v>120</v>
      </c>
      <c r="K258" s="7">
        <f>VLOOKUP($B258,PRODUCT_MASTER!$A:$F,MATCH('DATA MODEL'!K$1,PRODUCT_MASTER!$A$1:$F$1,0),0)</f>
        <v>162</v>
      </c>
      <c r="L258" s="7">
        <f t="shared" si="15"/>
        <v>960</v>
      </c>
      <c r="M258" s="7">
        <f t="shared" si="16"/>
        <v>1296</v>
      </c>
      <c r="N258">
        <f t="shared" si="17"/>
        <v>24</v>
      </c>
      <c r="O258" t="str">
        <f t="shared" si="18"/>
        <v>Dec</v>
      </c>
      <c r="P258">
        <f t="shared" si="19"/>
        <v>2021</v>
      </c>
    </row>
    <row r="259" spans="1:16" x14ac:dyDescent="0.3">
      <c r="A259" s="1">
        <v>44554</v>
      </c>
      <c r="B259" t="s">
        <v>77</v>
      </c>
      <c r="C259">
        <v>8</v>
      </c>
      <c r="D259" t="s">
        <v>100</v>
      </c>
      <c r="E259" t="s">
        <v>101</v>
      </c>
      <c r="F259" s="5">
        <v>0</v>
      </c>
      <c r="G259" t="str">
        <f>VLOOKUP($B259,PRODUCT_MASTER!$A:$F,MATCH('DATA MODEL'!G$1,PRODUCT_MASTER!$A$1:$F$1,0),0)</f>
        <v>Product36</v>
      </c>
      <c r="H259" t="str">
        <f>VLOOKUP($B259,PRODUCT_MASTER!$A:$F,MATCH('DATA MODEL'!H$1,PRODUCT_MASTER!$A$1:$F$1,0),0)</f>
        <v>Bakery And Desserts</v>
      </c>
      <c r="I259" t="str">
        <f>VLOOKUP($B259,PRODUCT_MASTER!$A:$F,MATCH('DATA MODEL'!I$1,PRODUCT_MASTER!$A$1:$F$1,0),0)</f>
        <v>Kg</v>
      </c>
      <c r="J259" s="7">
        <f>VLOOKUP($B259,PRODUCT_MASTER!$A:$F,MATCH('DATA MODEL'!J$1,PRODUCT_MASTER!$A$1:$F$1,0),0)</f>
        <v>90</v>
      </c>
      <c r="K259" s="7">
        <f>VLOOKUP($B259,PRODUCT_MASTER!$A:$F,MATCH('DATA MODEL'!K$1,PRODUCT_MASTER!$A$1:$F$1,0),0)</f>
        <v>96.3</v>
      </c>
      <c r="L259" s="7">
        <f t="shared" ref="L259:L322" si="20">C259*J259</f>
        <v>720</v>
      </c>
      <c r="M259" s="7">
        <f t="shared" ref="M259:M322" si="21">(K259-(K259*F259))*C259</f>
        <v>770.4</v>
      </c>
      <c r="N259">
        <f t="shared" ref="N259:N322" si="22">DAY(A259)</f>
        <v>24</v>
      </c>
      <c r="O259" t="str">
        <f t="shared" ref="O259:O322" si="23">TEXT(A259,"MMM")</f>
        <v>Dec</v>
      </c>
      <c r="P259">
        <f t="shared" ref="P259:P322" si="24">YEAR(A259)</f>
        <v>2021</v>
      </c>
    </row>
    <row r="260" spans="1:16" x14ac:dyDescent="0.3">
      <c r="A260" s="1">
        <v>44556</v>
      </c>
      <c r="B260" t="s">
        <v>87</v>
      </c>
      <c r="C260">
        <v>14</v>
      </c>
      <c r="D260" t="s">
        <v>101</v>
      </c>
      <c r="E260" t="s">
        <v>102</v>
      </c>
      <c r="F260" s="5">
        <v>0</v>
      </c>
      <c r="G260" t="str">
        <f>VLOOKUP($B260,PRODUCT_MASTER!$A:$F,MATCH('DATA MODEL'!G$1,PRODUCT_MASTER!$A$1:$F$1,0),0)</f>
        <v>Product41</v>
      </c>
      <c r="H260" t="str">
        <f>VLOOKUP($B260,PRODUCT_MASTER!$A:$F,MATCH('DATA MODEL'!H$1,PRODUCT_MASTER!$A$1:$F$1,0),0)</f>
        <v>Snacks</v>
      </c>
      <c r="I260" t="str">
        <f>VLOOKUP($B260,PRODUCT_MASTER!$A:$F,MATCH('DATA MODEL'!I$1,PRODUCT_MASTER!$A$1:$F$1,0),0)</f>
        <v>Ft</v>
      </c>
      <c r="J260" s="7">
        <f>VLOOKUP($B260,PRODUCT_MASTER!$A:$F,MATCH('DATA MODEL'!J$1,PRODUCT_MASTER!$A$1:$F$1,0),0)</f>
        <v>138</v>
      </c>
      <c r="K260" s="7">
        <f>VLOOKUP($B260,PRODUCT_MASTER!$A:$F,MATCH('DATA MODEL'!K$1,PRODUCT_MASTER!$A$1:$F$1,0),0)</f>
        <v>173.88</v>
      </c>
      <c r="L260" s="7">
        <f t="shared" si="20"/>
        <v>1932</v>
      </c>
      <c r="M260" s="7">
        <f t="shared" si="21"/>
        <v>2434.3199999999997</v>
      </c>
      <c r="N260">
        <f t="shared" si="22"/>
        <v>26</v>
      </c>
      <c r="O260" t="str">
        <f t="shared" si="23"/>
        <v>Dec</v>
      </c>
      <c r="P260">
        <f t="shared" si="24"/>
        <v>2021</v>
      </c>
    </row>
    <row r="261" spans="1:16" x14ac:dyDescent="0.3">
      <c r="A261" s="1">
        <v>44557</v>
      </c>
      <c r="B261" t="s">
        <v>63</v>
      </c>
      <c r="C261">
        <v>14</v>
      </c>
      <c r="D261" t="s">
        <v>103</v>
      </c>
      <c r="E261" t="s">
        <v>102</v>
      </c>
      <c r="F261" s="5">
        <v>0</v>
      </c>
      <c r="G261" t="str">
        <f>VLOOKUP($B261,PRODUCT_MASTER!$A:$F,MATCH('DATA MODEL'!G$1,PRODUCT_MASTER!$A$1:$F$1,0),0)</f>
        <v>Product29</v>
      </c>
      <c r="H261" t="str">
        <f>VLOOKUP($B261,PRODUCT_MASTER!$A:$F,MATCH('DATA MODEL'!H$1,PRODUCT_MASTER!$A$1:$F$1,0),0)</f>
        <v>Cheese And Dairy</v>
      </c>
      <c r="I261" t="str">
        <f>VLOOKUP($B261,PRODUCT_MASTER!$A:$F,MATCH('DATA MODEL'!I$1,PRODUCT_MASTER!$A$1:$F$1,0),0)</f>
        <v>Lt</v>
      </c>
      <c r="J261" s="7">
        <f>VLOOKUP($B261,PRODUCT_MASTER!$A:$F,MATCH('DATA MODEL'!J$1,PRODUCT_MASTER!$A$1:$F$1,0),0)</f>
        <v>47</v>
      </c>
      <c r="K261" s="7">
        <f>VLOOKUP($B261,PRODUCT_MASTER!$A:$F,MATCH('DATA MODEL'!K$1,PRODUCT_MASTER!$A$1:$F$1,0),0)</f>
        <v>53.11</v>
      </c>
      <c r="L261" s="7">
        <f t="shared" si="20"/>
        <v>658</v>
      </c>
      <c r="M261" s="7">
        <f t="shared" si="21"/>
        <v>743.54</v>
      </c>
      <c r="N261">
        <f t="shared" si="22"/>
        <v>27</v>
      </c>
      <c r="O261" t="str">
        <f t="shared" si="23"/>
        <v>Dec</v>
      </c>
      <c r="P261">
        <f t="shared" si="24"/>
        <v>2021</v>
      </c>
    </row>
    <row r="262" spans="1:16" x14ac:dyDescent="0.3">
      <c r="A262" s="1">
        <v>44558</v>
      </c>
      <c r="B262" t="s">
        <v>63</v>
      </c>
      <c r="C262">
        <v>6</v>
      </c>
      <c r="D262" t="s">
        <v>103</v>
      </c>
      <c r="E262" t="s">
        <v>102</v>
      </c>
      <c r="F262" s="5">
        <v>0</v>
      </c>
      <c r="G262" t="str">
        <f>VLOOKUP($B262,PRODUCT_MASTER!$A:$F,MATCH('DATA MODEL'!G$1,PRODUCT_MASTER!$A$1:$F$1,0),0)</f>
        <v>Product29</v>
      </c>
      <c r="H262" t="str">
        <f>VLOOKUP($B262,PRODUCT_MASTER!$A:$F,MATCH('DATA MODEL'!H$1,PRODUCT_MASTER!$A$1:$F$1,0),0)</f>
        <v>Cheese And Dairy</v>
      </c>
      <c r="I262" t="str">
        <f>VLOOKUP($B262,PRODUCT_MASTER!$A:$F,MATCH('DATA MODEL'!I$1,PRODUCT_MASTER!$A$1:$F$1,0),0)</f>
        <v>Lt</v>
      </c>
      <c r="J262" s="7">
        <f>VLOOKUP($B262,PRODUCT_MASTER!$A:$F,MATCH('DATA MODEL'!J$1,PRODUCT_MASTER!$A$1:$F$1,0),0)</f>
        <v>47</v>
      </c>
      <c r="K262" s="7">
        <f>VLOOKUP($B262,PRODUCT_MASTER!$A:$F,MATCH('DATA MODEL'!K$1,PRODUCT_MASTER!$A$1:$F$1,0),0)</f>
        <v>53.11</v>
      </c>
      <c r="L262" s="7">
        <f t="shared" si="20"/>
        <v>282</v>
      </c>
      <c r="M262" s="7">
        <f t="shared" si="21"/>
        <v>318.65999999999997</v>
      </c>
      <c r="N262">
        <f t="shared" si="22"/>
        <v>28</v>
      </c>
      <c r="O262" t="str">
        <f t="shared" si="23"/>
        <v>Dec</v>
      </c>
      <c r="P262">
        <f t="shared" si="24"/>
        <v>2021</v>
      </c>
    </row>
    <row r="263" spans="1:16" x14ac:dyDescent="0.3">
      <c r="A263" s="1">
        <v>44560</v>
      </c>
      <c r="B263" t="s">
        <v>25</v>
      </c>
      <c r="C263">
        <v>13</v>
      </c>
      <c r="D263" t="s">
        <v>101</v>
      </c>
      <c r="E263" t="s">
        <v>101</v>
      </c>
      <c r="F263" s="5">
        <v>0</v>
      </c>
      <c r="G263" t="str">
        <f>VLOOKUP($B263,PRODUCT_MASTER!$A:$F,MATCH('DATA MODEL'!G$1,PRODUCT_MASTER!$A$1:$F$1,0),0)</f>
        <v>Product10</v>
      </c>
      <c r="H263" t="str">
        <f>VLOOKUP($B263,PRODUCT_MASTER!$A:$F,MATCH('DATA MODEL'!H$1,PRODUCT_MASTER!$A$1:$F$1,0),0)</f>
        <v>Gourmet Foods</v>
      </c>
      <c r="I263" t="str">
        <f>VLOOKUP($B263,PRODUCT_MASTER!$A:$F,MATCH('DATA MODEL'!I$1,PRODUCT_MASTER!$A$1:$F$1,0),0)</f>
        <v>Ft</v>
      </c>
      <c r="J263" s="7">
        <f>VLOOKUP($B263,PRODUCT_MASTER!$A:$F,MATCH('DATA MODEL'!J$1,PRODUCT_MASTER!$A$1:$F$1,0),0)</f>
        <v>148</v>
      </c>
      <c r="K263" s="7">
        <f>VLOOKUP($B263,PRODUCT_MASTER!$A:$F,MATCH('DATA MODEL'!K$1,PRODUCT_MASTER!$A$1:$F$1,0),0)</f>
        <v>164.28</v>
      </c>
      <c r="L263" s="7">
        <f t="shared" si="20"/>
        <v>1924</v>
      </c>
      <c r="M263" s="7">
        <f t="shared" si="21"/>
        <v>2135.64</v>
      </c>
      <c r="N263">
        <f t="shared" si="22"/>
        <v>30</v>
      </c>
      <c r="O263" t="str">
        <f t="shared" si="23"/>
        <v>Dec</v>
      </c>
      <c r="P263">
        <f t="shared" si="24"/>
        <v>2021</v>
      </c>
    </row>
    <row r="264" spans="1:16" x14ac:dyDescent="0.3">
      <c r="A264" s="1">
        <v>44562</v>
      </c>
      <c r="B264" t="s">
        <v>49</v>
      </c>
      <c r="C264">
        <v>1</v>
      </c>
      <c r="D264" t="s">
        <v>100</v>
      </c>
      <c r="E264" t="s">
        <v>102</v>
      </c>
      <c r="F264" s="5">
        <v>0</v>
      </c>
      <c r="G264" t="str">
        <f>VLOOKUP($B264,PRODUCT_MASTER!$A:$F,MATCH('DATA MODEL'!G$1,PRODUCT_MASTER!$A$1:$F$1,0),0)</f>
        <v>Product22</v>
      </c>
      <c r="H264" t="str">
        <f>VLOOKUP($B264,PRODUCT_MASTER!$A:$F,MATCH('DATA MODEL'!H$1,PRODUCT_MASTER!$A$1:$F$1,0),0)</f>
        <v>Seafood</v>
      </c>
      <c r="I264" t="str">
        <f>VLOOKUP($B264,PRODUCT_MASTER!$A:$F,MATCH('DATA MODEL'!I$1,PRODUCT_MASTER!$A$1:$F$1,0),0)</f>
        <v>Ft</v>
      </c>
      <c r="J264" s="7">
        <f>VLOOKUP($B264,PRODUCT_MASTER!$A:$F,MATCH('DATA MODEL'!J$1,PRODUCT_MASTER!$A$1:$F$1,0),0)</f>
        <v>121</v>
      </c>
      <c r="K264" s="7">
        <f>VLOOKUP($B264,PRODUCT_MASTER!$A:$F,MATCH('DATA MODEL'!K$1,PRODUCT_MASTER!$A$1:$F$1,0),0)</f>
        <v>141.57</v>
      </c>
      <c r="L264" s="7">
        <f t="shared" si="20"/>
        <v>121</v>
      </c>
      <c r="M264" s="7">
        <f t="shared" si="21"/>
        <v>141.57</v>
      </c>
      <c r="N264">
        <f t="shared" si="22"/>
        <v>1</v>
      </c>
      <c r="O264" t="str">
        <f t="shared" si="23"/>
        <v>Jan</v>
      </c>
      <c r="P264">
        <f t="shared" si="24"/>
        <v>2022</v>
      </c>
    </row>
    <row r="265" spans="1:16" x14ac:dyDescent="0.3">
      <c r="A265" s="1">
        <v>44563</v>
      </c>
      <c r="B265" t="s">
        <v>25</v>
      </c>
      <c r="C265">
        <v>7</v>
      </c>
      <c r="D265" t="s">
        <v>103</v>
      </c>
      <c r="E265" t="s">
        <v>102</v>
      </c>
      <c r="F265" s="5">
        <v>0</v>
      </c>
      <c r="G265" t="str">
        <f>VLOOKUP($B265,PRODUCT_MASTER!$A:$F,MATCH('DATA MODEL'!G$1,PRODUCT_MASTER!$A$1:$F$1,0),0)</f>
        <v>Product10</v>
      </c>
      <c r="H265" t="str">
        <f>VLOOKUP($B265,PRODUCT_MASTER!$A:$F,MATCH('DATA MODEL'!H$1,PRODUCT_MASTER!$A$1:$F$1,0),0)</f>
        <v>Gourmet Foods</v>
      </c>
      <c r="I265" t="str">
        <f>VLOOKUP($B265,PRODUCT_MASTER!$A:$F,MATCH('DATA MODEL'!I$1,PRODUCT_MASTER!$A$1:$F$1,0),0)</f>
        <v>Ft</v>
      </c>
      <c r="J265" s="7">
        <f>VLOOKUP($B265,PRODUCT_MASTER!$A:$F,MATCH('DATA MODEL'!J$1,PRODUCT_MASTER!$A$1:$F$1,0),0)</f>
        <v>148</v>
      </c>
      <c r="K265" s="7">
        <f>VLOOKUP($B265,PRODUCT_MASTER!$A:$F,MATCH('DATA MODEL'!K$1,PRODUCT_MASTER!$A$1:$F$1,0),0)</f>
        <v>164.28</v>
      </c>
      <c r="L265" s="7">
        <f t="shared" si="20"/>
        <v>1036</v>
      </c>
      <c r="M265" s="7">
        <f t="shared" si="21"/>
        <v>1149.96</v>
      </c>
      <c r="N265">
        <f t="shared" si="22"/>
        <v>2</v>
      </c>
      <c r="O265" t="str">
        <f t="shared" si="23"/>
        <v>Jan</v>
      </c>
      <c r="P265">
        <f t="shared" si="24"/>
        <v>2022</v>
      </c>
    </row>
    <row r="266" spans="1:16" x14ac:dyDescent="0.3">
      <c r="A266" s="1">
        <v>44563</v>
      </c>
      <c r="B266" t="s">
        <v>35</v>
      </c>
      <c r="C266">
        <v>2</v>
      </c>
      <c r="D266" t="s">
        <v>101</v>
      </c>
      <c r="E266" t="s">
        <v>102</v>
      </c>
      <c r="F266" s="5">
        <v>0</v>
      </c>
      <c r="G266" t="str">
        <f>VLOOKUP($B266,PRODUCT_MASTER!$A:$F,MATCH('DATA MODEL'!G$1,PRODUCT_MASTER!$A$1:$F$1,0),0)</f>
        <v>Product15</v>
      </c>
      <c r="H266" t="str">
        <f>VLOOKUP($B266,PRODUCT_MASTER!$A:$F,MATCH('DATA MODEL'!H$1,PRODUCT_MASTER!$A$1:$F$1,0),0)</f>
        <v>Meat</v>
      </c>
      <c r="I266" t="str">
        <f>VLOOKUP($B266,PRODUCT_MASTER!$A:$F,MATCH('DATA MODEL'!I$1,PRODUCT_MASTER!$A$1:$F$1,0),0)</f>
        <v>No.</v>
      </c>
      <c r="J266" s="7">
        <f>VLOOKUP($B266,PRODUCT_MASTER!$A:$F,MATCH('DATA MODEL'!J$1,PRODUCT_MASTER!$A$1:$F$1,0),0)</f>
        <v>12</v>
      </c>
      <c r="K266" s="7">
        <f>VLOOKUP($B266,PRODUCT_MASTER!$A:$F,MATCH('DATA MODEL'!K$1,PRODUCT_MASTER!$A$1:$F$1,0),0)</f>
        <v>15.719999999999999</v>
      </c>
      <c r="L266" s="7">
        <f t="shared" si="20"/>
        <v>24</v>
      </c>
      <c r="M266" s="7">
        <f t="shared" si="21"/>
        <v>31.439999999999998</v>
      </c>
      <c r="N266">
        <f t="shared" si="22"/>
        <v>2</v>
      </c>
      <c r="O266" t="str">
        <f t="shared" si="23"/>
        <v>Jan</v>
      </c>
      <c r="P266">
        <f t="shared" si="24"/>
        <v>2022</v>
      </c>
    </row>
    <row r="267" spans="1:16" x14ac:dyDescent="0.3">
      <c r="A267" s="1">
        <v>44563</v>
      </c>
      <c r="B267" t="s">
        <v>71</v>
      </c>
      <c r="C267">
        <v>1</v>
      </c>
      <c r="D267" t="s">
        <v>103</v>
      </c>
      <c r="E267" t="s">
        <v>102</v>
      </c>
      <c r="F267" s="5">
        <v>0</v>
      </c>
      <c r="G267" t="str">
        <f>VLOOKUP($B267,PRODUCT_MASTER!$A:$F,MATCH('DATA MODEL'!G$1,PRODUCT_MASTER!$A$1:$F$1,0),0)</f>
        <v>Product33</v>
      </c>
      <c r="H267" t="str">
        <f>VLOOKUP($B267,PRODUCT_MASTER!$A:$F,MATCH('DATA MODEL'!H$1,PRODUCT_MASTER!$A$1:$F$1,0),0)</f>
        <v>Bakery And Desserts</v>
      </c>
      <c r="I267" t="str">
        <f>VLOOKUP($B267,PRODUCT_MASTER!$A:$F,MATCH('DATA MODEL'!I$1,PRODUCT_MASTER!$A$1:$F$1,0),0)</f>
        <v>Kg</v>
      </c>
      <c r="J267" s="7">
        <f>VLOOKUP($B267,PRODUCT_MASTER!$A:$F,MATCH('DATA MODEL'!J$1,PRODUCT_MASTER!$A$1:$F$1,0),0)</f>
        <v>95</v>
      </c>
      <c r="K267" s="7">
        <f>VLOOKUP($B267,PRODUCT_MASTER!$A:$F,MATCH('DATA MODEL'!K$1,PRODUCT_MASTER!$A$1:$F$1,0),0)</f>
        <v>119.7</v>
      </c>
      <c r="L267" s="7">
        <f t="shared" si="20"/>
        <v>95</v>
      </c>
      <c r="M267" s="7">
        <f t="shared" si="21"/>
        <v>119.7</v>
      </c>
      <c r="N267">
        <f t="shared" si="22"/>
        <v>2</v>
      </c>
      <c r="O267" t="str">
        <f t="shared" si="23"/>
        <v>Jan</v>
      </c>
      <c r="P267">
        <f t="shared" si="24"/>
        <v>2022</v>
      </c>
    </row>
    <row r="268" spans="1:16" x14ac:dyDescent="0.3">
      <c r="A268" s="1">
        <v>44564</v>
      </c>
      <c r="B268" t="s">
        <v>91</v>
      </c>
      <c r="C268">
        <v>9</v>
      </c>
      <c r="D268" t="s">
        <v>103</v>
      </c>
      <c r="E268" t="s">
        <v>102</v>
      </c>
      <c r="F268" s="5">
        <v>0</v>
      </c>
      <c r="G268" t="str">
        <f>VLOOKUP($B268,PRODUCT_MASTER!$A:$F,MATCH('DATA MODEL'!G$1,PRODUCT_MASTER!$A$1:$F$1,0),0)</f>
        <v>Product43</v>
      </c>
      <c r="H268" t="str">
        <f>VLOOKUP($B268,PRODUCT_MASTER!$A:$F,MATCH('DATA MODEL'!H$1,PRODUCT_MASTER!$A$1:$F$1,0),0)</f>
        <v>Candy</v>
      </c>
      <c r="I268" t="str">
        <f>VLOOKUP($B268,PRODUCT_MASTER!$A:$F,MATCH('DATA MODEL'!I$1,PRODUCT_MASTER!$A$1:$F$1,0),0)</f>
        <v>Kg</v>
      </c>
      <c r="J268" s="7">
        <f>VLOOKUP($B268,PRODUCT_MASTER!$A:$F,MATCH('DATA MODEL'!J$1,PRODUCT_MASTER!$A$1:$F$1,0),0)</f>
        <v>67</v>
      </c>
      <c r="K268" s="7">
        <f>VLOOKUP($B268,PRODUCT_MASTER!$A:$F,MATCH('DATA MODEL'!K$1,PRODUCT_MASTER!$A$1:$F$1,0),0)</f>
        <v>83.08</v>
      </c>
      <c r="L268" s="7">
        <f t="shared" si="20"/>
        <v>603</v>
      </c>
      <c r="M268" s="7">
        <f t="shared" si="21"/>
        <v>747.72</v>
      </c>
      <c r="N268">
        <f t="shared" si="22"/>
        <v>3</v>
      </c>
      <c r="O268" t="str">
        <f t="shared" si="23"/>
        <v>Jan</v>
      </c>
      <c r="P268">
        <f t="shared" si="24"/>
        <v>2022</v>
      </c>
    </row>
    <row r="269" spans="1:16" x14ac:dyDescent="0.3">
      <c r="A269" s="1">
        <v>44565</v>
      </c>
      <c r="B269" t="s">
        <v>29</v>
      </c>
      <c r="C269">
        <v>8</v>
      </c>
      <c r="D269" t="s">
        <v>103</v>
      </c>
      <c r="E269" t="s">
        <v>101</v>
      </c>
      <c r="F269" s="5">
        <v>0</v>
      </c>
      <c r="G269" t="str">
        <f>VLOOKUP($B269,PRODUCT_MASTER!$A:$F,MATCH('DATA MODEL'!G$1,PRODUCT_MASTER!$A$1:$F$1,0),0)</f>
        <v>Product12</v>
      </c>
      <c r="H269" t="str">
        <f>VLOOKUP($B269,PRODUCT_MASTER!$A:$F,MATCH('DATA MODEL'!H$1,PRODUCT_MASTER!$A$1:$F$1,0),0)</f>
        <v>Meat</v>
      </c>
      <c r="I269" t="str">
        <f>VLOOKUP($B269,PRODUCT_MASTER!$A:$F,MATCH('DATA MODEL'!I$1,PRODUCT_MASTER!$A$1:$F$1,0),0)</f>
        <v>Kg</v>
      </c>
      <c r="J269" s="7">
        <f>VLOOKUP($B269,PRODUCT_MASTER!$A:$F,MATCH('DATA MODEL'!J$1,PRODUCT_MASTER!$A$1:$F$1,0),0)</f>
        <v>73</v>
      </c>
      <c r="K269" s="7">
        <f>VLOOKUP($B269,PRODUCT_MASTER!$A:$F,MATCH('DATA MODEL'!K$1,PRODUCT_MASTER!$A$1:$F$1,0),0)</f>
        <v>94.17</v>
      </c>
      <c r="L269" s="7">
        <f t="shared" si="20"/>
        <v>584</v>
      </c>
      <c r="M269" s="7">
        <f t="shared" si="21"/>
        <v>753.36</v>
      </c>
      <c r="N269">
        <f t="shared" si="22"/>
        <v>4</v>
      </c>
      <c r="O269" t="str">
        <f t="shared" si="23"/>
        <v>Jan</v>
      </c>
      <c r="P269">
        <f t="shared" si="24"/>
        <v>2022</v>
      </c>
    </row>
    <row r="270" spans="1:16" x14ac:dyDescent="0.3">
      <c r="A270" s="1">
        <v>44565</v>
      </c>
      <c r="B270" t="s">
        <v>63</v>
      </c>
      <c r="C270">
        <v>1</v>
      </c>
      <c r="D270" t="s">
        <v>101</v>
      </c>
      <c r="E270" t="s">
        <v>101</v>
      </c>
      <c r="F270" s="5">
        <v>0</v>
      </c>
      <c r="G270" t="str">
        <f>VLOOKUP($B270,PRODUCT_MASTER!$A:$F,MATCH('DATA MODEL'!G$1,PRODUCT_MASTER!$A$1:$F$1,0),0)</f>
        <v>Product29</v>
      </c>
      <c r="H270" t="str">
        <f>VLOOKUP($B270,PRODUCT_MASTER!$A:$F,MATCH('DATA MODEL'!H$1,PRODUCT_MASTER!$A$1:$F$1,0),0)</f>
        <v>Cheese And Dairy</v>
      </c>
      <c r="I270" t="str">
        <f>VLOOKUP($B270,PRODUCT_MASTER!$A:$F,MATCH('DATA MODEL'!I$1,PRODUCT_MASTER!$A$1:$F$1,0),0)</f>
        <v>Lt</v>
      </c>
      <c r="J270" s="7">
        <f>VLOOKUP($B270,PRODUCT_MASTER!$A:$F,MATCH('DATA MODEL'!J$1,PRODUCT_MASTER!$A$1:$F$1,0),0)</f>
        <v>47</v>
      </c>
      <c r="K270" s="7">
        <f>VLOOKUP($B270,PRODUCT_MASTER!$A:$F,MATCH('DATA MODEL'!K$1,PRODUCT_MASTER!$A$1:$F$1,0),0)</f>
        <v>53.11</v>
      </c>
      <c r="L270" s="7">
        <f t="shared" si="20"/>
        <v>47</v>
      </c>
      <c r="M270" s="7">
        <f t="shared" si="21"/>
        <v>53.11</v>
      </c>
      <c r="N270">
        <f t="shared" si="22"/>
        <v>4</v>
      </c>
      <c r="O270" t="str">
        <f t="shared" si="23"/>
        <v>Jan</v>
      </c>
      <c r="P270">
        <f t="shared" si="24"/>
        <v>2022</v>
      </c>
    </row>
    <row r="271" spans="1:16" x14ac:dyDescent="0.3">
      <c r="A271" s="1">
        <v>44570</v>
      </c>
      <c r="B271" t="s">
        <v>69</v>
      </c>
      <c r="C271">
        <v>12</v>
      </c>
      <c r="D271" t="s">
        <v>103</v>
      </c>
      <c r="E271" t="s">
        <v>101</v>
      </c>
      <c r="F271" s="5">
        <v>0</v>
      </c>
      <c r="G271" t="str">
        <f>VLOOKUP($B271,PRODUCT_MASTER!$A:$F,MATCH('DATA MODEL'!G$1,PRODUCT_MASTER!$A$1:$F$1,0),0)</f>
        <v>Product32</v>
      </c>
      <c r="H271" t="str">
        <f>VLOOKUP($B271,PRODUCT_MASTER!$A:$F,MATCH('DATA MODEL'!H$1,PRODUCT_MASTER!$A$1:$F$1,0),0)</f>
        <v>Bakery And Desserts</v>
      </c>
      <c r="I271" t="str">
        <f>VLOOKUP($B271,PRODUCT_MASTER!$A:$F,MATCH('DATA MODEL'!I$1,PRODUCT_MASTER!$A$1:$F$1,0),0)</f>
        <v>Kg</v>
      </c>
      <c r="J271" s="7">
        <f>VLOOKUP($B271,PRODUCT_MASTER!$A:$F,MATCH('DATA MODEL'!J$1,PRODUCT_MASTER!$A$1:$F$1,0),0)</f>
        <v>89</v>
      </c>
      <c r="K271" s="7">
        <f>VLOOKUP($B271,PRODUCT_MASTER!$A:$F,MATCH('DATA MODEL'!K$1,PRODUCT_MASTER!$A$1:$F$1,0),0)</f>
        <v>117.48</v>
      </c>
      <c r="L271" s="7">
        <f t="shared" si="20"/>
        <v>1068</v>
      </c>
      <c r="M271" s="7">
        <f t="shared" si="21"/>
        <v>1409.76</v>
      </c>
      <c r="N271">
        <f t="shared" si="22"/>
        <v>9</v>
      </c>
      <c r="O271" t="str">
        <f t="shared" si="23"/>
        <v>Jan</v>
      </c>
      <c r="P271">
        <f t="shared" si="24"/>
        <v>2022</v>
      </c>
    </row>
    <row r="272" spans="1:16" x14ac:dyDescent="0.3">
      <c r="A272" s="1">
        <v>44571</v>
      </c>
      <c r="B272" t="s">
        <v>73</v>
      </c>
      <c r="C272">
        <v>14</v>
      </c>
      <c r="D272" t="s">
        <v>101</v>
      </c>
      <c r="E272" t="s">
        <v>101</v>
      </c>
      <c r="F272" s="5">
        <v>0</v>
      </c>
      <c r="G272" t="str">
        <f>VLOOKUP($B272,PRODUCT_MASTER!$A:$F,MATCH('DATA MODEL'!G$1,PRODUCT_MASTER!$A$1:$F$1,0),0)</f>
        <v>Product34</v>
      </c>
      <c r="H272" t="str">
        <f>VLOOKUP($B272,PRODUCT_MASTER!$A:$F,MATCH('DATA MODEL'!H$1,PRODUCT_MASTER!$A$1:$F$1,0),0)</f>
        <v>Bakery And Desserts</v>
      </c>
      <c r="I272" t="str">
        <f>VLOOKUP($B272,PRODUCT_MASTER!$A:$F,MATCH('DATA MODEL'!I$1,PRODUCT_MASTER!$A$1:$F$1,0),0)</f>
        <v>Lt</v>
      </c>
      <c r="J272" s="7">
        <f>VLOOKUP($B272,PRODUCT_MASTER!$A:$F,MATCH('DATA MODEL'!J$1,PRODUCT_MASTER!$A$1:$F$1,0),0)</f>
        <v>55</v>
      </c>
      <c r="K272" s="7">
        <f>VLOOKUP($B272,PRODUCT_MASTER!$A:$F,MATCH('DATA MODEL'!K$1,PRODUCT_MASTER!$A$1:$F$1,0),0)</f>
        <v>58.3</v>
      </c>
      <c r="L272" s="7">
        <f t="shared" si="20"/>
        <v>770</v>
      </c>
      <c r="M272" s="7">
        <f t="shared" si="21"/>
        <v>816.19999999999993</v>
      </c>
      <c r="N272">
        <f t="shared" si="22"/>
        <v>10</v>
      </c>
      <c r="O272" t="str">
        <f t="shared" si="23"/>
        <v>Jan</v>
      </c>
      <c r="P272">
        <f t="shared" si="24"/>
        <v>2022</v>
      </c>
    </row>
    <row r="273" spans="1:16" x14ac:dyDescent="0.3">
      <c r="A273" s="1">
        <v>44572</v>
      </c>
      <c r="B273" t="s">
        <v>69</v>
      </c>
      <c r="C273">
        <v>2</v>
      </c>
      <c r="D273" t="s">
        <v>103</v>
      </c>
      <c r="E273" t="s">
        <v>101</v>
      </c>
      <c r="F273" s="5">
        <v>0</v>
      </c>
      <c r="G273" t="str">
        <f>VLOOKUP($B273,PRODUCT_MASTER!$A:$F,MATCH('DATA MODEL'!G$1,PRODUCT_MASTER!$A$1:$F$1,0),0)</f>
        <v>Product32</v>
      </c>
      <c r="H273" t="str">
        <f>VLOOKUP($B273,PRODUCT_MASTER!$A:$F,MATCH('DATA MODEL'!H$1,PRODUCT_MASTER!$A$1:$F$1,0),0)</f>
        <v>Bakery And Desserts</v>
      </c>
      <c r="I273" t="str">
        <f>VLOOKUP($B273,PRODUCT_MASTER!$A:$F,MATCH('DATA MODEL'!I$1,PRODUCT_MASTER!$A$1:$F$1,0),0)</f>
        <v>Kg</v>
      </c>
      <c r="J273" s="7">
        <f>VLOOKUP($B273,PRODUCT_MASTER!$A:$F,MATCH('DATA MODEL'!J$1,PRODUCT_MASTER!$A$1:$F$1,0),0)</f>
        <v>89</v>
      </c>
      <c r="K273" s="7">
        <f>VLOOKUP($B273,PRODUCT_MASTER!$A:$F,MATCH('DATA MODEL'!K$1,PRODUCT_MASTER!$A$1:$F$1,0),0)</f>
        <v>117.48</v>
      </c>
      <c r="L273" s="7">
        <f t="shared" si="20"/>
        <v>178</v>
      </c>
      <c r="M273" s="7">
        <f t="shared" si="21"/>
        <v>234.96</v>
      </c>
      <c r="N273">
        <f t="shared" si="22"/>
        <v>11</v>
      </c>
      <c r="O273" t="str">
        <f t="shared" si="23"/>
        <v>Jan</v>
      </c>
      <c r="P273">
        <f t="shared" si="24"/>
        <v>2022</v>
      </c>
    </row>
    <row r="274" spans="1:16" x14ac:dyDescent="0.3">
      <c r="A274" s="1">
        <v>44574</v>
      </c>
      <c r="B274" t="s">
        <v>43</v>
      </c>
      <c r="C274">
        <v>6</v>
      </c>
      <c r="D274" t="s">
        <v>101</v>
      </c>
      <c r="E274" t="s">
        <v>101</v>
      </c>
      <c r="F274" s="5">
        <v>0</v>
      </c>
      <c r="G274" t="str">
        <f>VLOOKUP($B274,PRODUCT_MASTER!$A:$F,MATCH('DATA MODEL'!G$1,PRODUCT_MASTER!$A$1:$F$1,0),0)</f>
        <v>Product19</v>
      </c>
      <c r="H274" t="str">
        <f>VLOOKUP($B274,PRODUCT_MASTER!$A:$F,MATCH('DATA MODEL'!H$1,PRODUCT_MASTER!$A$1:$F$1,0),0)</f>
        <v>Poultry</v>
      </c>
      <c r="I274" t="str">
        <f>VLOOKUP($B274,PRODUCT_MASTER!$A:$F,MATCH('DATA MODEL'!I$1,PRODUCT_MASTER!$A$1:$F$1,0),0)</f>
        <v>Ft</v>
      </c>
      <c r="J274" s="7">
        <f>VLOOKUP($B274,PRODUCT_MASTER!$A:$F,MATCH('DATA MODEL'!J$1,PRODUCT_MASTER!$A$1:$F$1,0),0)</f>
        <v>150</v>
      </c>
      <c r="K274" s="7">
        <f>VLOOKUP($B274,PRODUCT_MASTER!$A:$F,MATCH('DATA MODEL'!K$1,PRODUCT_MASTER!$A$1:$F$1,0),0)</f>
        <v>210</v>
      </c>
      <c r="L274" s="7">
        <f t="shared" si="20"/>
        <v>900</v>
      </c>
      <c r="M274" s="7">
        <f t="shared" si="21"/>
        <v>1260</v>
      </c>
      <c r="N274">
        <f t="shared" si="22"/>
        <v>13</v>
      </c>
      <c r="O274" t="str">
        <f t="shared" si="23"/>
        <v>Jan</v>
      </c>
      <c r="P274">
        <f t="shared" si="24"/>
        <v>2022</v>
      </c>
    </row>
    <row r="275" spans="1:16" x14ac:dyDescent="0.3">
      <c r="A275" s="1">
        <v>44575</v>
      </c>
      <c r="B275" t="s">
        <v>27</v>
      </c>
      <c r="C275">
        <v>14</v>
      </c>
      <c r="D275" t="s">
        <v>103</v>
      </c>
      <c r="E275" t="s">
        <v>101</v>
      </c>
      <c r="F275" s="5">
        <v>0</v>
      </c>
      <c r="G275" t="str">
        <f>VLOOKUP($B275,PRODUCT_MASTER!$A:$F,MATCH('DATA MODEL'!G$1,PRODUCT_MASTER!$A$1:$F$1,0),0)</f>
        <v>Product11</v>
      </c>
      <c r="H275" t="str">
        <f>VLOOKUP($B275,PRODUCT_MASTER!$A:$F,MATCH('DATA MODEL'!H$1,PRODUCT_MASTER!$A$1:$F$1,0),0)</f>
        <v>Gourmet Foods</v>
      </c>
      <c r="I275" t="str">
        <f>VLOOKUP($B275,PRODUCT_MASTER!$A:$F,MATCH('DATA MODEL'!I$1,PRODUCT_MASTER!$A$1:$F$1,0),0)</f>
        <v>Lt</v>
      </c>
      <c r="J275" s="7">
        <f>VLOOKUP($B275,PRODUCT_MASTER!$A:$F,MATCH('DATA MODEL'!J$1,PRODUCT_MASTER!$A$1:$F$1,0),0)</f>
        <v>44</v>
      </c>
      <c r="K275" s="7">
        <f>VLOOKUP($B275,PRODUCT_MASTER!$A:$F,MATCH('DATA MODEL'!K$1,PRODUCT_MASTER!$A$1:$F$1,0),0)</f>
        <v>48.4</v>
      </c>
      <c r="L275" s="7">
        <f t="shared" si="20"/>
        <v>616</v>
      </c>
      <c r="M275" s="7">
        <f t="shared" si="21"/>
        <v>677.6</v>
      </c>
      <c r="N275">
        <f t="shared" si="22"/>
        <v>14</v>
      </c>
      <c r="O275" t="str">
        <f t="shared" si="23"/>
        <v>Jan</v>
      </c>
      <c r="P275">
        <f t="shared" si="24"/>
        <v>2022</v>
      </c>
    </row>
    <row r="276" spans="1:16" x14ac:dyDescent="0.3">
      <c r="A276" s="1">
        <v>44576</v>
      </c>
      <c r="B276" t="s">
        <v>49</v>
      </c>
      <c r="C276">
        <v>10</v>
      </c>
      <c r="D276" t="s">
        <v>103</v>
      </c>
      <c r="E276" t="s">
        <v>102</v>
      </c>
      <c r="F276" s="5">
        <v>0</v>
      </c>
      <c r="G276" t="str">
        <f>VLOOKUP($B276,PRODUCT_MASTER!$A:$F,MATCH('DATA MODEL'!G$1,PRODUCT_MASTER!$A$1:$F$1,0),0)</f>
        <v>Product22</v>
      </c>
      <c r="H276" t="str">
        <f>VLOOKUP($B276,PRODUCT_MASTER!$A:$F,MATCH('DATA MODEL'!H$1,PRODUCT_MASTER!$A$1:$F$1,0),0)</f>
        <v>Seafood</v>
      </c>
      <c r="I276" t="str">
        <f>VLOOKUP($B276,PRODUCT_MASTER!$A:$F,MATCH('DATA MODEL'!I$1,PRODUCT_MASTER!$A$1:$F$1,0),0)</f>
        <v>Ft</v>
      </c>
      <c r="J276" s="7">
        <f>VLOOKUP($B276,PRODUCT_MASTER!$A:$F,MATCH('DATA MODEL'!J$1,PRODUCT_MASTER!$A$1:$F$1,0),0)</f>
        <v>121</v>
      </c>
      <c r="K276" s="7">
        <f>VLOOKUP($B276,PRODUCT_MASTER!$A:$F,MATCH('DATA MODEL'!K$1,PRODUCT_MASTER!$A$1:$F$1,0),0)</f>
        <v>141.57</v>
      </c>
      <c r="L276" s="7">
        <f t="shared" si="20"/>
        <v>1210</v>
      </c>
      <c r="M276" s="7">
        <f t="shared" si="21"/>
        <v>1415.6999999999998</v>
      </c>
      <c r="N276">
        <f t="shared" si="22"/>
        <v>15</v>
      </c>
      <c r="O276" t="str">
        <f t="shared" si="23"/>
        <v>Jan</v>
      </c>
      <c r="P276">
        <f t="shared" si="24"/>
        <v>2022</v>
      </c>
    </row>
    <row r="277" spans="1:16" x14ac:dyDescent="0.3">
      <c r="A277" s="1">
        <v>44577</v>
      </c>
      <c r="B277" t="s">
        <v>33</v>
      </c>
      <c r="C277">
        <v>11</v>
      </c>
      <c r="D277" t="s">
        <v>101</v>
      </c>
      <c r="E277" t="s">
        <v>102</v>
      </c>
      <c r="F277" s="5">
        <v>0</v>
      </c>
      <c r="G277" t="str">
        <f>VLOOKUP($B277,PRODUCT_MASTER!$A:$F,MATCH('DATA MODEL'!G$1,PRODUCT_MASTER!$A$1:$F$1,0),0)</f>
        <v>Product14</v>
      </c>
      <c r="H277" t="str">
        <f>VLOOKUP($B277,PRODUCT_MASTER!$A:$F,MATCH('DATA MODEL'!H$1,PRODUCT_MASTER!$A$1:$F$1,0),0)</f>
        <v>Meat</v>
      </c>
      <c r="I277" t="str">
        <f>VLOOKUP($B277,PRODUCT_MASTER!$A:$F,MATCH('DATA MODEL'!I$1,PRODUCT_MASTER!$A$1:$F$1,0),0)</f>
        <v>Kg</v>
      </c>
      <c r="J277" s="7">
        <f>VLOOKUP($B277,PRODUCT_MASTER!$A:$F,MATCH('DATA MODEL'!J$1,PRODUCT_MASTER!$A$1:$F$1,0),0)</f>
        <v>112</v>
      </c>
      <c r="K277" s="7">
        <f>VLOOKUP($B277,PRODUCT_MASTER!$A:$F,MATCH('DATA MODEL'!K$1,PRODUCT_MASTER!$A$1:$F$1,0),0)</f>
        <v>146.72</v>
      </c>
      <c r="L277" s="7">
        <f t="shared" si="20"/>
        <v>1232</v>
      </c>
      <c r="M277" s="7">
        <f t="shared" si="21"/>
        <v>1613.92</v>
      </c>
      <c r="N277">
        <f t="shared" si="22"/>
        <v>16</v>
      </c>
      <c r="O277" t="str">
        <f t="shared" si="23"/>
        <v>Jan</v>
      </c>
      <c r="P277">
        <f t="shared" si="24"/>
        <v>2022</v>
      </c>
    </row>
    <row r="278" spans="1:16" x14ac:dyDescent="0.3">
      <c r="A278" s="1">
        <v>44578</v>
      </c>
      <c r="B278" t="s">
        <v>85</v>
      </c>
      <c r="C278">
        <v>4</v>
      </c>
      <c r="D278" t="s">
        <v>101</v>
      </c>
      <c r="E278" t="s">
        <v>101</v>
      </c>
      <c r="F278" s="5">
        <v>0</v>
      </c>
      <c r="G278" t="str">
        <f>VLOOKUP($B278,PRODUCT_MASTER!$A:$F,MATCH('DATA MODEL'!G$1,PRODUCT_MASTER!$A$1:$F$1,0),0)</f>
        <v>Product40</v>
      </c>
      <c r="H278" t="str">
        <f>VLOOKUP($B278,PRODUCT_MASTER!$A:$F,MATCH('DATA MODEL'!H$1,PRODUCT_MASTER!$A$1:$F$1,0),0)</f>
        <v>Snacks</v>
      </c>
      <c r="I278" t="str">
        <f>VLOOKUP($B278,PRODUCT_MASTER!$A:$F,MATCH('DATA MODEL'!I$1,PRODUCT_MASTER!$A$1:$F$1,0),0)</f>
        <v>Kg</v>
      </c>
      <c r="J278" s="7">
        <f>VLOOKUP($B278,PRODUCT_MASTER!$A:$F,MATCH('DATA MODEL'!J$1,PRODUCT_MASTER!$A$1:$F$1,0),0)</f>
        <v>90</v>
      </c>
      <c r="K278" s="7">
        <f>VLOOKUP($B278,PRODUCT_MASTER!$A:$F,MATCH('DATA MODEL'!K$1,PRODUCT_MASTER!$A$1:$F$1,0),0)</f>
        <v>115.2</v>
      </c>
      <c r="L278" s="7">
        <f t="shared" si="20"/>
        <v>360</v>
      </c>
      <c r="M278" s="7">
        <f t="shared" si="21"/>
        <v>460.8</v>
      </c>
      <c r="N278">
        <f t="shared" si="22"/>
        <v>17</v>
      </c>
      <c r="O278" t="str">
        <f t="shared" si="23"/>
        <v>Jan</v>
      </c>
      <c r="P278">
        <f t="shared" si="24"/>
        <v>2022</v>
      </c>
    </row>
    <row r="279" spans="1:16" x14ac:dyDescent="0.3">
      <c r="A279" s="1">
        <v>44579</v>
      </c>
      <c r="B279" t="s">
        <v>21</v>
      </c>
      <c r="C279">
        <v>9</v>
      </c>
      <c r="D279" t="s">
        <v>100</v>
      </c>
      <c r="E279" t="s">
        <v>102</v>
      </c>
      <c r="F279" s="5">
        <v>0</v>
      </c>
      <c r="G279" t="str">
        <f>VLOOKUP($B279,PRODUCT_MASTER!$A:$F,MATCH('DATA MODEL'!G$1,PRODUCT_MASTER!$A$1:$F$1,0),0)</f>
        <v>Product08</v>
      </c>
      <c r="H279" t="str">
        <f>VLOOKUP($B279,PRODUCT_MASTER!$A:$F,MATCH('DATA MODEL'!H$1,PRODUCT_MASTER!$A$1:$F$1,0),0)</f>
        <v>Gourmet Foods</v>
      </c>
      <c r="I279" t="str">
        <f>VLOOKUP($B279,PRODUCT_MASTER!$A:$F,MATCH('DATA MODEL'!I$1,PRODUCT_MASTER!$A$1:$F$1,0),0)</f>
        <v>Kg</v>
      </c>
      <c r="J279" s="7">
        <f>VLOOKUP($B279,PRODUCT_MASTER!$A:$F,MATCH('DATA MODEL'!J$1,PRODUCT_MASTER!$A$1:$F$1,0),0)</f>
        <v>83</v>
      </c>
      <c r="K279" s="7">
        <f>VLOOKUP($B279,PRODUCT_MASTER!$A:$F,MATCH('DATA MODEL'!K$1,PRODUCT_MASTER!$A$1:$F$1,0),0)</f>
        <v>94.62</v>
      </c>
      <c r="L279" s="7">
        <f t="shared" si="20"/>
        <v>747</v>
      </c>
      <c r="M279" s="7">
        <f t="shared" si="21"/>
        <v>851.58</v>
      </c>
      <c r="N279">
        <f t="shared" si="22"/>
        <v>18</v>
      </c>
      <c r="O279" t="str">
        <f t="shared" si="23"/>
        <v>Jan</v>
      </c>
      <c r="P279">
        <f t="shared" si="24"/>
        <v>2022</v>
      </c>
    </row>
    <row r="280" spans="1:16" x14ac:dyDescent="0.3">
      <c r="A280" s="1">
        <v>44581</v>
      </c>
      <c r="B280" t="s">
        <v>47</v>
      </c>
      <c r="C280">
        <v>2</v>
      </c>
      <c r="D280" t="s">
        <v>103</v>
      </c>
      <c r="E280" t="s">
        <v>102</v>
      </c>
      <c r="F280" s="5">
        <v>0</v>
      </c>
      <c r="G280" t="str">
        <f>VLOOKUP($B280,PRODUCT_MASTER!$A:$F,MATCH('DATA MODEL'!G$1,PRODUCT_MASTER!$A$1:$F$1,0),0)</f>
        <v>Product21</v>
      </c>
      <c r="H280" t="str">
        <f>VLOOKUP($B280,PRODUCT_MASTER!$A:$F,MATCH('DATA MODEL'!H$1,PRODUCT_MASTER!$A$1:$F$1,0),0)</f>
        <v>Poultry</v>
      </c>
      <c r="I280" t="str">
        <f>VLOOKUP($B280,PRODUCT_MASTER!$A:$F,MATCH('DATA MODEL'!I$1,PRODUCT_MASTER!$A$1:$F$1,0),0)</f>
        <v>Ft</v>
      </c>
      <c r="J280" s="7">
        <f>VLOOKUP($B280,PRODUCT_MASTER!$A:$F,MATCH('DATA MODEL'!J$1,PRODUCT_MASTER!$A$1:$F$1,0),0)</f>
        <v>126</v>
      </c>
      <c r="K280" s="7">
        <f>VLOOKUP($B280,PRODUCT_MASTER!$A:$F,MATCH('DATA MODEL'!K$1,PRODUCT_MASTER!$A$1:$F$1,0),0)</f>
        <v>162.54</v>
      </c>
      <c r="L280" s="7">
        <f t="shared" si="20"/>
        <v>252</v>
      </c>
      <c r="M280" s="7">
        <f t="shared" si="21"/>
        <v>325.08</v>
      </c>
      <c r="N280">
        <f t="shared" si="22"/>
        <v>20</v>
      </c>
      <c r="O280" t="str">
        <f t="shared" si="23"/>
        <v>Jan</v>
      </c>
      <c r="P280">
        <f t="shared" si="24"/>
        <v>2022</v>
      </c>
    </row>
    <row r="281" spans="1:16" x14ac:dyDescent="0.3">
      <c r="A281" s="1">
        <v>44581</v>
      </c>
      <c r="B281" t="s">
        <v>33</v>
      </c>
      <c r="C281">
        <v>7</v>
      </c>
      <c r="D281" t="s">
        <v>101</v>
      </c>
      <c r="E281" t="s">
        <v>101</v>
      </c>
      <c r="F281" s="5">
        <v>0</v>
      </c>
      <c r="G281" t="str">
        <f>VLOOKUP($B281,PRODUCT_MASTER!$A:$F,MATCH('DATA MODEL'!G$1,PRODUCT_MASTER!$A$1:$F$1,0),0)</f>
        <v>Product14</v>
      </c>
      <c r="H281" t="str">
        <f>VLOOKUP($B281,PRODUCT_MASTER!$A:$F,MATCH('DATA MODEL'!H$1,PRODUCT_MASTER!$A$1:$F$1,0),0)</f>
        <v>Meat</v>
      </c>
      <c r="I281" t="str">
        <f>VLOOKUP($B281,PRODUCT_MASTER!$A:$F,MATCH('DATA MODEL'!I$1,PRODUCT_MASTER!$A$1:$F$1,0),0)</f>
        <v>Kg</v>
      </c>
      <c r="J281" s="7">
        <f>VLOOKUP($B281,PRODUCT_MASTER!$A:$F,MATCH('DATA MODEL'!J$1,PRODUCT_MASTER!$A$1:$F$1,0),0)</f>
        <v>112</v>
      </c>
      <c r="K281" s="7">
        <f>VLOOKUP($B281,PRODUCT_MASTER!$A:$F,MATCH('DATA MODEL'!K$1,PRODUCT_MASTER!$A$1:$F$1,0),0)</f>
        <v>146.72</v>
      </c>
      <c r="L281" s="7">
        <f t="shared" si="20"/>
        <v>784</v>
      </c>
      <c r="M281" s="7">
        <f t="shared" si="21"/>
        <v>1027.04</v>
      </c>
      <c r="N281">
        <f t="shared" si="22"/>
        <v>20</v>
      </c>
      <c r="O281" t="str">
        <f t="shared" si="23"/>
        <v>Jan</v>
      </c>
      <c r="P281">
        <f t="shared" si="24"/>
        <v>2022</v>
      </c>
    </row>
    <row r="282" spans="1:16" x14ac:dyDescent="0.3">
      <c r="A282" s="1">
        <v>44583</v>
      </c>
      <c r="B282" t="s">
        <v>6</v>
      </c>
      <c r="C282">
        <v>6</v>
      </c>
      <c r="D282" t="s">
        <v>101</v>
      </c>
      <c r="E282" t="s">
        <v>102</v>
      </c>
      <c r="F282" s="5">
        <v>0</v>
      </c>
      <c r="G282" t="str">
        <f>VLOOKUP($B282,PRODUCT_MASTER!$A:$F,MATCH('DATA MODEL'!G$1,PRODUCT_MASTER!$A$1:$F$1,0),0)</f>
        <v>Product01</v>
      </c>
      <c r="H282" t="str">
        <f>VLOOKUP($B282,PRODUCT_MASTER!$A:$F,MATCH('DATA MODEL'!H$1,PRODUCT_MASTER!$A$1:$F$1,0),0)</f>
        <v>Organic</v>
      </c>
      <c r="I282" t="str">
        <f>VLOOKUP($B282,PRODUCT_MASTER!$A:$F,MATCH('DATA MODEL'!I$1,PRODUCT_MASTER!$A$1:$F$1,0),0)</f>
        <v>Kg</v>
      </c>
      <c r="J282" s="7">
        <f>VLOOKUP($B282,PRODUCT_MASTER!$A:$F,MATCH('DATA MODEL'!J$1,PRODUCT_MASTER!$A$1:$F$1,0),0)</f>
        <v>98</v>
      </c>
      <c r="K282" s="7">
        <f>VLOOKUP($B282,PRODUCT_MASTER!$A:$F,MATCH('DATA MODEL'!K$1,PRODUCT_MASTER!$A$1:$F$1,0),0)</f>
        <v>103.88</v>
      </c>
      <c r="L282" s="7">
        <f t="shared" si="20"/>
        <v>588</v>
      </c>
      <c r="M282" s="7">
        <f t="shared" si="21"/>
        <v>623.28</v>
      </c>
      <c r="N282">
        <f t="shared" si="22"/>
        <v>22</v>
      </c>
      <c r="O282" t="str">
        <f t="shared" si="23"/>
        <v>Jan</v>
      </c>
      <c r="P282">
        <f t="shared" si="24"/>
        <v>2022</v>
      </c>
    </row>
    <row r="283" spans="1:16" x14ac:dyDescent="0.3">
      <c r="A283" s="1">
        <v>44584</v>
      </c>
      <c r="B283" t="s">
        <v>9</v>
      </c>
      <c r="C283">
        <v>5</v>
      </c>
      <c r="D283" t="s">
        <v>100</v>
      </c>
      <c r="E283" t="s">
        <v>102</v>
      </c>
      <c r="F283" s="5">
        <v>0</v>
      </c>
      <c r="G283" t="str">
        <f>VLOOKUP($B283,PRODUCT_MASTER!$A:$F,MATCH('DATA MODEL'!G$1,PRODUCT_MASTER!$A$1:$F$1,0),0)</f>
        <v>Product02</v>
      </c>
      <c r="H283" t="str">
        <f>VLOOKUP($B283,PRODUCT_MASTER!$A:$F,MATCH('DATA MODEL'!H$1,PRODUCT_MASTER!$A$1:$F$1,0),0)</f>
        <v>Organic</v>
      </c>
      <c r="I283" t="str">
        <f>VLOOKUP($B283,PRODUCT_MASTER!$A:$F,MATCH('DATA MODEL'!I$1,PRODUCT_MASTER!$A$1:$F$1,0),0)</f>
        <v>Kg</v>
      </c>
      <c r="J283" s="7">
        <f>VLOOKUP($B283,PRODUCT_MASTER!$A:$F,MATCH('DATA MODEL'!J$1,PRODUCT_MASTER!$A$1:$F$1,0),0)</f>
        <v>105</v>
      </c>
      <c r="K283" s="7">
        <f>VLOOKUP($B283,PRODUCT_MASTER!$A:$F,MATCH('DATA MODEL'!K$1,PRODUCT_MASTER!$A$1:$F$1,0),0)</f>
        <v>142.80000000000001</v>
      </c>
      <c r="L283" s="7">
        <f t="shared" si="20"/>
        <v>525</v>
      </c>
      <c r="M283" s="7">
        <f t="shared" si="21"/>
        <v>714</v>
      </c>
      <c r="N283">
        <f t="shared" si="22"/>
        <v>23</v>
      </c>
      <c r="O283" t="str">
        <f t="shared" si="23"/>
        <v>Jan</v>
      </c>
      <c r="P283">
        <f t="shared" si="24"/>
        <v>2022</v>
      </c>
    </row>
    <row r="284" spans="1:16" x14ac:dyDescent="0.3">
      <c r="A284" s="1">
        <v>44584</v>
      </c>
      <c r="B284" t="s">
        <v>89</v>
      </c>
      <c r="C284">
        <v>8</v>
      </c>
      <c r="D284" t="s">
        <v>103</v>
      </c>
      <c r="E284" t="s">
        <v>101</v>
      </c>
      <c r="F284" s="5">
        <v>0</v>
      </c>
      <c r="G284" t="str">
        <f>VLOOKUP($B284,PRODUCT_MASTER!$A:$F,MATCH('DATA MODEL'!G$1,PRODUCT_MASTER!$A$1:$F$1,0),0)</f>
        <v>Product42</v>
      </c>
      <c r="H284" t="str">
        <f>VLOOKUP($B284,PRODUCT_MASTER!$A:$F,MATCH('DATA MODEL'!H$1,PRODUCT_MASTER!$A$1:$F$1,0),0)</f>
        <v>Candy</v>
      </c>
      <c r="I284" t="str">
        <f>VLOOKUP($B284,PRODUCT_MASTER!$A:$F,MATCH('DATA MODEL'!I$1,PRODUCT_MASTER!$A$1:$F$1,0),0)</f>
        <v>Ft</v>
      </c>
      <c r="J284" s="7">
        <f>VLOOKUP($B284,PRODUCT_MASTER!$A:$F,MATCH('DATA MODEL'!J$1,PRODUCT_MASTER!$A$1:$F$1,0),0)</f>
        <v>120</v>
      </c>
      <c r="K284" s="7">
        <f>VLOOKUP($B284,PRODUCT_MASTER!$A:$F,MATCH('DATA MODEL'!K$1,PRODUCT_MASTER!$A$1:$F$1,0),0)</f>
        <v>162</v>
      </c>
      <c r="L284" s="7">
        <f t="shared" si="20"/>
        <v>960</v>
      </c>
      <c r="M284" s="7">
        <f t="shared" si="21"/>
        <v>1296</v>
      </c>
      <c r="N284">
        <f t="shared" si="22"/>
        <v>23</v>
      </c>
      <c r="O284" t="str">
        <f t="shared" si="23"/>
        <v>Jan</v>
      </c>
      <c r="P284">
        <f t="shared" si="24"/>
        <v>2022</v>
      </c>
    </row>
    <row r="285" spans="1:16" x14ac:dyDescent="0.3">
      <c r="A285" s="1">
        <v>44585</v>
      </c>
      <c r="B285" t="s">
        <v>65</v>
      </c>
      <c r="C285">
        <v>15</v>
      </c>
      <c r="D285" t="s">
        <v>101</v>
      </c>
      <c r="E285" t="s">
        <v>101</v>
      </c>
      <c r="F285" s="5">
        <v>0</v>
      </c>
      <c r="G285" t="str">
        <f>VLOOKUP($B285,PRODUCT_MASTER!$A:$F,MATCH('DATA MODEL'!G$1,PRODUCT_MASTER!$A$1:$F$1,0),0)</f>
        <v>Product30</v>
      </c>
      <c r="H285" t="str">
        <f>VLOOKUP($B285,PRODUCT_MASTER!$A:$F,MATCH('DATA MODEL'!H$1,PRODUCT_MASTER!$A$1:$F$1,0),0)</f>
        <v>Cheese And Dairy</v>
      </c>
      <c r="I285" t="str">
        <f>VLOOKUP($B285,PRODUCT_MASTER!$A:$F,MATCH('DATA MODEL'!I$1,PRODUCT_MASTER!$A$1:$F$1,0),0)</f>
        <v>Ft</v>
      </c>
      <c r="J285" s="7">
        <f>VLOOKUP($B285,PRODUCT_MASTER!$A:$F,MATCH('DATA MODEL'!J$1,PRODUCT_MASTER!$A$1:$F$1,0),0)</f>
        <v>148</v>
      </c>
      <c r="K285" s="7">
        <f>VLOOKUP($B285,PRODUCT_MASTER!$A:$F,MATCH('DATA MODEL'!K$1,PRODUCT_MASTER!$A$1:$F$1,0),0)</f>
        <v>201.28</v>
      </c>
      <c r="L285" s="7">
        <f t="shared" si="20"/>
        <v>2220</v>
      </c>
      <c r="M285" s="7">
        <f t="shared" si="21"/>
        <v>3019.2</v>
      </c>
      <c r="N285">
        <f t="shared" si="22"/>
        <v>24</v>
      </c>
      <c r="O285" t="str">
        <f t="shared" si="23"/>
        <v>Jan</v>
      </c>
      <c r="P285">
        <f t="shared" si="24"/>
        <v>2022</v>
      </c>
    </row>
    <row r="286" spans="1:16" x14ac:dyDescent="0.3">
      <c r="A286" s="1">
        <v>44586</v>
      </c>
      <c r="B286" t="s">
        <v>39</v>
      </c>
      <c r="C286">
        <v>14</v>
      </c>
      <c r="D286" t="s">
        <v>103</v>
      </c>
      <c r="E286" t="s">
        <v>102</v>
      </c>
      <c r="F286" s="5">
        <v>0</v>
      </c>
      <c r="G286" t="str">
        <f>VLOOKUP($B286,PRODUCT_MASTER!$A:$F,MATCH('DATA MODEL'!G$1,PRODUCT_MASTER!$A$1:$F$1,0),0)</f>
        <v>Product17</v>
      </c>
      <c r="H286" t="str">
        <f>VLOOKUP($B286,PRODUCT_MASTER!$A:$F,MATCH('DATA MODEL'!H$1,PRODUCT_MASTER!$A$1:$F$1,0),0)</f>
        <v>Poultry</v>
      </c>
      <c r="I286" t="str">
        <f>VLOOKUP($B286,PRODUCT_MASTER!$A:$F,MATCH('DATA MODEL'!I$1,PRODUCT_MASTER!$A$1:$F$1,0),0)</f>
        <v>Ft</v>
      </c>
      <c r="J286" s="7">
        <f>VLOOKUP($B286,PRODUCT_MASTER!$A:$F,MATCH('DATA MODEL'!J$1,PRODUCT_MASTER!$A$1:$F$1,0),0)</f>
        <v>134</v>
      </c>
      <c r="K286" s="7">
        <f>VLOOKUP($B286,PRODUCT_MASTER!$A:$F,MATCH('DATA MODEL'!K$1,PRODUCT_MASTER!$A$1:$F$1,0),0)</f>
        <v>156.78</v>
      </c>
      <c r="L286" s="7">
        <f t="shared" si="20"/>
        <v>1876</v>
      </c>
      <c r="M286" s="7">
        <f t="shared" si="21"/>
        <v>2194.92</v>
      </c>
      <c r="N286">
        <f t="shared" si="22"/>
        <v>25</v>
      </c>
      <c r="O286" t="str">
        <f t="shared" si="23"/>
        <v>Jan</v>
      </c>
      <c r="P286">
        <f t="shared" si="24"/>
        <v>2022</v>
      </c>
    </row>
    <row r="287" spans="1:16" x14ac:dyDescent="0.3">
      <c r="A287" s="1">
        <v>44589</v>
      </c>
      <c r="B287" t="s">
        <v>37</v>
      </c>
      <c r="C287">
        <v>11</v>
      </c>
      <c r="D287" t="s">
        <v>103</v>
      </c>
      <c r="E287" t="s">
        <v>101</v>
      </c>
      <c r="F287" s="5">
        <v>0</v>
      </c>
      <c r="G287" t="str">
        <f>VLOOKUP($B287,PRODUCT_MASTER!$A:$F,MATCH('DATA MODEL'!G$1,PRODUCT_MASTER!$A$1:$F$1,0),0)</f>
        <v>Product16</v>
      </c>
      <c r="H287" t="str">
        <f>VLOOKUP($B287,PRODUCT_MASTER!$A:$F,MATCH('DATA MODEL'!H$1,PRODUCT_MASTER!$A$1:$F$1,0),0)</f>
        <v>Meat</v>
      </c>
      <c r="I287" t="str">
        <f>VLOOKUP($B287,PRODUCT_MASTER!$A:$F,MATCH('DATA MODEL'!I$1,PRODUCT_MASTER!$A$1:$F$1,0),0)</f>
        <v>No.</v>
      </c>
      <c r="J287" s="7">
        <f>VLOOKUP($B287,PRODUCT_MASTER!$A:$F,MATCH('DATA MODEL'!J$1,PRODUCT_MASTER!$A$1:$F$1,0),0)</f>
        <v>13</v>
      </c>
      <c r="K287" s="7">
        <f>VLOOKUP($B287,PRODUCT_MASTER!$A:$F,MATCH('DATA MODEL'!K$1,PRODUCT_MASTER!$A$1:$F$1,0),0)</f>
        <v>16.64</v>
      </c>
      <c r="L287" s="7">
        <f t="shared" si="20"/>
        <v>143</v>
      </c>
      <c r="M287" s="7">
        <f t="shared" si="21"/>
        <v>183.04000000000002</v>
      </c>
      <c r="N287">
        <f t="shared" si="22"/>
        <v>28</v>
      </c>
      <c r="O287" t="str">
        <f t="shared" si="23"/>
        <v>Jan</v>
      </c>
      <c r="P287">
        <f t="shared" si="24"/>
        <v>2022</v>
      </c>
    </row>
    <row r="288" spans="1:16" x14ac:dyDescent="0.3">
      <c r="A288" s="1">
        <v>44592</v>
      </c>
      <c r="B288" t="s">
        <v>51</v>
      </c>
      <c r="C288">
        <v>6</v>
      </c>
      <c r="D288" t="s">
        <v>101</v>
      </c>
      <c r="E288" t="s">
        <v>102</v>
      </c>
      <c r="F288" s="5">
        <v>0</v>
      </c>
      <c r="G288" t="str">
        <f>VLOOKUP($B288,PRODUCT_MASTER!$A:$F,MATCH('DATA MODEL'!G$1,PRODUCT_MASTER!$A$1:$F$1,0),0)</f>
        <v>Product23</v>
      </c>
      <c r="H288" t="str">
        <f>VLOOKUP($B288,PRODUCT_MASTER!$A:$F,MATCH('DATA MODEL'!H$1,PRODUCT_MASTER!$A$1:$F$1,0),0)</f>
        <v>Seafood</v>
      </c>
      <c r="I288" t="str">
        <f>VLOOKUP($B288,PRODUCT_MASTER!$A:$F,MATCH('DATA MODEL'!I$1,PRODUCT_MASTER!$A$1:$F$1,0),0)</f>
        <v>Ft</v>
      </c>
      <c r="J288" s="7">
        <f>VLOOKUP($B288,PRODUCT_MASTER!$A:$F,MATCH('DATA MODEL'!J$1,PRODUCT_MASTER!$A$1:$F$1,0),0)</f>
        <v>141</v>
      </c>
      <c r="K288" s="7">
        <f>VLOOKUP($B288,PRODUCT_MASTER!$A:$F,MATCH('DATA MODEL'!K$1,PRODUCT_MASTER!$A$1:$F$1,0),0)</f>
        <v>149.46</v>
      </c>
      <c r="L288" s="7">
        <f t="shared" si="20"/>
        <v>846</v>
      </c>
      <c r="M288" s="7">
        <f t="shared" si="21"/>
        <v>896.76</v>
      </c>
      <c r="N288">
        <f t="shared" si="22"/>
        <v>31</v>
      </c>
      <c r="O288" t="str">
        <f t="shared" si="23"/>
        <v>Jan</v>
      </c>
      <c r="P288">
        <f t="shared" si="24"/>
        <v>2022</v>
      </c>
    </row>
    <row r="289" spans="1:16" x14ac:dyDescent="0.3">
      <c r="A289" s="1">
        <v>44592</v>
      </c>
      <c r="B289" t="s">
        <v>87</v>
      </c>
      <c r="C289">
        <v>9</v>
      </c>
      <c r="D289" t="s">
        <v>103</v>
      </c>
      <c r="E289" t="s">
        <v>102</v>
      </c>
      <c r="F289" s="5">
        <v>0</v>
      </c>
      <c r="G289" t="str">
        <f>VLOOKUP($B289,PRODUCT_MASTER!$A:$F,MATCH('DATA MODEL'!G$1,PRODUCT_MASTER!$A$1:$F$1,0),0)</f>
        <v>Product41</v>
      </c>
      <c r="H289" t="str">
        <f>VLOOKUP($B289,PRODUCT_MASTER!$A:$F,MATCH('DATA MODEL'!H$1,PRODUCT_MASTER!$A$1:$F$1,0),0)</f>
        <v>Snacks</v>
      </c>
      <c r="I289" t="str">
        <f>VLOOKUP($B289,PRODUCT_MASTER!$A:$F,MATCH('DATA MODEL'!I$1,PRODUCT_MASTER!$A$1:$F$1,0),0)</f>
        <v>Ft</v>
      </c>
      <c r="J289" s="7">
        <f>VLOOKUP($B289,PRODUCT_MASTER!$A:$F,MATCH('DATA MODEL'!J$1,PRODUCT_MASTER!$A$1:$F$1,0),0)</f>
        <v>138</v>
      </c>
      <c r="K289" s="7">
        <f>VLOOKUP($B289,PRODUCT_MASTER!$A:$F,MATCH('DATA MODEL'!K$1,PRODUCT_MASTER!$A$1:$F$1,0),0)</f>
        <v>173.88</v>
      </c>
      <c r="L289" s="7">
        <f t="shared" si="20"/>
        <v>1242</v>
      </c>
      <c r="M289" s="7">
        <f t="shared" si="21"/>
        <v>1564.92</v>
      </c>
      <c r="N289">
        <f t="shared" si="22"/>
        <v>31</v>
      </c>
      <c r="O289" t="str">
        <f t="shared" si="23"/>
        <v>Jan</v>
      </c>
      <c r="P289">
        <f t="shared" si="24"/>
        <v>2022</v>
      </c>
    </row>
    <row r="290" spans="1:16" x14ac:dyDescent="0.3">
      <c r="A290" s="1">
        <v>44593</v>
      </c>
      <c r="B290" t="s">
        <v>15</v>
      </c>
      <c r="C290">
        <v>9</v>
      </c>
      <c r="D290" t="s">
        <v>103</v>
      </c>
      <c r="E290" t="s">
        <v>102</v>
      </c>
      <c r="F290" s="5">
        <v>0</v>
      </c>
      <c r="G290" t="str">
        <f>VLOOKUP($B290,PRODUCT_MASTER!$A:$F,MATCH('DATA MODEL'!G$1,PRODUCT_MASTER!$A$1:$F$1,0),0)</f>
        <v>Product05</v>
      </c>
      <c r="H290" t="str">
        <f>VLOOKUP($B290,PRODUCT_MASTER!$A:$F,MATCH('DATA MODEL'!H$1,PRODUCT_MASTER!$A$1:$F$1,0),0)</f>
        <v>Organic</v>
      </c>
      <c r="I290" t="str">
        <f>VLOOKUP($B290,PRODUCT_MASTER!$A:$F,MATCH('DATA MODEL'!I$1,PRODUCT_MASTER!$A$1:$F$1,0),0)</f>
        <v>Ft</v>
      </c>
      <c r="J290" s="7">
        <f>VLOOKUP($B290,PRODUCT_MASTER!$A:$F,MATCH('DATA MODEL'!J$1,PRODUCT_MASTER!$A$1:$F$1,0),0)</f>
        <v>133</v>
      </c>
      <c r="K290" s="7">
        <f>VLOOKUP($B290,PRODUCT_MASTER!$A:$F,MATCH('DATA MODEL'!K$1,PRODUCT_MASTER!$A$1:$F$1,0),0)</f>
        <v>155.61000000000001</v>
      </c>
      <c r="L290" s="7">
        <f t="shared" si="20"/>
        <v>1197</v>
      </c>
      <c r="M290" s="7">
        <f t="shared" si="21"/>
        <v>1400.4900000000002</v>
      </c>
      <c r="N290">
        <f t="shared" si="22"/>
        <v>1</v>
      </c>
      <c r="O290" t="str">
        <f t="shared" si="23"/>
        <v>Feb</v>
      </c>
      <c r="P290">
        <f t="shared" si="24"/>
        <v>2022</v>
      </c>
    </row>
    <row r="291" spans="1:16" x14ac:dyDescent="0.3">
      <c r="A291" s="1">
        <v>44595</v>
      </c>
      <c r="B291" t="s">
        <v>33</v>
      </c>
      <c r="C291">
        <v>8</v>
      </c>
      <c r="D291" t="s">
        <v>103</v>
      </c>
      <c r="E291" t="s">
        <v>101</v>
      </c>
      <c r="F291" s="5">
        <v>0</v>
      </c>
      <c r="G291" t="str">
        <f>VLOOKUP($B291,PRODUCT_MASTER!$A:$F,MATCH('DATA MODEL'!G$1,PRODUCT_MASTER!$A$1:$F$1,0),0)</f>
        <v>Product14</v>
      </c>
      <c r="H291" t="str">
        <f>VLOOKUP($B291,PRODUCT_MASTER!$A:$F,MATCH('DATA MODEL'!H$1,PRODUCT_MASTER!$A$1:$F$1,0),0)</f>
        <v>Meat</v>
      </c>
      <c r="I291" t="str">
        <f>VLOOKUP($B291,PRODUCT_MASTER!$A:$F,MATCH('DATA MODEL'!I$1,PRODUCT_MASTER!$A$1:$F$1,0),0)</f>
        <v>Kg</v>
      </c>
      <c r="J291" s="7">
        <f>VLOOKUP($B291,PRODUCT_MASTER!$A:$F,MATCH('DATA MODEL'!J$1,PRODUCT_MASTER!$A$1:$F$1,0),0)</f>
        <v>112</v>
      </c>
      <c r="K291" s="7">
        <f>VLOOKUP($B291,PRODUCT_MASTER!$A:$F,MATCH('DATA MODEL'!K$1,PRODUCT_MASTER!$A$1:$F$1,0),0)</f>
        <v>146.72</v>
      </c>
      <c r="L291" s="7">
        <f t="shared" si="20"/>
        <v>896</v>
      </c>
      <c r="M291" s="7">
        <f t="shared" si="21"/>
        <v>1173.76</v>
      </c>
      <c r="N291">
        <f t="shared" si="22"/>
        <v>3</v>
      </c>
      <c r="O291" t="str">
        <f t="shared" si="23"/>
        <v>Feb</v>
      </c>
      <c r="P291">
        <f t="shared" si="24"/>
        <v>2022</v>
      </c>
    </row>
    <row r="292" spans="1:16" x14ac:dyDescent="0.3">
      <c r="A292" s="1">
        <v>44597</v>
      </c>
      <c r="B292" t="s">
        <v>41</v>
      </c>
      <c r="C292">
        <v>6</v>
      </c>
      <c r="D292" t="s">
        <v>103</v>
      </c>
      <c r="E292" t="s">
        <v>102</v>
      </c>
      <c r="F292" s="5">
        <v>0</v>
      </c>
      <c r="G292" t="str">
        <f>VLOOKUP($B292,PRODUCT_MASTER!$A:$F,MATCH('DATA MODEL'!G$1,PRODUCT_MASTER!$A$1:$F$1,0),0)</f>
        <v>Product18</v>
      </c>
      <c r="H292" t="str">
        <f>VLOOKUP($B292,PRODUCT_MASTER!$A:$F,MATCH('DATA MODEL'!H$1,PRODUCT_MASTER!$A$1:$F$1,0),0)</f>
        <v>Poultry</v>
      </c>
      <c r="I292" t="str">
        <f>VLOOKUP($B292,PRODUCT_MASTER!$A:$F,MATCH('DATA MODEL'!I$1,PRODUCT_MASTER!$A$1:$F$1,0),0)</f>
        <v>No.</v>
      </c>
      <c r="J292" s="7">
        <f>VLOOKUP($B292,PRODUCT_MASTER!$A:$F,MATCH('DATA MODEL'!J$1,PRODUCT_MASTER!$A$1:$F$1,0),0)</f>
        <v>37</v>
      </c>
      <c r="K292" s="7">
        <f>VLOOKUP($B292,PRODUCT_MASTER!$A:$F,MATCH('DATA MODEL'!K$1,PRODUCT_MASTER!$A$1:$F$1,0),0)</f>
        <v>49.21</v>
      </c>
      <c r="L292" s="7">
        <f t="shared" si="20"/>
        <v>222</v>
      </c>
      <c r="M292" s="7">
        <f t="shared" si="21"/>
        <v>295.26</v>
      </c>
      <c r="N292">
        <f t="shared" si="22"/>
        <v>5</v>
      </c>
      <c r="O292" t="str">
        <f t="shared" si="23"/>
        <v>Feb</v>
      </c>
      <c r="P292">
        <f t="shared" si="24"/>
        <v>2022</v>
      </c>
    </row>
    <row r="293" spans="1:16" x14ac:dyDescent="0.3">
      <c r="A293" s="1">
        <v>44598</v>
      </c>
      <c r="B293" t="s">
        <v>9</v>
      </c>
      <c r="C293">
        <v>6</v>
      </c>
      <c r="D293" t="s">
        <v>103</v>
      </c>
      <c r="E293" t="s">
        <v>102</v>
      </c>
      <c r="F293" s="5">
        <v>0</v>
      </c>
      <c r="G293" t="str">
        <f>VLOOKUP($B293,PRODUCT_MASTER!$A:$F,MATCH('DATA MODEL'!G$1,PRODUCT_MASTER!$A$1:$F$1,0),0)</f>
        <v>Product02</v>
      </c>
      <c r="H293" t="str">
        <f>VLOOKUP($B293,PRODUCT_MASTER!$A:$F,MATCH('DATA MODEL'!H$1,PRODUCT_MASTER!$A$1:$F$1,0),0)</f>
        <v>Organic</v>
      </c>
      <c r="I293" t="str">
        <f>VLOOKUP($B293,PRODUCT_MASTER!$A:$F,MATCH('DATA MODEL'!I$1,PRODUCT_MASTER!$A$1:$F$1,0),0)</f>
        <v>Kg</v>
      </c>
      <c r="J293" s="7">
        <f>VLOOKUP($B293,PRODUCT_MASTER!$A:$F,MATCH('DATA MODEL'!J$1,PRODUCT_MASTER!$A$1:$F$1,0),0)</f>
        <v>105</v>
      </c>
      <c r="K293" s="7">
        <f>VLOOKUP($B293,PRODUCT_MASTER!$A:$F,MATCH('DATA MODEL'!K$1,PRODUCT_MASTER!$A$1:$F$1,0),0)</f>
        <v>142.80000000000001</v>
      </c>
      <c r="L293" s="7">
        <f t="shared" si="20"/>
        <v>630</v>
      </c>
      <c r="M293" s="7">
        <f t="shared" si="21"/>
        <v>856.80000000000007</v>
      </c>
      <c r="N293">
        <f t="shared" si="22"/>
        <v>6</v>
      </c>
      <c r="O293" t="str">
        <f t="shared" si="23"/>
        <v>Feb</v>
      </c>
      <c r="P293">
        <f t="shared" si="24"/>
        <v>2022</v>
      </c>
    </row>
    <row r="294" spans="1:16" x14ac:dyDescent="0.3">
      <c r="A294" s="1">
        <v>44600</v>
      </c>
      <c r="B294" t="s">
        <v>15</v>
      </c>
      <c r="C294">
        <v>11</v>
      </c>
      <c r="D294" t="s">
        <v>101</v>
      </c>
      <c r="E294" t="s">
        <v>102</v>
      </c>
      <c r="F294" s="5">
        <v>0</v>
      </c>
      <c r="G294" t="str">
        <f>VLOOKUP($B294,PRODUCT_MASTER!$A:$F,MATCH('DATA MODEL'!G$1,PRODUCT_MASTER!$A$1:$F$1,0),0)</f>
        <v>Product05</v>
      </c>
      <c r="H294" t="str">
        <f>VLOOKUP($B294,PRODUCT_MASTER!$A:$F,MATCH('DATA MODEL'!H$1,PRODUCT_MASTER!$A$1:$F$1,0),0)</f>
        <v>Organic</v>
      </c>
      <c r="I294" t="str">
        <f>VLOOKUP($B294,PRODUCT_MASTER!$A:$F,MATCH('DATA MODEL'!I$1,PRODUCT_MASTER!$A$1:$F$1,0),0)</f>
        <v>Ft</v>
      </c>
      <c r="J294" s="7">
        <f>VLOOKUP($B294,PRODUCT_MASTER!$A:$F,MATCH('DATA MODEL'!J$1,PRODUCT_MASTER!$A$1:$F$1,0),0)</f>
        <v>133</v>
      </c>
      <c r="K294" s="7">
        <f>VLOOKUP($B294,PRODUCT_MASTER!$A:$F,MATCH('DATA MODEL'!K$1,PRODUCT_MASTER!$A$1:$F$1,0),0)</f>
        <v>155.61000000000001</v>
      </c>
      <c r="L294" s="7">
        <f t="shared" si="20"/>
        <v>1463</v>
      </c>
      <c r="M294" s="7">
        <f t="shared" si="21"/>
        <v>1711.71</v>
      </c>
      <c r="N294">
        <f t="shared" si="22"/>
        <v>8</v>
      </c>
      <c r="O294" t="str">
        <f t="shared" si="23"/>
        <v>Feb</v>
      </c>
      <c r="P294">
        <f t="shared" si="24"/>
        <v>2022</v>
      </c>
    </row>
    <row r="295" spans="1:16" x14ac:dyDescent="0.3">
      <c r="A295" s="1">
        <v>44600</v>
      </c>
      <c r="B295" t="s">
        <v>13</v>
      </c>
      <c r="C295">
        <v>3</v>
      </c>
      <c r="D295" t="s">
        <v>101</v>
      </c>
      <c r="E295" t="s">
        <v>102</v>
      </c>
      <c r="F295" s="5">
        <v>0</v>
      </c>
      <c r="G295" t="str">
        <f>VLOOKUP($B295,PRODUCT_MASTER!$A:$F,MATCH('DATA MODEL'!G$1,PRODUCT_MASTER!$A$1:$F$1,0),0)</f>
        <v>Product04</v>
      </c>
      <c r="H295" t="str">
        <f>VLOOKUP($B295,PRODUCT_MASTER!$A:$F,MATCH('DATA MODEL'!H$1,PRODUCT_MASTER!$A$1:$F$1,0),0)</f>
        <v>Organic</v>
      </c>
      <c r="I295" t="str">
        <f>VLOOKUP($B295,PRODUCT_MASTER!$A:$F,MATCH('DATA MODEL'!I$1,PRODUCT_MASTER!$A$1:$F$1,0),0)</f>
        <v>Lt</v>
      </c>
      <c r="J295" s="7">
        <f>VLOOKUP($B295,PRODUCT_MASTER!$A:$F,MATCH('DATA MODEL'!J$1,PRODUCT_MASTER!$A$1:$F$1,0),0)</f>
        <v>44</v>
      </c>
      <c r="K295" s="7">
        <f>VLOOKUP($B295,PRODUCT_MASTER!$A:$F,MATCH('DATA MODEL'!K$1,PRODUCT_MASTER!$A$1:$F$1,0),0)</f>
        <v>48.84</v>
      </c>
      <c r="L295" s="7">
        <f t="shared" si="20"/>
        <v>132</v>
      </c>
      <c r="M295" s="7">
        <f t="shared" si="21"/>
        <v>146.52000000000001</v>
      </c>
      <c r="N295">
        <f t="shared" si="22"/>
        <v>8</v>
      </c>
      <c r="O295" t="str">
        <f t="shared" si="23"/>
        <v>Feb</v>
      </c>
      <c r="P295">
        <f t="shared" si="24"/>
        <v>2022</v>
      </c>
    </row>
    <row r="296" spans="1:16" x14ac:dyDescent="0.3">
      <c r="A296" s="1">
        <v>44601</v>
      </c>
      <c r="B296" t="s">
        <v>69</v>
      </c>
      <c r="C296">
        <v>14</v>
      </c>
      <c r="D296" t="s">
        <v>101</v>
      </c>
      <c r="E296" t="s">
        <v>101</v>
      </c>
      <c r="F296" s="5">
        <v>0</v>
      </c>
      <c r="G296" t="str">
        <f>VLOOKUP($B296,PRODUCT_MASTER!$A:$F,MATCH('DATA MODEL'!G$1,PRODUCT_MASTER!$A$1:$F$1,0),0)</f>
        <v>Product32</v>
      </c>
      <c r="H296" t="str">
        <f>VLOOKUP($B296,PRODUCT_MASTER!$A:$F,MATCH('DATA MODEL'!H$1,PRODUCT_MASTER!$A$1:$F$1,0),0)</f>
        <v>Bakery And Desserts</v>
      </c>
      <c r="I296" t="str">
        <f>VLOOKUP($B296,PRODUCT_MASTER!$A:$F,MATCH('DATA MODEL'!I$1,PRODUCT_MASTER!$A$1:$F$1,0),0)</f>
        <v>Kg</v>
      </c>
      <c r="J296" s="7">
        <f>VLOOKUP($B296,PRODUCT_MASTER!$A:$F,MATCH('DATA MODEL'!J$1,PRODUCT_MASTER!$A$1:$F$1,0),0)</f>
        <v>89</v>
      </c>
      <c r="K296" s="7">
        <f>VLOOKUP($B296,PRODUCT_MASTER!$A:$F,MATCH('DATA MODEL'!K$1,PRODUCT_MASTER!$A$1:$F$1,0),0)</f>
        <v>117.48</v>
      </c>
      <c r="L296" s="7">
        <f t="shared" si="20"/>
        <v>1246</v>
      </c>
      <c r="M296" s="7">
        <f t="shared" si="21"/>
        <v>1644.72</v>
      </c>
      <c r="N296">
        <f t="shared" si="22"/>
        <v>9</v>
      </c>
      <c r="O296" t="str">
        <f t="shared" si="23"/>
        <v>Feb</v>
      </c>
      <c r="P296">
        <f t="shared" si="24"/>
        <v>2022</v>
      </c>
    </row>
    <row r="297" spans="1:16" x14ac:dyDescent="0.3">
      <c r="A297" s="1">
        <v>44604</v>
      </c>
      <c r="B297" t="s">
        <v>25</v>
      </c>
      <c r="C297">
        <v>13</v>
      </c>
      <c r="D297" t="s">
        <v>103</v>
      </c>
      <c r="E297" t="s">
        <v>102</v>
      </c>
      <c r="F297" s="5">
        <v>0</v>
      </c>
      <c r="G297" t="str">
        <f>VLOOKUP($B297,PRODUCT_MASTER!$A:$F,MATCH('DATA MODEL'!G$1,PRODUCT_MASTER!$A$1:$F$1,0),0)</f>
        <v>Product10</v>
      </c>
      <c r="H297" t="str">
        <f>VLOOKUP($B297,PRODUCT_MASTER!$A:$F,MATCH('DATA MODEL'!H$1,PRODUCT_MASTER!$A$1:$F$1,0),0)</f>
        <v>Gourmet Foods</v>
      </c>
      <c r="I297" t="str">
        <f>VLOOKUP($B297,PRODUCT_MASTER!$A:$F,MATCH('DATA MODEL'!I$1,PRODUCT_MASTER!$A$1:$F$1,0),0)</f>
        <v>Ft</v>
      </c>
      <c r="J297" s="7">
        <f>VLOOKUP($B297,PRODUCT_MASTER!$A:$F,MATCH('DATA MODEL'!J$1,PRODUCT_MASTER!$A$1:$F$1,0),0)</f>
        <v>148</v>
      </c>
      <c r="K297" s="7">
        <f>VLOOKUP($B297,PRODUCT_MASTER!$A:$F,MATCH('DATA MODEL'!K$1,PRODUCT_MASTER!$A$1:$F$1,0),0)</f>
        <v>164.28</v>
      </c>
      <c r="L297" s="7">
        <f t="shared" si="20"/>
        <v>1924</v>
      </c>
      <c r="M297" s="7">
        <f t="shared" si="21"/>
        <v>2135.64</v>
      </c>
      <c r="N297">
        <f t="shared" si="22"/>
        <v>12</v>
      </c>
      <c r="O297" t="str">
        <f t="shared" si="23"/>
        <v>Feb</v>
      </c>
      <c r="P297">
        <f t="shared" si="24"/>
        <v>2022</v>
      </c>
    </row>
    <row r="298" spans="1:16" x14ac:dyDescent="0.3">
      <c r="A298" s="1">
        <v>44606</v>
      </c>
      <c r="B298" t="s">
        <v>57</v>
      </c>
      <c r="C298">
        <v>8</v>
      </c>
      <c r="D298" t="s">
        <v>101</v>
      </c>
      <c r="E298" t="s">
        <v>102</v>
      </c>
      <c r="F298" s="5">
        <v>0</v>
      </c>
      <c r="G298" t="str">
        <f>VLOOKUP($B298,PRODUCT_MASTER!$A:$F,MATCH('DATA MODEL'!G$1,PRODUCT_MASTER!$A$1:$F$1,0),0)</f>
        <v>Product26</v>
      </c>
      <c r="H298" t="str">
        <f>VLOOKUP($B298,PRODUCT_MASTER!$A:$F,MATCH('DATA MODEL'!H$1,PRODUCT_MASTER!$A$1:$F$1,0),0)</f>
        <v>Seafood</v>
      </c>
      <c r="I298" t="str">
        <f>VLOOKUP($B298,PRODUCT_MASTER!$A:$F,MATCH('DATA MODEL'!I$1,PRODUCT_MASTER!$A$1:$F$1,0),0)</f>
        <v>No.</v>
      </c>
      <c r="J298" s="7">
        <f>VLOOKUP($B298,PRODUCT_MASTER!$A:$F,MATCH('DATA MODEL'!J$1,PRODUCT_MASTER!$A$1:$F$1,0),0)</f>
        <v>18</v>
      </c>
      <c r="K298" s="7">
        <f>VLOOKUP($B298,PRODUCT_MASTER!$A:$F,MATCH('DATA MODEL'!K$1,PRODUCT_MASTER!$A$1:$F$1,0),0)</f>
        <v>24.66</v>
      </c>
      <c r="L298" s="7">
        <f t="shared" si="20"/>
        <v>144</v>
      </c>
      <c r="M298" s="7">
        <f t="shared" si="21"/>
        <v>197.28</v>
      </c>
      <c r="N298">
        <f t="shared" si="22"/>
        <v>14</v>
      </c>
      <c r="O298" t="str">
        <f t="shared" si="23"/>
        <v>Feb</v>
      </c>
      <c r="P298">
        <f t="shared" si="24"/>
        <v>2022</v>
      </c>
    </row>
    <row r="299" spans="1:16" x14ac:dyDescent="0.3">
      <c r="A299" s="1">
        <v>44606</v>
      </c>
      <c r="B299" t="s">
        <v>61</v>
      </c>
      <c r="C299">
        <v>3</v>
      </c>
      <c r="D299" t="s">
        <v>103</v>
      </c>
      <c r="E299" t="s">
        <v>102</v>
      </c>
      <c r="F299" s="5">
        <v>0</v>
      </c>
      <c r="G299" t="str">
        <f>VLOOKUP($B299,PRODUCT_MASTER!$A:$F,MATCH('DATA MODEL'!G$1,PRODUCT_MASTER!$A$1:$F$1,0),0)</f>
        <v>Product28</v>
      </c>
      <c r="H299" t="str">
        <f>VLOOKUP($B299,PRODUCT_MASTER!$A:$F,MATCH('DATA MODEL'!H$1,PRODUCT_MASTER!$A$1:$F$1,0),0)</f>
        <v>Cheese And Dairy</v>
      </c>
      <c r="I299" t="str">
        <f>VLOOKUP($B299,PRODUCT_MASTER!$A:$F,MATCH('DATA MODEL'!I$1,PRODUCT_MASTER!$A$1:$F$1,0),0)</f>
        <v>No.</v>
      </c>
      <c r="J299" s="7">
        <f>VLOOKUP($B299,PRODUCT_MASTER!$A:$F,MATCH('DATA MODEL'!J$1,PRODUCT_MASTER!$A$1:$F$1,0),0)</f>
        <v>37</v>
      </c>
      <c r="K299" s="7">
        <f>VLOOKUP($B299,PRODUCT_MASTER!$A:$F,MATCH('DATA MODEL'!K$1,PRODUCT_MASTER!$A$1:$F$1,0),0)</f>
        <v>41.81</v>
      </c>
      <c r="L299" s="7">
        <f t="shared" si="20"/>
        <v>111</v>
      </c>
      <c r="M299" s="7">
        <f t="shared" si="21"/>
        <v>125.43</v>
      </c>
      <c r="N299">
        <f t="shared" si="22"/>
        <v>14</v>
      </c>
      <c r="O299" t="str">
        <f t="shared" si="23"/>
        <v>Feb</v>
      </c>
      <c r="P299">
        <f t="shared" si="24"/>
        <v>2022</v>
      </c>
    </row>
    <row r="300" spans="1:16" x14ac:dyDescent="0.3">
      <c r="A300" s="1">
        <v>44608</v>
      </c>
      <c r="B300" t="s">
        <v>69</v>
      </c>
      <c r="C300">
        <v>1</v>
      </c>
      <c r="D300" t="s">
        <v>101</v>
      </c>
      <c r="E300" t="s">
        <v>102</v>
      </c>
      <c r="F300" s="5">
        <v>0</v>
      </c>
      <c r="G300" t="str">
        <f>VLOOKUP($B300,PRODUCT_MASTER!$A:$F,MATCH('DATA MODEL'!G$1,PRODUCT_MASTER!$A$1:$F$1,0),0)</f>
        <v>Product32</v>
      </c>
      <c r="H300" t="str">
        <f>VLOOKUP($B300,PRODUCT_MASTER!$A:$F,MATCH('DATA MODEL'!H$1,PRODUCT_MASTER!$A$1:$F$1,0),0)</f>
        <v>Bakery And Desserts</v>
      </c>
      <c r="I300" t="str">
        <f>VLOOKUP($B300,PRODUCT_MASTER!$A:$F,MATCH('DATA MODEL'!I$1,PRODUCT_MASTER!$A$1:$F$1,0),0)</f>
        <v>Kg</v>
      </c>
      <c r="J300" s="7">
        <f>VLOOKUP($B300,PRODUCT_MASTER!$A:$F,MATCH('DATA MODEL'!J$1,PRODUCT_MASTER!$A$1:$F$1,0),0)</f>
        <v>89</v>
      </c>
      <c r="K300" s="7">
        <f>VLOOKUP($B300,PRODUCT_MASTER!$A:$F,MATCH('DATA MODEL'!K$1,PRODUCT_MASTER!$A$1:$F$1,0),0)</f>
        <v>117.48</v>
      </c>
      <c r="L300" s="7">
        <f t="shared" si="20"/>
        <v>89</v>
      </c>
      <c r="M300" s="7">
        <f t="shared" si="21"/>
        <v>117.48</v>
      </c>
      <c r="N300">
        <f t="shared" si="22"/>
        <v>16</v>
      </c>
      <c r="O300" t="str">
        <f t="shared" si="23"/>
        <v>Feb</v>
      </c>
      <c r="P300">
        <f t="shared" si="24"/>
        <v>2022</v>
      </c>
    </row>
    <row r="301" spans="1:16" x14ac:dyDescent="0.3">
      <c r="A301" s="1">
        <v>44611</v>
      </c>
      <c r="B301" t="s">
        <v>9</v>
      </c>
      <c r="C301">
        <v>13</v>
      </c>
      <c r="D301" t="s">
        <v>101</v>
      </c>
      <c r="E301" t="s">
        <v>102</v>
      </c>
      <c r="F301" s="5">
        <v>0</v>
      </c>
      <c r="G301" t="str">
        <f>VLOOKUP($B301,PRODUCT_MASTER!$A:$F,MATCH('DATA MODEL'!G$1,PRODUCT_MASTER!$A$1:$F$1,0),0)</f>
        <v>Product02</v>
      </c>
      <c r="H301" t="str">
        <f>VLOOKUP($B301,PRODUCT_MASTER!$A:$F,MATCH('DATA MODEL'!H$1,PRODUCT_MASTER!$A$1:$F$1,0),0)</f>
        <v>Organic</v>
      </c>
      <c r="I301" t="str">
        <f>VLOOKUP($B301,PRODUCT_MASTER!$A:$F,MATCH('DATA MODEL'!I$1,PRODUCT_MASTER!$A$1:$F$1,0),0)</f>
        <v>Kg</v>
      </c>
      <c r="J301" s="7">
        <f>VLOOKUP($B301,PRODUCT_MASTER!$A:$F,MATCH('DATA MODEL'!J$1,PRODUCT_MASTER!$A$1:$F$1,0),0)</f>
        <v>105</v>
      </c>
      <c r="K301" s="7">
        <f>VLOOKUP($B301,PRODUCT_MASTER!$A:$F,MATCH('DATA MODEL'!K$1,PRODUCT_MASTER!$A$1:$F$1,0),0)</f>
        <v>142.80000000000001</v>
      </c>
      <c r="L301" s="7">
        <f t="shared" si="20"/>
        <v>1365</v>
      </c>
      <c r="M301" s="7">
        <f t="shared" si="21"/>
        <v>1856.4</v>
      </c>
      <c r="N301">
        <f t="shared" si="22"/>
        <v>19</v>
      </c>
      <c r="O301" t="str">
        <f t="shared" si="23"/>
        <v>Feb</v>
      </c>
      <c r="P301">
        <f t="shared" si="24"/>
        <v>2022</v>
      </c>
    </row>
    <row r="302" spans="1:16" x14ac:dyDescent="0.3">
      <c r="A302" s="1">
        <v>44612</v>
      </c>
      <c r="B302" t="s">
        <v>29</v>
      </c>
      <c r="C302">
        <v>6</v>
      </c>
      <c r="D302" t="s">
        <v>103</v>
      </c>
      <c r="E302" t="s">
        <v>102</v>
      </c>
      <c r="F302" s="5">
        <v>0</v>
      </c>
      <c r="G302" t="str">
        <f>VLOOKUP($B302,PRODUCT_MASTER!$A:$F,MATCH('DATA MODEL'!G$1,PRODUCT_MASTER!$A$1:$F$1,0),0)</f>
        <v>Product12</v>
      </c>
      <c r="H302" t="str">
        <f>VLOOKUP($B302,PRODUCT_MASTER!$A:$F,MATCH('DATA MODEL'!H$1,PRODUCT_MASTER!$A$1:$F$1,0),0)</f>
        <v>Meat</v>
      </c>
      <c r="I302" t="str">
        <f>VLOOKUP($B302,PRODUCT_MASTER!$A:$F,MATCH('DATA MODEL'!I$1,PRODUCT_MASTER!$A$1:$F$1,0),0)</f>
        <v>Kg</v>
      </c>
      <c r="J302" s="7">
        <f>VLOOKUP($B302,PRODUCT_MASTER!$A:$F,MATCH('DATA MODEL'!J$1,PRODUCT_MASTER!$A$1:$F$1,0),0)</f>
        <v>73</v>
      </c>
      <c r="K302" s="7">
        <f>VLOOKUP($B302,PRODUCT_MASTER!$A:$F,MATCH('DATA MODEL'!K$1,PRODUCT_MASTER!$A$1:$F$1,0),0)</f>
        <v>94.17</v>
      </c>
      <c r="L302" s="7">
        <f t="shared" si="20"/>
        <v>438</v>
      </c>
      <c r="M302" s="7">
        <f t="shared" si="21"/>
        <v>565.02</v>
      </c>
      <c r="N302">
        <f t="shared" si="22"/>
        <v>20</v>
      </c>
      <c r="O302" t="str">
        <f t="shared" si="23"/>
        <v>Feb</v>
      </c>
      <c r="P302">
        <f t="shared" si="24"/>
        <v>2022</v>
      </c>
    </row>
    <row r="303" spans="1:16" x14ac:dyDescent="0.3">
      <c r="A303" s="1">
        <v>44615</v>
      </c>
      <c r="B303" t="s">
        <v>31</v>
      </c>
      <c r="C303">
        <v>6</v>
      </c>
      <c r="D303" t="s">
        <v>101</v>
      </c>
      <c r="E303" t="s">
        <v>101</v>
      </c>
      <c r="F303" s="5">
        <v>0</v>
      </c>
      <c r="G303" t="str">
        <f>VLOOKUP($B303,PRODUCT_MASTER!$A:$F,MATCH('DATA MODEL'!G$1,PRODUCT_MASTER!$A$1:$F$1,0),0)</f>
        <v>Product13</v>
      </c>
      <c r="H303" t="str">
        <f>VLOOKUP($B303,PRODUCT_MASTER!$A:$F,MATCH('DATA MODEL'!H$1,PRODUCT_MASTER!$A$1:$F$1,0),0)</f>
        <v>Meat</v>
      </c>
      <c r="I303" t="str">
        <f>VLOOKUP($B303,PRODUCT_MASTER!$A:$F,MATCH('DATA MODEL'!I$1,PRODUCT_MASTER!$A$1:$F$1,0),0)</f>
        <v>Kg</v>
      </c>
      <c r="J303" s="7">
        <f>VLOOKUP($B303,PRODUCT_MASTER!$A:$F,MATCH('DATA MODEL'!J$1,PRODUCT_MASTER!$A$1:$F$1,0),0)</f>
        <v>112</v>
      </c>
      <c r="K303" s="7">
        <f>VLOOKUP($B303,PRODUCT_MASTER!$A:$F,MATCH('DATA MODEL'!K$1,PRODUCT_MASTER!$A$1:$F$1,0),0)</f>
        <v>122.08</v>
      </c>
      <c r="L303" s="7">
        <f t="shared" si="20"/>
        <v>672</v>
      </c>
      <c r="M303" s="7">
        <f t="shared" si="21"/>
        <v>732.48</v>
      </c>
      <c r="N303">
        <f t="shared" si="22"/>
        <v>23</v>
      </c>
      <c r="O303" t="str">
        <f t="shared" si="23"/>
        <v>Feb</v>
      </c>
      <c r="P303">
        <f t="shared" si="24"/>
        <v>2022</v>
      </c>
    </row>
    <row r="304" spans="1:16" x14ac:dyDescent="0.3">
      <c r="A304" s="1">
        <v>44615</v>
      </c>
      <c r="B304" t="s">
        <v>37</v>
      </c>
      <c r="C304">
        <v>15</v>
      </c>
      <c r="D304" t="s">
        <v>101</v>
      </c>
      <c r="E304" t="s">
        <v>102</v>
      </c>
      <c r="F304" s="5">
        <v>0</v>
      </c>
      <c r="G304" t="str">
        <f>VLOOKUP($B304,PRODUCT_MASTER!$A:$F,MATCH('DATA MODEL'!G$1,PRODUCT_MASTER!$A$1:$F$1,0),0)</f>
        <v>Product16</v>
      </c>
      <c r="H304" t="str">
        <f>VLOOKUP($B304,PRODUCT_MASTER!$A:$F,MATCH('DATA MODEL'!H$1,PRODUCT_MASTER!$A$1:$F$1,0),0)</f>
        <v>Meat</v>
      </c>
      <c r="I304" t="str">
        <f>VLOOKUP($B304,PRODUCT_MASTER!$A:$F,MATCH('DATA MODEL'!I$1,PRODUCT_MASTER!$A$1:$F$1,0),0)</f>
        <v>No.</v>
      </c>
      <c r="J304" s="7">
        <f>VLOOKUP($B304,PRODUCT_MASTER!$A:$F,MATCH('DATA MODEL'!J$1,PRODUCT_MASTER!$A$1:$F$1,0),0)</f>
        <v>13</v>
      </c>
      <c r="K304" s="7">
        <f>VLOOKUP($B304,PRODUCT_MASTER!$A:$F,MATCH('DATA MODEL'!K$1,PRODUCT_MASTER!$A$1:$F$1,0),0)</f>
        <v>16.64</v>
      </c>
      <c r="L304" s="7">
        <f t="shared" si="20"/>
        <v>195</v>
      </c>
      <c r="M304" s="7">
        <f t="shared" si="21"/>
        <v>249.60000000000002</v>
      </c>
      <c r="N304">
        <f t="shared" si="22"/>
        <v>23</v>
      </c>
      <c r="O304" t="str">
        <f t="shared" si="23"/>
        <v>Feb</v>
      </c>
      <c r="P304">
        <f t="shared" si="24"/>
        <v>2022</v>
      </c>
    </row>
    <row r="305" spans="1:16" x14ac:dyDescent="0.3">
      <c r="A305" s="1">
        <v>44615</v>
      </c>
      <c r="B305" t="s">
        <v>77</v>
      </c>
      <c r="C305">
        <v>8</v>
      </c>
      <c r="D305" t="s">
        <v>103</v>
      </c>
      <c r="E305" t="s">
        <v>101</v>
      </c>
      <c r="F305" s="5">
        <v>0</v>
      </c>
      <c r="G305" t="str">
        <f>VLOOKUP($B305,PRODUCT_MASTER!$A:$F,MATCH('DATA MODEL'!G$1,PRODUCT_MASTER!$A$1:$F$1,0),0)</f>
        <v>Product36</v>
      </c>
      <c r="H305" t="str">
        <f>VLOOKUP($B305,PRODUCT_MASTER!$A:$F,MATCH('DATA MODEL'!H$1,PRODUCT_MASTER!$A$1:$F$1,0),0)</f>
        <v>Bakery And Desserts</v>
      </c>
      <c r="I305" t="str">
        <f>VLOOKUP($B305,PRODUCT_MASTER!$A:$F,MATCH('DATA MODEL'!I$1,PRODUCT_MASTER!$A$1:$F$1,0),0)</f>
        <v>Kg</v>
      </c>
      <c r="J305" s="7">
        <f>VLOOKUP($B305,PRODUCT_MASTER!$A:$F,MATCH('DATA MODEL'!J$1,PRODUCT_MASTER!$A$1:$F$1,0),0)</f>
        <v>90</v>
      </c>
      <c r="K305" s="7">
        <f>VLOOKUP($B305,PRODUCT_MASTER!$A:$F,MATCH('DATA MODEL'!K$1,PRODUCT_MASTER!$A$1:$F$1,0),0)</f>
        <v>96.3</v>
      </c>
      <c r="L305" s="7">
        <f t="shared" si="20"/>
        <v>720</v>
      </c>
      <c r="M305" s="7">
        <f t="shared" si="21"/>
        <v>770.4</v>
      </c>
      <c r="N305">
        <f t="shared" si="22"/>
        <v>23</v>
      </c>
      <c r="O305" t="str">
        <f t="shared" si="23"/>
        <v>Feb</v>
      </c>
      <c r="P305">
        <f t="shared" si="24"/>
        <v>2022</v>
      </c>
    </row>
    <row r="306" spans="1:16" x14ac:dyDescent="0.3">
      <c r="A306" s="1">
        <v>44619</v>
      </c>
      <c r="B306" t="s">
        <v>29</v>
      </c>
      <c r="C306">
        <v>7</v>
      </c>
      <c r="D306" t="s">
        <v>103</v>
      </c>
      <c r="E306" t="s">
        <v>102</v>
      </c>
      <c r="F306" s="5">
        <v>0</v>
      </c>
      <c r="G306" t="str">
        <f>VLOOKUP($B306,PRODUCT_MASTER!$A:$F,MATCH('DATA MODEL'!G$1,PRODUCT_MASTER!$A$1:$F$1,0),0)</f>
        <v>Product12</v>
      </c>
      <c r="H306" t="str">
        <f>VLOOKUP($B306,PRODUCT_MASTER!$A:$F,MATCH('DATA MODEL'!H$1,PRODUCT_MASTER!$A$1:$F$1,0),0)</f>
        <v>Meat</v>
      </c>
      <c r="I306" t="str">
        <f>VLOOKUP($B306,PRODUCT_MASTER!$A:$F,MATCH('DATA MODEL'!I$1,PRODUCT_MASTER!$A$1:$F$1,0),0)</f>
        <v>Kg</v>
      </c>
      <c r="J306" s="7">
        <f>VLOOKUP($B306,PRODUCT_MASTER!$A:$F,MATCH('DATA MODEL'!J$1,PRODUCT_MASTER!$A$1:$F$1,0),0)</f>
        <v>73</v>
      </c>
      <c r="K306" s="7">
        <f>VLOOKUP($B306,PRODUCT_MASTER!$A:$F,MATCH('DATA MODEL'!K$1,PRODUCT_MASTER!$A$1:$F$1,0),0)</f>
        <v>94.17</v>
      </c>
      <c r="L306" s="7">
        <f t="shared" si="20"/>
        <v>511</v>
      </c>
      <c r="M306" s="7">
        <f t="shared" si="21"/>
        <v>659.19</v>
      </c>
      <c r="N306">
        <f t="shared" si="22"/>
        <v>27</v>
      </c>
      <c r="O306" t="str">
        <f t="shared" si="23"/>
        <v>Feb</v>
      </c>
      <c r="P306">
        <f t="shared" si="24"/>
        <v>2022</v>
      </c>
    </row>
    <row r="307" spans="1:16" x14ac:dyDescent="0.3">
      <c r="A307" s="1">
        <v>44619</v>
      </c>
      <c r="B307" t="s">
        <v>15</v>
      </c>
      <c r="C307">
        <v>15</v>
      </c>
      <c r="D307" t="s">
        <v>103</v>
      </c>
      <c r="E307" t="s">
        <v>101</v>
      </c>
      <c r="F307" s="5">
        <v>0</v>
      </c>
      <c r="G307" t="str">
        <f>VLOOKUP($B307,PRODUCT_MASTER!$A:$F,MATCH('DATA MODEL'!G$1,PRODUCT_MASTER!$A$1:$F$1,0),0)</f>
        <v>Product05</v>
      </c>
      <c r="H307" t="str">
        <f>VLOOKUP($B307,PRODUCT_MASTER!$A:$F,MATCH('DATA MODEL'!H$1,PRODUCT_MASTER!$A$1:$F$1,0),0)</f>
        <v>Organic</v>
      </c>
      <c r="I307" t="str">
        <f>VLOOKUP($B307,PRODUCT_MASTER!$A:$F,MATCH('DATA MODEL'!I$1,PRODUCT_MASTER!$A$1:$F$1,0),0)</f>
        <v>Ft</v>
      </c>
      <c r="J307" s="7">
        <f>VLOOKUP($B307,PRODUCT_MASTER!$A:$F,MATCH('DATA MODEL'!J$1,PRODUCT_MASTER!$A$1:$F$1,0),0)</f>
        <v>133</v>
      </c>
      <c r="K307" s="7">
        <f>VLOOKUP($B307,PRODUCT_MASTER!$A:$F,MATCH('DATA MODEL'!K$1,PRODUCT_MASTER!$A$1:$F$1,0),0)</f>
        <v>155.61000000000001</v>
      </c>
      <c r="L307" s="7">
        <f t="shared" si="20"/>
        <v>1995</v>
      </c>
      <c r="M307" s="7">
        <f t="shared" si="21"/>
        <v>2334.15</v>
      </c>
      <c r="N307">
        <f t="shared" si="22"/>
        <v>27</v>
      </c>
      <c r="O307" t="str">
        <f t="shared" si="23"/>
        <v>Feb</v>
      </c>
      <c r="P307">
        <f t="shared" si="24"/>
        <v>2022</v>
      </c>
    </row>
    <row r="308" spans="1:16" x14ac:dyDescent="0.3">
      <c r="A308" s="1">
        <v>44620</v>
      </c>
      <c r="B308" t="s">
        <v>79</v>
      </c>
      <c r="C308">
        <v>15</v>
      </c>
      <c r="D308" t="s">
        <v>103</v>
      </c>
      <c r="E308" t="s">
        <v>102</v>
      </c>
      <c r="F308" s="5">
        <v>0</v>
      </c>
      <c r="G308" t="str">
        <f>VLOOKUP($B308,PRODUCT_MASTER!$A:$F,MATCH('DATA MODEL'!G$1,PRODUCT_MASTER!$A$1:$F$1,0),0)</f>
        <v>Product37</v>
      </c>
      <c r="H308" t="str">
        <f>VLOOKUP($B308,PRODUCT_MASTER!$A:$F,MATCH('DATA MODEL'!H$1,PRODUCT_MASTER!$A$1:$F$1,0),0)</f>
        <v>Snacks</v>
      </c>
      <c r="I308" t="str">
        <f>VLOOKUP($B308,PRODUCT_MASTER!$A:$F,MATCH('DATA MODEL'!I$1,PRODUCT_MASTER!$A$1:$F$1,0),0)</f>
        <v>Kg</v>
      </c>
      <c r="J308" s="7">
        <f>VLOOKUP($B308,PRODUCT_MASTER!$A:$F,MATCH('DATA MODEL'!J$1,PRODUCT_MASTER!$A$1:$F$1,0),0)</f>
        <v>67</v>
      </c>
      <c r="K308" s="7">
        <f>VLOOKUP($B308,PRODUCT_MASTER!$A:$F,MATCH('DATA MODEL'!K$1,PRODUCT_MASTER!$A$1:$F$1,0),0)</f>
        <v>85.76</v>
      </c>
      <c r="L308" s="7">
        <f t="shared" si="20"/>
        <v>1005</v>
      </c>
      <c r="M308" s="7">
        <f t="shared" si="21"/>
        <v>1286.4000000000001</v>
      </c>
      <c r="N308">
        <f t="shared" si="22"/>
        <v>28</v>
      </c>
      <c r="O308" t="str">
        <f t="shared" si="23"/>
        <v>Feb</v>
      </c>
      <c r="P308">
        <f t="shared" si="24"/>
        <v>2022</v>
      </c>
    </row>
    <row r="309" spans="1:16" x14ac:dyDescent="0.3">
      <c r="A309" s="1">
        <v>44624</v>
      </c>
      <c r="B309" t="s">
        <v>57</v>
      </c>
      <c r="C309">
        <v>13</v>
      </c>
      <c r="D309" t="s">
        <v>100</v>
      </c>
      <c r="E309" t="s">
        <v>101</v>
      </c>
      <c r="F309" s="5">
        <v>0</v>
      </c>
      <c r="G309" t="str">
        <f>VLOOKUP($B309,PRODUCT_MASTER!$A:$F,MATCH('DATA MODEL'!G$1,PRODUCT_MASTER!$A$1:$F$1,0),0)</f>
        <v>Product26</v>
      </c>
      <c r="H309" t="str">
        <f>VLOOKUP($B309,PRODUCT_MASTER!$A:$F,MATCH('DATA MODEL'!H$1,PRODUCT_MASTER!$A$1:$F$1,0),0)</f>
        <v>Seafood</v>
      </c>
      <c r="I309" t="str">
        <f>VLOOKUP($B309,PRODUCT_MASTER!$A:$F,MATCH('DATA MODEL'!I$1,PRODUCT_MASTER!$A$1:$F$1,0),0)</f>
        <v>No.</v>
      </c>
      <c r="J309" s="7">
        <f>VLOOKUP($B309,PRODUCT_MASTER!$A:$F,MATCH('DATA MODEL'!J$1,PRODUCT_MASTER!$A$1:$F$1,0),0)</f>
        <v>18</v>
      </c>
      <c r="K309" s="7">
        <f>VLOOKUP($B309,PRODUCT_MASTER!$A:$F,MATCH('DATA MODEL'!K$1,PRODUCT_MASTER!$A$1:$F$1,0),0)</f>
        <v>24.66</v>
      </c>
      <c r="L309" s="7">
        <f t="shared" si="20"/>
        <v>234</v>
      </c>
      <c r="M309" s="7">
        <f t="shared" si="21"/>
        <v>320.58</v>
      </c>
      <c r="N309">
        <f t="shared" si="22"/>
        <v>4</v>
      </c>
      <c r="O309" t="str">
        <f t="shared" si="23"/>
        <v>Mar</v>
      </c>
      <c r="P309">
        <f t="shared" si="24"/>
        <v>2022</v>
      </c>
    </row>
    <row r="310" spans="1:16" x14ac:dyDescent="0.3">
      <c r="A310" s="1">
        <v>44626</v>
      </c>
      <c r="B310" t="s">
        <v>13</v>
      </c>
      <c r="C310">
        <v>2</v>
      </c>
      <c r="D310" t="s">
        <v>103</v>
      </c>
      <c r="E310" t="s">
        <v>102</v>
      </c>
      <c r="F310" s="5">
        <v>0</v>
      </c>
      <c r="G310" t="str">
        <f>VLOOKUP($B310,PRODUCT_MASTER!$A:$F,MATCH('DATA MODEL'!G$1,PRODUCT_MASTER!$A$1:$F$1,0),0)</f>
        <v>Product04</v>
      </c>
      <c r="H310" t="str">
        <f>VLOOKUP($B310,PRODUCT_MASTER!$A:$F,MATCH('DATA MODEL'!H$1,PRODUCT_MASTER!$A$1:$F$1,0),0)</f>
        <v>Organic</v>
      </c>
      <c r="I310" t="str">
        <f>VLOOKUP($B310,PRODUCT_MASTER!$A:$F,MATCH('DATA MODEL'!I$1,PRODUCT_MASTER!$A$1:$F$1,0),0)</f>
        <v>Lt</v>
      </c>
      <c r="J310" s="7">
        <f>VLOOKUP($B310,PRODUCT_MASTER!$A:$F,MATCH('DATA MODEL'!J$1,PRODUCT_MASTER!$A$1:$F$1,0),0)</f>
        <v>44</v>
      </c>
      <c r="K310" s="7">
        <f>VLOOKUP($B310,PRODUCT_MASTER!$A:$F,MATCH('DATA MODEL'!K$1,PRODUCT_MASTER!$A$1:$F$1,0),0)</f>
        <v>48.84</v>
      </c>
      <c r="L310" s="7">
        <f t="shared" si="20"/>
        <v>88</v>
      </c>
      <c r="M310" s="7">
        <f t="shared" si="21"/>
        <v>97.68</v>
      </c>
      <c r="N310">
        <f t="shared" si="22"/>
        <v>6</v>
      </c>
      <c r="O310" t="str">
        <f t="shared" si="23"/>
        <v>Mar</v>
      </c>
      <c r="P310">
        <f t="shared" si="24"/>
        <v>2022</v>
      </c>
    </row>
    <row r="311" spans="1:16" x14ac:dyDescent="0.3">
      <c r="A311" s="1">
        <v>44627</v>
      </c>
      <c r="B311" t="s">
        <v>11</v>
      </c>
      <c r="C311">
        <v>1</v>
      </c>
      <c r="D311" t="s">
        <v>103</v>
      </c>
      <c r="E311" t="s">
        <v>102</v>
      </c>
      <c r="F311" s="5">
        <v>0</v>
      </c>
      <c r="G311" t="str">
        <f>VLOOKUP($B311,PRODUCT_MASTER!$A:$F,MATCH('DATA MODEL'!G$1,PRODUCT_MASTER!$A$1:$F$1,0),0)</f>
        <v>Product03</v>
      </c>
      <c r="H311" t="str">
        <f>VLOOKUP($B311,PRODUCT_MASTER!$A:$F,MATCH('DATA MODEL'!H$1,PRODUCT_MASTER!$A$1:$F$1,0),0)</f>
        <v>Organic</v>
      </c>
      <c r="I311" t="str">
        <f>VLOOKUP($B311,PRODUCT_MASTER!$A:$F,MATCH('DATA MODEL'!I$1,PRODUCT_MASTER!$A$1:$F$1,0),0)</f>
        <v>Kg</v>
      </c>
      <c r="J311" s="7">
        <f>VLOOKUP($B311,PRODUCT_MASTER!$A:$F,MATCH('DATA MODEL'!J$1,PRODUCT_MASTER!$A$1:$F$1,0),0)</f>
        <v>71</v>
      </c>
      <c r="K311" s="7">
        <f>VLOOKUP($B311,PRODUCT_MASTER!$A:$F,MATCH('DATA MODEL'!K$1,PRODUCT_MASTER!$A$1:$F$1,0),0)</f>
        <v>80.94</v>
      </c>
      <c r="L311" s="7">
        <f t="shared" si="20"/>
        <v>71</v>
      </c>
      <c r="M311" s="7">
        <f t="shared" si="21"/>
        <v>80.94</v>
      </c>
      <c r="N311">
        <f t="shared" si="22"/>
        <v>7</v>
      </c>
      <c r="O311" t="str">
        <f t="shared" si="23"/>
        <v>Mar</v>
      </c>
      <c r="P311">
        <f t="shared" si="24"/>
        <v>2022</v>
      </c>
    </row>
    <row r="312" spans="1:16" x14ac:dyDescent="0.3">
      <c r="A312" s="1">
        <v>44628</v>
      </c>
      <c r="B312" t="s">
        <v>93</v>
      </c>
      <c r="C312">
        <v>6</v>
      </c>
      <c r="D312" t="s">
        <v>103</v>
      </c>
      <c r="E312" t="s">
        <v>101</v>
      </c>
      <c r="F312" s="5">
        <v>0</v>
      </c>
      <c r="G312" t="str">
        <f>VLOOKUP($B312,PRODUCT_MASTER!$A:$F,MATCH('DATA MODEL'!G$1,PRODUCT_MASTER!$A$1:$F$1,0),0)</f>
        <v>Product44</v>
      </c>
      <c r="H312" t="str">
        <f>VLOOKUP($B312,PRODUCT_MASTER!$A:$F,MATCH('DATA MODEL'!H$1,PRODUCT_MASTER!$A$1:$F$1,0),0)</f>
        <v>Candy</v>
      </c>
      <c r="I312" t="str">
        <f>VLOOKUP($B312,PRODUCT_MASTER!$A:$F,MATCH('DATA MODEL'!I$1,PRODUCT_MASTER!$A$1:$F$1,0),0)</f>
        <v>Kg</v>
      </c>
      <c r="J312" s="7">
        <f>VLOOKUP($B312,PRODUCT_MASTER!$A:$F,MATCH('DATA MODEL'!J$1,PRODUCT_MASTER!$A$1:$F$1,0),0)</f>
        <v>76</v>
      </c>
      <c r="K312" s="7">
        <f>VLOOKUP($B312,PRODUCT_MASTER!$A:$F,MATCH('DATA MODEL'!K$1,PRODUCT_MASTER!$A$1:$F$1,0),0)</f>
        <v>82.08</v>
      </c>
      <c r="L312" s="7">
        <f t="shared" si="20"/>
        <v>456</v>
      </c>
      <c r="M312" s="7">
        <f t="shared" si="21"/>
        <v>492.48</v>
      </c>
      <c r="N312">
        <f t="shared" si="22"/>
        <v>8</v>
      </c>
      <c r="O312" t="str">
        <f t="shared" si="23"/>
        <v>Mar</v>
      </c>
      <c r="P312">
        <f t="shared" si="24"/>
        <v>2022</v>
      </c>
    </row>
    <row r="313" spans="1:16" x14ac:dyDescent="0.3">
      <c r="A313" s="1">
        <v>44629</v>
      </c>
      <c r="B313" t="s">
        <v>65</v>
      </c>
      <c r="C313">
        <v>3</v>
      </c>
      <c r="D313" t="s">
        <v>103</v>
      </c>
      <c r="E313" t="s">
        <v>101</v>
      </c>
      <c r="F313" s="5">
        <v>0</v>
      </c>
      <c r="G313" t="str">
        <f>VLOOKUP($B313,PRODUCT_MASTER!$A:$F,MATCH('DATA MODEL'!G$1,PRODUCT_MASTER!$A$1:$F$1,0),0)</f>
        <v>Product30</v>
      </c>
      <c r="H313" t="str">
        <f>VLOOKUP($B313,PRODUCT_MASTER!$A:$F,MATCH('DATA MODEL'!H$1,PRODUCT_MASTER!$A$1:$F$1,0),0)</f>
        <v>Cheese And Dairy</v>
      </c>
      <c r="I313" t="str">
        <f>VLOOKUP($B313,PRODUCT_MASTER!$A:$F,MATCH('DATA MODEL'!I$1,PRODUCT_MASTER!$A$1:$F$1,0),0)</f>
        <v>Ft</v>
      </c>
      <c r="J313" s="7">
        <f>VLOOKUP($B313,PRODUCT_MASTER!$A:$F,MATCH('DATA MODEL'!J$1,PRODUCT_MASTER!$A$1:$F$1,0),0)</f>
        <v>148</v>
      </c>
      <c r="K313" s="7">
        <f>VLOOKUP($B313,PRODUCT_MASTER!$A:$F,MATCH('DATA MODEL'!K$1,PRODUCT_MASTER!$A$1:$F$1,0),0)</f>
        <v>201.28</v>
      </c>
      <c r="L313" s="7">
        <f t="shared" si="20"/>
        <v>444</v>
      </c>
      <c r="M313" s="7">
        <f t="shared" si="21"/>
        <v>603.84</v>
      </c>
      <c r="N313">
        <f t="shared" si="22"/>
        <v>9</v>
      </c>
      <c r="O313" t="str">
        <f t="shared" si="23"/>
        <v>Mar</v>
      </c>
      <c r="P313">
        <f t="shared" si="24"/>
        <v>2022</v>
      </c>
    </row>
    <row r="314" spans="1:16" x14ac:dyDescent="0.3">
      <c r="A314" s="1">
        <v>44629</v>
      </c>
      <c r="B314" t="s">
        <v>13</v>
      </c>
      <c r="C314">
        <v>11</v>
      </c>
      <c r="D314" t="s">
        <v>101</v>
      </c>
      <c r="E314" t="s">
        <v>102</v>
      </c>
      <c r="F314" s="5">
        <v>0</v>
      </c>
      <c r="G314" t="str">
        <f>VLOOKUP($B314,PRODUCT_MASTER!$A:$F,MATCH('DATA MODEL'!G$1,PRODUCT_MASTER!$A$1:$F$1,0),0)</f>
        <v>Product04</v>
      </c>
      <c r="H314" t="str">
        <f>VLOOKUP($B314,PRODUCT_MASTER!$A:$F,MATCH('DATA MODEL'!H$1,PRODUCT_MASTER!$A$1:$F$1,0),0)</f>
        <v>Organic</v>
      </c>
      <c r="I314" t="str">
        <f>VLOOKUP($B314,PRODUCT_MASTER!$A:$F,MATCH('DATA MODEL'!I$1,PRODUCT_MASTER!$A$1:$F$1,0),0)</f>
        <v>Lt</v>
      </c>
      <c r="J314" s="7">
        <f>VLOOKUP($B314,PRODUCT_MASTER!$A:$F,MATCH('DATA MODEL'!J$1,PRODUCT_MASTER!$A$1:$F$1,0),0)</f>
        <v>44</v>
      </c>
      <c r="K314" s="7">
        <f>VLOOKUP($B314,PRODUCT_MASTER!$A:$F,MATCH('DATA MODEL'!K$1,PRODUCT_MASTER!$A$1:$F$1,0),0)</f>
        <v>48.84</v>
      </c>
      <c r="L314" s="7">
        <f t="shared" si="20"/>
        <v>484</v>
      </c>
      <c r="M314" s="7">
        <f t="shared" si="21"/>
        <v>537.24</v>
      </c>
      <c r="N314">
        <f t="shared" si="22"/>
        <v>9</v>
      </c>
      <c r="O314" t="str">
        <f t="shared" si="23"/>
        <v>Mar</v>
      </c>
      <c r="P314">
        <f t="shared" si="24"/>
        <v>2022</v>
      </c>
    </row>
    <row r="315" spans="1:16" x14ac:dyDescent="0.3">
      <c r="A315" s="1">
        <v>44630</v>
      </c>
      <c r="B315" t="s">
        <v>71</v>
      </c>
      <c r="C315">
        <v>12</v>
      </c>
      <c r="D315" t="s">
        <v>100</v>
      </c>
      <c r="E315" t="s">
        <v>101</v>
      </c>
      <c r="F315" s="5">
        <v>0</v>
      </c>
      <c r="G315" t="str">
        <f>VLOOKUP($B315,PRODUCT_MASTER!$A:$F,MATCH('DATA MODEL'!G$1,PRODUCT_MASTER!$A$1:$F$1,0),0)</f>
        <v>Product33</v>
      </c>
      <c r="H315" t="str">
        <f>VLOOKUP($B315,PRODUCT_MASTER!$A:$F,MATCH('DATA MODEL'!H$1,PRODUCT_MASTER!$A$1:$F$1,0),0)</f>
        <v>Bakery And Desserts</v>
      </c>
      <c r="I315" t="str">
        <f>VLOOKUP($B315,PRODUCT_MASTER!$A:$F,MATCH('DATA MODEL'!I$1,PRODUCT_MASTER!$A$1:$F$1,0),0)</f>
        <v>Kg</v>
      </c>
      <c r="J315" s="7">
        <f>VLOOKUP($B315,PRODUCT_MASTER!$A:$F,MATCH('DATA MODEL'!J$1,PRODUCT_MASTER!$A$1:$F$1,0),0)</f>
        <v>95</v>
      </c>
      <c r="K315" s="7">
        <f>VLOOKUP($B315,PRODUCT_MASTER!$A:$F,MATCH('DATA MODEL'!K$1,PRODUCT_MASTER!$A$1:$F$1,0),0)</f>
        <v>119.7</v>
      </c>
      <c r="L315" s="7">
        <f t="shared" si="20"/>
        <v>1140</v>
      </c>
      <c r="M315" s="7">
        <f t="shared" si="21"/>
        <v>1436.4</v>
      </c>
      <c r="N315">
        <f t="shared" si="22"/>
        <v>10</v>
      </c>
      <c r="O315" t="str">
        <f t="shared" si="23"/>
        <v>Mar</v>
      </c>
      <c r="P315">
        <f t="shared" si="24"/>
        <v>2022</v>
      </c>
    </row>
    <row r="316" spans="1:16" x14ac:dyDescent="0.3">
      <c r="A316" s="1">
        <v>44634</v>
      </c>
      <c r="B316" t="s">
        <v>37</v>
      </c>
      <c r="C316">
        <v>2</v>
      </c>
      <c r="D316" t="s">
        <v>103</v>
      </c>
      <c r="E316" t="s">
        <v>102</v>
      </c>
      <c r="F316" s="5">
        <v>0</v>
      </c>
      <c r="G316" t="str">
        <f>VLOOKUP($B316,PRODUCT_MASTER!$A:$F,MATCH('DATA MODEL'!G$1,PRODUCT_MASTER!$A$1:$F$1,0),0)</f>
        <v>Product16</v>
      </c>
      <c r="H316" t="str">
        <f>VLOOKUP($B316,PRODUCT_MASTER!$A:$F,MATCH('DATA MODEL'!H$1,PRODUCT_MASTER!$A$1:$F$1,0),0)</f>
        <v>Meat</v>
      </c>
      <c r="I316" t="str">
        <f>VLOOKUP($B316,PRODUCT_MASTER!$A:$F,MATCH('DATA MODEL'!I$1,PRODUCT_MASTER!$A$1:$F$1,0),0)</f>
        <v>No.</v>
      </c>
      <c r="J316" s="7">
        <f>VLOOKUP($B316,PRODUCT_MASTER!$A:$F,MATCH('DATA MODEL'!J$1,PRODUCT_MASTER!$A$1:$F$1,0),0)</f>
        <v>13</v>
      </c>
      <c r="K316" s="7">
        <f>VLOOKUP($B316,PRODUCT_MASTER!$A:$F,MATCH('DATA MODEL'!K$1,PRODUCT_MASTER!$A$1:$F$1,0),0)</f>
        <v>16.64</v>
      </c>
      <c r="L316" s="7">
        <f t="shared" si="20"/>
        <v>26</v>
      </c>
      <c r="M316" s="7">
        <f t="shared" si="21"/>
        <v>33.28</v>
      </c>
      <c r="N316">
        <f t="shared" si="22"/>
        <v>14</v>
      </c>
      <c r="O316" t="str">
        <f t="shared" si="23"/>
        <v>Mar</v>
      </c>
      <c r="P316">
        <f t="shared" si="24"/>
        <v>2022</v>
      </c>
    </row>
    <row r="317" spans="1:16" x14ac:dyDescent="0.3">
      <c r="A317" s="1">
        <v>44634</v>
      </c>
      <c r="B317" t="s">
        <v>57</v>
      </c>
      <c r="C317">
        <v>13</v>
      </c>
      <c r="D317" t="s">
        <v>103</v>
      </c>
      <c r="E317" t="s">
        <v>101</v>
      </c>
      <c r="F317" s="5">
        <v>0</v>
      </c>
      <c r="G317" t="str">
        <f>VLOOKUP($B317,PRODUCT_MASTER!$A:$F,MATCH('DATA MODEL'!G$1,PRODUCT_MASTER!$A$1:$F$1,0),0)</f>
        <v>Product26</v>
      </c>
      <c r="H317" t="str">
        <f>VLOOKUP($B317,PRODUCT_MASTER!$A:$F,MATCH('DATA MODEL'!H$1,PRODUCT_MASTER!$A$1:$F$1,0),0)</f>
        <v>Seafood</v>
      </c>
      <c r="I317" t="str">
        <f>VLOOKUP($B317,PRODUCT_MASTER!$A:$F,MATCH('DATA MODEL'!I$1,PRODUCT_MASTER!$A$1:$F$1,0),0)</f>
        <v>No.</v>
      </c>
      <c r="J317" s="7">
        <f>VLOOKUP($B317,PRODUCT_MASTER!$A:$F,MATCH('DATA MODEL'!J$1,PRODUCT_MASTER!$A$1:$F$1,0),0)</f>
        <v>18</v>
      </c>
      <c r="K317" s="7">
        <f>VLOOKUP($B317,PRODUCT_MASTER!$A:$F,MATCH('DATA MODEL'!K$1,PRODUCT_MASTER!$A$1:$F$1,0),0)</f>
        <v>24.66</v>
      </c>
      <c r="L317" s="7">
        <f t="shared" si="20"/>
        <v>234</v>
      </c>
      <c r="M317" s="7">
        <f t="shared" si="21"/>
        <v>320.58</v>
      </c>
      <c r="N317">
        <f t="shared" si="22"/>
        <v>14</v>
      </c>
      <c r="O317" t="str">
        <f t="shared" si="23"/>
        <v>Mar</v>
      </c>
      <c r="P317">
        <f t="shared" si="24"/>
        <v>2022</v>
      </c>
    </row>
    <row r="318" spans="1:16" x14ac:dyDescent="0.3">
      <c r="A318" s="1">
        <v>44638</v>
      </c>
      <c r="B318" t="s">
        <v>43</v>
      </c>
      <c r="C318">
        <v>2</v>
      </c>
      <c r="D318" t="s">
        <v>101</v>
      </c>
      <c r="E318" t="s">
        <v>102</v>
      </c>
      <c r="F318" s="5">
        <v>0</v>
      </c>
      <c r="G318" t="str">
        <f>VLOOKUP($B318,PRODUCT_MASTER!$A:$F,MATCH('DATA MODEL'!G$1,PRODUCT_MASTER!$A$1:$F$1,0),0)</f>
        <v>Product19</v>
      </c>
      <c r="H318" t="str">
        <f>VLOOKUP($B318,PRODUCT_MASTER!$A:$F,MATCH('DATA MODEL'!H$1,PRODUCT_MASTER!$A$1:$F$1,0),0)</f>
        <v>Poultry</v>
      </c>
      <c r="I318" t="str">
        <f>VLOOKUP($B318,PRODUCT_MASTER!$A:$F,MATCH('DATA MODEL'!I$1,PRODUCT_MASTER!$A$1:$F$1,0),0)</f>
        <v>Ft</v>
      </c>
      <c r="J318" s="7">
        <f>VLOOKUP($B318,PRODUCT_MASTER!$A:$F,MATCH('DATA MODEL'!J$1,PRODUCT_MASTER!$A$1:$F$1,0),0)</f>
        <v>150</v>
      </c>
      <c r="K318" s="7">
        <f>VLOOKUP($B318,PRODUCT_MASTER!$A:$F,MATCH('DATA MODEL'!K$1,PRODUCT_MASTER!$A$1:$F$1,0),0)</f>
        <v>210</v>
      </c>
      <c r="L318" s="7">
        <f t="shared" si="20"/>
        <v>300</v>
      </c>
      <c r="M318" s="7">
        <f t="shared" si="21"/>
        <v>420</v>
      </c>
      <c r="N318">
        <f t="shared" si="22"/>
        <v>18</v>
      </c>
      <c r="O318" t="str">
        <f t="shared" si="23"/>
        <v>Mar</v>
      </c>
      <c r="P318">
        <f t="shared" si="24"/>
        <v>2022</v>
      </c>
    </row>
    <row r="319" spans="1:16" x14ac:dyDescent="0.3">
      <c r="A319" s="1">
        <v>44638</v>
      </c>
      <c r="B319" t="s">
        <v>59</v>
      </c>
      <c r="C319">
        <v>10</v>
      </c>
      <c r="D319" t="s">
        <v>103</v>
      </c>
      <c r="E319" t="s">
        <v>102</v>
      </c>
      <c r="F319" s="5">
        <v>0</v>
      </c>
      <c r="G319" t="str">
        <f>VLOOKUP($B319,PRODUCT_MASTER!$A:$F,MATCH('DATA MODEL'!G$1,PRODUCT_MASTER!$A$1:$F$1,0),0)</f>
        <v>Product27</v>
      </c>
      <c r="H319" t="str">
        <f>VLOOKUP($B319,PRODUCT_MASTER!$A:$F,MATCH('DATA MODEL'!H$1,PRODUCT_MASTER!$A$1:$F$1,0),0)</f>
        <v>Cheese And Dairy</v>
      </c>
      <c r="I319" t="str">
        <f>VLOOKUP($B319,PRODUCT_MASTER!$A:$F,MATCH('DATA MODEL'!I$1,PRODUCT_MASTER!$A$1:$F$1,0),0)</f>
        <v>Lt</v>
      </c>
      <c r="J319" s="7">
        <f>VLOOKUP($B319,PRODUCT_MASTER!$A:$F,MATCH('DATA MODEL'!J$1,PRODUCT_MASTER!$A$1:$F$1,0),0)</f>
        <v>48</v>
      </c>
      <c r="K319" s="7">
        <f>VLOOKUP($B319,PRODUCT_MASTER!$A:$F,MATCH('DATA MODEL'!K$1,PRODUCT_MASTER!$A$1:$F$1,0),0)</f>
        <v>57.120000000000005</v>
      </c>
      <c r="L319" s="7">
        <f t="shared" si="20"/>
        <v>480</v>
      </c>
      <c r="M319" s="7">
        <f t="shared" si="21"/>
        <v>571.20000000000005</v>
      </c>
      <c r="N319">
        <f t="shared" si="22"/>
        <v>18</v>
      </c>
      <c r="O319" t="str">
        <f t="shared" si="23"/>
        <v>Mar</v>
      </c>
      <c r="P319">
        <f t="shared" si="24"/>
        <v>2022</v>
      </c>
    </row>
    <row r="320" spans="1:16" x14ac:dyDescent="0.3">
      <c r="A320" s="1">
        <v>44639</v>
      </c>
      <c r="B320" t="s">
        <v>87</v>
      </c>
      <c r="C320">
        <v>6</v>
      </c>
      <c r="D320" t="s">
        <v>100</v>
      </c>
      <c r="E320" t="s">
        <v>102</v>
      </c>
      <c r="F320" s="5">
        <v>0</v>
      </c>
      <c r="G320" t="str">
        <f>VLOOKUP($B320,PRODUCT_MASTER!$A:$F,MATCH('DATA MODEL'!G$1,PRODUCT_MASTER!$A$1:$F$1,0),0)</f>
        <v>Product41</v>
      </c>
      <c r="H320" t="str">
        <f>VLOOKUP($B320,PRODUCT_MASTER!$A:$F,MATCH('DATA MODEL'!H$1,PRODUCT_MASTER!$A$1:$F$1,0),0)</f>
        <v>Snacks</v>
      </c>
      <c r="I320" t="str">
        <f>VLOOKUP($B320,PRODUCT_MASTER!$A:$F,MATCH('DATA MODEL'!I$1,PRODUCT_MASTER!$A$1:$F$1,0),0)</f>
        <v>Ft</v>
      </c>
      <c r="J320" s="7">
        <f>VLOOKUP($B320,PRODUCT_MASTER!$A:$F,MATCH('DATA MODEL'!J$1,PRODUCT_MASTER!$A$1:$F$1,0),0)</f>
        <v>138</v>
      </c>
      <c r="K320" s="7">
        <f>VLOOKUP($B320,PRODUCT_MASTER!$A:$F,MATCH('DATA MODEL'!K$1,PRODUCT_MASTER!$A$1:$F$1,0),0)</f>
        <v>173.88</v>
      </c>
      <c r="L320" s="7">
        <f t="shared" si="20"/>
        <v>828</v>
      </c>
      <c r="M320" s="7">
        <f t="shared" si="21"/>
        <v>1043.28</v>
      </c>
      <c r="N320">
        <f t="shared" si="22"/>
        <v>19</v>
      </c>
      <c r="O320" t="str">
        <f t="shared" si="23"/>
        <v>Mar</v>
      </c>
      <c r="P320">
        <f t="shared" si="24"/>
        <v>2022</v>
      </c>
    </row>
    <row r="321" spans="1:16" x14ac:dyDescent="0.3">
      <c r="A321" s="1">
        <v>44643</v>
      </c>
      <c r="B321" t="s">
        <v>69</v>
      </c>
      <c r="C321">
        <v>9</v>
      </c>
      <c r="D321" t="s">
        <v>103</v>
      </c>
      <c r="E321" t="s">
        <v>102</v>
      </c>
      <c r="F321" s="5">
        <v>0</v>
      </c>
      <c r="G321" t="str">
        <f>VLOOKUP($B321,PRODUCT_MASTER!$A:$F,MATCH('DATA MODEL'!G$1,PRODUCT_MASTER!$A$1:$F$1,0),0)</f>
        <v>Product32</v>
      </c>
      <c r="H321" t="str">
        <f>VLOOKUP($B321,PRODUCT_MASTER!$A:$F,MATCH('DATA MODEL'!H$1,PRODUCT_MASTER!$A$1:$F$1,0),0)</f>
        <v>Bakery And Desserts</v>
      </c>
      <c r="I321" t="str">
        <f>VLOOKUP($B321,PRODUCT_MASTER!$A:$F,MATCH('DATA MODEL'!I$1,PRODUCT_MASTER!$A$1:$F$1,0),0)</f>
        <v>Kg</v>
      </c>
      <c r="J321" s="7">
        <f>VLOOKUP($B321,PRODUCT_MASTER!$A:$F,MATCH('DATA MODEL'!J$1,PRODUCT_MASTER!$A$1:$F$1,0),0)</f>
        <v>89</v>
      </c>
      <c r="K321" s="7">
        <f>VLOOKUP($B321,PRODUCT_MASTER!$A:$F,MATCH('DATA MODEL'!K$1,PRODUCT_MASTER!$A$1:$F$1,0),0)</f>
        <v>117.48</v>
      </c>
      <c r="L321" s="7">
        <f t="shared" si="20"/>
        <v>801</v>
      </c>
      <c r="M321" s="7">
        <f t="shared" si="21"/>
        <v>1057.32</v>
      </c>
      <c r="N321">
        <f t="shared" si="22"/>
        <v>23</v>
      </c>
      <c r="O321" t="str">
        <f t="shared" si="23"/>
        <v>Mar</v>
      </c>
      <c r="P321">
        <f t="shared" si="24"/>
        <v>2022</v>
      </c>
    </row>
    <row r="322" spans="1:16" x14ac:dyDescent="0.3">
      <c r="A322" s="1">
        <v>44645</v>
      </c>
      <c r="B322" t="s">
        <v>6</v>
      </c>
      <c r="C322">
        <v>2</v>
      </c>
      <c r="D322" t="s">
        <v>100</v>
      </c>
      <c r="E322" t="s">
        <v>101</v>
      </c>
      <c r="F322" s="5">
        <v>0</v>
      </c>
      <c r="G322" t="str">
        <f>VLOOKUP($B322,PRODUCT_MASTER!$A:$F,MATCH('DATA MODEL'!G$1,PRODUCT_MASTER!$A$1:$F$1,0),0)</f>
        <v>Product01</v>
      </c>
      <c r="H322" t="str">
        <f>VLOOKUP($B322,PRODUCT_MASTER!$A:$F,MATCH('DATA MODEL'!H$1,PRODUCT_MASTER!$A$1:$F$1,0),0)</f>
        <v>Organic</v>
      </c>
      <c r="I322" t="str">
        <f>VLOOKUP($B322,PRODUCT_MASTER!$A:$F,MATCH('DATA MODEL'!I$1,PRODUCT_MASTER!$A$1:$F$1,0),0)</f>
        <v>Kg</v>
      </c>
      <c r="J322" s="7">
        <f>VLOOKUP($B322,PRODUCT_MASTER!$A:$F,MATCH('DATA MODEL'!J$1,PRODUCT_MASTER!$A$1:$F$1,0),0)</f>
        <v>98</v>
      </c>
      <c r="K322" s="7">
        <f>VLOOKUP($B322,PRODUCT_MASTER!$A:$F,MATCH('DATA MODEL'!K$1,PRODUCT_MASTER!$A$1:$F$1,0),0)</f>
        <v>103.88</v>
      </c>
      <c r="L322" s="7">
        <f t="shared" si="20"/>
        <v>196</v>
      </c>
      <c r="M322" s="7">
        <f t="shared" si="21"/>
        <v>207.76</v>
      </c>
      <c r="N322">
        <f t="shared" si="22"/>
        <v>25</v>
      </c>
      <c r="O322" t="str">
        <f t="shared" si="23"/>
        <v>Mar</v>
      </c>
      <c r="P322">
        <f t="shared" si="24"/>
        <v>2022</v>
      </c>
    </row>
    <row r="323" spans="1:16" x14ac:dyDescent="0.3">
      <c r="A323" s="1">
        <v>44645</v>
      </c>
      <c r="B323" t="s">
        <v>65</v>
      </c>
      <c r="C323">
        <v>11</v>
      </c>
      <c r="D323" t="s">
        <v>103</v>
      </c>
      <c r="E323" t="s">
        <v>101</v>
      </c>
      <c r="F323" s="5">
        <v>0</v>
      </c>
      <c r="G323" t="str">
        <f>VLOOKUP($B323,PRODUCT_MASTER!$A:$F,MATCH('DATA MODEL'!G$1,PRODUCT_MASTER!$A$1:$F$1,0),0)</f>
        <v>Product30</v>
      </c>
      <c r="H323" t="str">
        <f>VLOOKUP($B323,PRODUCT_MASTER!$A:$F,MATCH('DATA MODEL'!H$1,PRODUCT_MASTER!$A$1:$F$1,0),0)</f>
        <v>Cheese And Dairy</v>
      </c>
      <c r="I323" t="str">
        <f>VLOOKUP($B323,PRODUCT_MASTER!$A:$F,MATCH('DATA MODEL'!I$1,PRODUCT_MASTER!$A$1:$F$1,0),0)</f>
        <v>Ft</v>
      </c>
      <c r="J323" s="7">
        <f>VLOOKUP($B323,PRODUCT_MASTER!$A:$F,MATCH('DATA MODEL'!J$1,PRODUCT_MASTER!$A$1:$F$1,0),0)</f>
        <v>148</v>
      </c>
      <c r="K323" s="7">
        <f>VLOOKUP($B323,PRODUCT_MASTER!$A:$F,MATCH('DATA MODEL'!K$1,PRODUCT_MASTER!$A$1:$F$1,0),0)</f>
        <v>201.28</v>
      </c>
      <c r="L323" s="7">
        <f t="shared" ref="L323:L386" si="25">C323*J323</f>
        <v>1628</v>
      </c>
      <c r="M323" s="7">
        <f t="shared" ref="M323:M386" si="26">(K323-(K323*F323))*C323</f>
        <v>2214.08</v>
      </c>
      <c r="N323">
        <f t="shared" ref="N323:N386" si="27">DAY(A323)</f>
        <v>25</v>
      </c>
      <c r="O323" t="str">
        <f t="shared" ref="O323:O386" si="28">TEXT(A323,"MMM")</f>
        <v>Mar</v>
      </c>
      <c r="P323">
        <f t="shared" ref="P323:P386" si="29">YEAR(A323)</f>
        <v>2022</v>
      </c>
    </row>
    <row r="324" spans="1:16" x14ac:dyDescent="0.3">
      <c r="A324" s="1">
        <v>44649</v>
      </c>
      <c r="B324" t="s">
        <v>69</v>
      </c>
      <c r="C324">
        <v>12</v>
      </c>
      <c r="D324" t="s">
        <v>101</v>
      </c>
      <c r="E324" t="s">
        <v>101</v>
      </c>
      <c r="F324" s="5">
        <v>0</v>
      </c>
      <c r="G324" t="str">
        <f>VLOOKUP($B324,PRODUCT_MASTER!$A:$F,MATCH('DATA MODEL'!G$1,PRODUCT_MASTER!$A$1:$F$1,0),0)</f>
        <v>Product32</v>
      </c>
      <c r="H324" t="str">
        <f>VLOOKUP($B324,PRODUCT_MASTER!$A:$F,MATCH('DATA MODEL'!H$1,PRODUCT_MASTER!$A$1:$F$1,0),0)</f>
        <v>Bakery And Desserts</v>
      </c>
      <c r="I324" t="str">
        <f>VLOOKUP($B324,PRODUCT_MASTER!$A:$F,MATCH('DATA MODEL'!I$1,PRODUCT_MASTER!$A$1:$F$1,0),0)</f>
        <v>Kg</v>
      </c>
      <c r="J324" s="7">
        <f>VLOOKUP($B324,PRODUCT_MASTER!$A:$F,MATCH('DATA MODEL'!J$1,PRODUCT_MASTER!$A$1:$F$1,0),0)</f>
        <v>89</v>
      </c>
      <c r="K324" s="7">
        <f>VLOOKUP($B324,PRODUCT_MASTER!$A:$F,MATCH('DATA MODEL'!K$1,PRODUCT_MASTER!$A$1:$F$1,0),0)</f>
        <v>117.48</v>
      </c>
      <c r="L324" s="7">
        <f t="shared" si="25"/>
        <v>1068</v>
      </c>
      <c r="M324" s="7">
        <f t="shared" si="26"/>
        <v>1409.76</v>
      </c>
      <c r="N324">
        <f t="shared" si="27"/>
        <v>29</v>
      </c>
      <c r="O324" t="str">
        <f t="shared" si="28"/>
        <v>Mar</v>
      </c>
      <c r="P324">
        <f t="shared" si="29"/>
        <v>2022</v>
      </c>
    </row>
    <row r="325" spans="1:16" x14ac:dyDescent="0.3">
      <c r="A325" s="1">
        <v>44650</v>
      </c>
      <c r="B325" t="s">
        <v>6</v>
      </c>
      <c r="C325">
        <v>13</v>
      </c>
      <c r="D325" t="s">
        <v>101</v>
      </c>
      <c r="E325" t="s">
        <v>102</v>
      </c>
      <c r="F325" s="5">
        <v>0</v>
      </c>
      <c r="G325" t="str">
        <f>VLOOKUP($B325,PRODUCT_MASTER!$A:$F,MATCH('DATA MODEL'!G$1,PRODUCT_MASTER!$A$1:$F$1,0),0)</f>
        <v>Product01</v>
      </c>
      <c r="H325" t="str">
        <f>VLOOKUP($B325,PRODUCT_MASTER!$A:$F,MATCH('DATA MODEL'!H$1,PRODUCT_MASTER!$A$1:$F$1,0),0)</f>
        <v>Organic</v>
      </c>
      <c r="I325" t="str">
        <f>VLOOKUP($B325,PRODUCT_MASTER!$A:$F,MATCH('DATA MODEL'!I$1,PRODUCT_MASTER!$A$1:$F$1,0),0)</f>
        <v>Kg</v>
      </c>
      <c r="J325" s="7">
        <f>VLOOKUP($B325,PRODUCT_MASTER!$A:$F,MATCH('DATA MODEL'!J$1,PRODUCT_MASTER!$A$1:$F$1,0),0)</f>
        <v>98</v>
      </c>
      <c r="K325" s="7">
        <f>VLOOKUP($B325,PRODUCT_MASTER!$A:$F,MATCH('DATA MODEL'!K$1,PRODUCT_MASTER!$A$1:$F$1,0),0)</f>
        <v>103.88</v>
      </c>
      <c r="L325" s="7">
        <f t="shared" si="25"/>
        <v>1274</v>
      </c>
      <c r="M325" s="7">
        <f t="shared" si="26"/>
        <v>1350.44</v>
      </c>
      <c r="N325">
        <f t="shared" si="27"/>
        <v>30</v>
      </c>
      <c r="O325" t="str">
        <f t="shared" si="28"/>
        <v>Mar</v>
      </c>
      <c r="P325">
        <f t="shared" si="29"/>
        <v>2022</v>
      </c>
    </row>
    <row r="326" spans="1:16" x14ac:dyDescent="0.3">
      <c r="A326" s="1">
        <v>44652</v>
      </c>
      <c r="B326" t="s">
        <v>9</v>
      </c>
      <c r="C326">
        <v>2</v>
      </c>
      <c r="D326" t="s">
        <v>101</v>
      </c>
      <c r="E326" t="s">
        <v>102</v>
      </c>
      <c r="F326" s="5">
        <v>0</v>
      </c>
      <c r="G326" t="str">
        <f>VLOOKUP($B326,PRODUCT_MASTER!$A:$F,MATCH('DATA MODEL'!G$1,PRODUCT_MASTER!$A$1:$F$1,0),0)</f>
        <v>Product02</v>
      </c>
      <c r="H326" t="str">
        <f>VLOOKUP($B326,PRODUCT_MASTER!$A:$F,MATCH('DATA MODEL'!H$1,PRODUCT_MASTER!$A$1:$F$1,0),0)</f>
        <v>Organic</v>
      </c>
      <c r="I326" t="str">
        <f>VLOOKUP($B326,PRODUCT_MASTER!$A:$F,MATCH('DATA MODEL'!I$1,PRODUCT_MASTER!$A$1:$F$1,0),0)</f>
        <v>Kg</v>
      </c>
      <c r="J326" s="7">
        <f>VLOOKUP($B326,PRODUCT_MASTER!$A:$F,MATCH('DATA MODEL'!J$1,PRODUCT_MASTER!$A$1:$F$1,0),0)</f>
        <v>105</v>
      </c>
      <c r="K326" s="7">
        <f>VLOOKUP($B326,PRODUCT_MASTER!$A:$F,MATCH('DATA MODEL'!K$1,PRODUCT_MASTER!$A$1:$F$1,0),0)</f>
        <v>142.80000000000001</v>
      </c>
      <c r="L326" s="7">
        <f t="shared" si="25"/>
        <v>210</v>
      </c>
      <c r="M326" s="7">
        <f t="shared" si="26"/>
        <v>285.60000000000002</v>
      </c>
      <c r="N326">
        <f t="shared" si="27"/>
        <v>1</v>
      </c>
      <c r="O326" t="str">
        <f t="shared" si="28"/>
        <v>Apr</v>
      </c>
      <c r="P326">
        <f t="shared" si="29"/>
        <v>2022</v>
      </c>
    </row>
    <row r="327" spans="1:16" x14ac:dyDescent="0.3">
      <c r="A327" s="1">
        <v>44653</v>
      </c>
      <c r="B327" t="s">
        <v>9</v>
      </c>
      <c r="C327">
        <v>3</v>
      </c>
      <c r="D327" t="s">
        <v>103</v>
      </c>
      <c r="E327" t="s">
        <v>102</v>
      </c>
      <c r="F327" s="5">
        <v>0</v>
      </c>
      <c r="G327" t="str">
        <f>VLOOKUP($B327,PRODUCT_MASTER!$A:$F,MATCH('DATA MODEL'!G$1,PRODUCT_MASTER!$A$1:$F$1,0),0)</f>
        <v>Product02</v>
      </c>
      <c r="H327" t="str">
        <f>VLOOKUP($B327,PRODUCT_MASTER!$A:$F,MATCH('DATA MODEL'!H$1,PRODUCT_MASTER!$A$1:$F$1,0),0)</f>
        <v>Organic</v>
      </c>
      <c r="I327" t="str">
        <f>VLOOKUP($B327,PRODUCT_MASTER!$A:$F,MATCH('DATA MODEL'!I$1,PRODUCT_MASTER!$A$1:$F$1,0),0)</f>
        <v>Kg</v>
      </c>
      <c r="J327" s="7">
        <f>VLOOKUP($B327,PRODUCT_MASTER!$A:$F,MATCH('DATA MODEL'!J$1,PRODUCT_MASTER!$A$1:$F$1,0),0)</f>
        <v>105</v>
      </c>
      <c r="K327" s="7">
        <f>VLOOKUP($B327,PRODUCT_MASTER!$A:$F,MATCH('DATA MODEL'!K$1,PRODUCT_MASTER!$A$1:$F$1,0),0)</f>
        <v>142.80000000000001</v>
      </c>
      <c r="L327" s="7">
        <f t="shared" si="25"/>
        <v>315</v>
      </c>
      <c r="M327" s="7">
        <f t="shared" si="26"/>
        <v>428.40000000000003</v>
      </c>
      <c r="N327">
        <f t="shared" si="27"/>
        <v>2</v>
      </c>
      <c r="O327" t="str">
        <f t="shared" si="28"/>
        <v>Apr</v>
      </c>
      <c r="P327">
        <f t="shared" si="29"/>
        <v>2022</v>
      </c>
    </row>
    <row r="328" spans="1:16" x14ac:dyDescent="0.3">
      <c r="A328" s="1">
        <v>44657</v>
      </c>
      <c r="B328" t="s">
        <v>85</v>
      </c>
      <c r="C328">
        <v>2</v>
      </c>
      <c r="D328" t="s">
        <v>100</v>
      </c>
      <c r="E328" t="s">
        <v>102</v>
      </c>
      <c r="F328" s="5">
        <v>0</v>
      </c>
      <c r="G328" t="str">
        <f>VLOOKUP($B328,PRODUCT_MASTER!$A:$F,MATCH('DATA MODEL'!G$1,PRODUCT_MASTER!$A$1:$F$1,0),0)</f>
        <v>Product40</v>
      </c>
      <c r="H328" t="str">
        <f>VLOOKUP($B328,PRODUCT_MASTER!$A:$F,MATCH('DATA MODEL'!H$1,PRODUCT_MASTER!$A$1:$F$1,0),0)</f>
        <v>Snacks</v>
      </c>
      <c r="I328" t="str">
        <f>VLOOKUP($B328,PRODUCT_MASTER!$A:$F,MATCH('DATA MODEL'!I$1,PRODUCT_MASTER!$A$1:$F$1,0),0)</f>
        <v>Kg</v>
      </c>
      <c r="J328" s="7">
        <f>VLOOKUP($B328,PRODUCT_MASTER!$A:$F,MATCH('DATA MODEL'!J$1,PRODUCT_MASTER!$A$1:$F$1,0),0)</f>
        <v>90</v>
      </c>
      <c r="K328" s="7">
        <f>VLOOKUP($B328,PRODUCT_MASTER!$A:$F,MATCH('DATA MODEL'!K$1,PRODUCT_MASTER!$A$1:$F$1,0),0)</f>
        <v>115.2</v>
      </c>
      <c r="L328" s="7">
        <f t="shared" si="25"/>
        <v>180</v>
      </c>
      <c r="M328" s="7">
        <f t="shared" si="26"/>
        <v>230.4</v>
      </c>
      <c r="N328">
        <f t="shared" si="27"/>
        <v>6</v>
      </c>
      <c r="O328" t="str">
        <f t="shared" si="28"/>
        <v>Apr</v>
      </c>
      <c r="P328">
        <f t="shared" si="29"/>
        <v>2022</v>
      </c>
    </row>
    <row r="329" spans="1:16" x14ac:dyDescent="0.3">
      <c r="A329" s="1">
        <v>44658</v>
      </c>
      <c r="B329" t="s">
        <v>57</v>
      </c>
      <c r="C329">
        <v>7</v>
      </c>
      <c r="D329" t="s">
        <v>103</v>
      </c>
      <c r="E329" t="s">
        <v>101</v>
      </c>
      <c r="F329" s="5">
        <v>0</v>
      </c>
      <c r="G329" t="str">
        <f>VLOOKUP($B329,PRODUCT_MASTER!$A:$F,MATCH('DATA MODEL'!G$1,PRODUCT_MASTER!$A$1:$F$1,0),0)</f>
        <v>Product26</v>
      </c>
      <c r="H329" t="str">
        <f>VLOOKUP($B329,PRODUCT_MASTER!$A:$F,MATCH('DATA MODEL'!H$1,PRODUCT_MASTER!$A$1:$F$1,0),0)</f>
        <v>Seafood</v>
      </c>
      <c r="I329" t="str">
        <f>VLOOKUP($B329,PRODUCT_MASTER!$A:$F,MATCH('DATA MODEL'!I$1,PRODUCT_MASTER!$A$1:$F$1,0),0)</f>
        <v>No.</v>
      </c>
      <c r="J329" s="7">
        <f>VLOOKUP($B329,PRODUCT_MASTER!$A:$F,MATCH('DATA MODEL'!J$1,PRODUCT_MASTER!$A$1:$F$1,0),0)</f>
        <v>18</v>
      </c>
      <c r="K329" s="7">
        <f>VLOOKUP($B329,PRODUCT_MASTER!$A:$F,MATCH('DATA MODEL'!K$1,PRODUCT_MASTER!$A$1:$F$1,0),0)</f>
        <v>24.66</v>
      </c>
      <c r="L329" s="7">
        <f t="shared" si="25"/>
        <v>126</v>
      </c>
      <c r="M329" s="7">
        <f t="shared" si="26"/>
        <v>172.62</v>
      </c>
      <c r="N329">
        <f t="shared" si="27"/>
        <v>7</v>
      </c>
      <c r="O329" t="str">
        <f t="shared" si="28"/>
        <v>Apr</v>
      </c>
      <c r="P329">
        <f t="shared" si="29"/>
        <v>2022</v>
      </c>
    </row>
    <row r="330" spans="1:16" x14ac:dyDescent="0.3">
      <c r="A330" s="1">
        <v>44660</v>
      </c>
      <c r="B330" t="s">
        <v>83</v>
      </c>
      <c r="C330">
        <v>12</v>
      </c>
      <c r="D330" t="s">
        <v>100</v>
      </c>
      <c r="E330" t="s">
        <v>102</v>
      </c>
      <c r="F330" s="5">
        <v>0</v>
      </c>
      <c r="G330" t="str">
        <f>VLOOKUP($B330,PRODUCT_MASTER!$A:$F,MATCH('DATA MODEL'!G$1,PRODUCT_MASTER!$A$1:$F$1,0),0)</f>
        <v>Product39</v>
      </c>
      <c r="H330" t="str">
        <f>VLOOKUP($B330,PRODUCT_MASTER!$A:$F,MATCH('DATA MODEL'!H$1,PRODUCT_MASTER!$A$1:$F$1,0),0)</f>
        <v>Snacks</v>
      </c>
      <c r="I330" t="str">
        <f>VLOOKUP($B330,PRODUCT_MASTER!$A:$F,MATCH('DATA MODEL'!I$1,PRODUCT_MASTER!$A$1:$F$1,0),0)</f>
        <v>No.</v>
      </c>
      <c r="J330" s="7">
        <f>VLOOKUP($B330,PRODUCT_MASTER!$A:$F,MATCH('DATA MODEL'!J$1,PRODUCT_MASTER!$A$1:$F$1,0),0)</f>
        <v>37</v>
      </c>
      <c r="K330" s="7">
        <f>VLOOKUP($B330,PRODUCT_MASTER!$A:$F,MATCH('DATA MODEL'!K$1,PRODUCT_MASTER!$A$1:$F$1,0),0)</f>
        <v>42.55</v>
      </c>
      <c r="L330" s="7">
        <f t="shared" si="25"/>
        <v>444</v>
      </c>
      <c r="M330" s="7">
        <f t="shared" si="26"/>
        <v>510.59999999999997</v>
      </c>
      <c r="N330">
        <f t="shared" si="27"/>
        <v>9</v>
      </c>
      <c r="O330" t="str">
        <f t="shared" si="28"/>
        <v>Apr</v>
      </c>
      <c r="P330">
        <f t="shared" si="29"/>
        <v>2022</v>
      </c>
    </row>
    <row r="331" spans="1:16" x14ac:dyDescent="0.3">
      <c r="A331" s="1">
        <v>44660</v>
      </c>
      <c r="B331" t="s">
        <v>9</v>
      </c>
      <c r="C331">
        <v>9</v>
      </c>
      <c r="D331" t="s">
        <v>101</v>
      </c>
      <c r="E331" t="s">
        <v>101</v>
      </c>
      <c r="F331" s="5">
        <v>0</v>
      </c>
      <c r="G331" t="str">
        <f>VLOOKUP($B331,PRODUCT_MASTER!$A:$F,MATCH('DATA MODEL'!G$1,PRODUCT_MASTER!$A$1:$F$1,0),0)</f>
        <v>Product02</v>
      </c>
      <c r="H331" t="str">
        <f>VLOOKUP($B331,PRODUCT_MASTER!$A:$F,MATCH('DATA MODEL'!H$1,PRODUCT_MASTER!$A$1:$F$1,0),0)</f>
        <v>Organic</v>
      </c>
      <c r="I331" t="str">
        <f>VLOOKUP($B331,PRODUCT_MASTER!$A:$F,MATCH('DATA MODEL'!I$1,PRODUCT_MASTER!$A$1:$F$1,0),0)</f>
        <v>Kg</v>
      </c>
      <c r="J331" s="7">
        <f>VLOOKUP($B331,PRODUCT_MASTER!$A:$F,MATCH('DATA MODEL'!J$1,PRODUCT_MASTER!$A$1:$F$1,0),0)</f>
        <v>105</v>
      </c>
      <c r="K331" s="7">
        <f>VLOOKUP($B331,PRODUCT_MASTER!$A:$F,MATCH('DATA MODEL'!K$1,PRODUCT_MASTER!$A$1:$F$1,0),0)</f>
        <v>142.80000000000001</v>
      </c>
      <c r="L331" s="7">
        <f t="shared" si="25"/>
        <v>945</v>
      </c>
      <c r="M331" s="7">
        <f t="shared" si="26"/>
        <v>1285.2</v>
      </c>
      <c r="N331">
        <f t="shared" si="27"/>
        <v>9</v>
      </c>
      <c r="O331" t="str">
        <f t="shared" si="28"/>
        <v>Apr</v>
      </c>
      <c r="P331">
        <f t="shared" si="29"/>
        <v>2022</v>
      </c>
    </row>
    <row r="332" spans="1:16" x14ac:dyDescent="0.3">
      <c r="A332" s="1">
        <v>44664</v>
      </c>
      <c r="B332" t="s">
        <v>37</v>
      </c>
      <c r="C332">
        <v>14</v>
      </c>
      <c r="D332" t="s">
        <v>100</v>
      </c>
      <c r="E332" t="s">
        <v>101</v>
      </c>
      <c r="F332" s="5">
        <v>0</v>
      </c>
      <c r="G332" t="str">
        <f>VLOOKUP($B332,PRODUCT_MASTER!$A:$F,MATCH('DATA MODEL'!G$1,PRODUCT_MASTER!$A$1:$F$1,0),0)</f>
        <v>Product16</v>
      </c>
      <c r="H332" t="str">
        <f>VLOOKUP($B332,PRODUCT_MASTER!$A:$F,MATCH('DATA MODEL'!H$1,PRODUCT_MASTER!$A$1:$F$1,0),0)</f>
        <v>Meat</v>
      </c>
      <c r="I332" t="str">
        <f>VLOOKUP($B332,PRODUCT_MASTER!$A:$F,MATCH('DATA MODEL'!I$1,PRODUCT_MASTER!$A$1:$F$1,0),0)</f>
        <v>No.</v>
      </c>
      <c r="J332" s="7">
        <f>VLOOKUP($B332,PRODUCT_MASTER!$A:$F,MATCH('DATA MODEL'!J$1,PRODUCT_MASTER!$A$1:$F$1,0),0)</f>
        <v>13</v>
      </c>
      <c r="K332" s="7">
        <f>VLOOKUP($B332,PRODUCT_MASTER!$A:$F,MATCH('DATA MODEL'!K$1,PRODUCT_MASTER!$A$1:$F$1,0),0)</f>
        <v>16.64</v>
      </c>
      <c r="L332" s="7">
        <f t="shared" si="25"/>
        <v>182</v>
      </c>
      <c r="M332" s="7">
        <f t="shared" si="26"/>
        <v>232.96</v>
      </c>
      <c r="N332">
        <f t="shared" si="27"/>
        <v>13</v>
      </c>
      <c r="O332" t="str">
        <f t="shared" si="28"/>
        <v>Apr</v>
      </c>
      <c r="P332">
        <f t="shared" si="29"/>
        <v>2022</v>
      </c>
    </row>
    <row r="333" spans="1:16" x14ac:dyDescent="0.3">
      <c r="A333" s="1">
        <v>44669</v>
      </c>
      <c r="B333" t="s">
        <v>87</v>
      </c>
      <c r="C333">
        <v>9</v>
      </c>
      <c r="D333" t="s">
        <v>103</v>
      </c>
      <c r="E333" t="s">
        <v>102</v>
      </c>
      <c r="F333" s="5">
        <v>0</v>
      </c>
      <c r="G333" t="str">
        <f>VLOOKUP($B333,PRODUCT_MASTER!$A:$F,MATCH('DATA MODEL'!G$1,PRODUCT_MASTER!$A$1:$F$1,0),0)</f>
        <v>Product41</v>
      </c>
      <c r="H333" t="str">
        <f>VLOOKUP($B333,PRODUCT_MASTER!$A:$F,MATCH('DATA MODEL'!H$1,PRODUCT_MASTER!$A$1:$F$1,0),0)</f>
        <v>Snacks</v>
      </c>
      <c r="I333" t="str">
        <f>VLOOKUP($B333,PRODUCT_MASTER!$A:$F,MATCH('DATA MODEL'!I$1,PRODUCT_MASTER!$A$1:$F$1,0),0)</f>
        <v>Ft</v>
      </c>
      <c r="J333" s="7">
        <f>VLOOKUP($B333,PRODUCT_MASTER!$A:$F,MATCH('DATA MODEL'!J$1,PRODUCT_MASTER!$A$1:$F$1,0),0)</f>
        <v>138</v>
      </c>
      <c r="K333" s="7">
        <f>VLOOKUP($B333,PRODUCT_MASTER!$A:$F,MATCH('DATA MODEL'!K$1,PRODUCT_MASTER!$A$1:$F$1,0),0)</f>
        <v>173.88</v>
      </c>
      <c r="L333" s="7">
        <f t="shared" si="25"/>
        <v>1242</v>
      </c>
      <c r="M333" s="7">
        <f t="shared" si="26"/>
        <v>1564.92</v>
      </c>
      <c r="N333">
        <f t="shared" si="27"/>
        <v>18</v>
      </c>
      <c r="O333" t="str">
        <f t="shared" si="28"/>
        <v>Apr</v>
      </c>
      <c r="P333">
        <f t="shared" si="29"/>
        <v>2022</v>
      </c>
    </row>
    <row r="334" spans="1:16" x14ac:dyDescent="0.3">
      <c r="A334" s="1">
        <v>44671</v>
      </c>
      <c r="B334" t="s">
        <v>41</v>
      </c>
      <c r="C334">
        <v>2</v>
      </c>
      <c r="D334" t="s">
        <v>100</v>
      </c>
      <c r="E334" t="s">
        <v>101</v>
      </c>
      <c r="F334" s="5">
        <v>0</v>
      </c>
      <c r="G334" t="str">
        <f>VLOOKUP($B334,PRODUCT_MASTER!$A:$F,MATCH('DATA MODEL'!G$1,PRODUCT_MASTER!$A$1:$F$1,0),0)</f>
        <v>Product18</v>
      </c>
      <c r="H334" t="str">
        <f>VLOOKUP($B334,PRODUCT_MASTER!$A:$F,MATCH('DATA MODEL'!H$1,PRODUCT_MASTER!$A$1:$F$1,0),0)</f>
        <v>Poultry</v>
      </c>
      <c r="I334" t="str">
        <f>VLOOKUP($B334,PRODUCT_MASTER!$A:$F,MATCH('DATA MODEL'!I$1,PRODUCT_MASTER!$A$1:$F$1,0),0)</f>
        <v>No.</v>
      </c>
      <c r="J334" s="7">
        <f>VLOOKUP($B334,PRODUCT_MASTER!$A:$F,MATCH('DATA MODEL'!J$1,PRODUCT_MASTER!$A$1:$F$1,0),0)</f>
        <v>37</v>
      </c>
      <c r="K334" s="7">
        <f>VLOOKUP($B334,PRODUCT_MASTER!$A:$F,MATCH('DATA MODEL'!K$1,PRODUCT_MASTER!$A$1:$F$1,0),0)</f>
        <v>49.21</v>
      </c>
      <c r="L334" s="7">
        <f t="shared" si="25"/>
        <v>74</v>
      </c>
      <c r="M334" s="7">
        <f t="shared" si="26"/>
        <v>98.42</v>
      </c>
      <c r="N334">
        <f t="shared" si="27"/>
        <v>20</v>
      </c>
      <c r="O334" t="str">
        <f t="shared" si="28"/>
        <v>Apr</v>
      </c>
      <c r="P334">
        <f t="shared" si="29"/>
        <v>2022</v>
      </c>
    </row>
    <row r="335" spans="1:16" x14ac:dyDescent="0.3">
      <c r="A335" s="1">
        <v>44671</v>
      </c>
      <c r="B335" t="s">
        <v>29</v>
      </c>
      <c r="C335">
        <v>4</v>
      </c>
      <c r="D335" t="s">
        <v>103</v>
      </c>
      <c r="E335" t="s">
        <v>101</v>
      </c>
      <c r="F335" s="5">
        <v>0</v>
      </c>
      <c r="G335" t="str">
        <f>VLOOKUP($B335,PRODUCT_MASTER!$A:$F,MATCH('DATA MODEL'!G$1,PRODUCT_MASTER!$A$1:$F$1,0),0)</f>
        <v>Product12</v>
      </c>
      <c r="H335" t="str">
        <f>VLOOKUP($B335,PRODUCT_MASTER!$A:$F,MATCH('DATA MODEL'!H$1,PRODUCT_MASTER!$A$1:$F$1,0),0)</f>
        <v>Meat</v>
      </c>
      <c r="I335" t="str">
        <f>VLOOKUP($B335,PRODUCT_MASTER!$A:$F,MATCH('DATA MODEL'!I$1,PRODUCT_MASTER!$A$1:$F$1,0),0)</f>
        <v>Kg</v>
      </c>
      <c r="J335" s="7">
        <f>VLOOKUP($B335,PRODUCT_MASTER!$A:$F,MATCH('DATA MODEL'!J$1,PRODUCT_MASTER!$A$1:$F$1,0),0)</f>
        <v>73</v>
      </c>
      <c r="K335" s="7">
        <f>VLOOKUP($B335,PRODUCT_MASTER!$A:$F,MATCH('DATA MODEL'!K$1,PRODUCT_MASTER!$A$1:$F$1,0),0)</f>
        <v>94.17</v>
      </c>
      <c r="L335" s="7">
        <f t="shared" si="25"/>
        <v>292</v>
      </c>
      <c r="M335" s="7">
        <f t="shared" si="26"/>
        <v>376.68</v>
      </c>
      <c r="N335">
        <f t="shared" si="27"/>
        <v>20</v>
      </c>
      <c r="O335" t="str">
        <f t="shared" si="28"/>
        <v>Apr</v>
      </c>
      <c r="P335">
        <f t="shared" si="29"/>
        <v>2022</v>
      </c>
    </row>
    <row r="336" spans="1:16" x14ac:dyDescent="0.3">
      <c r="A336" s="1">
        <v>44672</v>
      </c>
      <c r="B336" t="s">
        <v>65</v>
      </c>
      <c r="C336">
        <v>2</v>
      </c>
      <c r="D336" t="s">
        <v>103</v>
      </c>
      <c r="E336" t="s">
        <v>102</v>
      </c>
      <c r="F336" s="5">
        <v>0</v>
      </c>
      <c r="G336" t="str">
        <f>VLOOKUP($B336,PRODUCT_MASTER!$A:$F,MATCH('DATA MODEL'!G$1,PRODUCT_MASTER!$A$1:$F$1,0),0)</f>
        <v>Product30</v>
      </c>
      <c r="H336" t="str">
        <f>VLOOKUP($B336,PRODUCT_MASTER!$A:$F,MATCH('DATA MODEL'!H$1,PRODUCT_MASTER!$A$1:$F$1,0),0)</f>
        <v>Cheese And Dairy</v>
      </c>
      <c r="I336" t="str">
        <f>VLOOKUP($B336,PRODUCT_MASTER!$A:$F,MATCH('DATA MODEL'!I$1,PRODUCT_MASTER!$A$1:$F$1,0),0)</f>
        <v>Ft</v>
      </c>
      <c r="J336" s="7">
        <f>VLOOKUP($B336,PRODUCT_MASTER!$A:$F,MATCH('DATA MODEL'!J$1,PRODUCT_MASTER!$A$1:$F$1,0),0)</f>
        <v>148</v>
      </c>
      <c r="K336" s="7">
        <f>VLOOKUP($B336,PRODUCT_MASTER!$A:$F,MATCH('DATA MODEL'!K$1,PRODUCT_MASTER!$A$1:$F$1,0),0)</f>
        <v>201.28</v>
      </c>
      <c r="L336" s="7">
        <f t="shared" si="25"/>
        <v>296</v>
      </c>
      <c r="M336" s="7">
        <f t="shared" si="26"/>
        <v>402.56</v>
      </c>
      <c r="N336">
        <f t="shared" si="27"/>
        <v>21</v>
      </c>
      <c r="O336" t="str">
        <f t="shared" si="28"/>
        <v>Apr</v>
      </c>
      <c r="P336">
        <f t="shared" si="29"/>
        <v>2022</v>
      </c>
    </row>
    <row r="337" spans="1:16" x14ac:dyDescent="0.3">
      <c r="A337" s="1">
        <v>44672</v>
      </c>
      <c r="B337" t="s">
        <v>57</v>
      </c>
      <c r="C337">
        <v>14</v>
      </c>
      <c r="D337" t="s">
        <v>101</v>
      </c>
      <c r="E337" t="s">
        <v>101</v>
      </c>
      <c r="F337" s="5">
        <v>0</v>
      </c>
      <c r="G337" t="str">
        <f>VLOOKUP($B337,PRODUCT_MASTER!$A:$F,MATCH('DATA MODEL'!G$1,PRODUCT_MASTER!$A$1:$F$1,0),0)</f>
        <v>Product26</v>
      </c>
      <c r="H337" t="str">
        <f>VLOOKUP($B337,PRODUCT_MASTER!$A:$F,MATCH('DATA MODEL'!H$1,PRODUCT_MASTER!$A$1:$F$1,0),0)</f>
        <v>Seafood</v>
      </c>
      <c r="I337" t="str">
        <f>VLOOKUP($B337,PRODUCT_MASTER!$A:$F,MATCH('DATA MODEL'!I$1,PRODUCT_MASTER!$A$1:$F$1,0),0)</f>
        <v>No.</v>
      </c>
      <c r="J337" s="7">
        <f>VLOOKUP($B337,PRODUCT_MASTER!$A:$F,MATCH('DATA MODEL'!J$1,PRODUCT_MASTER!$A$1:$F$1,0),0)</f>
        <v>18</v>
      </c>
      <c r="K337" s="7">
        <f>VLOOKUP($B337,PRODUCT_MASTER!$A:$F,MATCH('DATA MODEL'!K$1,PRODUCT_MASTER!$A$1:$F$1,0),0)</f>
        <v>24.66</v>
      </c>
      <c r="L337" s="7">
        <f t="shared" si="25"/>
        <v>252</v>
      </c>
      <c r="M337" s="7">
        <f t="shared" si="26"/>
        <v>345.24</v>
      </c>
      <c r="N337">
        <f t="shared" si="27"/>
        <v>21</v>
      </c>
      <c r="O337" t="str">
        <f t="shared" si="28"/>
        <v>Apr</v>
      </c>
      <c r="P337">
        <f t="shared" si="29"/>
        <v>2022</v>
      </c>
    </row>
    <row r="338" spans="1:16" x14ac:dyDescent="0.3">
      <c r="A338" s="1">
        <v>44674</v>
      </c>
      <c r="B338" t="s">
        <v>93</v>
      </c>
      <c r="C338">
        <v>15</v>
      </c>
      <c r="D338" t="s">
        <v>101</v>
      </c>
      <c r="E338" t="s">
        <v>101</v>
      </c>
      <c r="F338" s="5">
        <v>0</v>
      </c>
      <c r="G338" t="str">
        <f>VLOOKUP($B338,PRODUCT_MASTER!$A:$F,MATCH('DATA MODEL'!G$1,PRODUCT_MASTER!$A$1:$F$1,0),0)</f>
        <v>Product44</v>
      </c>
      <c r="H338" t="str">
        <f>VLOOKUP($B338,PRODUCT_MASTER!$A:$F,MATCH('DATA MODEL'!H$1,PRODUCT_MASTER!$A$1:$F$1,0),0)</f>
        <v>Candy</v>
      </c>
      <c r="I338" t="str">
        <f>VLOOKUP($B338,PRODUCT_MASTER!$A:$F,MATCH('DATA MODEL'!I$1,PRODUCT_MASTER!$A$1:$F$1,0),0)</f>
        <v>Kg</v>
      </c>
      <c r="J338" s="7">
        <f>VLOOKUP($B338,PRODUCT_MASTER!$A:$F,MATCH('DATA MODEL'!J$1,PRODUCT_MASTER!$A$1:$F$1,0),0)</f>
        <v>76</v>
      </c>
      <c r="K338" s="7">
        <f>VLOOKUP($B338,PRODUCT_MASTER!$A:$F,MATCH('DATA MODEL'!K$1,PRODUCT_MASTER!$A$1:$F$1,0),0)</f>
        <v>82.08</v>
      </c>
      <c r="L338" s="7">
        <f t="shared" si="25"/>
        <v>1140</v>
      </c>
      <c r="M338" s="7">
        <f t="shared" si="26"/>
        <v>1231.2</v>
      </c>
      <c r="N338">
        <f t="shared" si="27"/>
        <v>23</v>
      </c>
      <c r="O338" t="str">
        <f t="shared" si="28"/>
        <v>Apr</v>
      </c>
      <c r="P338">
        <f t="shared" si="29"/>
        <v>2022</v>
      </c>
    </row>
    <row r="339" spans="1:16" x14ac:dyDescent="0.3">
      <c r="A339" s="1">
        <v>44675</v>
      </c>
      <c r="B339" t="s">
        <v>73</v>
      </c>
      <c r="C339">
        <v>4</v>
      </c>
      <c r="D339" t="s">
        <v>103</v>
      </c>
      <c r="E339" t="s">
        <v>101</v>
      </c>
      <c r="F339" s="5">
        <v>0</v>
      </c>
      <c r="G339" t="str">
        <f>VLOOKUP($B339,PRODUCT_MASTER!$A:$F,MATCH('DATA MODEL'!G$1,PRODUCT_MASTER!$A$1:$F$1,0),0)</f>
        <v>Product34</v>
      </c>
      <c r="H339" t="str">
        <f>VLOOKUP($B339,PRODUCT_MASTER!$A:$F,MATCH('DATA MODEL'!H$1,PRODUCT_MASTER!$A$1:$F$1,0),0)</f>
        <v>Bakery And Desserts</v>
      </c>
      <c r="I339" t="str">
        <f>VLOOKUP($B339,PRODUCT_MASTER!$A:$F,MATCH('DATA MODEL'!I$1,PRODUCT_MASTER!$A$1:$F$1,0),0)</f>
        <v>Lt</v>
      </c>
      <c r="J339" s="7">
        <f>VLOOKUP($B339,PRODUCT_MASTER!$A:$F,MATCH('DATA MODEL'!J$1,PRODUCT_MASTER!$A$1:$F$1,0),0)</f>
        <v>55</v>
      </c>
      <c r="K339" s="7">
        <f>VLOOKUP($B339,PRODUCT_MASTER!$A:$F,MATCH('DATA MODEL'!K$1,PRODUCT_MASTER!$A$1:$F$1,0),0)</f>
        <v>58.3</v>
      </c>
      <c r="L339" s="7">
        <f t="shared" si="25"/>
        <v>220</v>
      </c>
      <c r="M339" s="7">
        <f t="shared" si="26"/>
        <v>233.2</v>
      </c>
      <c r="N339">
        <f t="shared" si="27"/>
        <v>24</v>
      </c>
      <c r="O339" t="str">
        <f t="shared" si="28"/>
        <v>Apr</v>
      </c>
      <c r="P339">
        <f t="shared" si="29"/>
        <v>2022</v>
      </c>
    </row>
    <row r="340" spans="1:16" x14ac:dyDescent="0.3">
      <c r="A340" s="1">
        <v>44676</v>
      </c>
      <c r="B340" t="s">
        <v>13</v>
      </c>
      <c r="C340">
        <v>9</v>
      </c>
      <c r="D340" t="s">
        <v>103</v>
      </c>
      <c r="E340" t="s">
        <v>102</v>
      </c>
      <c r="F340" s="5">
        <v>0</v>
      </c>
      <c r="G340" t="str">
        <f>VLOOKUP($B340,PRODUCT_MASTER!$A:$F,MATCH('DATA MODEL'!G$1,PRODUCT_MASTER!$A$1:$F$1,0),0)</f>
        <v>Product04</v>
      </c>
      <c r="H340" t="str">
        <f>VLOOKUP($B340,PRODUCT_MASTER!$A:$F,MATCH('DATA MODEL'!H$1,PRODUCT_MASTER!$A$1:$F$1,0),0)</f>
        <v>Organic</v>
      </c>
      <c r="I340" t="str">
        <f>VLOOKUP($B340,PRODUCT_MASTER!$A:$F,MATCH('DATA MODEL'!I$1,PRODUCT_MASTER!$A$1:$F$1,0),0)</f>
        <v>Lt</v>
      </c>
      <c r="J340" s="7">
        <f>VLOOKUP($B340,PRODUCT_MASTER!$A:$F,MATCH('DATA MODEL'!J$1,PRODUCT_MASTER!$A$1:$F$1,0),0)</f>
        <v>44</v>
      </c>
      <c r="K340" s="7">
        <f>VLOOKUP($B340,PRODUCT_MASTER!$A:$F,MATCH('DATA MODEL'!K$1,PRODUCT_MASTER!$A$1:$F$1,0),0)</f>
        <v>48.84</v>
      </c>
      <c r="L340" s="7">
        <f t="shared" si="25"/>
        <v>396</v>
      </c>
      <c r="M340" s="7">
        <f t="shared" si="26"/>
        <v>439.56000000000006</v>
      </c>
      <c r="N340">
        <f t="shared" si="27"/>
        <v>25</v>
      </c>
      <c r="O340" t="str">
        <f t="shared" si="28"/>
        <v>Apr</v>
      </c>
      <c r="P340">
        <f t="shared" si="29"/>
        <v>2022</v>
      </c>
    </row>
    <row r="341" spans="1:16" x14ac:dyDescent="0.3">
      <c r="A341" s="1">
        <v>44676</v>
      </c>
      <c r="B341" t="s">
        <v>11</v>
      </c>
      <c r="C341">
        <v>8</v>
      </c>
      <c r="D341" t="s">
        <v>101</v>
      </c>
      <c r="E341" t="s">
        <v>101</v>
      </c>
      <c r="F341" s="5">
        <v>0</v>
      </c>
      <c r="G341" t="str">
        <f>VLOOKUP($B341,PRODUCT_MASTER!$A:$F,MATCH('DATA MODEL'!G$1,PRODUCT_MASTER!$A$1:$F$1,0),0)</f>
        <v>Product03</v>
      </c>
      <c r="H341" t="str">
        <f>VLOOKUP($B341,PRODUCT_MASTER!$A:$F,MATCH('DATA MODEL'!H$1,PRODUCT_MASTER!$A$1:$F$1,0),0)</f>
        <v>Organic</v>
      </c>
      <c r="I341" t="str">
        <f>VLOOKUP($B341,PRODUCT_MASTER!$A:$F,MATCH('DATA MODEL'!I$1,PRODUCT_MASTER!$A$1:$F$1,0),0)</f>
        <v>Kg</v>
      </c>
      <c r="J341" s="7">
        <f>VLOOKUP($B341,PRODUCT_MASTER!$A:$F,MATCH('DATA MODEL'!J$1,PRODUCT_MASTER!$A$1:$F$1,0),0)</f>
        <v>71</v>
      </c>
      <c r="K341" s="7">
        <f>VLOOKUP($B341,PRODUCT_MASTER!$A:$F,MATCH('DATA MODEL'!K$1,PRODUCT_MASTER!$A$1:$F$1,0),0)</f>
        <v>80.94</v>
      </c>
      <c r="L341" s="7">
        <f t="shared" si="25"/>
        <v>568</v>
      </c>
      <c r="M341" s="7">
        <f t="shared" si="26"/>
        <v>647.52</v>
      </c>
      <c r="N341">
        <f t="shared" si="27"/>
        <v>25</v>
      </c>
      <c r="O341" t="str">
        <f t="shared" si="28"/>
        <v>Apr</v>
      </c>
      <c r="P341">
        <f t="shared" si="29"/>
        <v>2022</v>
      </c>
    </row>
    <row r="342" spans="1:16" x14ac:dyDescent="0.3">
      <c r="A342" s="1">
        <v>44677</v>
      </c>
      <c r="B342" t="s">
        <v>59</v>
      </c>
      <c r="C342">
        <v>2</v>
      </c>
      <c r="D342" t="s">
        <v>103</v>
      </c>
      <c r="E342" t="s">
        <v>102</v>
      </c>
      <c r="F342" s="5">
        <v>0</v>
      </c>
      <c r="G342" t="str">
        <f>VLOOKUP($B342,PRODUCT_MASTER!$A:$F,MATCH('DATA MODEL'!G$1,PRODUCT_MASTER!$A$1:$F$1,0),0)</f>
        <v>Product27</v>
      </c>
      <c r="H342" t="str">
        <f>VLOOKUP($B342,PRODUCT_MASTER!$A:$F,MATCH('DATA MODEL'!H$1,PRODUCT_MASTER!$A$1:$F$1,0),0)</f>
        <v>Cheese And Dairy</v>
      </c>
      <c r="I342" t="str">
        <f>VLOOKUP($B342,PRODUCT_MASTER!$A:$F,MATCH('DATA MODEL'!I$1,PRODUCT_MASTER!$A$1:$F$1,0),0)</f>
        <v>Lt</v>
      </c>
      <c r="J342" s="7">
        <f>VLOOKUP($B342,PRODUCT_MASTER!$A:$F,MATCH('DATA MODEL'!J$1,PRODUCT_MASTER!$A$1:$F$1,0),0)</f>
        <v>48</v>
      </c>
      <c r="K342" s="7">
        <f>VLOOKUP($B342,PRODUCT_MASTER!$A:$F,MATCH('DATA MODEL'!K$1,PRODUCT_MASTER!$A$1:$F$1,0),0)</f>
        <v>57.120000000000005</v>
      </c>
      <c r="L342" s="7">
        <f t="shared" si="25"/>
        <v>96</v>
      </c>
      <c r="M342" s="7">
        <f t="shared" si="26"/>
        <v>114.24000000000001</v>
      </c>
      <c r="N342">
        <f t="shared" si="27"/>
        <v>26</v>
      </c>
      <c r="O342" t="str">
        <f t="shared" si="28"/>
        <v>Apr</v>
      </c>
      <c r="P342">
        <f t="shared" si="29"/>
        <v>2022</v>
      </c>
    </row>
    <row r="343" spans="1:16" x14ac:dyDescent="0.3">
      <c r="A343" s="1">
        <v>44679</v>
      </c>
      <c r="B343" t="s">
        <v>33</v>
      </c>
      <c r="C343">
        <v>14</v>
      </c>
      <c r="D343" t="s">
        <v>103</v>
      </c>
      <c r="E343" t="s">
        <v>102</v>
      </c>
      <c r="F343" s="5">
        <v>0</v>
      </c>
      <c r="G343" t="str">
        <f>VLOOKUP($B343,PRODUCT_MASTER!$A:$F,MATCH('DATA MODEL'!G$1,PRODUCT_MASTER!$A$1:$F$1,0),0)</f>
        <v>Product14</v>
      </c>
      <c r="H343" t="str">
        <f>VLOOKUP($B343,PRODUCT_MASTER!$A:$F,MATCH('DATA MODEL'!H$1,PRODUCT_MASTER!$A$1:$F$1,0),0)</f>
        <v>Meat</v>
      </c>
      <c r="I343" t="str">
        <f>VLOOKUP($B343,PRODUCT_MASTER!$A:$F,MATCH('DATA MODEL'!I$1,PRODUCT_MASTER!$A$1:$F$1,0),0)</f>
        <v>Kg</v>
      </c>
      <c r="J343" s="7">
        <f>VLOOKUP($B343,PRODUCT_MASTER!$A:$F,MATCH('DATA MODEL'!J$1,PRODUCT_MASTER!$A$1:$F$1,0),0)</f>
        <v>112</v>
      </c>
      <c r="K343" s="7">
        <f>VLOOKUP($B343,PRODUCT_MASTER!$A:$F,MATCH('DATA MODEL'!K$1,PRODUCT_MASTER!$A$1:$F$1,0),0)</f>
        <v>146.72</v>
      </c>
      <c r="L343" s="7">
        <f t="shared" si="25"/>
        <v>1568</v>
      </c>
      <c r="M343" s="7">
        <f t="shared" si="26"/>
        <v>2054.08</v>
      </c>
      <c r="N343">
        <f t="shared" si="27"/>
        <v>28</v>
      </c>
      <c r="O343" t="str">
        <f t="shared" si="28"/>
        <v>Apr</v>
      </c>
      <c r="P343">
        <f t="shared" si="29"/>
        <v>2022</v>
      </c>
    </row>
    <row r="344" spans="1:16" x14ac:dyDescent="0.3">
      <c r="A344" s="1">
        <v>44681</v>
      </c>
      <c r="B344" t="s">
        <v>37</v>
      </c>
      <c r="C344">
        <v>13</v>
      </c>
      <c r="D344" t="s">
        <v>101</v>
      </c>
      <c r="E344" t="s">
        <v>101</v>
      </c>
      <c r="F344" s="5">
        <v>0</v>
      </c>
      <c r="G344" t="str">
        <f>VLOOKUP($B344,PRODUCT_MASTER!$A:$F,MATCH('DATA MODEL'!G$1,PRODUCT_MASTER!$A$1:$F$1,0),0)</f>
        <v>Product16</v>
      </c>
      <c r="H344" t="str">
        <f>VLOOKUP($B344,PRODUCT_MASTER!$A:$F,MATCH('DATA MODEL'!H$1,PRODUCT_MASTER!$A$1:$F$1,0),0)</f>
        <v>Meat</v>
      </c>
      <c r="I344" t="str">
        <f>VLOOKUP($B344,PRODUCT_MASTER!$A:$F,MATCH('DATA MODEL'!I$1,PRODUCT_MASTER!$A$1:$F$1,0),0)</f>
        <v>No.</v>
      </c>
      <c r="J344" s="7">
        <f>VLOOKUP($B344,PRODUCT_MASTER!$A:$F,MATCH('DATA MODEL'!J$1,PRODUCT_MASTER!$A$1:$F$1,0),0)</f>
        <v>13</v>
      </c>
      <c r="K344" s="7">
        <f>VLOOKUP($B344,PRODUCT_MASTER!$A:$F,MATCH('DATA MODEL'!K$1,PRODUCT_MASTER!$A$1:$F$1,0),0)</f>
        <v>16.64</v>
      </c>
      <c r="L344" s="7">
        <f t="shared" si="25"/>
        <v>169</v>
      </c>
      <c r="M344" s="7">
        <f t="shared" si="26"/>
        <v>216.32</v>
      </c>
      <c r="N344">
        <f t="shared" si="27"/>
        <v>30</v>
      </c>
      <c r="O344" t="str">
        <f t="shared" si="28"/>
        <v>Apr</v>
      </c>
      <c r="P344">
        <f t="shared" si="29"/>
        <v>2022</v>
      </c>
    </row>
    <row r="345" spans="1:16" x14ac:dyDescent="0.3">
      <c r="A345" s="1">
        <v>44681</v>
      </c>
      <c r="B345" t="s">
        <v>59</v>
      </c>
      <c r="C345">
        <v>8</v>
      </c>
      <c r="D345" t="s">
        <v>103</v>
      </c>
      <c r="E345" t="s">
        <v>101</v>
      </c>
      <c r="F345" s="5">
        <v>0</v>
      </c>
      <c r="G345" t="str">
        <f>VLOOKUP($B345,PRODUCT_MASTER!$A:$F,MATCH('DATA MODEL'!G$1,PRODUCT_MASTER!$A$1:$F$1,0),0)</f>
        <v>Product27</v>
      </c>
      <c r="H345" t="str">
        <f>VLOOKUP($B345,PRODUCT_MASTER!$A:$F,MATCH('DATA MODEL'!H$1,PRODUCT_MASTER!$A$1:$F$1,0),0)</f>
        <v>Cheese And Dairy</v>
      </c>
      <c r="I345" t="str">
        <f>VLOOKUP($B345,PRODUCT_MASTER!$A:$F,MATCH('DATA MODEL'!I$1,PRODUCT_MASTER!$A$1:$F$1,0),0)</f>
        <v>Lt</v>
      </c>
      <c r="J345" s="7">
        <f>VLOOKUP($B345,PRODUCT_MASTER!$A:$F,MATCH('DATA MODEL'!J$1,PRODUCT_MASTER!$A$1:$F$1,0),0)</f>
        <v>48</v>
      </c>
      <c r="K345" s="7">
        <f>VLOOKUP($B345,PRODUCT_MASTER!$A:$F,MATCH('DATA MODEL'!K$1,PRODUCT_MASTER!$A$1:$F$1,0),0)</f>
        <v>57.120000000000005</v>
      </c>
      <c r="L345" s="7">
        <f t="shared" si="25"/>
        <v>384</v>
      </c>
      <c r="M345" s="7">
        <f t="shared" si="26"/>
        <v>456.96000000000004</v>
      </c>
      <c r="N345">
        <f t="shared" si="27"/>
        <v>30</v>
      </c>
      <c r="O345" t="str">
        <f t="shared" si="28"/>
        <v>Apr</v>
      </c>
      <c r="P345">
        <f t="shared" si="29"/>
        <v>2022</v>
      </c>
    </row>
    <row r="346" spans="1:16" x14ac:dyDescent="0.3">
      <c r="A346" s="1">
        <v>44682</v>
      </c>
      <c r="B346" t="s">
        <v>73</v>
      </c>
      <c r="C346">
        <v>9</v>
      </c>
      <c r="D346" t="s">
        <v>100</v>
      </c>
      <c r="E346" t="s">
        <v>101</v>
      </c>
      <c r="F346" s="5">
        <v>0</v>
      </c>
      <c r="G346" t="str">
        <f>VLOOKUP($B346,PRODUCT_MASTER!$A:$F,MATCH('DATA MODEL'!G$1,PRODUCT_MASTER!$A$1:$F$1,0),0)</f>
        <v>Product34</v>
      </c>
      <c r="H346" t="str">
        <f>VLOOKUP($B346,PRODUCT_MASTER!$A:$F,MATCH('DATA MODEL'!H$1,PRODUCT_MASTER!$A$1:$F$1,0),0)</f>
        <v>Bakery And Desserts</v>
      </c>
      <c r="I346" t="str">
        <f>VLOOKUP($B346,PRODUCT_MASTER!$A:$F,MATCH('DATA MODEL'!I$1,PRODUCT_MASTER!$A$1:$F$1,0),0)</f>
        <v>Lt</v>
      </c>
      <c r="J346" s="7">
        <f>VLOOKUP($B346,PRODUCT_MASTER!$A:$F,MATCH('DATA MODEL'!J$1,PRODUCT_MASTER!$A$1:$F$1,0),0)</f>
        <v>55</v>
      </c>
      <c r="K346" s="7">
        <f>VLOOKUP($B346,PRODUCT_MASTER!$A:$F,MATCH('DATA MODEL'!K$1,PRODUCT_MASTER!$A$1:$F$1,0),0)</f>
        <v>58.3</v>
      </c>
      <c r="L346" s="7">
        <f t="shared" si="25"/>
        <v>495</v>
      </c>
      <c r="M346" s="7">
        <f t="shared" si="26"/>
        <v>524.69999999999993</v>
      </c>
      <c r="N346">
        <f t="shared" si="27"/>
        <v>1</v>
      </c>
      <c r="O346" t="str">
        <f t="shared" si="28"/>
        <v>May</v>
      </c>
      <c r="P346">
        <f t="shared" si="29"/>
        <v>2022</v>
      </c>
    </row>
    <row r="347" spans="1:16" x14ac:dyDescent="0.3">
      <c r="A347" s="1">
        <v>44682</v>
      </c>
      <c r="B347" t="s">
        <v>71</v>
      </c>
      <c r="C347">
        <v>6</v>
      </c>
      <c r="D347" t="s">
        <v>101</v>
      </c>
      <c r="E347" t="s">
        <v>101</v>
      </c>
      <c r="F347" s="5">
        <v>0</v>
      </c>
      <c r="G347" t="str">
        <f>VLOOKUP($B347,PRODUCT_MASTER!$A:$F,MATCH('DATA MODEL'!G$1,PRODUCT_MASTER!$A$1:$F$1,0),0)</f>
        <v>Product33</v>
      </c>
      <c r="H347" t="str">
        <f>VLOOKUP($B347,PRODUCT_MASTER!$A:$F,MATCH('DATA MODEL'!H$1,PRODUCT_MASTER!$A$1:$F$1,0),0)</f>
        <v>Bakery And Desserts</v>
      </c>
      <c r="I347" t="str">
        <f>VLOOKUP($B347,PRODUCT_MASTER!$A:$F,MATCH('DATA MODEL'!I$1,PRODUCT_MASTER!$A$1:$F$1,0),0)</f>
        <v>Kg</v>
      </c>
      <c r="J347" s="7">
        <f>VLOOKUP($B347,PRODUCT_MASTER!$A:$F,MATCH('DATA MODEL'!J$1,PRODUCT_MASTER!$A$1:$F$1,0),0)</f>
        <v>95</v>
      </c>
      <c r="K347" s="7">
        <f>VLOOKUP($B347,PRODUCT_MASTER!$A:$F,MATCH('DATA MODEL'!K$1,PRODUCT_MASTER!$A$1:$F$1,0),0)</f>
        <v>119.7</v>
      </c>
      <c r="L347" s="7">
        <f t="shared" si="25"/>
        <v>570</v>
      </c>
      <c r="M347" s="7">
        <f t="shared" si="26"/>
        <v>718.2</v>
      </c>
      <c r="N347">
        <f t="shared" si="27"/>
        <v>1</v>
      </c>
      <c r="O347" t="str">
        <f t="shared" si="28"/>
        <v>May</v>
      </c>
      <c r="P347">
        <f t="shared" si="29"/>
        <v>2022</v>
      </c>
    </row>
    <row r="348" spans="1:16" x14ac:dyDescent="0.3">
      <c r="A348" s="1">
        <v>44683</v>
      </c>
      <c r="B348" t="s">
        <v>31</v>
      </c>
      <c r="C348">
        <v>4</v>
      </c>
      <c r="D348" t="s">
        <v>101</v>
      </c>
      <c r="E348" t="s">
        <v>102</v>
      </c>
      <c r="F348" s="5">
        <v>0</v>
      </c>
      <c r="G348" t="str">
        <f>VLOOKUP($B348,PRODUCT_MASTER!$A:$F,MATCH('DATA MODEL'!G$1,PRODUCT_MASTER!$A$1:$F$1,0),0)</f>
        <v>Product13</v>
      </c>
      <c r="H348" t="str">
        <f>VLOOKUP($B348,PRODUCT_MASTER!$A:$F,MATCH('DATA MODEL'!H$1,PRODUCT_MASTER!$A$1:$F$1,0),0)</f>
        <v>Meat</v>
      </c>
      <c r="I348" t="str">
        <f>VLOOKUP($B348,PRODUCT_MASTER!$A:$F,MATCH('DATA MODEL'!I$1,PRODUCT_MASTER!$A$1:$F$1,0),0)</f>
        <v>Kg</v>
      </c>
      <c r="J348" s="7">
        <f>VLOOKUP($B348,PRODUCT_MASTER!$A:$F,MATCH('DATA MODEL'!J$1,PRODUCT_MASTER!$A$1:$F$1,0),0)</f>
        <v>112</v>
      </c>
      <c r="K348" s="7">
        <f>VLOOKUP($B348,PRODUCT_MASTER!$A:$F,MATCH('DATA MODEL'!K$1,PRODUCT_MASTER!$A$1:$F$1,0),0)</f>
        <v>122.08</v>
      </c>
      <c r="L348" s="7">
        <f t="shared" si="25"/>
        <v>448</v>
      </c>
      <c r="M348" s="7">
        <f t="shared" si="26"/>
        <v>488.32</v>
      </c>
      <c r="N348">
        <f t="shared" si="27"/>
        <v>2</v>
      </c>
      <c r="O348" t="str">
        <f t="shared" si="28"/>
        <v>May</v>
      </c>
      <c r="P348">
        <f t="shared" si="29"/>
        <v>2022</v>
      </c>
    </row>
    <row r="349" spans="1:16" x14ac:dyDescent="0.3">
      <c r="A349" s="1">
        <v>44685</v>
      </c>
      <c r="B349" t="s">
        <v>45</v>
      </c>
      <c r="C349">
        <v>10</v>
      </c>
      <c r="D349" t="s">
        <v>103</v>
      </c>
      <c r="E349" t="s">
        <v>101</v>
      </c>
      <c r="F349" s="5">
        <v>0</v>
      </c>
      <c r="G349" t="str">
        <f>VLOOKUP($B349,PRODUCT_MASTER!$A:$F,MATCH('DATA MODEL'!G$1,PRODUCT_MASTER!$A$1:$F$1,0),0)</f>
        <v>Product20</v>
      </c>
      <c r="H349" t="str">
        <f>VLOOKUP($B349,PRODUCT_MASTER!$A:$F,MATCH('DATA MODEL'!H$1,PRODUCT_MASTER!$A$1:$F$1,0),0)</f>
        <v>Poultry</v>
      </c>
      <c r="I349" t="str">
        <f>VLOOKUP($B349,PRODUCT_MASTER!$A:$F,MATCH('DATA MODEL'!I$1,PRODUCT_MASTER!$A$1:$F$1,0),0)</f>
        <v>Lt</v>
      </c>
      <c r="J349" s="7">
        <f>VLOOKUP($B349,PRODUCT_MASTER!$A:$F,MATCH('DATA MODEL'!J$1,PRODUCT_MASTER!$A$1:$F$1,0),0)</f>
        <v>61</v>
      </c>
      <c r="K349" s="7">
        <f>VLOOKUP($B349,PRODUCT_MASTER!$A:$F,MATCH('DATA MODEL'!K$1,PRODUCT_MASTER!$A$1:$F$1,0),0)</f>
        <v>76.25</v>
      </c>
      <c r="L349" s="7">
        <f t="shared" si="25"/>
        <v>610</v>
      </c>
      <c r="M349" s="7">
        <f t="shared" si="26"/>
        <v>762.5</v>
      </c>
      <c r="N349">
        <f t="shared" si="27"/>
        <v>4</v>
      </c>
      <c r="O349" t="str">
        <f t="shared" si="28"/>
        <v>May</v>
      </c>
      <c r="P349">
        <f t="shared" si="29"/>
        <v>2022</v>
      </c>
    </row>
    <row r="350" spans="1:16" x14ac:dyDescent="0.3">
      <c r="A350" s="1">
        <v>44687</v>
      </c>
      <c r="B350" t="s">
        <v>73</v>
      </c>
      <c r="C350">
        <v>7</v>
      </c>
      <c r="D350" t="s">
        <v>103</v>
      </c>
      <c r="E350" t="s">
        <v>101</v>
      </c>
      <c r="F350" s="5">
        <v>0</v>
      </c>
      <c r="G350" t="str">
        <f>VLOOKUP($B350,PRODUCT_MASTER!$A:$F,MATCH('DATA MODEL'!G$1,PRODUCT_MASTER!$A$1:$F$1,0),0)</f>
        <v>Product34</v>
      </c>
      <c r="H350" t="str">
        <f>VLOOKUP($B350,PRODUCT_MASTER!$A:$F,MATCH('DATA MODEL'!H$1,PRODUCT_MASTER!$A$1:$F$1,0),0)</f>
        <v>Bakery And Desserts</v>
      </c>
      <c r="I350" t="str">
        <f>VLOOKUP($B350,PRODUCT_MASTER!$A:$F,MATCH('DATA MODEL'!I$1,PRODUCT_MASTER!$A$1:$F$1,0),0)</f>
        <v>Lt</v>
      </c>
      <c r="J350" s="7">
        <f>VLOOKUP($B350,PRODUCT_MASTER!$A:$F,MATCH('DATA MODEL'!J$1,PRODUCT_MASTER!$A$1:$F$1,0),0)</f>
        <v>55</v>
      </c>
      <c r="K350" s="7">
        <f>VLOOKUP($B350,PRODUCT_MASTER!$A:$F,MATCH('DATA MODEL'!K$1,PRODUCT_MASTER!$A$1:$F$1,0),0)</f>
        <v>58.3</v>
      </c>
      <c r="L350" s="7">
        <f t="shared" si="25"/>
        <v>385</v>
      </c>
      <c r="M350" s="7">
        <f t="shared" si="26"/>
        <v>408.09999999999997</v>
      </c>
      <c r="N350">
        <f t="shared" si="27"/>
        <v>6</v>
      </c>
      <c r="O350" t="str">
        <f t="shared" si="28"/>
        <v>May</v>
      </c>
      <c r="P350">
        <f t="shared" si="29"/>
        <v>2022</v>
      </c>
    </row>
    <row r="351" spans="1:16" x14ac:dyDescent="0.3">
      <c r="A351" s="1">
        <v>44688</v>
      </c>
      <c r="B351" t="s">
        <v>35</v>
      </c>
      <c r="C351">
        <v>4</v>
      </c>
      <c r="D351" t="s">
        <v>101</v>
      </c>
      <c r="E351" t="s">
        <v>102</v>
      </c>
      <c r="F351" s="5">
        <v>0</v>
      </c>
      <c r="G351" t="str">
        <f>VLOOKUP($B351,PRODUCT_MASTER!$A:$F,MATCH('DATA MODEL'!G$1,PRODUCT_MASTER!$A$1:$F$1,0),0)</f>
        <v>Product15</v>
      </c>
      <c r="H351" t="str">
        <f>VLOOKUP($B351,PRODUCT_MASTER!$A:$F,MATCH('DATA MODEL'!H$1,PRODUCT_MASTER!$A$1:$F$1,0),0)</f>
        <v>Meat</v>
      </c>
      <c r="I351" t="str">
        <f>VLOOKUP($B351,PRODUCT_MASTER!$A:$F,MATCH('DATA MODEL'!I$1,PRODUCT_MASTER!$A$1:$F$1,0),0)</f>
        <v>No.</v>
      </c>
      <c r="J351" s="7">
        <f>VLOOKUP($B351,PRODUCT_MASTER!$A:$F,MATCH('DATA MODEL'!J$1,PRODUCT_MASTER!$A$1:$F$1,0),0)</f>
        <v>12</v>
      </c>
      <c r="K351" s="7">
        <f>VLOOKUP($B351,PRODUCT_MASTER!$A:$F,MATCH('DATA MODEL'!K$1,PRODUCT_MASTER!$A$1:$F$1,0),0)</f>
        <v>15.719999999999999</v>
      </c>
      <c r="L351" s="7">
        <f t="shared" si="25"/>
        <v>48</v>
      </c>
      <c r="M351" s="7">
        <f t="shared" si="26"/>
        <v>62.879999999999995</v>
      </c>
      <c r="N351">
        <f t="shared" si="27"/>
        <v>7</v>
      </c>
      <c r="O351" t="str">
        <f t="shared" si="28"/>
        <v>May</v>
      </c>
      <c r="P351">
        <f t="shared" si="29"/>
        <v>2022</v>
      </c>
    </row>
    <row r="352" spans="1:16" x14ac:dyDescent="0.3">
      <c r="A352" s="1">
        <v>44688</v>
      </c>
      <c r="B352" t="s">
        <v>59</v>
      </c>
      <c r="C352">
        <v>1</v>
      </c>
      <c r="D352" t="s">
        <v>101</v>
      </c>
      <c r="E352" t="s">
        <v>101</v>
      </c>
      <c r="F352" s="5">
        <v>0</v>
      </c>
      <c r="G352" t="str">
        <f>VLOOKUP($B352,PRODUCT_MASTER!$A:$F,MATCH('DATA MODEL'!G$1,PRODUCT_MASTER!$A$1:$F$1,0),0)</f>
        <v>Product27</v>
      </c>
      <c r="H352" t="str">
        <f>VLOOKUP($B352,PRODUCT_MASTER!$A:$F,MATCH('DATA MODEL'!H$1,PRODUCT_MASTER!$A$1:$F$1,0),0)</f>
        <v>Cheese And Dairy</v>
      </c>
      <c r="I352" t="str">
        <f>VLOOKUP($B352,PRODUCT_MASTER!$A:$F,MATCH('DATA MODEL'!I$1,PRODUCT_MASTER!$A$1:$F$1,0),0)</f>
        <v>Lt</v>
      </c>
      <c r="J352" s="7">
        <f>VLOOKUP($B352,PRODUCT_MASTER!$A:$F,MATCH('DATA MODEL'!J$1,PRODUCT_MASTER!$A$1:$F$1,0),0)</f>
        <v>48</v>
      </c>
      <c r="K352" s="7">
        <f>VLOOKUP($B352,PRODUCT_MASTER!$A:$F,MATCH('DATA MODEL'!K$1,PRODUCT_MASTER!$A$1:$F$1,0),0)</f>
        <v>57.120000000000005</v>
      </c>
      <c r="L352" s="7">
        <f t="shared" si="25"/>
        <v>48</v>
      </c>
      <c r="M352" s="7">
        <f t="shared" si="26"/>
        <v>57.120000000000005</v>
      </c>
      <c r="N352">
        <f t="shared" si="27"/>
        <v>7</v>
      </c>
      <c r="O352" t="str">
        <f t="shared" si="28"/>
        <v>May</v>
      </c>
      <c r="P352">
        <f t="shared" si="29"/>
        <v>2022</v>
      </c>
    </row>
    <row r="353" spans="1:16" x14ac:dyDescent="0.3">
      <c r="A353" s="1">
        <v>44689</v>
      </c>
      <c r="B353" t="s">
        <v>49</v>
      </c>
      <c r="C353">
        <v>7</v>
      </c>
      <c r="D353" t="s">
        <v>101</v>
      </c>
      <c r="E353" t="s">
        <v>101</v>
      </c>
      <c r="F353" s="5">
        <v>0</v>
      </c>
      <c r="G353" t="str">
        <f>VLOOKUP($B353,PRODUCT_MASTER!$A:$F,MATCH('DATA MODEL'!G$1,PRODUCT_MASTER!$A$1:$F$1,0),0)</f>
        <v>Product22</v>
      </c>
      <c r="H353" t="str">
        <f>VLOOKUP($B353,PRODUCT_MASTER!$A:$F,MATCH('DATA MODEL'!H$1,PRODUCT_MASTER!$A$1:$F$1,0),0)</f>
        <v>Seafood</v>
      </c>
      <c r="I353" t="str">
        <f>VLOOKUP($B353,PRODUCT_MASTER!$A:$F,MATCH('DATA MODEL'!I$1,PRODUCT_MASTER!$A$1:$F$1,0),0)</f>
        <v>Ft</v>
      </c>
      <c r="J353" s="7">
        <f>VLOOKUP($B353,PRODUCT_MASTER!$A:$F,MATCH('DATA MODEL'!J$1,PRODUCT_MASTER!$A$1:$F$1,0),0)</f>
        <v>121</v>
      </c>
      <c r="K353" s="7">
        <f>VLOOKUP($B353,PRODUCT_MASTER!$A:$F,MATCH('DATA MODEL'!K$1,PRODUCT_MASTER!$A$1:$F$1,0),0)</f>
        <v>141.57</v>
      </c>
      <c r="L353" s="7">
        <f t="shared" si="25"/>
        <v>847</v>
      </c>
      <c r="M353" s="7">
        <f t="shared" si="26"/>
        <v>990.99</v>
      </c>
      <c r="N353">
        <f t="shared" si="27"/>
        <v>8</v>
      </c>
      <c r="O353" t="str">
        <f t="shared" si="28"/>
        <v>May</v>
      </c>
      <c r="P353">
        <f t="shared" si="29"/>
        <v>2022</v>
      </c>
    </row>
    <row r="354" spans="1:16" x14ac:dyDescent="0.3">
      <c r="A354" s="1">
        <v>44690</v>
      </c>
      <c r="B354" t="s">
        <v>39</v>
      </c>
      <c r="C354">
        <v>12</v>
      </c>
      <c r="D354" t="s">
        <v>100</v>
      </c>
      <c r="E354" t="s">
        <v>102</v>
      </c>
      <c r="F354" s="5">
        <v>0</v>
      </c>
      <c r="G354" t="str">
        <f>VLOOKUP($B354,PRODUCT_MASTER!$A:$F,MATCH('DATA MODEL'!G$1,PRODUCT_MASTER!$A$1:$F$1,0),0)</f>
        <v>Product17</v>
      </c>
      <c r="H354" t="str">
        <f>VLOOKUP($B354,PRODUCT_MASTER!$A:$F,MATCH('DATA MODEL'!H$1,PRODUCT_MASTER!$A$1:$F$1,0),0)</f>
        <v>Poultry</v>
      </c>
      <c r="I354" t="str">
        <f>VLOOKUP($B354,PRODUCT_MASTER!$A:$F,MATCH('DATA MODEL'!I$1,PRODUCT_MASTER!$A$1:$F$1,0),0)</f>
        <v>Ft</v>
      </c>
      <c r="J354" s="7">
        <f>VLOOKUP($B354,PRODUCT_MASTER!$A:$F,MATCH('DATA MODEL'!J$1,PRODUCT_MASTER!$A$1:$F$1,0),0)</f>
        <v>134</v>
      </c>
      <c r="K354" s="7">
        <f>VLOOKUP($B354,PRODUCT_MASTER!$A:$F,MATCH('DATA MODEL'!K$1,PRODUCT_MASTER!$A$1:$F$1,0),0)</f>
        <v>156.78</v>
      </c>
      <c r="L354" s="7">
        <f t="shared" si="25"/>
        <v>1608</v>
      </c>
      <c r="M354" s="7">
        <f t="shared" si="26"/>
        <v>1881.3600000000001</v>
      </c>
      <c r="N354">
        <f t="shared" si="27"/>
        <v>9</v>
      </c>
      <c r="O354" t="str">
        <f t="shared" si="28"/>
        <v>May</v>
      </c>
      <c r="P354">
        <f t="shared" si="29"/>
        <v>2022</v>
      </c>
    </row>
    <row r="355" spans="1:16" x14ac:dyDescent="0.3">
      <c r="A355" s="1">
        <v>44691</v>
      </c>
      <c r="B355" t="s">
        <v>23</v>
      </c>
      <c r="C355">
        <v>6</v>
      </c>
      <c r="D355" t="s">
        <v>103</v>
      </c>
      <c r="E355" t="s">
        <v>101</v>
      </c>
      <c r="F355" s="5">
        <v>0</v>
      </c>
      <c r="G355" t="str">
        <f>VLOOKUP($B355,PRODUCT_MASTER!$A:$F,MATCH('DATA MODEL'!G$1,PRODUCT_MASTER!$A$1:$F$1,0),0)</f>
        <v>Product09</v>
      </c>
      <c r="H355" t="str">
        <f>VLOOKUP($B355,PRODUCT_MASTER!$A:$F,MATCH('DATA MODEL'!H$1,PRODUCT_MASTER!$A$1:$F$1,0),0)</f>
        <v>Gourmet Foods</v>
      </c>
      <c r="I355" t="str">
        <f>VLOOKUP($B355,PRODUCT_MASTER!$A:$F,MATCH('DATA MODEL'!I$1,PRODUCT_MASTER!$A$1:$F$1,0),0)</f>
        <v>No.</v>
      </c>
      <c r="J355" s="7">
        <f>VLOOKUP($B355,PRODUCT_MASTER!$A:$F,MATCH('DATA MODEL'!J$1,PRODUCT_MASTER!$A$1:$F$1,0),0)</f>
        <v>6</v>
      </c>
      <c r="K355" s="7">
        <f>VLOOKUP($B355,PRODUCT_MASTER!$A:$F,MATCH('DATA MODEL'!K$1,PRODUCT_MASTER!$A$1:$F$1,0),0)</f>
        <v>7.8599999999999994</v>
      </c>
      <c r="L355" s="7">
        <f t="shared" si="25"/>
        <v>36</v>
      </c>
      <c r="M355" s="7">
        <f t="shared" si="26"/>
        <v>47.16</v>
      </c>
      <c r="N355">
        <f t="shared" si="27"/>
        <v>10</v>
      </c>
      <c r="O355" t="str">
        <f t="shared" si="28"/>
        <v>May</v>
      </c>
      <c r="P355">
        <f t="shared" si="29"/>
        <v>2022</v>
      </c>
    </row>
    <row r="356" spans="1:16" x14ac:dyDescent="0.3">
      <c r="A356" s="1">
        <v>44693</v>
      </c>
      <c r="B356" t="s">
        <v>27</v>
      </c>
      <c r="C356">
        <v>7</v>
      </c>
      <c r="D356" t="s">
        <v>101</v>
      </c>
      <c r="E356" t="s">
        <v>102</v>
      </c>
      <c r="F356" s="5">
        <v>0</v>
      </c>
      <c r="G356" t="str">
        <f>VLOOKUP($B356,PRODUCT_MASTER!$A:$F,MATCH('DATA MODEL'!G$1,PRODUCT_MASTER!$A$1:$F$1,0),0)</f>
        <v>Product11</v>
      </c>
      <c r="H356" t="str">
        <f>VLOOKUP($B356,PRODUCT_MASTER!$A:$F,MATCH('DATA MODEL'!H$1,PRODUCT_MASTER!$A$1:$F$1,0),0)</f>
        <v>Gourmet Foods</v>
      </c>
      <c r="I356" t="str">
        <f>VLOOKUP($B356,PRODUCT_MASTER!$A:$F,MATCH('DATA MODEL'!I$1,PRODUCT_MASTER!$A$1:$F$1,0),0)</f>
        <v>Lt</v>
      </c>
      <c r="J356" s="7">
        <f>VLOOKUP($B356,PRODUCT_MASTER!$A:$F,MATCH('DATA MODEL'!J$1,PRODUCT_MASTER!$A$1:$F$1,0),0)</f>
        <v>44</v>
      </c>
      <c r="K356" s="7">
        <f>VLOOKUP($B356,PRODUCT_MASTER!$A:$F,MATCH('DATA MODEL'!K$1,PRODUCT_MASTER!$A$1:$F$1,0),0)</f>
        <v>48.4</v>
      </c>
      <c r="L356" s="7">
        <f t="shared" si="25"/>
        <v>308</v>
      </c>
      <c r="M356" s="7">
        <f t="shared" si="26"/>
        <v>338.8</v>
      </c>
      <c r="N356">
        <f t="shared" si="27"/>
        <v>12</v>
      </c>
      <c r="O356" t="str">
        <f t="shared" si="28"/>
        <v>May</v>
      </c>
      <c r="P356">
        <f t="shared" si="29"/>
        <v>2022</v>
      </c>
    </row>
    <row r="357" spans="1:16" x14ac:dyDescent="0.3">
      <c r="A357" s="1">
        <v>44694</v>
      </c>
      <c r="B357" t="s">
        <v>29</v>
      </c>
      <c r="C357">
        <v>5</v>
      </c>
      <c r="D357" t="s">
        <v>103</v>
      </c>
      <c r="E357" t="s">
        <v>101</v>
      </c>
      <c r="F357" s="5">
        <v>0</v>
      </c>
      <c r="G357" t="str">
        <f>VLOOKUP($B357,PRODUCT_MASTER!$A:$F,MATCH('DATA MODEL'!G$1,PRODUCT_MASTER!$A$1:$F$1,0),0)</f>
        <v>Product12</v>
      </c>
      <c r="H357" t="str">
        <f>VLOOKUP($B357,PRODUCT_MASTER!$A:$F,MATCH('DATA MODEL'!H$1,PRODUCT_MASTER!$A$1:$F$1,0),0)</f>
        <v>Meat</v>
      </c>
      <c r="I357" t="str">
        <f>VLOOKUP($B357,PRODUCT_MASTER!$A:$F,MATCH('DATA MODEL'!I$1,PRODUCT_MASTER!$A$1:$F$1,0),0)</f>
        <v>Kg</v>
      </c>
      <c r="J357" s="7">
        <f>VLOOKUP($B357,PRODUCT_MASTER!$A:$F,MATCH('DATA MODEL'!J$1,PRODUCT_MASTER!$A$1:$F$1,0),0)</f>
        <v>73</v>
      </c>
      <c r="K357" s="7">
        <f>VLOOKUP($B357,PRODUCT_MASTER!$A:$F,MATCH('DATA MODEL'!K$1,PRODUCT_MASTER!$A$1:$F$1,0),0)</f>
        <v>94.17</v>
      </c>
      <c r="L357" s="7">
        <f t="shared" si="25"/>
        <v>365</v>
      </c>
      <c r="M357" s="7">
        <f t="shared" si="26"/>
        <v>470.85</v>
      </c>
      <c r="N357">
        <f t="shared" si="27"/>
        <v>13</v>
      </c>
      <c r="O357" t="str">
        <f t="shared" si="28"/>
        <v>May</v>
      </c>
      <c r="P357">
        <f t="shared" si="29"/>
        <v>2022</v>
      </c>
    </row>
    <row r="358" spans="1:16" x14ac:dyDescent="0.3">
      <c r="A358" s="1">
        <v>44695</v>
      </c>
      <c r="B358" t="s">
        <v>21</v>
      </c>
      <c r="C358">
        <v>14</v>
      </c>
      <c r="D358" t="s">
        <v>103</v>
      </c>
      <c r="E358" t="s">
        <v>102</v>
      </c>
      <c r="F358" s="5">
        <v>0</v>
      </c>
      <c r="G358" t="str">
        <f>VLOOKUP($B358,PRODUCT_MASTER!$A:$F,MATCH('DATA MODEL'!G$1,PRODUCT_MASTER!$A$1:$F$1,0),0)</f>
        <v>Product08</v>
      </c>
      <c r="H358" t="str">
        <f>VLOOKUP($B358,PRODUCT_MASTER!$A:$F,MATCH('DATA MODEL'!H$1,PRODUCT_MASTER!$A$1:$F$1,0),0)</f>
        <v>Gourmet Foods</v>
      </c>
      <c r="I358" t="str">
        <f>VLOOKUP($B358,PRODUCT_MASTER!$A:$F,MATCH('DATA MODEL'!I$1,PRODUCT_MASTER!$A$1:$F$1,0),0)</f>
        <v>Kg</v>
      </c>
      <c r="J358" s="7">
        <f>VLOOKUP($B358,PRODUCT_MASTER!$A:$F,MATCH('DATA MODEL'!J$1,PRODUCT_MASTER!$A$1:$F$1,0),0)</f>
        <v>83</v>
      </c>
      <c r="K358" s="7">
        <f>VLOOKUP($B358,PRODUCT_MASTER!$A:$F,MATCH('DATA MODEL'!K$1,PRODUCT_MASTER!$A$1:$F$1,0),0)</f>
        <v>94.62</v>
      </c>
      <c r="L358" s="7">
        <f t="shared" si="25"/>
        <v>1162</v>
      </c>
      <c r="M358" s="7">
        <f t="shared" si="26"/>
        <v>1324.68</v>
      </c>
      <c r="N358">
        <f t="shared" si="27"/>
        <v>14</v>
      </c>
      <c r="O358" t="str">
        <f t="shared" si="28"/>
        <v>May</v>
      </c>
      <c r="P358">
        <f t="shared" si="29"/>
        <v>2022</v>
      </c>
    </row>
    <row r="359" spans="1:16" x14ac:dyDescent="0.3">
      <c r="A359" s="1">
        <v>44696</v>
      </c>
      <c r="B359" t="s">
        <v>45</v>
      </c>
      <c r="C359">
        <v>5</v>
      </c>
      <c r="D359" t="s">
        <v>101</v>
      </c>
      <c r="E359" t="s">
        <v>101</v>
      </c>
      <c r="F359" s="5">
        <v>0</v>
      </c>
      <c r="G359" t="str">
        <f>VLOOKUP($B359,PRODUCT_MASTER!$A:$F,MATCH('DATA MODEL'!G$1,PRODUCT_MASTER!$A$1:$F$1,0),0)</f>
        <v>Product20</v>
      </c>
      <c r="H359" t="str">
        <f>VLOOKUP($B359,PRODUCT_MASTER!$A:$F,MATCH('DATA MODEL'!H$1,PRODUCT_MASTER!$A$1:$F$1,0),0)</f>
        <v>Poultry</v>
      </c>
      <c r="I359" t="str">
        <f>VLOOKUP($B359,PRODUCT_MASTER!$A:$F,MATCH('DATA MODEL'!I$1,PRODUCT_MASTER!$A$1:$F$1,0),0)</f>
        <v>Lt</v>
      </c>
      <c r="J359" s="7">
        <f>VLOOKUP($B359,PRODUCT_MASTER!$A:$F,MATCH('DATA MODEL'!J$1,PRODUCT_MASTER!$A$1:$F$1,0),0)</f>
        <v>61</v>
      </c>
      <c r="K359" s="7">
        <f>VLOOKUP($B359,PRODUCT_MASTER!$A:$F,MATCH('DATA MODEL'!K$1,PRODUCT_MASTER!$A$1:$F$1,0),0)</f>
        <v>76.25</v>
      </c>
      <c r="L359" s="7">
        <f t="shared" si="25"/>
        <v>305</v>
      </c>
      <c r="M359" s="7">
        <f t="shared" si="26"/>
        <v>381.25</v>
      </c>
      <c r="N359">
        <f t="shared" si="27"/>
        <v>15</v>
      </c>
      <c r="O359" t="str">
        <f t="shared" si="28"/>
        <v>May</v>
      </c>
      <c r="P359">
        <f t="shared" si="29"/>
        <v>2022</v>
      </c>
    </row>
    <row r="360" spans="1:16" x14ac:dyDescent="0.3">
      <c r="A360" s="1">
        <v>44697</v>
      </c>
      <c r="B360" t="s">
        <v>25</v>
      </c>
      <c r="C360">
        <v>13</v>
      </c>
      <c r="D360" t="s">
        <v>103</v>
      </c>
      <c r="E360" t="s">
        <v>102</v>
      </c>
      <c r="F360" s="5">
        <v>0</v>
      </c>
      <c r="G360" t="str">
        <f>VLOOKUP($B360,PRODUCT_MASTER!$A:$F,MATCH('DATA MODEL'!G$1,PRODUCT_MASTER!$A$1:$F$1,0),0)</f>
        <v>Product10</v>
      </c>
      <c r="H360" t="str">
        <f>VLOOKUP($B360,PRODUCT_MASTER!$A:$F,MATCH('DATA MODEL'!H$1,PRODUCT_MASTER!$A$1:$F$1,0),0)</f>
        <v>Gourmet Foods</v>
      </c>
      <c r="I360" t="str">
        <f>VLOOKUP($B360,PRODUCT_MASTER!$A:$F,MATCH('DATA MODEL'!I$1,PRODUCT_MASTER!$A$1:$F$1,0),0)</f>
        <v>Ft</v>
      </c>
      <c r="J360" s="7">
        <f>VLOOKUP($B360,PRODUCT_MASTER!$A:$F,MATCH('DATA MODEL'!J$1,PRODUCT_MASTER!$A$1:$F$1,0),0)</f>
        <v>148</v>
      </c>
      <c r="K360" s="7">
        <f>VLOOKUP($B360,PRODUCT_MASTER!$A:$F,MATCH('DATA MODEL'!K$1,PRODUCT_MASTER!$A$1:$F$1,0),0)</f>
        <v>164.28</v>
      </c>
      <c r="L360" s="7">
        <f t="shared" si="25"/>
        <v>1924</v>
      </c>
      <c r="M360" s="7">
        <f t="shared" si="26"/>
        <v>2135.64</v>
      </c>
      <c r="N360">
        <f t="shared" si="27"/>
        <v>16</v>
      </c>
      <c r="O360" t="str">
        <f t="shared" si="28"/>
        <v>May</v>
      </c>
      <c r="P360">
        <f t="shared" si="29"/>
        <v>2022</v>
      </c>
    </row>
    <row r="361" spans="1:16" x14ac:dyDescent="0.3">
      <c r="A361" s="1">
        <v>44697</v>
      </c>
      <c r="B361" t="s">
        <v>67</v>
      </c>
      <c r="C361">
        <v>13</v>
      </c>
      <c r="D361" t="s">
        <v>101</v>
      </c>
      <c r="E361" t="s">
        <v>101</v>
      </c>
      <c r="F361" s="5">
        <v>0</v>
      </c>
      <c r="G361" t="str">
        <f>VLOOKUP($B361,PRODUCT_MASTER!$A:$F,MATCH('DATA MODEL'!G$1,PRODUCT_MASTER!$A$1:$F$1,0),0)</f>
        <v>Product31</v>
      </c>
      <c r="H361" t="str">
        <f>VLOOKUP($B361,PRODUCT_MASTER!$A:$F,MATCH('DATA MODEL'!H$1,PRODUCT_MASTER!$A$1:$F$1,0),0)</f>
        <v>Cheese And Dairy</v>
      </c>
      <c r="I361" t="str">
        <f>VLOOKUP($B361,PRODUCT_MASTER!$A:$F,MATCH('DATA MODEL'!I$1,PRODUCT_MASTER!$A$1:$F$1,0),0)</f>
        <v>Kg</v>
      </c>
      <c r="J361" s="7">
        <f>VLOOKUP($B361,PRODUCT_MASTER!$A:$F,MATCH('DATA MODEL'!J$1,PRODUCT_MASTER!$A$1:$F$1,0),0)</f>
        <v>93</v>
      </c>
      <c r="K361" s="7">
        <f>VLOOKUP($B361,PRODUCT_MASTER!$A:$F,MATCH('DATA MODEL'!K$1,PRODUCT_MASTER!$A$1:$F$1,0),0)</f>
        <v>104.16</v>
      </c>
      <c r="L361" s="7">
        <f t="shared" si="25"/>
        <v>1209</v>
      </c>
      <c r="M361" s="7">
        <f t="shared" si="26"/>
        <v>1354.08</v>
      </c>
      <c r="N361">
        <f t="shared" si="27"/>
        <v>16</v>
      </c>
      <c r="O361" t="str">
        <f t="shared" si="28"/>
        <v>May</v>
      </c>
      <c r="P361">
        <f t="shared" si="29"/>
        <v>2022</v>
      </c>
    </row>
    <row r="362" spans="1:16" x14ac:dyDescent="0.3">
      <c r="A362" s="1">
        <v>44698</v>
      </c>
      <c r="B362" t="s">
        <v>59</v>
      </c>
      <c r="C362">
        <v>8</v>
      </c>
      <c r="D362" t="s">
        <v>103</v>
      </c>
      <c r="E362" t="s">
        <v>102</v>
      </c>
      <c r="F362" s="5">
        <v>0</v>
      </c>
      <c r="G362" t="str">
        <f>VLOOKUP($B362,PRODUCT_MASTER!$A:$F,MATCH('DATA MODEL'!G$1,PRODUCT_MASTER!$A$1:$F$1,0),0)</f>
        <v>Product27</v>
      </c>
      <c r="H362" t="str">
        <f>VLOOKUP($B362,PRODUCT_MASTER!$A:$F,MATCH('DATA MODEL'!H$1,PRODUCT_MASTER!$A$1:$F$1,0),0)</f>
        <v>Cheese And Dairy</v>
      </c>
      <c r="I362" t="str">
        <f>VLOOKUP($B362,PRODUCT_MASTER!$A:$F,MATCH('DATA MODEL'!I$1,PRODUCT_MASTER!$A$1:$F$1,0),0)</f>
        <v>Lt</v>
      </c>
      <c r="J362" s="7">
        <f>VLOOKUP($B362,PRODUCT_MASTER!$A:$F,MATCH('DATA MODEL'!J$1,PRODUCT_MASTER!$A$1:$F$1,0),0)</f>
        <v>48</v>
      </c>
      <c r="K362" s="7">
        <f>VLOOKUP($B362,PRODUCT_MASTER!$A:$F,MATCH('DATA MODEL'!K$1,PRODUCT_MASTER!$A$1:$F$1,0),0)</f>
        <v>57.120000000000005</v>
      </c>
      <c r="L362" s="7">
        <f t="shared" si="25"/>
        <v>384</v>
      </c>
      <c r="M362" s="7">
        <f t="shared" si="26"/>
        <v>456.96000000000004</v>
      </c>
      <c r="N362">
        <f t="shared" si="27"/>
        <v>17</v>
      </c>
      <c r="O362" t="str">
        <f t="shared" si="28"/>
        <v>May</v>
      </c>
      <c r="P362">
        <f t="shared" si="29"/>
        <v>2022</v>
      </c>
    </row>
    <row r="363" spans="1:16" x14ac:dyDescent="0.3">
      <c r="A363" s="1">
        <v>44699</v>
      </c>
      <c r="B363" t="s">
        <v>59</v>
      </c>
      <c r="C363">
        <v>4</v>
      </c>
      <c r="D363" t="s">
        <v>100</v>
      </c>
      <c r="E363" t="s">
        <v>101</v>
      </c>
      <c r="F363" s="5">
        <v>0</v>
      </c>
      <c r="G363" t="str">
        <f>VLOOKUP($B363,PRODUCT_MASTER!$A:$F,MATCH('DATA MODEL'!G$1,PRODUCT_MASTER!$A$1:$F$1,0),0)</f>
        <v>Product27</v>
      </c>
      <c r="H363" t="str">
        <f>VLOOKUP($B363,PRODUCT_MASTER!$A:$F,MATCH('DATA MODEL'!H$1,PRODUCT_MASTER!$A$1:$F$1,0),0)</f>
        <v>Cheese And Dairy</v>
      </c>
      <c r="I363" t="str">
        <f>VLOOKUP($B363,PRODUCT_MASTER!$A:$F,MATCH('DATA MODEL'!I$1,PRODUCT_MASTER!$A$1:$F$1,0),0)</f>
        <v>Lt</v>
      </c>
      <c r="J363" s="7">
        <f>VLOOKUP($B363,PRODUCT_MASTER!$A:$F,MATCH('DATA MODEL'!J$1,PRODUCT_MASTER!$A$1:$F$1,0),0)</f>
        <v>48</v>
      </c>
      <c r="K363" s="7">
        <f>VLOOKUP($B363,PRODUCT_MASTER!$A:$F,MATCH('DATA MODEL'!K$1,PRODUCT_MASTER!$A$1:$F$1,0),0)</f>
        <v>57.120000000000005</v>
      </c>
      <c r="L363" s="7">
        <f t="shared" si="25"/>
        <v>192</v>
      </c>
      <c r="M363" s="7">
        <f t="shared" si="26"/>
        <v>228.48000000000002</v>
      </c>
      <c r="N363">
        <f t="shared" si="27"/>
        <v>18</v>
      </c>
      <c r="O363" t="str">
        <f t="shared" si="28"/>
        <v>May</v>
      </c>
      <c r="P363">
        <f t="shared" si="29"/>
        <v>2022</v>
      </c>
    </row>
    <row r="364" spans="1:16" x14ac:dyDescent="0.3">
      <c r="A364" s="1">
        <v>44699</v>
      </c>
      <c r="B364" t="s">
        <v>81</v>
      </c>
      <c r="C364">
        <v>8</v>
      </c>
      <c r="D364" t="s">
        <v>100</v>
      </c>
      <c r="E364" t="s">
        <v>101</v>
      </c>
      <c r="F364" s="5">
        <v>0</v>
      </c>
      <c r="G364" t="str">
        <f>VLOOKUP($B364,PRODUCT_MASTER!$A:$F,MATCH('DATA MODEL'!G$1,PRODUCT_MASTER!$A$1:$F$1,0),0)</f>
        <v>Product38</v>
      </c>
      <c r="H364" t="str">
        <f>VLOOKUP($B364,PRODUCT_MASTER!$A:$F,MATCH('DATA MODEL'!H$1,PRODUCT_MASTER!$A$1:$F$1,0),0)</f>
        <v>Snacks</v>
      </c>
      <c r="I364" t="str">
        <f>VLOOKUP($B364,PRODUCT_MASTER!$A:$F,MATCH('DATA MODEL'!I$1,PRODUCT_MASTER!$A$1:$F$1,0),0)</f>
        <v>Kg</v>
      </c>
      <c r="J364" s="7">
        <f>VLOOKUP($B364,PRODUCT_MASTER!$A:$F,MATCH('DATA MODEL'!J$1,PRODUCT_MASTER!$A$1:$F$1,0),0)</f>
        <v>72</v>
      </c>
      <c r="K364" s="7">
        <f>VLOOKUP($B364,PRODUCT_MASTER!$A:$F,MATCH('DATA MODEL'!K$1,PRODUCT_MASTER!$A$1:$F$1,0),0)</f>
        <v>79.92</v>
      </c>
      <c r="L364" s="7">
        <f t="shared" si="25"/>
        <v>576</v>
      </c>
      <c r="M364" s="7">
        <f t="shared" si="26"/>
        <v>639.36</v>
      </c>
      <c r="N364">
        <f t="shared" si="27"/>
        <v>18</v>
      </c>
      <c r="O364" t="str">
        <f t="shared" si="28"/>
        <v>May</v>
      </c>
      <c r="P364">
        <f t="shared" si="29"/>
        <v>2022</v>
      </c>
    </row>
    <row r="365" spans="1:16" x14ac:dyDescent="0.3">
      <c r="A365" s="1">
        <v>44701</v>
      </c>
      <c r="B365" t="s">
        <v>93</v>
      </c>
      <c r="C365">
        <v>15</v>
      </c>
      <c r="D365" t="s">
        <v>101</v>
      </c>
      <c r="E365" t="s">
        <v>102</v>
      </c>
      <c r="F365" s="5">
        <v>0</v>
      </c>
      <c r="G365" t="str">
        <f>VLOOKUP($B365,PRODUCT_MASTER!$A:$F,MATCH('DATA MODEL'!G$1,PRODUCT_MASTER!$A$1:$F$1,0),0)</f>
        <v>Product44</v>
      </c>
      <c r="H365" t="str">
        <f>VLOOKUP($B365,PRODUCT_MASTER!$A:$F,MATCH('DATA MODEL'!H$1,PRODUCT_MASTER!$A$1:$F$1,0),0)</f>
        <v>Candy</v>
      </c>
      <c r="I365" t="str">
        <f>VLOOKUP($B365,PRODUCT_MASTER!$A:$F,MATCH('DATA MODEL'!I$1,PRODUCT_MASTER!$A$1:$F$1,0),0)</f>
        <v>Kg</v>
      </c>
      <c r="J365" s="7">
        <f>VLOOKUP($B365,PRODUCT_MASTER!$A:$F,MATCH('DATA MODEL'!J$1,PRODUCT_MASTER!$A$1:$F$1,0),0)</f>
        <v>76</v>
      </c>
      <c r="K365" s="7">
        <f>VLOOKUP($B365,PRODUCT_MASTER!$A:$F,MATCH('DATA MODEL'!K$1,PRODUCT_MASTER!$A$1:$F$1,0),0)</f>
        <v>82.08</v>
      </c>
      <c r="L365" s="7">
        <f t="shared" si="25"/>
        <v>1140</v>
      </c>
      <c r="M365" s="7">
        <f t="shared" si="26"/>
        <v>1231.2</v>
      </c>
      <c r="N365">
        <f t="shared" si="27"/>
        <v>20</v>
      </c>
      <c r="O365" t="str">
        <f t="shared" si="28"/>
        <v>May</v>
      </c>
      <c r="P365">
        <f t="shared" si="29"/>
        <v>2022</v>
      </c>
    </row>
    <row r="366" spans="1:16" x14ac:dyDescent="0.3">
      <c r="A366" s="1">
        <v>44703</v>
      </c>
      <c r="B366" t="s">
        <v>35</v>
      </c>
      <c r="C366">
        <v>12</v>
      </c>
      <c r="D366" t="s">
        <v>103</v>
      </c>
      <c r="E366" t="s">
        <v>101</v>
      </c>
      <c r="F366" s="5">
        <v>0</v>
      </c>
      <c r="G366" t="str">
        <f>VLOOKUP($B366,PRODUCT_MASTER!$A:$F,MATCH('DATA MODEL'!G$1,PRODUCT_MASTER!$A$1:$F$1,0),0)</f>
        <v>Product15</v>
      </c>
      <c r="H366" t="str">
        <f>VLOOKUP($B366,PRODUCT_MASTER!$A:$F,MATCH('DATA MODEL'!H$1,PRODUCT_MASTER!$A$1:$F$1,0),0)</f>
        <v>Meat</v>
      </c>
      <c r="I366" t="str">
        <f>VLOOKUP($B366,PRODUCT_MASTER!$A:$F,MATCH('DATA MODEL'!I$1,PRODUCT_MASTER!$A$1:$F$1,0),0)</f>
        <v>No.</v>
      </c>
      <c r="J366" s="7">
        <f>VLOOKUP($B366,PRODUCT_MASTER!$A:$F,MATCH('DATA MODEL'!J$1,PRODUCT_MASTER!$A$1:$F$1,0),0)</f>
        <v>12</v>
      </c>
      <c r="K366" s="7">
        <f>VLOOKUP($B366,PRODUCT_MASTER!$A:$F,MATCH('DATA MODEL'!K$1,PRODUCT_MASTER!$A$1:$F$1,0),0)</f>
        <v>15.719999999999999</v>
      </c>
      <c r="L366" s="7">
        <f t="shared" si="25"/>
        <v>144</v>
      </c>
      <c r="M366" s="7">
        <f t="shared" si="26"/>
        <v>188.64</v>
      </c>
      <c r="N366">
        <f t="shared" si="27"/>
        <v>22</v>
      </c>
      <c r="O366" t="str">
        <f t="shared" si="28"/>
        <v>May</v>
      </c>
      <c r="P366">
        <f t="shared" si="29"/>
        <v>2022</v>
      </c>
    </row>
    <row r="367" spans="1:16" x14ac:dyDescent="0.3">
      <c r="A367" s="1">
        <v>44706</v>
      </c>
      <c r="B367" t="s">
        <v>9</v>
      </c>
      <c r="C367">
        <v>7</v>
      </c>
      <c r="D367" t="s">
        <v>101</v>
      </c>
      <c r="E367" t="s">
        <v>101</v>
      </c>
      <c r="F367" s="5">
        <v>0</v>
      </c>
      <c r="G367" t="str">
        <f>VLOOKUP($B367,PRODUCT_MASTER!$A:$F,MATCH('DATA MODEL'!G$1,PRODUCT_MASTER!$A$1:$F$1,0),0)</f>
        <v>Product02</v>
      </c>
      <c r="H367" t="str">
        <f>VLOOKUP($B367,PRODUCT_MASTER!$A:$F,MATCH('DATA MODEL'!H$1,PRODUCT_MASTER!$A$1:$F$1,0),0)</f>
        <v>Organic</v>
      </c>
      <c r="I367" t="str">
        <f>VLOOKUP($B367,PRODUCT_MASTER!$A:$F,MATCH('DATA MODEL'!I$1,PRODUCT_MASTER!$A$1:$F$1,0),0)</f>
        <v>Kg</v>
      </c>
      <c r="J367" s="7">
        <f>VLOOKUP($B367,PRODUCT_MASTER!$A:$F,MATCH('DATA MODEL'!J$1,PRODUCT_MASTER!$A$1:$F$1,0),0)</f>
        <v>105</v>
      </c>
      <c r="K367" s="7">
        <f>VLOOKUP($B367,PRODUCT_MASTER!$A:$F,MATCH('DATA MODEL'!K$1,PRODUCT_MASTER!$A$1:$F$1,0),0)</f>
        <v>142.80000000000001</v>
      </c>
      <c r="L367" s="7">
        <f t="shared" si="25"/>
        <v>735</v>
      </c>
      <c r="M367" s="7">
        <f t="shared" si="26"/>
        <v>999.60000000000014</v>
      </c>
      <c r="N367">
        <f t="shared" si="27"/>
        <v>25</v>
      </c>
      <c r="O367" t="str">
        <f t="shared" si="28"/>
        <v>May</v>
      </c>
      <c r="P367">
        <f t="shared" si="29"/>
        <v>2022</v>
      </c>
    </row>
    <row r="368" spans="1:16" x14ac:dyDescent="0.3">
      <c r="A368" s="1">
        <v>44707</v>
      </c>
      <c r="B368" t="s">
        <v>61</v>
      </c>
      <c r="C368">
        <v>2</v>
      </c>
      <c r="D368" t="s">
        <v>103</v>
      </c>
      <c r="E368" t="s">
        <v>101</v>
      </c>
      <c r="F368" s="5">
        <v>0</v>
      </c>
      <c r="G368" t="str">
        <f>VLOOKUP($B368,PRODUCT_MASTER!$A:$F,MATCH('DATA MODEL'!G$1,PRODUCT_MASTER!$A$1:$F$1,0),0)</f>
        <v>Product28</v>
      </c>
      <c r="H368" t="str">
        <f>VLOOKUP($B368,PRODUCT_MASTER!$A:$F,MATCH('DATA MODEL'!H$1,PRODUCT_MASTER!$A$1:$F$1,0),0)</f>
        <v>Cheese And Dairy</v>
      </c>
      <c r="I368" t="str">
        <f>VLOOKUP($B368,PRODUCT_MASTER!$A:$F,MATCH('DATA MODEL'!I$1,PRODUCT_MASTER!$A$1:$F$1,0),0)</f>
        <v>No.</v>
      </c>
      <c r="J368" s="7">
        <f>VLOOKUP($B368,PRODUCT_MASTER!$A:$F,MATCH('DATA MODEL'!J$1,PRODUCT_MASTER!$A$1:$F$1,0),0)</f>
        <v>37</v>
      </c>
      <c r="K368" s="7">
        <f>VLOOKUP($B368,PRODUCT_MASTER!$A:$F,MATCH('DATA MODEL'!K$1,PRODUCT_MASTER!$A$1:$F$1,0),0)</f>
        <v>41.81</v>
      </c>
      <c r="L368" s="7">
        <f t="shared" si="25"/>
        <v>74</v>
      </c>
      <c r="M368" s="7">
        <f t="shared" si="26"/>
        <v>83.62</v>
      </c>
      <c r="N368">
        <f t="shared" si="27"/>
        <v>26</v>
      </c>
      <c r="O368" t="str">
        <f t="shared" si="28"/>
        <v>May</v>
      </c>
      <c r="P368">
        <f t="shared" si="29"/>
        <v>2022</v>
      </c>
    </row>
    <row r="369" spans="1:16" x14ac:dyDescent="0.3">
      <c r="A369" s="1">
        <v>44707</v>
      </c>
      <c r="B369" t="s">
        <v>59</v>
      </c>
      <c r="C369">
        <v>2</v>
      </c>
      <c r="D369" t="s">
        <v>101</v>
      </c>
      <c r="E369" t="s">
        <v>101</v>
      </c>
      <c r="F369" s="5">
        <v>0</v>
      </c>
      <c r="G369" t="str">
        <f>VLOOKUP($B369,PRODUCT_MASTER!$A:$F,MATCH('DATA MODEL'!G$1,PRODUCT_MASTER!$A$1:$F$1,0),0)</f>
        <v>Product27</v>
      </c>
      <c r="H369" t="str">
        <f>VLOOKUP($B369,PRODUCT_MASTER!$A:$F,MATCH('DATA MODEL'!H$1,PRODUCT_MASTER!$A$1:$F$1,0),0)</f>
        <v>Cheese And Dairy</v>
      </c>
      <c r="I369" t="str">
        <f>VLOOKUP($B369,PRODUCT_MASTER!$A:$F,MATCH('DATA MODEL'!I$1,PRODUCT_MASTER!$A$1:$F$1,0),0)</f>
        <v>Lt</v>
      </c>
      <c r="J369" s="7">
        <f>VLOOKUP($B369,PRODUCT_MASTER!$A:$F,MATCH('DATA MODEL'!J$1,PRODUCT_MASTER!$A$1:$F$1,0),0)</f>
        <v>48</v>
      </c>
      <c r="K369" s="7">
        <f>VLOOKUP($B369,PRODUCT_MASTER!$A:$F,MATCH('DATA MODEL'!K$1,PRODUCT_MASTER!$A$1:$F$1,0),0)</f>
        <v>57.120000000000005</v>
      </c>
      <c r="L369" s="7">
        <f t="shared" si="25"/>
        <v>96</v>
      </c>
      <c r="M369" s="7">
        <f t="shared" si="26"/>
        <v>114.24000000000001</v>
      </c>
      <c r="N369">
        <f t="shared" si="27"/>
        <v>26</v>
      </c>
      <c r="O369" t="str">
        <f t="shared" si="28"/>
        <v>May</v>
      </c>
      <c r="P369">
        <f t="shared" si="29"/>
        <v>2022</v>
      </c>
    </row>
    <row r="370" spans="1:16" x14ac:dyDescent="0.3">
      <c r="A370" s="1">
        <v>44709</v>
      </c>
      <c r="B370" t="s">
        <v>87</v>
      </c>
      <c r="C370">
        <v>10</v>
      </c>
      <c r="D370" t="s">
        <v>100</v>
      </c>
      <c r="E370" t="s">
        <v>102</v>
      </c>
      <c r="F370" s="5">
        <v>0</v>
      </c>
      <c r="G370" t="str">
        <f>VLOOKUP($B370,PRODUCT_MASTER!$A:$F,MATCH('DATA MODEL'!G$1,PRODUCT_MASTER!$A$1:$F$1,0),0)</f>
        <v>Product41</v>
      </c>
      <c r="H370" t="str">
        <f>VLOOKUP($B370,PRODUCT_MASTER!$A:$F,MATCH('DATA MODEL'!H$1,PRODUCT_MASTER!$A$1:$F$1,0),0)</f>
        <v>Snacks</v>
      </c>
      <c r="I370" t="str">
        <f>VLOOKUP($B370,PRODUCT_MASTER!$A:$F,MATCH('DATA MODEL'!I$1,PRODUCT_MASTER!$A$1:$F$1,0),0)</f>
        <v>Ft</v>
      </c>
      <c r="J370" s="7">
        <f>VLOOKUP($B370,PRODUCT_MASTER!$A:$F,MATCH('DATA MODEL'!J$1,PRODUCT_MASTER!$A$1:$F$1,0),0)</f>
        <v>138</v>
      </c>
      <c r="K370" s="7">
        <f>VLOOKUP($B370,PRODUCT_MASTER!$A:$F,MATCH('DATA MODEL'!K$1,PRODUCT_MASTER!$A$1:$F$1,0),0)</f>
        <v>173.88</v>
      </c>
      <c r="L370" s="7">
        <f t="shared" si="25"/>
        <v>1380</v>
      </c>
      <c r="M370" s="7">
        <f t="shared" si="26"/>
        <v>1738.8</v>
      </c>
      <c r="N370">
        <f t="shared" si="27"/>
        <v>28</v>
      </c>
      <c r="O370" t="str">
        <f t="shared" si="28"/>
        <v>May</v>
      </c>
      <c r="P370">
        <f t="shared" si="29"/>
        <v>2022</v>
      </c>
    </row>
    <row r="371" spans="1:16" x14ac:dyDescent="0.3">
      <c r="A371" s="1">
        <v>44709</v>
      </c>
      <c r="B371" t="s">
        <v>21</v>
      </c>
      <c r="C371">
        <v>5</v>
      </c>
      <c r="D371" t="s">
        <v>100</v>
      </c>
      <c r="E371" t="s">
        <v>101</v>
      </c>
      <c r="F371" s="5">
        <v>0</v>
      </c>
      <c r="G371" t="str">
        <f>VLOOKUP($B371,PRODUCT_MASTER!$A:$F,MATCH('DATA MODEL'!G$1,PRODUCT_MASTER!$A$1:$F$1,0),0)</f>
        <v>Product08</v>
      </c>
      <c r="H371" t="str">
        <f>VLOOKUP($B371,PRODUCT_MASTER!$A:$F,MATCH('DATA MODEL'!H$1,PRODUCT_MASTER!$A$1:$F$1,0),0)</f>
        <v>Gourmet Foods</v>
      </c>
      <c r="I371" t="str">
        <f>VLOOKUP($B371,PRODUCT_MASTER!$A:$F,MATCH('DATA MODEL'!I$1,PRODUCT_MASTER!$A$1:$F$1,0),0)</f>
        <v>Kg</v>
      </c>
      <c r="J371" s="7">
        <f>VLOOKUP($B371,PRODUCT_MASTER!$A:$F,MATCH('DATA MODEL'!J$1,PRODUCT_MASTER!$A$1:$F$1,0),0)</f>
        <v>83</v>
      </c>
      <c r="K371" s="7">
        <f>VLOOKUP($B371,PRODUCT_MASTER!$A:$F,MATCH('DATA MODEL'!K$1,PRODUCT_MASTER!$A$1:$F$1,0),0)</f>
        <v>94.62</v>
      </c>
      <c r="L371" s="7">
        <f t="shared" si="25"/>
        <v>415</v>
      </c>
      <c r="M371" s="7">
        <f t="shared" si="26"/>
        <v>473.1</v>
      </c>
      <c r="N371">
        <f t="shared" si="27"/>
        <v>28</v>
      </c>
      <c r="O371" t="str">
        <f t="shared" si="28"/>
        <v>May</v>
      </c>
      <c r="P371">
        <f t="shared" si="29"/>
        <v>2022</v>
      </c>
    </row>
    <row r="372" spans="1:16" x14ac:dyDescent="0.3">
      <c r="A372" s="1">
        <v>44709</v>
      </c>
      <c r="B372" t="s">
        <v>25</v>
      </c>
      <c r="C372">
        <v>9</v>
      </c>
      <c r="D372" t="s">
        <v>101</v>
      </c>
      <c r="E372" t="s">
        <v>102</v>
      </c>
      <c r="F372" s="5">
        <v>0</v>
      </c>
      <c r="G372" t="str">
        <f>VLOOKUP($B372,PRODUCT_MASTER!$A:$F,MATCH('DATA MODEL'!G$1,PRODUCT_MASTER!$A$1:$F$1,0),0)</f>
        <v>Product10</v>
      </c>
      <c r="H372" t="str">
        <f>VLOOKUP($B372,PRODUCT_MASTER!$A:$F,MATCH('DATA MODEL'!H$1,PRODUCT_MASTER!$A$1:$F$1,0),0)</f>
        <v>Gourmet Foods</v>
      </c>
      <c r="I372" t="str">
        <f>VLOOKUP($B372,PRODUCT_MASTER!$A:$F,MATCH('DATA MODEL'!I$1,PRODUCT_MASTER!$A$1:$F$1,0),0)</f>
        <v>Ft</v>
      </c>
      <c r="J372" s="7">
        <f>VLOOKUP($B372,PRODUCT_MASTER!$A:$F,MATCH('DATA MODEL'!J$1,PRODUCT_MASTER!$A$1:$F$1,0),0)</f>
        <v>148</v>
      </c>
      <c r="K372" s="7">
        <f>VLOOKUP($B372,PRODUCT_MASTER!$A:$F,MATCH('DATA MODEL'!K$1,PRODUCT_MASTER!$A$1:$F$1,0),0)</f>
        <v>164.28</v>
      </c>
      <c r="L372" s="7">
        <f t="shared" si="25"/>
        <v>1332</v>
      </c>
      <c r="M372" s="7">
        <f t="shared" si="26"/>
        <v>1478.52</v>
      </c>
      <c r="N372">
        <f t="shared" si="27"/>
        <v>28</v>
      </c>
      <c r="O372" t="str">
        <f t="shared" si="28"/>
        <v>May</v>
      </c>
      <c r="P372">
        <f t="shared" si="29"/>
        <v>2022</v>
      </c>
    </row>
    <row r="373" spans="1:16" x14ac:dyDescent="0.3">
      <c r="A373" s="1">
        <v>44709</v>
      </c>
      <c r="B373" t="s">
        <v>13</v>
      </c>
      <c r="C373">
        <v>12</v>
      </c>
      <c r="D373" t="s">
        <v>101</v>
      </c>
      <c r="E373" t="s">
        <v>101</v>
      </c>
      <c r="F373" s="5">
        <v>0</v>
      </c>
      <c r="G373" t="str">
        <f>VLOOKUP($B373,PRODUCT_MASTER!$A:$F,MATCH('DATA MODEL'!G$1,PRODUCT_MASTER!$A$1:$F$1,0),0)</f>
        <v>Product04</v>
      </c>
      <c r="H373" t="str">
        <f>VLOOKUP($B373,PRODUCT_MASTER!$A:$F,MATCH('DATA MODEL'!H$1,PRODUCT_MASTER!$A$1:$F$1,0),0)</f>
        <v>Organic</v>
      </c>
      <c r="I373" t="str">
        <f>VLOOKUP($B373,PRODUCT_MASTER!$A:$F,MATCH('DATA MODEL'!I$1,PRODUCT_MASTER!$A$1:$F$1,0),0)</f>
        <v>Lt</v>
      </c>
      <c r="J373" s="7">
        <f>VLOOKUP($B373,PRODUCT_MASTER!$A:$F,MATCH('DATA MODEL'!J$1,PRODUCT_MASTER!$A$1:$F$1,0),0)</f>
        <v>44</v>
      </c>
      <c r="K373" s="7">
        <f>VLOOKUP($B373,PRODUCT_MASTER!$A:$F,MATCH('DATA MODEL'!K$1,PRODUCT_MASTER!$A$1:$F$1,0),0)</f>
        <v>48.84</v>
      </c>
      <c r="L373" s="7">
        <f t="shared" si="25"/>
        <v>528</v>
      </c>
      <c r="M373" s="7">
        <f t="shared" si="26"/>
        <v>586.08000000000004</v>
      </c>
      <c r="N373">
        <f t="shared" si="27"/>
        <v>28</v>
      </c>
      <c r="O373" t="str">
        <f t="shared" si="28"/>
        <v>May</v>
      </c>
      <c r="P373">
        <f t="shared" si="29"/>
        <v>2022</v>
      </c>
    </row>
    <row r="374" spans="1:16" x14ac:dyDescent="0.3">
      <c r="A374" s="1">
        <v>44709</v>
      </c>
      <c r="B374" t="s">
        <v>45</v>
      </c>
      <c r="C374">
        <v>14</v>
      </c>
      <c r="D374" t="s">
        <v>103</v>
      </c>
      <c r="E374" t="s">
        <v>102</v>
      </c>
      <c r="F374" s="5">
        <v>0</v>
      </c>
      <c r="G374" t="str">
        <f>VLOOKUP($B374,PRODUCT_MASTER!$A:$F,MATCH('DATA MODEL'!G$1,PRODUCT_MASTER!$A$1:$F$1,0),0)</f>
        <v>Product20</v>
      </c>
      <c r="H374" t="str">
        <f>VLOOKUP($B374,PRODUCT_MASTER!$A:$F,MATCH('DATA MODEL'!H$1,PRODUCT_MASTER!$A$1:$F$1,0),0)</f>
        <v>Poultry</v>
      </c>
      <c r="I374" t="str">
        <f>VLOOKUP($B374,PRODUCT_MASTER!$A:$F,MATCH('DATA MODEL'!I$1,PRODUCT_MASTER!$A$1:$F$1,0),0)</f>
        <v>Lt</v>
      </c>
      <c r="J374" s="7">
        <f>VLOOKUP($B374,PRODUCT_MASTER!$A:$F,MATCH('DATA MODEL'!J$1,PRODUCT_MASTER!$A$1:$F$1,0),0)</f>
        <v>61</v>
      </c>
      <c r="K374" s="7">
        <f>VLOOKUP($B374,PRODUCT_MASTER!$A:$F,MATCH('DATA MODEL'!K$1,PRODUCT_MASTER!$A$1:$F$1,0),0)</f>
        <v>76.25</v>
      </c>
      <c r="L374" s="7">
        <f t="shared" si="25"/>
        <v>854</v>
      </c>
      <c r="M374" s="7">
        <f t="shared" si="26"/>
        <v>1067.5</v>
      </c>
      <c r="N374">
        <f t="shared" si="27"/>
        <v>28</v>
      </c>
      <c r="O374" t="str">
        <f t="shared" si="28"/>
        <v>May</v>
      </c>
      <c r="P374">
        <f t="shared" si="29"/>
        <v>2022</v>
      </c>
    </row>
    <row r="375" spans="1:16" x14ac:dyDescent="0.3">
      <c r="A375" s="1">
        <v>44711</v>
      </c>
      <c r="B375" t="s">
        <v>93</v>
      </c>
      <c r="C375">
        <v>9</v>
      </c>
      <c r="D375" t="s">
        <v>103</v>
      </c>
      <c r="E375" t="s">
        <v>101</v>
      </c>
      <c r="F375" s="5">
        <v>0</v>
      </c>
      <c r="G375" t="str">
        <f>VLOOKUP($B375,PRODUCT_MASTER!$A:$F,MATCH('DATA MODEL'!G$1,PRODUCT_MASTER!$A$1:$F$1,0),0)</f>
        <v>Product44</v>
      </c>
      <c r="H375" t="str">
        <f>VLOOKUP($B375,PRODUCT_MASTER!$A:$F,MATCH('DATA MODEL'!H$1,PRODUCT_MASTER!$A$1:$F$1,0),0)</f>
        <v>Candy</v>
      </c>
      <c r="I375" t="str">
        <f>VLOOKUP($B375,PRODUCT_MASTER!$A:$F,MATCH('DATA MODEL'!I$1,PRODUCT_MASTER!$A$1:$F$1,0),0)</f>
        <v>Kg</v>
      </c>
      <c r="J375" s="7">
        <f>VLOOKUP($B375,PRODUCT_MASTER!$A:$F,MATCH('DATA MODEL'!J$1,PRODUCT_MASTER!$A$1:$F$1,0),0)</f>
        <v>76</v>
      </c>
      <c r="K375" s="7">
        <f>VLOOKUP($B375,PRODUCT_MASTER!$A:$F,MATCH('DATA MODEL'!K$1,PRODUCT_MASTER!$A$1:$F$1,0),0)</f>
        <v>82.08</v>
      </c>
      <c r="L375" s="7">
        <f t="shared" si="25"/>
        <v>684</v>
      </c>
      <c r="M375" s="7">
        <f t="shared" si="26"/>
        <v>738.72</v>
      </c>
      <c r="N375">
        <f t="shared" si="27"/>
        <v>30</v>
      </c>
      <c r="O375" t="str">
        <f t="shared" si="28"/>
        <v>May</v>
      </c>
      <c r="P375">
        <f t="shared" si="29"/>
        <v>2022</v>
      </c>
    </row>
    <row r="376" spans="1:16" x14ac:dyDescent="0.3">
      <c r="A376" s="1">
        <v>44711</v>
      </c>
      <c r="B376" t="s">
        <v>15</v>
      </c>
      <c r="C376">
        <v>4</v>
      </c>
      <c r="D376" t="s">
        <v>100</v>
      </c>
      <c r="E376" t="s">
        <v>102</v>
      </c>
      <c r="F376" s="5">
        <v>0</v>
      </c>
      <c r="G376" t="str">
        <f>VLOOKUP($B376,PRODUCT_MASTER!$A:$F,MATCH('DATA MODEL'!G$1,PRODUCT_MASTER!$A$1:$F$1,0),0)</f>
        <v>Product05</v>
      </c>
      <c r="H376" t="str">
        <f>VLOOKUP($B376,PRODUCT_MASTER!$A:$F,MATCH('DATA MODEL'!H$1,PRODUCT_MASTER!$A$1:$F$1,0),0)</f>
        <v>Organic</v>
      </c>
      <c r="I376" t="str">
        <f>VLOOKUP($B376,PRODUCT_MASTER!$A:$F,MATCH('DATA MODEL'!I$1,PRODUCT_MASTER!$A$1:$F$1,0),0)</f>
        <v>Ft</v>
      </c>
      <c r="J376" s="7">
        <f>VLOOKUP($B376,PRODUCT_MASTER!$A:$F,MATCH('DATA MODEL'!J$1,PRODUCT_MASTER!$A$1:$F$1,0),0)</f>
        <v>133</v>
      </c>
      <c r="K376" s="7">
        <f>VLOOKUP($B376,PRODUCT_MASTER!$A:$F,MATCH('DATA MODEL'!K$1,PRODUCT_MASTER!$A$1:$F$1,0),0)</f>
        <v>155.61000000000001</v>
      </c>
      <c r="L376" s="7">
        <f t="shared" si="25"/>
        <v>532</v>
      </c>
      <c r="M376" s="7">
        <f t="shared" si="26"/>
        <v>622.44000000000005</v>
      </c>
      <c r="N376">
        <f t="shared" si="27"/>
        <v>30</v>
      </c>
      <c r="O376" t="str">
        <f t="shared" si="28"/>
        <v>May</v>
      </c>
      <c r="P376">
        <f t="shared" si="29"/>
        <v>2022</v>
      </c>
    </row>
    <row r="377" spans="1:16" x14ac:dyDescent="0.3">
      <c r="A377" s="1">
        <v>44711</v>
      </c>
      <c r="B377" t="s">
        <v>71</v>
      </c>
      <c r="C377">
        <v>3</v>
      </c>
      <c r="D377" t="s">
        <v>101</v>
      </c>
      <c r="E377" t="s">
        <v>102</v>
      </c>
      <c r="F377" s="5">
        <v>0</v>
      </c>
      <c r="G377" t="str">
        <f>VLOOKUP($B377,PRODUCT_MASTER!$A:$F,MATCH('DATA MODEL'!G$1,PRODUCT_MASTER!$A$1:$F$1,0),0)</f>
        <v>Product33</v>
      </c>
      <c r="H377" t="str">
        <f>VLOOKUP($B377,PRODUCT_MASTER!$A:$F,MATCH('DATA MODEL'!H$1,PRODUCT_MASTER!$A$1:$F$1,0),0)</f>
        <v>Bakery And Desserts</v>
      </c>
      <c r="I377" t="str">
        <f>VLOOKUP($B377,PRODUCT_MASTER!$A:$F,MATCH('DATA MODEL'!I$1,PRODUCT_MASTER!$A$1:$F$1,0),0)</f>
        <v>Kg</v>
      </c>
      <c r="J377" s="7">
        <f>VLOOKUP($B377,PRODUCT_MASTER!$A:$F,MATCH('DATA MODEL'!J$1,PRODUCT_MASTER!$A$1:$F$1,0),0)</f>
        <v>95</v>
      </c>
      <c r="K377" s="7">
        <f>VLOOKUP($B377,PRODUCT_MASTER!$A:$F,MATCH('DATA MODEL'!K$1,PRODUCT_MASTER!$A$1:$F$1,0),0)</f>
        <v>119.7</v>
      </c>
      <c r="L377" s="7">
        <f t="shared" si="25"/>
        <v>285</v>
      </c>
      <c r="M377" s="7">
        <f t="shared" si="26"/>
        <v>359.1</v>
      </c>
      <c r="N377">
        <f t="shared" si="27"/>
        <v>30</v>
      </c>
      <c r="O377" t="str">
        <f t="shared" si="28"/>
        <v>May</v>
      </c>
      <c r="P377">
        <f t="shared" si="29"/>
        <v>2022</v>
      </c>
    </row>
    <row r="378" spans="1:16" x14ac:dyDescent="0.3">
      <c r="A378" s="1">
        <v>44715</v>
      </c>
      <c r="B378" t="s">
        <v>21</v>
      </c>
      <c r="C378">
        <v>14</v>
      </c>
      <c r="D378" t="s">
        <v>101</v>
      </c>
      <c r="E378" t="s">
        <v>101</v>
      </c>
      <c r="F378" s="5">
        <v>0</v>
      </c>
      <c r="G378" t="str">
        <f>VLOOKUP($B378,PRODUCT_MASTER!$A:$F,MATCH('DATA MODEL'!G$1,PRODUCT_MASTER!$A$1:$F$1,0),0)</f>
        <v>Product08</v>
      </c>
      <c r="H378" t="str">
        <f>VLOOKUP($B378,PRODUCT_MASTER!$A:$F,MATCH('DATA MODEL'!H$1,PRODUCT_MASTER!$A$1:$F$1,0),0)</f>
        <v>Gourmet Foods</v>
      </c>
      <c r="I378" t="str">
        <f>VLOOKUP($B378,PRODUCT_MASTER!$A:$F,MATCH('DATA MODEL'!I$1,PRODUCT_MASTER!$A$1:$F$1,0),0)</f>
        <v>Kg</v>
      </c>
      <c r="J378" s="7">
        <f>VLOOKUP($B378,PRODUCT_MASTER!$A:$F,MATCH('DATA MODEL'!J$1,PRODUCT_MASTER!$A$1:$F$1,0),0)</f>
        <v>83</v>
      </c>
      <c r="K378" s="7">
        <f>VLOOKUP($B378,PRODUCT_MASTER!$A:$F,MATCH('DATA MODEL'!K$1,PRODUCT_MASTER!$A$1:$F$1,0),0)</f>
        <v>94.62</v>
      </c>
      <c r="L378" s="7">
        <f t="shared" si="25"/>
        <v>1162</v>
      </c>
      <c r="M378" s="7">
        <f t="shared" si="26"/>
        <v>1324.68</v>
      </c>
      <c r="N378">
        <f t="shared" si="27"/>
        <v>3</v>
      </c>
      <c r="O378" t="str">
        <f t="shared" si="28"/>
        <v>Jun</v>
      </c>
      <c r="P378">
        <f t="shared" si="29"/>
        <v>2022</v>
      </c>
    </row>
    <row r="379" spans="1:16" x14ac:dyDescent="0.3">
      <c r="A379" s="1">
        <v>44722</v>
      </c>
      <c r="B379" t="s">
        <v>61</v>
      </c>
      <c r="C379">
        <v>8</v>
      </c>
      <c r="D379" t="s">
        <v>100</v>
      </c>
      <c r="E379" t="s">
        <v>101</v>
      </c>
      <c r="F379" s="5">
        <v>0</v>
      </c>
      <c r="G379" t="str">
        <f>VLOOKUP($B379,PRODUCT_MASTER!$A:$F,MATCH('DATA MODEL'!G$1,PRODUCT_MASTER!$A$1:$F$1,0),0)</f>
        <v>Product28</v>
      </c>
      <c r="H379" t="str">
        <f>VLOOKUP($B379,PRODUCT_MASTER!$A:$F,MATCH('DATA MODEL'!H$1,PRODUCT_MASTER!$A$1:$F$1,0),0)</f>
        <v>Cheese And Dairy</v>
      </c>
      <c r="I379" t="str">
        <f>VLOOKUP($B379,PRODUCT_MASTER!$A:$F,MATCH('DATA MODEL'!I$1,PRODUCT_MASTER!$A$1:$F$1,0),0)</f>
        <v>No.</v>
      </c>
      <c r="J379" s="7">
        <f>VLOOKUP($B379,PRODUCT_MASTER!$A:$F,MATCH('DATA MODEL'!J$1,PRODUCT_MASTER!$A$1:$F$1,0),0)</f>
        <v>37</v>
      </c>
      <c r="K379" s="7">
        <f>VLOOKUP($B379,PRODUCT_MASTER!$A:$F,MATCH('DATA MODEL'!K$1,PRODUCT_MASTER!$A$1:$F$1,0),0)</f>
        <v>41.81</v>
      </c>
      <c r="L379" s="7">
        <f t="shared" si="25"/>
        <v>296</v>
      </c>
      <c r="M379" s="7">
        <f t="shared" si="26"/>
        <v>334.48</v>
      </c>
      <c r="N379">
        <f t="shared" si="27"/>
        <v>10</v>
      </c>
      <c r="O379" t="str">
        <f t="shared" si="28"/>
        <v>Jun</v>
      </c>
      <c r="P379">
        <f t="shared" si="29"/>
        <v>2022</v>
      </c>
    </row>
    <row r="380" spans="1:16" x14ac:dyDescent="0.3">
      <c r="A380" s="1">
        <v>44723</v>
      </c>
      <c r="B380" t="s">
        <v>83</v>
      </c>
      <c r="C380">
        <v>13</v>
      </c>
      <c r="D380" t="s">
        <v>101</v>
      </c>
      <c r="E380" t="s">
        <v>102</v>
      </c>
      <c r="F380" s="5">
        <v>0</v>
      </c>
      <c r="G380" t="str">
        <f>VLOOKUP($B380,PRODUCT_MASTER!$A:$F,MATCH('DATA MODEL'!G$1,PRODUCT_MASTER!$A$1:$F$1,0),0)</f>
        <v>Product39</v>
      </c>
      <c r="H380" t="str">
        <f>VLOOKUP($B380,PRODUCT_MASTER!$A:$F,MATCH('DATA MODEL'!H$1,PRODUCT_MASTER!$A$1:$F$1,0),0)</f>
        <v>Snacks</v>
      </c>
      <c r="I380" t="str">
        <f>VLOOKUP($B380,PRODUCT_MASTER!$A:$F,MATCH('DATA MODEL'!I$1,PRODUCT_MASTER!$A$1:$F$1,0),0)</f>
        <v>No.</v>
      </c>
      <c r="J380" s="7">
        <f>VLOOKUP($B380,PRODUCT_MASTER!$A:$F,MATCH('DATA MODEL'!J$1,PRODUCT_MASTER!$A$1:$F$1,0),0)</f>
        <v>37</v>
      </c>
      <c r="K380" s="7">
        <f>VLOOKUP($B380,PRODUCT_MASTER!$A:$F,MATCH('DATA MODEL'!K$1,PRODUCT_MASTER!$A$1:$F$1,0),0)</f>
        <v>42.55</v>
      </c>
      <c r="L380" s="7">
        <f t="shared" si="25"/>
        <v>481</v>
      </c>
      <c r="M380" s="7">
        <f t="shared" si="26"/>
        <v>553.15</v>
      </c>
      <c r="N380">
        <f t="shared" si="27"/>
        <v>11</v>
      </c>
      <c r="O380" t="str">
        <f t="shared" si="28"/>
        <v>Jun</v>
      </c>
      <c r="P380">
        <f t="shared" si="29"/>
        <v>2022</v>
      </c>
    </row>
    <row r="381" spans="1:16" x14ac:dyDescent="0.3">
      <c r="A381" s="1">
        <v>44723</v>
      </c>
      <c r="B381" t="s">
        <v>47</v>
      </c>
      <c r="C381">
        <v>6</v>
      </c>
      <c r="D381" t="s">
        <v>103</v>
      </c>
      <c r="E381" t="s">
        <v>101</v>
      </c>
      <c r="F381" s="5">
        <v>0</v>
      </c>
      <c r="G381" t="str">
        <f>VLOOKUP($B381,PRODUCT_MASTER!$A:$F,MATCH('DATA MODEL'!G$1,PRODUCT_MASTER!$A$1:$F$1,0),0)</f>
        <v>Product21</v>
      </c>
      <c r="H381" t="str">
        <f>VLOOKUP($B381,PRODUCT_MASTER!$A:$F,MATCH('DATA MODEL'!H$1,PRODUCT_MASTER!$A$1:$F$1,0),0)</f>
        <v>Poultry</v>
      </c>
      <c r="I381" t="str">
        <f>VLOOKUP($B381,PRODUCT_MASTER!$A:$F,MATCH('DATA MODEL'!I$1,PRODUCT_MASTER!$A$1:$F$1,0),0)</f>
        <v>Ft</v>
      </c>
      <c r="J381" s="7">
        <f>VLOOKUP($B381,PRODUCT_MASTER!$A:$F,MATCH('DATA MODEL'!J$1,PRODUCT_MASTER!$A$1:$F$1,0),0)</f>
        <v>126</v>
      </c>
      <c r="K381" s="7">
        <f>VLOOKUP($B381,PRODUCT_MASTER!$A:$F,MATCH('DATA MODEL'!K$1,PRODUCT_MASTER!$A$1:$F$1,0),0)</f>
        <v>162.54</v>
      </c>
      <c r="L381" s="7">
        <f t="shared" si="25"/>
        <v>756</v>
      </c>
      <c r="M381" s="7">
        <f t="shared" si="26"/>
        <v>975.24</v>
      </c>
      <c r="N381">
        <f t="shared" si="27"/>
        <v>11</v>
      </c>
      <c r="O381" t="str">
        <f t="shared" si="28"/>
        <v>Jun</v>
      </c>
      <c r="P381">
        <f t="shared" si="29"/>
        <v>2022</v>
      </c>
    </row>
    <row r="382" spans="1:16" x14ac:dyDescent="0.3">
      <c r="A382" s="1">
        <v>44725</v>
      </c>
      <c r="B382" t="s">
        <v>57</v>
      </c>
      <c r="C382">
        <v>6</v>
      </c>
      <c r="D382" t="s">
        <v>103</v>
      </c>
      <c r="E382" t="s">
        <v>102</v>
      </c>
      <c r="F382" s="5">
        <v>0</v>
      </c>
      <c r="G382" t="str">
        <f>VLOOKUP($B382,PRODUCT_MASTER!$A:$F,MATCH('DATA MODEL'!G$1,PRODUCT_MASTER!$A$1:$F$1,0),0)</f>
        <v>Product26</v>
      </c>
      <c r="H382" t="str">
        <f>VLOOKUP($B382,PRODUCT_MASTER!$A:$F,MATCH('DATA MODEL'!H$1,PRODUCT_MASTER!$A$1:$F$1,0),0)</f>
        <v>Seafood</v>
      </c>
      <c r="I382" t="str">
        <f>VLOOKUP($B382,PRODUCT_MASTER!$A:$F,MATCH('DATA MODEL'!I$1,PRODUCT_MASTER!$A$1:$F$1,0),0)</f>
        <v>No.</v>
      </c>
      <c r="J382" s="7">
        <f>VLOOKUP($B382,PRODUCT_MASTER!$A:$F,MATCH('DATA MODEL'!J$1,PRODUCT_MASTER!$A$1:$F$1,0),0)</f>
        <v>18</v>
      </c>
      <c r="K382" s="7">
        <f>VLOOKUP($B382,PRODUCT_MASTER!$A:$F,MATCH('DATA MODEL'!K$1,PRODUCT_MASTER!$A$1:$F$1,0),0)</f>
        <v>24.66</v>
      </c>
      <c r="L382" s="7">
        <f t="shared" si="25"/>
        <v>108</v>
      </c>
      <c r="M382" s="7">
        <f t="shared" si="26"/>
        <v>147.96</v>
      </c>
      <c r="N382">
        <f t="shared" si="27"/>
        <v>13</v>
      </c>
      <c r="O382" t="str">
        <f t="shared" si="28"/>
        <v>Jun</v>
      </c>
      <c r="P382">
        <f t="shared" si="29"/>
        <v>2022</v>
      </c>
    </row>
    <row r="383" spans="1:16" x14ac:dyDescent="0.3">
      <c r="A383" s="1">
        <v>44727</v>
      </c>
      <c r="B383" t="s">
        <v>89</v>
      </c>
      <c r="C383">
        <v>15</v>
      </c>
      <c r="D383" t="s">
        <v>100</v>
      </c>
      <c r="E383" t="s">
        <v>101</v>
      </c>
      <c r="F383" s="5">
        <v>0</v>
      </c>
      <c r="G383" t="str">
        <f>VLOOKUP($B383,PRODUCT_MASTER!$A:$F,MATCH('DATA MODEL'!G$1,PRODUCT_MASTER!$A$1:$F$1,0),0)</f>
        <v>Product42</v>
      </c>
      <c r="H383" t="str">
        <f>VLOOKUP($B383,PRODUCT_MASTER!$A:$F,MATCH('DATA MODEL'!H$1,PRODUCT_MASTER!$A$1:$F$1,0),0)</f>
        <v>Candy</v>
      </c>
      <c r="I383" t="str">
        <f>VLOOKUP($B383,PRODUCT_MASTER!$A:$F,MATCH('DATA MODEL'!I$1,PRODUCT_MASTER!$A$1:$F$1,0),0)</f>
        <v>Ft</v>
      </c>
      <c r="J383" s="7">
        <f>VLOOKUP($B383,PRODUCT_MASTER!$A:$F,MATCH('DATA MODEL'!J$1,PRODUCT_MASTER!$A$1:$F$1,0),0)</f>
        <v>120</v>
      </c>
      <c r="K383" s="7">
        <f>VLOOKUP($B383,PRODUCT_MASTER!$A:$F,MATCH('DATA MODEL'!K$1,PRODUCT_MASTER!$A$1:$F$1,0),0)</f>
        <v>162</v>
      </c>
      <c r="L383" s="7">
        <f t="shared" si="25"/>
        <v>1800</v>
      </c>
      <c r="M383" s="7">
        <f t="shared" si="26"/>
        <v>2430</v>
      </c>
      <c r="N383">
        <f t="shared" si="27"/>
        <v>15</v>
      </c>
      <c r="O383" t="str">
        <f t="shared" si="28"/>
        <v>Jun</v>
      </c>
      <c r="P383">
        <f t="shared" si="29"/>
        <v>2022</v>
      </c>
    </row>
    <row r="384" spans="1:16" x14ac:dyDescent="0.3">
      <c r="A384" s="1">
        <v>44728</v>
      </c>
      <c r="B384" t="s">
        <v>63</v>
      </c>
      <c r="C384">
        <v>15</v>
      </c>
      <c r="D384" t="s">
        <v>101</v>
      </c>
      <c r="E384" t="s">
        <v>102</v>
      </c>
      <c r="F384" s="5">
        <v>0</v>
      </c>
      <c r="G384" t="str">
        <f>VLOOKUP($B384,PRODUCT_MASTER!$A:$F,MATCH('DATA MODEL'!G$1,PRODUCT_MASTER!$A$1:$F$1,0),0)</f>
        <v>Product29</v>
      </c>
      <c r="H384" t="str">
        <f>VLOOKUP($B384,PRODUCT_MASTER!$A:$F,MATCH('DATA MODEL'!H$1,PRODUCT_MASTER!$A$1:$F$1,0),0)</f>
        <v>Cheese And Dairy</v>
      </c>
      <c r="I384" t="str">
        <f>VLOOKUP($B384,PRODUCT_MASTER!$A:$F,MATCH('DATA MODEL'!I$1,PRODUCT_MASTER!$A$1:$F$1,0),0)</f>
        <v>Lt</v>
      </c>
      <c r="J384" s="7">
        <f>VLOOKUP($B384,PRODUCT_MASTER!$A:$F,MATCH('DATA MODEL'!J$1,PRODUCT_MASTER!$A$1:$F$1,0),0)</f>
        <v>47</v>
      </c>
      <c r="K384" s="7">
        <f>VLOOKUP($B384,PRODUCT_MASTER!$A:$F,MATCH('DATA MODEL'!K$1,PRODUCT_MASTER!$A$1:$F$1,0),0)</f>
        <v>53.11</v>
      </c>
      <c r="L384" s="7">
        <f t="shared" si="25"/>
        <v>705</v>
      </c>
      <c r="M384" s="7">
        <f t="shared" si="26"/>
        <v>796.65</v>
      </c>
      <c r="N384">
        <f t="shared" si="27"/>
        <v>16</v>
      </c>
      <c r="O384" t="str">
        <f t="shared" si="28"/>
        <v>Jun</v>
      </c>
      <c r="P384">
        <f t="shared" si="29"/>
        <v>2022</v>
      </c>
    </row>
    <row r="385" spans="1:16" x14ac:dyDescent="0.3">
      <c r="A385" s="1">
        <v>44731</v>
      </c>
      <c r="B385" t="s">
        <v>9</v>
      </c>
      <c r="C385">
        <v>8</v>
      </c>
      <c r="D385" t="s">
        <v>103</v>
      </c>
      <c r="E385" t="s">
        <v>102</v>
      </c>
      <c r="F385" s="5">
        <v>0</v>
      </c>
      <c r="G385" t="str">
        <f>VLOOKUP($B385,PRODUCT_MASTER!$A:$F,MATCH('DATA MODEL'!G$1,PRODUCT_MASTER!$A$1:$F$1,0),0)</f>
        <v>Product02</v>
      </c>
      <c r="H385" t="str">
        <f>VLOOKUP($B385,PRODUCT_MASTER!$A:$F,MATCH('DATA MODEL'!H$1,PRODUCT_MASTER!$A$1:$F$1,0),0)</f>
        <v>Organic</v>
      </c>
      <c r="I385" t="str">
        <f>VLOOKUP($B385,PRODUCT_MASTER!$A:$F,MATCH('DATA MODEL'!I$1,PRODUCT_MASTER!$A$1:$F$1,0),0)</f>
        <v>Kg</v>
      </c>
      <c r="J385" s="7">
        <f>VLOOKUP($B385,PRODUCT_MASTER!$A:$F,MATCH('DATA MODEL'!J$1,PRODUCT_MASTER!$A$1:$F$1,0),0)</f>
        <v>105</v>
      </c>
      <c r="K385" s="7">
        <f>VLOOKUP($B385,PRODUCT_MASTER!$A:$F,MATCH('DATA MODEL'!K$1,PRODUCT_MASTER!$A$1:$F$1,0),0)</f>
        <v>142.80000000000001</v>
      </c>
      <c r="L385" s="7">
        <f t="shared" si="25"/>
        <v>840</v>
      </c>
      <c r="M385" s="7">
        <f t="shared" si="26"/>
        <v>1142.4000000000001</v>
      </c>
      <c r="N385">
        <f t="shared" si="27"/>
        <v>19</v>
      </c>
      <c r="O385" t="str">
        <f t="shared" si="28"/>
        <v>Jun</v>
      </c>
      <c r="P385">
        <f t="shared" si="29"/>
        <v>2022</v>
      </c>
    </row>
    <row r="386" spans="1:16" x14ac:dyDescent="0.3">
      <c r="A386" s="1">
        <v>44733</v>
      </c>
      <c r="B386" t="s">
        <v>39</v>
      </c>
      <c r="C386">
        <v>14</v>
      </c>
      <c r="D386" t="s">
        <v>103</v>
      </c>
      <c r="E386" t="s">
        <v>102</v>
      </c>
      <c r="F386" s="5">
        <v>0</v>
      </c>
      <c r="G386" t="str">
        <f>VLOOKUP($B386,PRODUCT_MASTER!$A:$F,MATCH('DATA MODEL'!G$1,PRODUCT_MASTER!$A$1:$F$1,0),0)</f>
        <v>Product17</v>
      </c>
      <c r="H386" t="str">
        <f>VLOOKUP($B386,PRODUCT_MASTER!$A:$F,MATCH('DATA MODEL'!H$1,PRODUCT_MASTER!$A$1:$F$1,0),0)</f>
        <v>Poultry</v>
      </c>
      <c r="I386" t="str">
        <f>VLOOKUP($B386,PRODUCT_MASTER!$A:$F,MATCH('DATA MODEL'!I$1,PRODUCT_MASTER!$A$1:$F$1,0),0)</f>
        <v>Ft</v>
      </c>
      <c r="J386" s="7">
        <f>VLOOKUP($B386,PRODUCT_MASTER!$A:$F,MATCH('DATA MODEL'!J$1,PRODUCT_MASTER!$A$1:$F$1,0),0)</f>
        <v>134</v>
      </c>
      <c r="K386" s="7">
        <f>VLOOKUP($B386,PRODUCT_MASTER!$A:$F,MATCH('DATA MODEL'!K$1,PRODUCT_MASTER!$A$1:$F$1,0),0)</f>
        <v>156.78</v>
      </c>
      <c r="L386" s="7">
        <f t="shared" si="25"/>
        <v>1876</v>
      </c>
      <c r="M386" s="7">
        <f t="shared" si="26"/>
        <v>2194.92</v>
      </c>
      <c r="N386">
        <f t="shared" si="27"/>
        <v>21</v>
      </c>
      <c r="O386" t="str">
        <f t="shared" si="28"/>
        <v>Jun</v>
      </c>
      <c r="P386">
        <f t="shared" si="29"/>
        <v>2022</v>
      </c>
    </row>
    <row r="387" spans="1:16" x14ac:dyDescent="0.3">
      <c r="A387" s="1">
        <v>44734</v>
      </c>
      <c r="B387" t="s">
        <v>85</v>
      </c>
      <c r="C387">
        <v>10</v>
      </c>
      <c r="D387" t="s">
        <v>101</v>
      </c>
      <c r="E387" t="s">
        <v>102</v>
      </c>
      <c r="F387" s="5">
        <v>0</v>
      </c>
      <c r="G387" t="str">
        <f>VLOOKUP($B387,PRODUCT_MASTER!$A:$F,MATCH('DATA MODEL'!G$1,PRODUCT_MASTER!$A$1:$F$1,0),0)</f>
        <v>Product40</v>
      </c>
      <c r="H387" t="str">
        <f>VLOOKUP($B387,PRODUCT_MASTER!$A:$F,MATCH('DATA MODEL'!H$1,PRODUCT_MASTER!$A$1:$F$1,0),0)</f>
        <v>Snacks</v>
      </c>
      <c r="I387" t="str">
        <f>VLOOKUP($B387,PRODUCT_MASTER!$A:$F,MATCH('DATA MODEL'!I$1,PRODUCT_MASTER!$A$1:$F$1,0),0)</f>
        <v>Kg</v>
      </c>
      <c r="J387" s="7">
        <f>VLOOKUP($B387,PRODUCT_MASTER!$A:$F,MATCH('DATA MODEL'!J$1,PRODUCT_MASTER!$A$1:$F$1,0),0)</f>
        <v>90</v>
      </c>
      <c r="K387" s="7">
        <f>VLOOKUP($B387,PRODUCT_MASTER!$A:$F,MATCH('DATA MODEL'!K$1,PRODUCT_MASTER!$A$1:$F$1,0),0)</f>
        <v>115.2</v>
      </c>
      <c r="L387" s="7">
        <f t="shared" ref="L387:L450" si="30">C387*J387</f>
        <v>900</v>
      </c>
      <c r="M387" s="7">
        <f t="shared" ref="M387:M450" si="31">(K387-(K387*F387))*C387</f>
        <v>1152</v>
      </c>
      <c r="N387">
        <f t="shared" ref="N387:N450" si="32">DAY(A387)</f>
        <v>22</v>
      </c>
      <c r="O387" t="str">
        <f t="shared" ref="O387:O450" si="33">TEXT(A387,"MMM")</f>
        <v>Jun</v>
      </c>
      <c r="P387">
        <f t="shared" ref="P387:P450" si="34">YEAR(A387)</f>
        <v>2022</v>
      </c>
    </row>
    <row r="388" spans="1:16" x14ac:dyDescent="0.3">
      <c r="A388" s="1">
        <v>44734</v>
      </c>
      <c r="B388" t="s">
        <v>6</v>
      </c>
      <c r="C388">
        <v>4</v>
      </c>
      <c r="D388" t="s">
        <v>103</v>
      </c>
      <c r="E388" t="s">
        <v>102</v>
      </c>
      <c r="F388" s="5">
        <v>0</v>
      </c>
      <c r="G388" t="str">
        <f>VLOOKUP($B388,PRODUCT_MASTER!$A:$F,MATCH('DATA MODEL'!G$1,PRODUCT_MASTER!$A$1:$F$1,0),0)</f>
        <v>Product01</v>
      </c>
      <c r="H388" t="str">
        <f>VLOOKUP($B388,PRODUCT_MASTER!$A:$F,MATCH('DATA MODEL'!H$1,PRODUCT_MASTER!$A$1:$F$1,0),0)</f>
        <v>Organic</v>
      </c>
      <c r="I388" t="str">
        <f>VLOOKUP($B388,PRODUCT_MASTER!$A:$F,MATCH('DATA MODEL'!I$1,PRODUCT_MASTER!$A$1:$F$1,0),0)</f>
        <v>Kg</v>
      </c>
      <c r="J388" s="7">
        <f>VLOOKUP($B388,PRODUCT_MASTER!$A:$F,MATCH('DATA MODEL'!J$1,PRODUCT_MASTER!$A$1:$F$1,0),0)</f>
        <v>98</v>
      </c>
      <c r="K388" s="7">
        <f>VLOOKUP($B388,PRODUCT_MASTER!$A:$F,MATCH('DATA MODEL'!K$1,PRODUCT_MASTER!$A$1:$F$1,0),0)</f>
        <v>103.88</v>
      </c>
      <c r="L388" s="7">
        <f t="shared" si="30"/>
        <v>392</v>
      </c>
      <c r="M388" s="7">
        <f t="shared" si="31"/>
        <v>415.52</v>
      </c>
      <c r="N388">
        <f t="shared" si="32"/>
        <v>22</v>
      </c>
      <c r="O388" t="str">
        <f t="shared" si="33"/>
        <v>Jun</v>
      </c>
      <c r="P388">
        <f t="shared" si="34"/>
        <v>2022</v>
      </c>
    </row>
    <row r="389" spans="1:16" x14ac:dyDescent="0.3">
      <c r="A389" s="1">
        <v>44735</v>
      </c>
      <c r="B389" t="s">
        <v>13</v>
      </c>
      <c r="C389">
        <v>8</v>
      </c>
      <c r="D389" t="s">
        <v>103</v>
      </c>
      <c r="E389" t="s">
        <v>101</v>
      </c>
      <c r="F389" s="5">
        <v>0</v>
      </c>
      <c r="G389" t="str">
        <f>VLOOKUP($B389,PRODUCT_MASTER!$A:$F,MATCH('DATA MODEL'!G$1,PRODUCT_MASTER!$A$1:$F$1,0),0)</f>
        <v>Product04</v>
      </c>
      <c r="H389" t="str">
        <f>VLOOKUP($B389,PRODUCT_MASTER!$A:$F,MATCH('DATA MODEL'!H$1,PRODUCT_MASTER!$A$1:$F$1,0),0)</f>
        <v>Organic</v>
      </c>
      <c r="I389" t="str">
        <f>VLOOKUP($B389,PRODUCT_MASTER!$A:$F,MATCH('DATA MODEL'!I$1,PRODUCT_MASTER!$A$1:$F$1,0),0)</f>
        <v>Lt</v>
      </c>
      <c r="J389" s="7">
        <f>VLOOKUP($B389,PRODUCT_MASTER!$A:$F,MATCH('DATA MODEL'!J$1,PRODUCT_MASTER!$A$1:$F$1,0),0)</f>
        <v>44</v>
      </c>
      <c r="K389" s="7">
        <f>VLOOKUP($B389,PRODUCT_MASTER!$A:$F,MATCH('DATA MODEL'!K$1,PRODUCT_MASTER!$A$1:$F$1,0),0)</f>
        <v>48.84</v>
      </c>
      <c r="L389" s="7">
        <f t="shared" si="30"/>
        <v>352</v>
      </c>
      <c r="M389" s="7">
        <f t="shared" si="31"/>
        <v>390.72</v>
      </c>
      <c r="N389">
        <f t="shared" si="32"/>
        <v>23</v>
      </c>
      <c r="O389" t="str">
        <f t="shared" si="33"/>
        <v>Jun</v>
      </c>
      <c r="P389">
        <f t="shared" si="34"/>
        <v>2022</v>
      </c>
    </row>
    <row r="390" spans="1:16" x14ac:dyDescent="0.3">
      <c r="A390" s="1">
        <v>44736</v>
      </c>
      <c r="B390" t="s">
        <v>41</v>
      </c>
      <c r="C390">
        <v>7</v>
      </c>
      <c r="D390" t="s">
        <v>103</v>
      </c>
      <c r="E390" t="s">
        <v>102</v>
      </c>
      <c r="F390" s="5">
        <v>0</v>
      </c>
      <c r="G390" t="str">
        <f>VLOOKUP($B390,PRODUCT_MASTER!$A:$F,MATCH('DATA MODEL'!G$1,PRODUCT_MASTER!$A$1:$F$1,0),0)</f>
        <v>Product18</v>
      </c>
      <c r="H390" t="str">
        <f>VLOOKUP($B390,PRODUCT_MASTER!$A:$F,MATCH('DATA MODEL'!H$1,PRODUCT_MASTER!$A$1:$F$1,0),0)</f>
        <v>Poultry</v>
      </c>
      <c r="I390" t="str">
        <f>VLOOKUP($B390,PRODUCT_MASTER!$A:$F,MATCH('DATA MODEL'!I$1,PRODUCT_MASTER!$A$1:$F$1,0),0)</f>
        <v>No.</v>
      </c>
      <c r="J390" s="7">
        <f>VLOOKUP($B390,PRODUCT_MASTER!$A:$F,MATCH('DATA MODEL'!J$1,PRODUCT_MASTER!$A$1:$F$1,0),0)</f>
        <v>37</v>
      </c>
      <c r="K390" s="7">
        <f>VLOOKUP($B390,PRODUCT_MASTER!$A:$F,MATCH('DATA MODEL'!K$1,PRODUCT_MASTER!$A$1:$F$1,0),0)</f>
        <v>49.21</v>
      </c>
      <c r="L390" s="7">
        <f t="shared" si="30"/>
        <v>259</v>
      </c>
      <c r="M390" s="7">
        <f t="shared" si="31"/>
        <v>344.47</v>
      </c>
      <c r="N390">
        <f t="shared" si="32"/>
        <v>24</v>
      </c>
      <c r="O390" t="str">
        <f t="shared" si="33"/>
        <v>Jun</v>
      </c>
      <c r="P390">
        <f t="shared" si="34"/>
        <v>2022</v>
      </c>
    </row>
    <row r="391" spans="1:16" x14ac:dyDescent="0.3">
      <c r="A391" s="1">
        <v>44737</v>
      </c>
      <c r="B391" t="s">
        <v>29</v>
      </c>
      <c r="C391">
        <v>7</v>
      </c>
      <c r="D391" t="s">
        <v>101</v>
      </c>
      <c r="E391" t="s">
        <v>101</v>
      </c>
      <c r="F391" s="5">
        <v>0</v>
      </c>
      <c r="G391" t="str">
        <f>VLOOKUP($B391,PRODUCT_MASTER!$A:$F,MATCH('DATA MODEL'!G$1,PRODUCT_MASTER!$A$1:$F$1,0),0)</f>
        <v>Product12</v>
      </c>
      <c r="H391" t="str">
        <f>VLOOKUP($B391,PRODUCT_MASTER!$A:$F,MATCH('DATA MODEL'!H$1,PRODUCT_MASTER!$A$1:$F$1,0),0)</f>
        <v>Meat</v>
      </c>
      <c r="I391" t="str">
        <f>VLOOKUP($B391,PRODUCT_MASTER!$A:$F,MATCH('DATA MODEL'!I$1,PRODUCT_MASTER!$A$1:$F$1,0),0)</f>
        <v>Kg</v>
      </c>
      <c r="J391" s="7">
        <f>VLOOKUP($B391,PRODUCT_MASTER!$A:$F,MATCH('DATA MODEL'!J$1,PRODUCT_MASTER!$A$1:$F$1,0),0)</f>
        <v>73</v>
      </c>
      <c r="K391" s="7">
        <f>VLOOKUP($B391,PRODUCT_MASTER!$A:$F,MATCH('DATA MODEL'!K$1,PRODUCT_MASTER!$A$1:$F$1,0),0)</f>
        <v>94.17</v>
      </c>
      <c r="L391" s="7">
        <f t="shared" si="30"/>
        <v>511</v>
      </c>
      <c r="M391" s="7">
        <f t="shared" si="31"/>
        <v>659.19</v>
      </c>
      <c r="N391">
        <f t="shared" si="32"/>
        <v>25</v>
      </c>
      <c r="O391" t="str">
        <f t="shared" si="33"/>
        <v>Jun</v>
      </c>
      <c r="P391">
        <f t="shared" si="34"/>
        <v>2022</v>
      </c>
    </row>
    <row r="392" spans="1:16" x14ac:dyDescent="0.3">
      <c r="A392" s="1">
        <v>44738</v>
      </c>
      <c r="B392" t="s">
        <v>73</v>
      </c>
      <c r="C392">
        <v>4</v>
      </c>
      <c r="D392" t="s">
        <v>103</v>
      </c>
      <c r="E392" t="s">
        <v>102</v>
      </c>
      <c r="F392" s="5">
        <v>0</v>
      </c>
      <c r="G392" t="str">
        <f>VLOOKUP($B392,PRODUCT_MASTER!$A:$F,MATCH('DATA MODEL'!G$1,PRODUCT_MASTER!$A$1:$F$1,0),0)</f>
        <v>Product34</v>
      </c>
      <c r="H392" t="str">
        <f>VLOOKUP($B392,PRODUCT_MASTER!$A:$F,MATCH('DATA MODEL'!H$1,PRODUCT_MASTER!$A$1:$F$1,0),0)</f>
        <v>Bakery And Desserts</v>
      </c>
      <c r="I392" t="str">
        <f>VLOOKUP($B392,PRODUCT_MASTER!$A:$F,MATCH('DATA MODEL'!I$1,PRODUCT_MASTER!$A$1:$F$1,0),0)</f>
        <v>Lt</v>
      </c>
      <c r="J392" s="7">
        <f>VLOOKUP($B392,PRODUCT_MASTER!$A:$F,MATCH('DATA MODEL'!J$1,PRODUCT_MASTER!$A$1:$F$1,0),0)</f>
        <v>55</v>
      </c>
      <c r="K392" s="7">
        <f>VLOOKUP($B392,PRODUCT_MASTER!$A:$F,MATCH('DATA MODEL'!K$1,PRODUCT_MASTER!$A$1:$F$1,0),0)</f>
        <v>58.3</v>
      </c>
      <c r="L392" s="7">
        <f t="shared" si="30"/>
        <v>220</v>
      </c>
      <c r="M392" s="7">
        <f t="shared" si="31"/>
        <v>233.2</v>
      </c>
      <c r="N392">
        <f t="shared" si="32"/>
        <v>26</v>
      </c>
      <c r="O392" t="str">
        <f t="shared" si="33"/>
        <v>Jun</v>
      </c>
      <c r="P392">
        <f t="shared" si="34"/>
        <v>2022</v>
      </c>
    </row>
    <row r="393" spans="1:16" x14ac:dyDescent="0.3">
      <c r="A393" s="1">
        <v>44738</v>
      </c>
      <c r="B393" t="s">
        <v>91</v>
      </c>
      <c r="C393">
        <v>12</v>
      </c>
      <c r="D393" t="s">
        <v>103</v>
      </c>
      <c r="E393" t="s">
        <v>101</v>
      </c>
      <c r="F393" s="5">
        <v>0</v>
      </c>
      <c r="G393" t="str">
        <f>VLOOKUP($B393,PRODUCT_MASTER!$A:$F,MATCH('DATA MODEL'!G$1,PRODUCT_MASTER!$A$1:$F$1,0),0)</f>
        <v>Product43</v>
      </c>
      <c r="H393" t="str">
        <f>VLOOKUP($B393,PRODUCT_MASTER!$A:$F,MATCH('DATA MODEL'!H$1,PRODUCT_MASTER!$A$1:$F$1,0),0)</f>
        <v>Candy</v>
      </c>
      <c r="I393" t="str">
        <f>VLOOKUP($B393,PRODUCT_MASTER!$A:$F,MATCH('DATA MODEL'!I$1,PRODUCT_MASTER!$A$1:$F$1,0),0)</f>
        <v>Kg</v>
      </c>
      <c r="J393" s="7">
        <f>VLOOKUP($B393,PRODUCT_MASTER!$A:$F,MATCH('DATA MODEL'!J$1,PRODUCT_MASTER!$A$1:$F$1,0),0)</f>
        <v>67</v>
      </c>
      <c r="K393" s="7">
        <f>VLOOKUP($B393,PRODUCT_MASTER!$A:$F,MATCH('DATA MODEL'!K$1,PRODUCT_MASTER!$A$1:$F$1,0),0)</f>
        <v>83.08</v>
      </c>
      <c r="L393" s="7">
        <f t="shared" si="30"/>
        <v>804</v>
      </c>
      <c r="M393" s="7">
        <f t="shared" si="31"/>
        <v>996.96</v>
      </c>
      <c r="N393">
        <f t="shared" si="32"/>
        <v>26</v>
      </c>
      <c r="O393" t="str">
        <f t="shared" si="33"/>
        <v>Jun</v>
      </c>
      <c r="P393">
        <f t="shared" si="34"/>
        <v>2022</v>
      </c>
    </row>
    <row r="394" spans="1:16" x14ac:dyDescent="0.3">
      <c r="A394" s="1">
        <v>44745</v>
      </c>
      <c r="B394" t="s">
        <v>71</v>
      </c>
      <c r="C394">
        <v>15</v>
      </c>
      <c r="D394" t="s">
        <v>103</v>
      </c>
      <c r="E394" t="s">
        <v>102</v>
      </c>
      <c r="F394" s="5">
        <v>0</v>
      </c>
      <c r="G394" t="str">
        <f>VLOOKUP($B394,PRODUCT_MASTER!$A:$F,MATCH('DATA MODEL'!G$1,PRODUCT_MASTER!$A$1:$F$1,0),0)</f>
        <v>Product33</v>
      </c>
      <c r="H394" t="str">
        <f>VLOOKUP($B394,PRODUCT_MASTER!$A:$F,MATCH('DATA MODEL'!H$1,PRODUCT_MASTER!$A$1:$F$1,0),0)</f>
        <v>Bakery And Desserts</v>
      </c>
      <c r="I394" t="str">
        <f>VLOOKUP($B394,PRODUCT_MASTER!$A:$F,MATCH('DATA MODEL'!I$1,PRODUCT_MASTER!$A$1:$F$1,0),0)</f>
        <v>Kg</v>
      </c>
      <c r="J394" s="7">
        <f>VLOOKUP($B394,PRODUCT_MASTER!$A:$F,MATCH('DATA MODEL'!J$1,PRODUCT_MASTER!$A$1:$F$1,0),0)</f>
        <v>95</v>
      </c>
      <c r="K394" s="7">
        <f>VLOOKUP($B394,PRODUCT_MASTER!$A:$F,MATCH('DATA MODEL'!K$1,PRODUCT_MASTER!$A$1:$F$1,0),0)</f>
        <v>119.7</v>
      </c>
      <c r="L394" s="7">
        <f t="shared" si="30"/>
        <v>1425</v>
      </c>
      <c r="M394" s="7">
        <f t="shared" si="31"/>
        <v>1795.5</v>
      </c>
      <c r="N394">
        <f t="shared" si="32"/>
        <v>3</v>
      </c>
      <c r="O394" t="str">
        <f t="shared" si="33"/>
        <v>Jul</v>
      </c>
      <c r="P394">
        <f t="shared" si="34"/>
        <v>2022</v>
      </c>
    </row>
    <row r="395" spans="1:16" x14ac:dyDescent="0.3">
      <c r="A395" s="1">
        <v>44746</v>
      </c>
      <c r="B395" t="s">
        <v>19</v>
      </c>
      <c r="C395">
        <v>7</v>
      </c>
      <c r="D395" t="s">
        <v>103</v>
      </c>
      <c r="E395" t="s">
        <v>101</v>
      </c>
      <c r="F395" s="5">
        <v>0</v>
      </c>
      <c r="G395" t="str">
        <f>VLOOKUP($B395,PRODUCT_MASTER!$A:$F,MATCH('DATA MODEL'!G$1,PRODUCT_MASTER!$A$1:$F$1,0),0)</f>
        <v>Product07</v>
      </c>
      <c r="H395" t="str">
        <f>VLOOKUP($B395,PRODUCT_MASTER!$A:$F,MATCH('DATA MODEL'!H$1,PRODUCT_MASTER!$A$1:$F$1,0),0)</f>
        <v>Gourmet Foods</v>
      </c>
      <c r="I395" t="str">
        <f>VLOOKUP($B395,PRODUCT_MASTER!$A:$F,MATCH('DATA MODEL'!I$1,PRODUCT_MASTER!$A$1:$F$1,0),0)</f>
        <v>Lt</v>
      </c>
      <c r="J395" s="7">
        <f>VLOOKUP($B395,PRODUCT_MASTER!$A:$F,MATCH('DATA MODEL'!J$1,PRODUCT_MASTER!$A$1:$F$1,0),0)</f>
        <v>43</v>
      </c>
      <c r="K395" s="7">
        <f>VLOOKUP($B395,PRODUCT_MASTER!$A:$F,MATCH('DATA MODEL'!K$1,PRODUCT_MASTER!$A$1:$F$1,0),0)</f>
        <v>47.730000000000004</v>
      </c>
      <c r="L395" s="7">
        <f t="shared" si="30"/>
        <v>301</v>
      </c>
      <c r="M395" s="7">
        <f t="shared" si="31"/>
        <v>334.11</v>
      </c>
      <c r="N395">
        <f t="shared" si="32"/>
        <v>4</v>
      </c>
      <c r="O395" t="str">
        <f t="shared" si="33"/>
        <v>Jul</v>
      </c>
      <c r="P395">
        <f t="shared" si="34"/>
        <v>2022</v>
      </c>
    </row>
    <row r="396" spans="1:16" x14ac:dyDescent="0.3">
      <c r="A396" s="1">
        <v>44747</v>
      </c>
      <c r="B396" t="s">
        <v>55</v>
      </c>
      <c r="C396">
        <v>7</v>
      </c>
      <c r="D396" t="s">
        <v>101</v>
      </c>
      <c r="E396" t="s">
        <v>102</v>
      </c>
      <c r="F396" s="5">
        <v>0</v>
      </c>
      <c r="G396" t="str">
        <f>VLOOKUP($B396,PRODUCT_MASTER!$A:$F,MATCH('DATA MODEL'!G$1,PRODUCT_MASTER!$A$1:$F$1,0),0)</f>
        <v>Product25</v>
      </c>
      <c r="H396" t="str">
        <f>VLOOKUP($B396,PRODUCT_MASTER!$A:$F,MATCH('DATA MODEL'!H$1,PRODUCT_MASTER!$A$1:$F$1,0),0)</f>
        <v>Seafood</v>
      </c>
      <c r="I396" t="str">
        <f>VLOOKUP($B396,PRODUCT_MASTER!$A:$F,MATCH('DATA MODEL'!I$1,PRODUCT_MASTER!$A$1:$F$1,0),0)</f>
        <v>No.</v>
      </c>
      <c r="J396" s="7">
        <f>VLOOKUP($B396,PRODUCT_MASTER!$A:$F,MATCH('DATA MODEL'!J$1,PRODUCT_MASTER!$A$1:$F$1,0),0)</f>
        <v>7</v>
      </c>
      <c r="K396" s="7">
        <f>VLOOKUP($B396,PRODUCT_MASTER!$A:$F,MATCH('DATA MODEL'!K$1,PRODUCT_MASTER!$A$1:$F$1,0),0)</f>
        <v>8.33</v>
      </c>
      <c r="L396" s="7">
        <f t="shared" si="30"/>
        <v>49</v>
      </c>
      <c r="M396" s="7">
        <f t="shared" si="31"/>
        <v>58.31</v>
      </c>
      <c r="N396">
        <f t="shared" si="32"/>
        <v>5</v>
      </c>
      <c r="O396" t="str">
        <f t="shared" si="33"/>
        <v>Jul</v>
      </c>
      <c r="P396">
        <f t="shared" si="34"/>
        <v>2022</v>
      </c>
    </row>
    <row r="397" spans="1:16" x14ac:dyDescent="0.3">
      <c r="A397" s="1">
        <v>44747</v>
      </c>
      <c r="B397" t="s">
        <v>35</v>
      </c>
      <c r="C397">
        <v>8</v>
      </c>
      <c r="D397" t="s">
        <v>103</v>
      </c>
      <c r="E397" t="s">
        <v>101</v>
      </c>
      <c r="F397" s="5">
        <v>0</v>
      </c>
      <c r="G397" t="str">
        <f>VLOOKUP($B397,PRODUCT_MASTER!$A:$F,MATCH('DATA MODEL'!G$1,PRODUCT_MASTER!$A$1:$F$1,0),0)</f>
        <v>Product15</v>
      </c>
      <c r="H397" t="str">
        <f>VLOOKUP($B397,PRODUCT_MASTER!$A:$F,MATCH('DATA MODEL'!H$1,PRODUCT_MASTER!$A$1:$F$1,0),0)</f>
        <v>Meat</v>
      </c>
      <c r="I397" t="str">
        <f>VLOOKUP($B397,PRODUCT_MASTER!$A:$F,MATCH('DATA MODEL'!I$1,PRODUCT_MASTER!$A$1:$F$1,0),0)</f>
        <v>No.</v>
      </c>
      <c r="J397" s="7">
        <f>VLOOKUP($B397,PRODUCT_MASTER!$A:$F,MATCH('DATA MODEL'!J$1,PRODUCT_MASTER!$A$1:$F$1,0),0)</f>
        <v>12</v>
      </c>
      <c r="K397" s="7">
        <f>VLOOKUP($B397,PRODUCT_MASTER!$A:$F,MATCH('DATA MODEL'!K$1,PRODUCT_MASTER!$A$1:$F$1,0),0)</f>
        <v>15.719999999999999</v>
      </c>
      <c r="L397" s="7">
        <f t="shared" si="30"/>
        <v>96</v>
      </c>
      <c r="M397" s="7">
        <f t="shared" si="31"/>
        <v>125.75999999999999</v>
      </c>
      <c r="N397">
        <f t="shared" si="32"/>
        <v>5</v>
      </c>
      <c r="O397" t="str">
        <f t="shared" si="33"/>
        <v>Jul</v>
      </c>
      <c r="P397">
        <f t="shared" si="34"/>
        <v>2022</v>
      </c>
    </row>
    <row r="398" spans="1:16" x14ac:dyDescent="0.3">
      <c r="A398" s="1">
        <v>44748</v>
      </c>
      <c r="B398" t="s">
        <v>87</v>
      </c>
      <c r="C398">
        <v>2</v>
      </c>
      <c r="D398" t="s">
        <v>103</v>
      </c>
      <c r="E398" t="s">
        <v>102</v>
      </c>
      <c r="F398" s="5">
        <v>0</v>
      </c>
      <c r="G398" t="str">
        <f>VLOOKUP($B398,PRODUCT_MASTER!$A:$F,MATCH('DATA MODEL'!G$1,PRODUCT_MASTER!$A$1:$F$1,0),0)</f>
        <v>Product41</v>
      </c>
      <c r="H398" t="str">
        <f>VLOOKUP($B398,PRODUCT_MASTER!$A:$F,MATCH('DATA MODEL'!H$1,PRODUCT_MASTER!$A$1:$F$1,0),0)</f>
        <v>Snacks</v>
      </c>
      <c r="I398" t="str">
        <f>VLOOKUP($B398,PRODUCT_MASTER!$A:$F,MATCH('DATA MODEL'!I$1,PRODUCT_MASTER!$A$1:$F$1,0),0)</f>
        <v>Ft</v>
      </c>
      <c r="J398" s="7">
        <f>VLOOKUP($B398,PRODUCT_MASTER!$A:$F,MATCH('DATA MODEL'!J$1,PRODUCT_MASTER!$A$1:$F$1,0),0)</f>
        <v>138</v>
      </c>
      <c r="K398" s="7">
        <f>VLOOKUP($B398,PRODUCT_MASTER!$A:$F,MATCH('DATA MODEL'!K$1,PRODUCT_MASTER!$A$1:$F$1,0),0)</f>
        <v>173.88</v>
      </c>
      <c r="L398" s="7">
        <f t="shared" si="30"/>
        <v>276</v>
      </c>
      <c r="M398" s="7">
        <f t="shared" si="31"/>
        <v>347.76</v>
      </c>
      <c r="N398">
        <f t="shared" si="32"/>
        <v>6</v>
      </c>
      <c r="O398" t="str">
        <f t="shared" si="33"/>
        <v>Jul</v>
      </c>
      <c r="P398">
        <f t="shared" si="34"/>
        <v>2022</v>
      </c>
    </row>
    <row r="399" spans="1:16" x14ac:dyDescent="0.3">
      <c r="A399" s="1">
        <v>44750</v>
      </c>
      <c r="B399" t="s">
        <v>41</v>
      </c>
      <c r="C399">
        <v>2</v>
      </c>
      <c r="D399" t="s">
        <v>103</v>
      </c>
      <c r="E399" t="s">
        <v>101</v>
      </c>
      <c r="F399" s="5">
        <v>0</v>
      </c>
      <c r="G399" t="str">
        <f>VLOOKUP($B399,PRODUCT_MASTER!$A:$F,MATCH('DATA MODEL'!G$1,PRODUCT_MASTER!$A$1:$F$1,0),0)</f>
        <v>Product18</v>
      </c>
      <c r="H399" t="str">
        <f>VLOOKUP($B399,PRODUCT_MASTER!$A:$F,MATCH('DATA MODEL'!H$1,PRODUCT_MASTER!$A$1:$F$1,0),0)</f>
        <v>Poultry</v>
      </c>
      <c r="I399" t="str">
        <f>VLOOKUP($B399,PRODUCT_MASTER!$A:$F,MATCH('DATA MODEL'!I$1,PRODUCT_MASTER!$A$1:$F$1,0),0)</f>
        <v>No.</v>
      </c>
      <c r="J399" s="7">
        <f>VLOOKUP($B399,PRODUCT_MASTER!$A:$F,MATCH('DATA MODEL'!J$1,PRODUCT_MASTER!$A$1:$F$1,0),0)</f>
        <v>37</v>
      </c>
      <c r="K399" s="7">
        <f>VLOOKUP($B399,PRODUCT_MASTER!$A:$F,MATCH('DATA MODEL'!K$1,PRODUCT_MASTER!$A$1:$F$1,0),0)</f>
        <v>49.21</v>
      </c>
      <c r="L399" s="7">
        <f t="shared" si="30"/>
        <v>74</v>
      </c>
      <c r="M399" s="7">
        <f t="shared" si="31"/>
        <v>98.42</v>
      </c>
      <c r="N399">
        <f t="shared" si="32"/>
        <v>8</v>
      </c>
      <c r="O399" t="str">
        <f t="shared" si="33"/>
        <v>Jul</v>
      </c>
      <c r="P399">
        <f t="shared" si="34"/>
        <v>2022</v>
      </c>
    </row>
    <row r="400" spans="1:16" x14ac:dyDescent="0.3">
      <c r="A400" s="1">
        <v>44752</v>
      </c>
      <c r="B400" t="s">
        <v>69</v>
      </c>
      <c r="C400">
        <v>12</v>
      </c>
      <c r="D400" t="s">
        <v>101</v>
      </c>
      <c r="E400" t="s">
        <v>102</v>
      </c>
      <c r="F400" s="5">
        <v>0</v>
      </c>
      <c r="G400" t="str">
        <f>VLOOKUP($B400,PRODUCT_MASTER!$A:$F,MATCH('DATA MODEL'!G$1,PRODUCT_MASTER!$A$1:$F$1,0),0)</f>
        <v>Product32</v>
      </c>
      <c r="H400" t="str">
        <f>VLOOKUP($B400,PRODUCT_MASTER!$A:$F,MATCH('DATA MODEL'!H$1,PRODUCT_MASTER!$A$1:$F$1,0),0)</f>
        <v>Bakery And Desserts</v>
      </c>
      <c r="I400" t="str">
        <f>VLOOKUP($B400,PRODUCT_MASTER!$A:$F,MATCH('DATA MODEL'!I$1,PRODUCT_MASTER!$A$1:$F$1,0),0)</f>
        <v>Kg</v>
      </c>
      <c r="J400" s="7">
        <f>VLOOKUP($B400,PRODUCT_MASTER!$A:$F,MATCH('DATA MODEL'!J$1,PRODUCT_MASTER!$A$1:$F$1,0),0)</f>
        <v>89</v>
      </c>
      <c r="K400" s="7">
        <f>VLOOKUP($B400,PRODUCT_MASTER!$A:$F,MATCH('DATA MODEL'!K$1,PRODUCT_MASTER!$A$1:$F$1,0),0)</f>
        <v>117.48</v>
      </c>
      <c r="L400" s="7">
        <f t="shared" si="30"/>
        <v>1068</v>
      </c>
      <c r="M400" s="7">
        <f t="shared" si="31"/>
        <v>1409.76</v>
      </c>
      <c r="N400">
        <f t="shared" si="32"/>
        <v>10</v>
      </c>
      <c r="O400" t="str">
        <f t="shared" si="33"/>
        <v>Jul</v>
      </c>
      <c r="P400">
        <f t="shared" si="34"/>
        <v>2022</v>
      </c>
    </row>
    <row r="401" spans="1:16" x14ac:dyDescent="0.3">
      <c r="A401" s="1">
        <v>44754</v>
      </c>
      <c r="B401" t="s">
        <v>61</v>
      </c>
      <c r="C401">
        <v>12</v>
      </c>
      <c r="D401" t="s">
        <v>103</v>
      </c>
      <c r="E401" t="s">
        <v>102</v>
      </c>
      <c r="F401" s="5">
        <v>0</v>
      </c>
      <c r="G401" t="str">
        <f>VLOOKUP($B401,PRODUCT_MASTER!$A:$F,MATCH('DATA MODEL'!G$1,PRODUCT_MASTER!$A$1:$F$1,0),0)</f>
        <v>Product28</v>
      </c>
      <c r="H401" t="str">
        <f>VLOOKUP($B401,PRODUCT_MASTER!$A:$F,MATCH('DATA MODEL'!H$1,PRODUCT_MASTER!$A$1:$F$1,0),0)</f>
        <v>Cheese And Dairy</v>
      </c>
      <c r="I401" t="str">
        <f>VLOOKUP($B401,PRODUCT_MASTER!$A:$F,MATCH('DATA MODEL'!I$1,PRODUCT_MASTER!$A$1:$F$1,0),0)</f>
        <v>No.</v>
      </c>
      <c r="J401" s="7">
        <f>VLOOKUP($B401,PRODUCT_MASTER!$A:$F,MATCH('DATA MODEL'!J$1,PRODUCT_MASTER!$A$1:$F$1,0),0)</f>
        <v>37</v>
      </c>
      <c r="K401" s="7">
        <f>VLOOKUP($B401,PRODUCT_MASTER!$A:$F,MATCH('DATA MODEL'!K$1,PRODUCT_MASTER!$A$1:$F$1,0),0)</f>
        <v>41.81</v>
      </c>
      <c r="L401" s="7">
        <f t="shared" si="30"/>
        <v>444</v>
      </c>
      <c r="M401" s="7">
        <f t="shared" si="31"/>
        <v>501.72</v>
      </c>
      <c r="N401">
        <f t="shared" si="32"/>
        <v>12</v>
      </c>
      <c r="O401" t="str">
        <f t="shared" si="33"/>
        <v>Jul</v>
      </c>
      <c r="P401">
        <f t="shared" si="34"/>
        <v>2022</v>
      </c>
    </row>
    <row r="402" spans="1:16" x14ac:dyDescent="0.3">
      <c r="A402" s="1">
        <v>44755</v>
      </c>
      <c r="B402" t="s">
        <v>55</v>
      </c>
      <c r="C402">
        <v>7</v>
      </c>
      <c r="D402" t="s">
        <v>103</v>
      </c>
      <c r="E402" t="s">
        <v>101</v>
      </c>
      <c r="F402" s="5">
        <v>0</v>
      </c>
      <c r="G402" t="str">
        <f>VLOOKUP($B402,PRODUCT_MASTER!$A:$F,MATCH('DATA MODEL'!G$1,PRODUCT_MASTER!$A$1:$F$1,0),0)</f>
        <v>Product25</v>
      </c>
      <c r="H402" t="str">
        <f>VLOOKUP($B402,PRODUCT_MASTER!$A:$F,MATCH('DATA MODEL'!H$1,PRODUCT_MASTER!$A$1:$F$1,0),0)</f>
        <v>Seafood</v>
      </c>
      <c r="I402" t="str">
        <f>VLOOKUP($B402,PRODUCT_MASTER!$A:$F,MATCH('DATA MODEL'!I$1,PRODUCT_MASTER!$A$1:$F$1,0),0)</f>
        <v>No.</v>
      </c>
      <c r="J402" s="7">
        <f>VLOOKUP($B402,PRODUCT_MASTER!$A:$F,MATCH('DATA MODEL'!J$1,PRODUCT_MASTER!$A$1:$F$1,0),0)</f>
        <v>7</v>
      </c>
      <c r="K402" s="7">
        <f>VLOOKUP($B402,PRODUCT_MASTER!$A:$F,MATCH('DATA MODEL'!K$1,PRODUCT_MASTER!$A$1:$F$1,0),0)</f>
        <v>8.33</v>
      </c>
      <c r="L402" s="7">
        <f t="shared" si="30"/>
        <v>49</v>
      </c>
      <c r="M402" s="7">
        <f t="shared" si="31"/>
        <v>58.31</v>
      </c>
      <c r="N402">
        <f t="shared" si="32"/>
        <v>13</v>
      </c>
      <c r="O402" t="str">
        <f t="shared" si="33"/>
        <v>Jul</v>
      </c>
      <c r="P402">
        <f t="shared" si="34"/>
        <v>2022</v>
      </c>
    </row>
    <row r="403" spans="1:16" x14ac:dyDescent="0.3">
      <c r="A403" s="1">
        <v>44756</v>
      </c>
      <c r="B403" t="s">
        <v>71</v>
      </c>
      <c r="C403">
        <v>9</v>
      </c>
      <c r="D403" t="s">
        <v>103</v>
      </c>
      <c r="E403" t="s">
        <v>101</v>
      </c>
      <c r="F403" s="5">
        <v>0</v>
      </c>
      <c r="G403" t="str">
        <f>VLOOKUP($B403,PRODUCT_MASTER!$A:$F,MATCH('DATA MODEL'!G$1,PRODUCT_MASTER!$A$1:$F$1,0),0)</f>
        <v>Product33</v>
      </c>
      <c r="H403" t="str">
        <f>VLOOKUP($B403,PRODUCT_MASTER!$A:$F,MATCH('DATA MODEL'!H$1,PRODUCT_MASTER!$A$1:$F$1,0),0)</f>
        <v>Bakery And Desserts</v>
      </c>
      <c r="I403" t="str">
        <f>VLOOKUP($B403,PRODUCT_MASTER!$A:$F,MATCH('DATA MODEL'!I$1,PRODUCT_MASTER!$A$1:$F$1,0),0)</f>
        <v>Kg</v>
      </c>
      <c r="J403" s="7">
        <f>VLOOKUP($B403,PRODUCT_MASTER!$A:$F,MATCH('DATA MODEL'!J$1,PRODUCT_MASTER!$A$1:$F$1,0),0)</f>
        <v>95</v>
      </c>
      <c r="K403" s="7">
        <f>VLOOKUP($B403,PRODUCT_MASTER!$A:$F,MATCH('DATA MODEL'!K$1,PRODUCT_MASTER!$A$1:$F$1,0),0)</f>
        <v>119.7</v>
      </c>
      <c r="L403" s="7">
        <f t="shared" si="30"/>
        <v>855</v>
      </c>
      <c r="M403" s="7">
        <f t="shared" si="31"/>
        <v>1077.3</v>
      </c>
      <c r="N403">
        <f t="shared" si="32"/>
        <v>14</v>
      </c>
      <c r="O403" t="str">
        <f t="shared" si="33"/>
        <v>Jul</v>
      </c>
      <c r="P403">
        <f t="shared" si="34"/>
        <v>2022</v>
      </c>
    </row>
    <row r="404" spans="1:16" x14ac:dyDescent="0.3">
      <c r="A404" s="1">
        <v>44757</v>
      </c>
      <c r="B404" t="s">
        <v>13</v>
      </c>
      <c r="C404">
        <v>2</v>
      </c>
      <c r="D404" t="s">
        <v>101</v>
      </c>
      <c r="E404" t="s">
        <v>101</v>
      </c>
      <c r="F404" s="5">
        <v>0</v>
      </c>
      <c r="G404" t="str">
        <f>VLOOKUP($B404,PRODUCT_MASTER!$A:$F,MATCH('DATA MODEL'!G$1,PRODUCT_MASTER!$A$1:$F$1,0),0)</f>
        <v>Product04</v>
      </c>
      <c r="H404" t="str">
        <f>VLOOKUP($B404,PRODUCT_MASTER!$A:$F,MATCH('DATA MODEL'!H$1,PRODUCT_MASTER!$A$1:$F$1,0),0)</f>
        <v>Organic</v>
      </c>
      <c r="I404" t="str">
        <f>VLOOKUP($B404,PRODUCT_MASTER!$A:$F,MATCH('DATA MODEL'!I$1,PRODUCT_MASTER!$A$1:$F$1,0),0)</f>
        <v>Lt</v>
      </c>
      <c r="J404" s="7">
        <f>VLOOKUP($B404,PRODUCT_MASTER!$A:$F,MATCH('DATA MODEL'!J$1,PRODUCT_MASTER!$A$1:$F$1,0),0)</f>
        <v>44</v>
      </c>
      <c r="K404" s="7">
        <f>VLOOKUP($B404,PRODUCT_MASTER!$A:$F,MATCH('DATA MODEL'!K$1,PRODUCT_MASTER!$A$1:$F$1,0),0)</f>
        <v>48.84</v>
      </c>
      <c r="L404" s="7">
        <f t="shared" si="30"/>
        <v>88</v>
      </c>
      <c r="M404" s="7">
        <f t="shared" si="31"/>
        <v>97.68</v>
      </c>
      <c r="N404">
        <f t="shared" si="32"/>
        <v>15</v>
      </c>
      <c r="O404" t="str">
        <f t="shared" si="33"/>
        <v>Jul</v>
      </c>
      <c r="P404">
        <f t="shared" si="34"/>
        <v>2022</v>
      </c>
    </row>
    <row r="405" spans="1:16" x14ac:dyDescent="0.3">
      <c r="A405" s="1">
        <v>44759</v>
      </c>
      <c r="B405" t="s">
        <v>87</v>
      </c>
      <c r="C405">
        <v>8</v>
      </c>
      <c r="D405" t="s">
        <v>101</v>
      </c>
      <c r="E405" t="s">
        <v>102</v>
      </c>
      <c r="F405" s="5">
        <v>0</v>
      </c>
      <c r="G405" t="str">
        <f>VLOOKUP($B405,PRODUCT_MASTER!$A:$F,MATCH('DATA MODEL'!G$1,PRODUCT_MASTER!$A$1:$F$1,0),0)</f>
        <v>Product41</v>
      </c>
      <c r="H405" t="str">
        <f>VLOOKUP($B405,PRODUCT_MASTER!$A:$F,MATCH('DATA MODEL'!H$1,PRODUCT_MASTER!$A$1:$F$1,0),0)</f>
        <v>Snacks</v>
      </c>
      <c r="I405" t="str">
        <f>VLOOKUP($B405,PRODUCT_MASTER!$A:$F,MATCH('DATA MODEL'!I$1,PRODUCT_MASTER!$A$1:$F$1,0),0)</f>
        <v>Ft</v>
      </c>
      <c r="J405" s="7">
        <f>VLOOKUP($B405,PRODUCT_MASTER!$A:$F,MATCH('DATA MODEL'!J$1,PRODUCT_MASTER!$A$1:$F$1,0),0)</f>
        <v>138</v>
      </c>
      <c r="K405" s="7">
        <f>VLOOKUP($B405,PRODUCT_MASTER!$A:$F,MATCH('DATA MODEL'!K$1,PRODUCT_MASTER!$A$1:$F$1,0),0)</f>
        <v>173.88</v>
      </c>
      <c r="L405" s="7">
        <f t="shared" si="30"/>
        <v>1104</v>
      </c>
      <c r="M405" s="7">
        <f t="shared" si="31"/>
        <v>1391.04</v>
      </c>
      <c r="N405">
        <f t="shared" si="32"/>
        <v>17</v>
      </c>
      <c r="O405" t="str">
        <f t="shared" si="33"/>
        <v>Jul</v>
      </c>
      <c r="P405">
        <f t="shared" si="34"/>
        <v>2022</v>
      </c>
    </row>
    <row r="406" spans="1:16" x14ac:dyDescent="0.3">
      <c r="A406" s="1">
        <v>44760</v>
      </c>
      <c r="B406" t="s">
        <v>25</v>
      </c>
      <c r="C406">
        <v>12</v>
      </c>
      <c r="D406" t="s">
        <v>103</v>
      </c>
      <c r="E406" t="s">
        <v>101</v>
      </c>
      <c r="F406" s="5">
        <v>0</v>
      </c>
      <c r="G406" t="str">
        <f>VLOOKUP($B406,PRODUCT_MASTER!$A:$F,MATCH('DATA MODEL'!G$1,PRODUCT_MASTER!$A$1:$F$1,0),0)</f>
        <v>Product10</v>
      </c>
      <c r="H406" t="str">
        <f>VLOOKUP($B406,PRODUCT_MASTER!$A:$F,MATCH('DATA MODEL'!H$1,PRODUCT_MASTER!$A$1:$F$1,0),0)</f>
        <v>Gourmet Foods</v>
      </c>
      <c r="I406" t="str">
        <f>VLOOKUP($B406,PRODUCT_MASTER!$A:$F,MATCH('DATA MODEL'!I$1,PRODUCT_MASTER!$A$1:$F$1,0),0)</f>
        <v>Ft</v>
      </c>
      <c r="J406" s="7">
        <f>VLOOKUP($B406,PRODUCT_MASTER!$A:$F,MATCH('DATA MODEL'!J$1,PRODUCT_MASTER!$A$1:$F$1,0),0)</f>
        <v>148</v>
      </c>
      <c r="K406" s="7">
        <f>VLOOKUP($B406,PRODUCT_MASTER!$A:$F,MATCH('DATA MODEL'!K$1,PRODUCT_MASTER!$A$1:$F$1,0),0)</f>
        <v>164.28</v>
      </c>
      <c r="L406" s="7">
        <f t="shared" si="30"/>
        <v>1776</v>
      </c>
      <c r="M406" s="7">
        <f t="shared" si="31"/>
        <v>1971.3600000000001</v>
      </c>
      <c r="N406">
        <f t="shared" si="32"/>
        <v>18</v>
      </c>
      <c r="O406" t="str">
        <f t="shared" si="33"/>
        <v>Jul</v>
      </c>
      <c r="P406">
        <f t="shared" si="34"/>
        <v>2022</v>
      </c>
    </row>
    <row r="407" spans="1:16" x14ac:dyDescent="0.3">
      <c r="A407" s="1">
        <v>44762</v>
      </c>
      <c r="B407" t="s">
        <v>89</v>
      </c>
      <c r="C407">
        <v>8</v>
      </c>
      <c r="D407" t="s">
        <v>100</v>
      </c>
      <c r="E407" t="s">
        <v>101</v>
      </c>
      <c r="F407" s="5">
        <v>0</v>
      </c>
      <c r="G407" t="str">
        <f>VLOOKUP($B407,PRODUCT_MASTER!$A:$F,MATCH('DATA MODEL'!G$1,PRODUCT_MASTER!$A$1:$F$1,0),0)</f>
        <v>Product42</v>
      </c>
      <c r="H407" t="str">
        <f>VLOOKUP($B407,PRODUCT_MASTER!$A:$F,MATCH('DATA MODEL'!H$1,PRODUCT_MASTER!$A$1:$F$1,0),0)</f>
        <v>Candy</v>
      </c>
      <c r="I407" t="str">
        <f>VLOOKUP($B407,PRODUCT_MASTER!$A:$F,MATCH('DATA MODEL'!I$1,PRODUCT_MASTER!$A$1:$F$1,0),0)</f>
        <v>Ft</v>
      </c>
      <c r="J407" s="7">
        <f>VLOOKUP($B407,PRODUCT_MASTER!$A:$F,MATCH('DATA MODEL'!J$1,PRODUCT_MASTER!$A$1:$F$1,0),0)</f>
        <v>120</v>
      </c>
      <c r="K407" s="7">
        <f>VLOOKUP($B407,PRODUCT_MASTER!$A:$F,MATCH('DATA MODEL'!K$1,PRODUCT_MASTER!$A$1:$F$1,0),0)</f>
        <v>162</v>
      </c>
      <c r="L407" s="7">
        <f t="shared" si="30"/>
        <v>960</v>
      </c>
      <c r="M407" s="7">
        <f t="shared" si="31"/>
        <v>1296</v>
      </c>
      <c r="N407">
        <f t="shared" si="32"/>
        <v>20</v>
      </c>
      <c r="O407" t="str">
        <f t="shared" si="33"/>
        <v>Jul</v>
      </c>
      <c r="P407">
        <f t="shared" si="34"/>
        <v>2022</v>
      </c>
    </row>
    <row r="408" spans="1:16" x14ac:dyDescent="0.3">
      <c r="A408" s="1">
        <v>44764</v>
      </c>
      <c r="B408" t="s">
        <v>73</v>
      </c>
      <c r="C408">
        <v>6</v>
      </c>
      <c r="D408" t="s">
        <v>103</v>
      </c>
      <c r="E408" t="s">
        <v>102</v>
      </c>
      <c r="F408" s="5">
        <v>0</v>
      </c>
      <c r="G408" t="str">
        <f>VLOOKUP($B408,PRODUCT_MASTER!$A:$F,MATCH('DATA MODEL'!G$1,PRODUCT_MASTER!$A$1:$F$1,0),0)</f>
        <v>Product34</v>
      </c>
      <c r="H408" t="str">
        <f>VLOOKUP($B408,PRODUCT_MASTER!$A:$F,MATCH('DATA MODEL'!H$1,PRODUCT_MASTER!$A$1:$F$1,0),0)</f>
        <v>Bakery And Desserts</v>
      </c>
      <c r="I408" t="str">
        <f>VLOOKUP($B408,PRODUCT_MASTER!$A:$F,MATCH('DATA MODEL'!I$1,PRODUCT_MASTER!$A$1:$F$1,0),0)</f>
        <v>Lt</v>
      </c>
      <c r="J408" s="7">
        <f>VLOOKUP($B408,PRODUCT_MASTER!$A:$F,MATCH('DATA MODEL'!J$1,PRODUCT_MASTER!$A$1:$F$1,0),0)</f>
        <v>55</v>
      </c>
      <c r="K408" s="7">
        <f>VLOOKUP($B408,PRODUCT_MASTER!$A:$F,MATCH('DATA MODEL'!K$1,PRODUCT_MASTER!$A$1:$F$1,0),0)</f>
        <v>58.3</v>
      </c>
      <c r="L408" s="7">
        <f t="shared" si="30"/>
        <v>330</v>
      </c>
      <c r="M408" s="7">
        <f t="shared" si="31"/>
        <v>349.79999999999995</v>
      </c>
      <c r="N408">
        <f t="shared" si="32"/>
        <v>22</v>
      </c>
      <c r="O408" t="str">
        <f t="shared" si="33"/>
        <v>Jul</v>
      </c>
      <c r="P408">
        <f t="shared" si="34"/>
        <v>2022</v>
      </c>
    </row>
    <row r="409" spans="1:16" x14ac:dyDescent="0.3">
      <c r="A409" s="1">
        <v>44765</v>
      </c>
      <c r="B409" t="s">
        <v>41</v>
      </c>
      <c r="C409">
        <v>2</v>
      </c>
      <c r="D409" t="s">
        <v>101</v>
      </c>
      <c r="E409" t="s">
        <v>101</v>
      </c>
      <c r="F409" s="5">
        <v>0</v>
      </c>
      <c r="G409" t="str">
        <f>VLOOKUP($B409,PRODUCT_MASTER!$A:$F,MATCH('DATA MODEL'!G$1,PRODUCT_MASTER!$A$1:$F$1,0),0)</f>
        <v>Product18</v>
      </c>
      <c r="H409" t="str">
        <f>VLOOKUP($B409,PRODUCT_MASTER!$A:$F,MATCH('DATA MODEL'!H$1,PRODUCT_MASTER!$A$1:$F$1,0),0)</f>
        <v>Poultry</v>
      </c>
      <c r="I409" t="str">
        <f>VLOOKUP($B409,PRODUCT_MASTER!$A:$F,MATCH('DATA MODEL'!I$1,PRODUCT_MASTER!$A$1:$F$1,0),0)</f>
        <v>No.</v>
      </c>
      <c r="J409" s="7">
        <f>VLOOKUP($B409,PRODUCT_MASTER!$A:$F,MATCH('DATA MODEL'!J$1,PRODUCT_MASTER!$A$1:$F$1,0),0)</f>
        <v>37</v>
      </c>
      <c r="K409" s="7">
        <f>VLOOKUP($B409,PRODUCT_MASTER!$A:$F,MATCH('DATA MODEL'!K$1,PRODUCT_MASTER!$A$1:$F$1,0),0)</f>
        <v>49.21</v>
      </c>
      <c r="L409" s="7">
        <f t="shared" si="30"/>
        <v>74</v>
      </c>
      <c r="M409" s="7">
        <f t="shared" si="31"/>
        <v>98.42</v>
      </c>
      <c r="N409">
        <f t="shared" si="32"/>
        <v>23</v>
      </c>
      <c r="O409" t="str">
        <f t="shared" si="33"/>
        <v>Jul</v>
      </c>
      <c r="P409">
        <f t="shared" si="34"/>
        <v>2022</v>
      </c>
    </row>
    <row r="410" spans="1:16" x14ac:dyDescent="0.3">
      <c r="A410" s="1">
        <v>44766</v>
      </c>
      <c r="B410" t="s">
        <v>17</v>
      </c>
      <c r="C410">
        <v>14</v>
      </c>
      <c r="D410" t="s">
        <v>103</v>
      </c>
      <c r="E410" t="s">
        <v>102</v>
      </c>
      <c r="F410" s="5">
        <v>0</v>
      </c>
      <c r="G410" t="str">
        <f>VLOOKUP($B410,PRODUCT_MASTER!$A:$F,MATCH('DATA MODEL'!G$1,PRODUCT_MASTER!$A$1:$F$1,0),0)</f>
        <v>Product06</v>
      </c>
      <c r="H410" t="str">
        <f>VLOOKUP($B410,PRODUCT_MASTER!$A:$F,MATCH('DATA MODEL'!H$1,PRODUCT_MASTER!$A$1:$F$1,0),0)</f>
        <v>Gourmet Foods</v>
      </c>
      <c r="I410" t="str">
        <f>VLOOKUP($B410,PRODUCT_MASTER!$A:$F,MATCH('DATA MODEL'!I$1,PRODUCT_MASTER!$A$1:$F$1,0),0)</f>
        <v>Kg</v>
      </c>
      <c r="J410" s="7">
        <f>VLOOKUP($B410,PRODUCT_MASTER!$A:$F,MATCH('DATA MODEL'!J$1,PRODUCT_MASTER!$A$1:$F$1,0),0)</f>
        <v>75</v>
      </c>
      <c r="K410" s="7">
        <f>VLOOKUP($B410,PRODUCT_MASTER!$A:$F,MATCH('DATA MODEL'!K$1,PRODUCT_MASTER!$A$1:$F$1,0),0)</f>
        <v>85.5</v>
      </c>
      <c r="L410" s="7">
        <f t="shared" si="30"/>
        <v>1050</v>
      </c>
      <c r="M410" s="7">
        <f t="shared" si="31"/>
        <v>1197</v>
      </c>
      <c r="N410">
        <f t="shared" si="32"/>
        <v>24</v>
      </c>
      <c r="O410" t="str">
        <f t="shared" si="33"/>
        <v>Jul</v>
      </c>
      <c r="P410">
        <f t="shared" si="34"/>
        <v>2022</v>
      </c>
    </row>
    <row r="411" spans="1:16" x14ac:dyDescent="0.3">
      <c r="A411" s="1">
        <v>44766</v>
      </c>
      <c r="B411" t="s">
        <v>59</v>
      </c>
      <c r="C411">
        <v>1</v>
      </c>
      <c r="D411" t="s">
        <v>101</v>
      </c>
      <c r="E411" t="s">
        <v>101</v>
      </c>
      <c r="F411" s="5">
        <v>0</v>
      </c>
      <c r="G411" t="str">
        <f>VLOOKUP($B411,PRODUCT_MASTER!$A:$F,MATCH('DATA MODEL'!G$1,PRODUCT_MASTER!$A$1:$F$1,0),0)</f>
        <v>Product27</v>
      </c>
      <c r="H411" t="str">
        <f>VLOOKUP($B411,PRODUCT_MASTER!$A:$F,MATCH('DATA MODEL'!H$1,PRODUCT_MASTER!$A$1:$F$1,0),0)</f>
        <v>Cheese And Dairy</v>
      </c>
      <c r="I411" t="str">
        <f>VLOOKUP($B411,PRODUCT_MASTER!$A:$F,MATCH('DATA MODEL'!I$1,PRODUCT_MASTER!$A$1:$F$1,0),0)</f>
        <v>Lt</v>
      </c>
      <c r="J411" s="7">
        <f>VLOOKUP($B411,PRODUCT_MASTER!$A:$F,MATCH('DATA MODEL'!J$1,PRODUCT_MASTER!$A$1:$F$1,0),0)</f>
        <v>48</v>
      </c>
      <c r="K411" s="7">
        <f>VLOOKUP($B411,PRODUCT_MASTER!$A:$F,MATCH('DATA MODEL'!K$1,PRODUCT_MASTER!$A$1:$F$1,0),0)</f>
        <v>57.120000000000005</v>
      </c>
      <c r="L411" s="7">
        <f t="shared" si="30"/>
        <v>48</v>
      </c>
      <c r="M411" s="7">
        <f t="shared" si="31"/>
        <v>57.120000000000005</v>
      </c>
      <c r="N411">
        <f t="shared" si="32"/>
        <v>24</v>
      </c>
      <c r="O411" t="str">
        <f t="shared" si="33"/>
        <v>Jul</v>
      </c>
      <c r="P411">
        <f t="shared" si="34"/>
        <v>2022</v>
      </c>
    </row>
    <row r="412" spans="1:16" x14ac:dyDescent="0.3">
      <c r="A412" s="1">
        <v>44767</v>
      </c>
      <c r="B412" t="s">
        <v>93</v>
      </c>
      <c r="C412">
        <v>2</v>
      </c>
      <c r="D412" t="s">
        <v>103</v>
      </c>
      <c r="E412" t="s">
        <v>102</v>
      </c>
      <c r="F412" s="5">
        <v>0</v>
      </c>
      <c r="G412" t="str">
        <f>VLOOKUP($B412,PRODUCT_MASTER!$A:$F,MATCH('DATA MODEL'!G$1,PRODUCT_MASTER!$A$1:$F$1,0),0)</f>
        <v>Product44</v>
      </c>
      <c r="H412" t="str">
        <f>VLOOKUP($B412,PRODUCT_MASTER!$A:$F,MATCH('DATA MODEL'!H$1,PRODUCT_MASTER!$A$1:$F$1,0),0)</f>
        <v>Candy</v>
      </c>
      <c r="I412" t="str">
        <f>VLOOKUP($B412,PRODUCT_MASTER!$A:$F,MATCH('DATA MODEL'!I$1,PRODUCT_MASTER!$A$1:$F$1,0),0)</f>
        <v>Kg</v>
      </c>
      <c r="J412" s="7">
        <f>VLOOKUP($B412,PRODUCT_MASTER!$A:$F,MATCH('DATA MODEL'!J$1,PRODUCT_MASTER!$A$1:$F$1,0),0)</f>
        <v>76</v>
      </c>
      <c r="K412" s="7">
        <f>VLOOKUP($B412,PRODUCT_MASTER!$A:$F,MATCH('DATA MODEL'!K$1,PRODUCT_MASTER!$A$1:$F$1,0),0)</f>
        <v>82.08</v>
      </c>
      <c r="L412" s="7">
        <f t="shared" si="30"/>
        <v>152</v>
      </c>
      <c r="M412" s="7">
        <f t="shared" si="31"/>
        <v>164.16</v>
      </c>
      <c r="N412">
        <f t="shared" si="32"/>
        <v>25</v>
      </c>
      <c r="O412" t="str">
        <f t="shared" si="33"/>
        <v>Jul</v>
      </c>
      <c r="P412">
        <f t="shared" si="34"/>
        <v>2022</v>
      </c>
    </row>
    <row r="413" spans="1:16" x14ac:dyDescent="0.3">
      <c r="A413" s="1">
        <v>44767</v>
      </c>
      <c r="B413" t="s">
        <v>39</v>
      </c>
      <c r="C413">
        <v>12</v>
      </c>
      <c r="D413" t="s">
        <v>103</v>
      </c>
      <c r="E413" t="s">
        <v>102</v>
      </c>
      <c r="F413" s="5">
        <v>0</v>
      </c>
      <c r="G413" t="str">
        <f>VLOOKUP($B413,PRODUCT_MASTER!$A:$F,MATCH('DATA MODEL'!G$1,PRODUCT_MASTER!$A$1:$F$1,0),0)</f>
        <v>Product17</v>
      </c>
      <c r="H413" t="str">
        <f>VLOOKUP($B413,PRODUCT_MASTER!$A:$F,MATCH('DATA MODEL'!H$1,PRODUCT_MASTER!$A$1:$F$1,0),0)</f>
        <v>Poultry</v>
      </c>
      <c r="I413" t="str">
        <f>VLOOKUP($B413,PRODUCT_MASTER!$A:$F,MATCH('DATA MODEL'!I$1,PRODUCT_MASTER!$A$1:$F$1,0),0)</f>
        <v>Ft</v>
      </c>
      <c r="J413" s="7">
        <f>VLOOKUP($B413,PRODUCT_MASTER!$A:$F,MATCH('DATA MODEL'!J$1,PRODUCT_MASTER!$A$1:$F$1,0),0)</f>
        <v>134</v>
      </c>
      <c r="K413" s="7">
        <f>VLOOKUP($B413,PRODUCT_MASTER!$A:$F,MATCH('DATA MODEL'!K$1,PRODUCT_MASTER!$A$1:$F$1,0),0)</f>
        <v>156.78</v>
      </c>
      <c r="L413" s="7">
        <f t="shared" si="30"/>
        <v>1608</v>
      </c>
      <c r="M413" s="7">
        <f t="shared" si="31"/>
        <v>1881.3600000000001</v>
      </c>
      <c r="N413">
        <f t="shared" si="32"/>
        <v>25</v>
      </c>
      <c r="O413" t="str">
        <f t="shared" si="33"/>
        <v>Jul</v>
      </c>
      <c r="P413">
        <f t="shared" si="34"/>
        <v>2022</v>
      </c>
    </row>
    <row r="414" spans="1:16" x14ac:dyDescent="0.3">
      <c r="A414" s="1">
        <v>44767</v>
      </c>
      <c r="B414" t="s">
        <v>11</v>
      </c>
      <c r="C414">
        <v>13</v>
      </c>
      <c r="D414" t="s">
        <v>101</v>
      </c>
      <c r="E414" t="s">
        <v>102</v>
      </c>
      <c r="F414" s="5">
        <v>0</v>
      </c>
      <c r="G414" t="str">
        <f>VLOOKUP($B414,PRODUCT_MASTER!$A:$F,MATCH('DATA MODEL'!G$1,PRODUCT_MASTER!$A$1:$F$1,0),0)</f>
        <v>Product03</v>
      </c>
      <c r="H414" t="str">
        <f>VLOOKUP($B414,PRODUCT_MASTER!$A:$F,MATCH('DATA MODEL'!H$1,PRODUCT_MASTER!$A$1:$F$1,0),0)</f>
        <v>Organic</v>
      </c>
      <c r="I414" t="str">
        <f>VLOOKUP($B414,PRODUCT_MASTER!$A:$F,MATCH('DATA MODEL'!I$1,PRODUCT_MASTER!$A$1:$F$1,0),0)</f>
        <v>Kg</v>
      </c>
      <c r="J414" s="7">
        <f>VLOOKUP($B414,PRODUCT_MASTER!$A:$F,MATCH('DATA MODEL'!J$1,PRODUCT_MASTER!$A$1:$F$1,0),0)</f>
        <v>71</v>
      </c>
      <c r="K414" s="7">
        <f>VLOOKUP($B414,PRODUCT_MASTER!$A:$F,MATCH('DATA MODEL'!K$1,PRODUCT_MASTER!$A$1:$F$1,0),0)</f>
        <v>80.94</v>
      </c>
      <c r="L414" s="7">
        <f t="shared" si="30"/>
        <v>923</v>
      </c>
      <c r="M414" s="7">
        <f t="shared" si="31"/>
        <v>1052.22</v>
      </c>
      <c r="N414">
        <f t="shared" si="32"/>
        <v>25</v>
      </c>
      <c r="O414" t="str">
        <f t="shared" si="33"/>
        <v>Jul</v>
      </c>
      <c r="P414">
        <f t="shared" si="34"/>
        <v>2022</v>
      </c>
    </row>
    <row r="415" spans="1:16" x14ac:dyDescent="0.3">
      <c r="A415" s="1">
        <v>44768</v>
      </c>
      <c r="B415" t="s">
        <v>11</v>
      </c>
      <c r="C415">
        <v>10</v>
      </c>
      <c r="D415" t="s">
        <v>101</v>
      </c>
      <c r="E415" t="s">
        <v>101</v>
      </c>
      <c r="F415" s="5">
        <v>0</v>
      </c>
      <c r="G415" t="str">
        <f>VLOOKUP($B415,PRODUCT_MASTER!$A:$F,MATCH('DATA MODEL'!G$1,PRODUCT_MASTER!$A$1:$F$1,0),0)</f>
        <v>Product03</v>
      </c>
      <c r="H415" t="str">
        <f>VLOOKUP($B415,PRODUCT_MASTER!$A:$F,MATCH('DATA MODEL'!H$1,PRODUCT_MASTER!$A$1:$F$1,0),0)</f>
        <v>Organic</v>
      </c>
      <c r="I415" t="str">
        <f>VLOOKUP($B415,PRODUCT_MASTER!$A:$F,MATCH('DATA MODEL'!I$1,PRODUCT_MASTER!$A$1:$F$1,0),0)</f>
        <v>Kg</v>
      </c>
      <c r="J415" s="7">
        <f>VLOOKUP($B415,PRODUCT_MASTER!$A:$F,MATCH('DATA MODEL'!J$1,PRODUCT_MASTER!$A$1:$F$1,0),0)</f>
        <v>71</v>
      </c>
      <c r="K415" s="7">
        <f>VLOOKUP($B415,PRODUCT_MASTER!$A:$F,MATCH('DATA MODEL'!K$1,PRODUCT_MASTER!$A$1:$F$1,0),0)</f>
        <v>80.94</v>
      </c>
      <c r="L415" s="7">
        <f t="shared" si="30"/>
        <v>710</v>
      </c>
      <c r="M415" s="7">
        <f t="shared" si="31"/>
        <v>809.4</v>
      </c>
      <c r="N415">
        <f t="shared" si="32"/>
        <v>26</v>
      </c>
      <c r="O415" t="str">
        <f t="shared" si="33"/>
        <v>Jul</v>
      </c>
      <c r="P415">
        <f t="shared" si="34"/>
        <v>2022</v>
      </c>
    </row>
    <row r="416" spans="1:16" x14ac:dyDescent="0.3">
      <c r="A416" s="1">
        <v>44768</v>
      </c>
      <c r="B416" t="s">
        <v>57</v>
      </c>
      <c r="C416">
        <v>1</v>
      </c>
      <c r="D416" t="s">
        <v>101</v>
      </c>
      <c r="E416" t="s">
        <v>102</v>
      </c>
      <c r="F416" s="5">
        <v>0</v>
      </c>
      <c r="G416" t="str">
        <f>VLOOKUP($B416,PRODUCT_MASTER!$A:$F,MATCH('DATA MODEL'!G$1,PRODUCT_MASTER!$A$1:$F$1,0),0)</f>
        <v>Product26</v>
      </c>
      <c r="H416" t="str">
        <f>VLOOKUP($B416,PRODUCT_MASTER!$A:$F,MATCH('DATA MODEL'!H$1,PRODUCT_MASTER!$A$1:$F$1,0),0)</f>
        <v>Seafood</v>
      </c>
      <c r="I416" t="str">
        <f>VLOOKUP($B416,PRODUCT_MASTER!$A:$F,MATCH('DATA MODEL'!I$1,PRODUCT_MASTER!$A$1:$F$1,0),0)</f>
        <v>No.</v>
      </c>
      <c r="J416" s="7">
        <f>VLOOKUP($B416,PRODUCT_MASTER!$A:$F,MATCH('DATA MODEL'!J$1,PRODUCT_MASTER!$A$1:$F$1,0),0)</f>
        <v>18</v>
      </c>
      <c r="K416" s="7">
        <f>VLOOKUP($B416,PRODUCT_MASTER!$A:$F,MATCH('DATA MODEL'!K$1,PRODUCT_MASTER!$A$1:$F$1,0),0)</f>
        <v>24.66</v>
      </c>
      <c r="L416" s="7">
        <f t="shared" si="30"/>
        <v>18</v>
      </c>
      <c r="M416" s="7">
        <f t="shared" si="31"/>
        <v>24.66</v>
      </c>
      <c r="N416">
        <f t="shared" si="32"/>
        <v>26</v>
      </c>
      <c r="O416" t="str">
        <f t="shared" si="33"/>
        <v>Jul</v>
      </c>
      <c r="P416">
        <f t="shared" si="34"/>
        <v>2022</v>
      </c>
    </row>
    <row r="417" spans="1:16" x14ac:dyDescent="0.3">
      <c r="A417" s="1">
        <v>44776</v>
      </c>
      <c r="B417" t="s">
        <v>29</v>
      </c>
      <c r="C417">
        <v>5</v>
      </c>
      <c r="D417" t="s">
        <v>103</v>
      </c>
      <c r="E417" t="s">
        <v>102</v>
      </c>
      <c r="F417" s="5">
        <v>0</v>
      </c>
      <c r="G417" t="str">
        <f>VLOOKUP($B417,PRODUCT_MASTER!$A:$F,MATCH('DATA MODEL'!G$1,PRODUCT_MASTER!$A$1:$F$1,0),0)</f>
        <v>Product12</v>
      </c>
      <c r="H417" t="str">
        <f>VLOOKUP($B417,PRODUCT_MASTER!$A:$F,MATCH('DATA MODEL'!H$1,PRODUCT_MASTER!$A$1:$F$1,0),0)</f>
        <v>Meat</v>
      </c>
      <c r="I417" t="str">
        <f>VLOOKUP($B417,PRODUCT_MASTER!$A:$F,MATCH('DATA MODEL'!I$1,PRODUCT_MASTER!$A$1:$F$1,0),0)</f>
        <v>Kg</v>
      </c>
      <c r="J417" s="7">
        <f>VLOOKUP($B417,PRODUCT_MASTER!$A:$F,MATCH('DATA MODEL'!J$1,PRODUCT_MASTER!$A$1:$F$1,0),0)</f>
        <v>73</v>
      </c>
      <c r="K417" s="7">
        <f>VLOOKUP($B417,PRODUCT_MASTER!$A:$F,MATCH('DATA MODEL'!K$1,PRODUCT_MASTER!$A$1:$F$1,0),0)</f>
        <v>94.17</v>
      </c>
      <c r="L417" s="7">
        <f t="shared" si="30"/>
        <v>365</v>
      </c>
      <c r="M417" s="7">
        <f t="shared" si="31"/>
        <v>470.85</v>
      </c>
      <c r="N417">
        <f t="shared" si="32"/>
        <v>3</v>
      </c>
      <c r="O417" t="str">
        <f t="shared" si="33"/>
        <v>Aug</v>
      </c>
      <c r="P417">
        <f t="shared" si="34"/>
        <v>2022</v>
      </c>
    </row>
    <row r="418" spans="1:16" x14ac:dyDescent="0.3">
      <c r="A418" s="1">
        <v>44779</v>
      </c>
      <c r="B418" t="s">
        <v>37</v>
      </c>
      <c r="C418">
        <v>9</v>
      </c>
      <c r="D418" t="s">
        <v>101</v>
      </c>
      <c r="E418" t="s">
        <v>101</v>
      </c>
      <c r="F418" s="5">
        <v>0</v>
      </c>
      <c r="G418" t="str">
        <f>VLOOKUP($B418,PRODUCT_MASTER!$A:$F,MATCH('DATA MODEL'!G$1,PRODUCT_MASTER!$A$1:$F$1,0),0)</f>
        <v>Product16</v>
      </c>
      <c r="H418" t="str">
        <f>VLOOKUP($B418,PRODUCT_MASTER!$A:$F,MATCH('DATA MODEL'!H$1,PRODUCT_MASTER!$A$1:$F$1,0),0)</f>
        <v>Meat</v>
      </c>
      <c r="I418" t="str">
        <f>VLOOKUP($B418,PRODUCT_MASTER!$A:$F,MATCH('DATA MODEL'!I$1,PRODUCT_MASTER!$A$1:$F$1,0),0)</f>
        <v>No.</v>
      </c>
      <c r="J418" s="7">
        <f>VLOOKUP($B418,PRODUCT_MASTER!$A:$F,MATCH('DATA MODEL'!J$1,PRODUCT_MASTER!$A$1:$F$1,0),0)</f>
        <v>13</v>
      </c>
      <c r="K418" s="7">
        <f>VLOOKUP($B418,PRODUCT_MASTER!$A:$F,MATCH('DATA MODEL'!K$1,PRODUCT_MASTER!$A$1:$F$1,0),0)</f>
        <v>16.64</v>
      </c>
      <c r="L418" s="7">
        <f t="shared" si="30"/>
        <v>117</v>
      </c>
      <c r="M418" s="7">
        <f t="shared" si="31"/>
        <v>149.76</v>
      </c>
      <c r="N418">
        <f t="shared" si="32"/>
        <v>6</v>
      </c>
      <c r="O418" t="str">
        <f t="shared" si="33"/>
        <v>Aug</v>
      </c>
      <c r="P418">
        <f t="shared" si="34"/>
        <v>2022</v>
      </c>
    </row>
    <row r="419" spans="1:16" x14ac:dyDescent="0.3">
      <c r="A419" s="1">
        <v>44781</v>
      </c>
      <c r="B419" t="s">
        <v>37</v>
      </c>
      <c r="C419">
        <v>2</v>
      </c>
      <c r="D419" t="s">
        <v>103</v>
      </c>
      <c r="E419" t="s">
        <v>101</v>
      </c>
      <c r="F419" s="5">
        <v>0</v>
      </c>
      <c r="G419" t="str">
        <f>VLOOKUP($B419,PRODUCT_MASTER!$A:$F,MATCH('DATA MODEL'!G$1,PRODUCT_MASTER!$A$1:$F$1,0),0)</f>
        <v>Product16</v>
      </c>
      <c r="H419" t="str">
        <f>VLOOKUP($B419,PRODUCT_MASTER!$A:$F,MATCH('DATA MODEL'!H$1,PRODUCT_MASTER!$A$1:$F$1,0),0)</f>
        <v>Meat</v>
      </c>
      <c r="I419" t="str">
        <f>VLOOKUP($B419,PRODUCT_MASTER!$A:$F,MATCH('DATA MODEL'!I$1,PRODUCT_MASTER!$A$1:$F$1,0),0)</f>
        <v>No.</v>
      </c>
      <c r="J419" s="7">
        <f>VLOOKUP($B419,PRODUCT_MASTER!$A:$F,MATCH('DATA MODEL'!J$1,PRODUCT_MASTER!$A$1:$F$1,0),0)</f>
        <v>13</v>
      </c>
      <c r="K419" s="7">
        <f>VLOOKUP($B419,PRODUCT_MASTER!$A:$F,MATCH('DATA MODEL'!K$1,PRODUCT_MASTER!$A$1:$F$1,0),0)</f>
        <v>16.64</v>
      </c>
      <c r="L419" s="7">
        <f t="shared" si="30"/>
        <v>26</v>
      </c>
      <c r="M419" s="7">
        <f t="shared" si="31"/>
        <v>33.28</v>
      </c>
      <c r="N419">
        <f t="shared" si="32"/>
        <v>8</v>
      </c>
      <c r="O419" t="str">
        <f t="shared" si="33"/>
        <v>Aug</v>
      </c>
      <c r="P419">
        <f t="shared" si="34"/>
        <v>2022</v>
      </c>
    </row>
    <row r="420" spans="1:16" x14ac:dyDescent="0.3">
      <c r="A420" s="1">
        <v>44781</v>
      </c>
      <c r="B420" t="s">
        <v>69</v>
      </c>
      <c r="C420">
        <v>12</v>
      </c>
      <c r="D420" t="s">
        <v>103</v>
      </c>
      <c r="E420" t="s">
        <v>102</v>
      </c>
      <c r="F420" s="5">
        <v>0</v>
      </c>
      <c r="G420" t="str">
        <f>VLOOKUP($B420,PRODUCT_MASTER!$A:$F,MATCH('DATA MODEL'!G$1,PRODUCT_MASTER!$A$1:$F$1,0),0)</f>
        <v>Product32</v>
      </c>
      <c r="H420" t="str">
        <f>VLOOKUP($B420,PRODUCT_MASTER!$A:$F,MATCH('DATA MODEL'!H$1,PRODUCT_MASTER!$A$1:$F$1,0),0)</f>
        <v>Bakery And Desserts</v>
      </c>
      <c r="I420" t="str">
        <f>VLOOKUP($B420,PRODUCT_MASTER!$A:$F,MATCH('DATA MODEL'!I$1,PRODUCT_MASTER!$A$1:$F$1,0),0)</f>
        <v>Kg</v>
      </c>
      <c r="J420" s="7">
        <f>VLOOKUP($B420,PRODUCT_MASTER!$A:$F,MATCH('DATA MODEL'!J$1,PRODUCT_MASTER!$A$1:$F$1,0),0)</f>
        <v>89</v>
      </c>
      <c r="K420" s="7">
        <f>VLOOKUP($B420,PRODUCT_MASTER!$A:$F,MATCH('DATA MODEL'!K$1,PRODUCT_MASTER!$A$1:$F$1,0),0)</f>
        <v>117.48</v>
      </c>
      <c r="L420" s="7">
        <f t="shared" si="30"/>
        <v>1068</v>
      </c>
      <c r="M420" s="7">
        <f t="shared" si="31"/>
        <v>1409.76</v>
      </c>
      <c r="N420">
        <f t="shared" si="32"/>
        <v>8</v>
      </c>
      <c r="O420" t="str">
        <f t="shared" si="33"/>
        <v>Aug</v>
      </c>
      <c r="P420">
        <f t="shared" si="34"/>
        <v>2022</v>
      </c>
    </row>
    <row r="421" spans="1:16" x14ac:dyDescent="0.3">
      <c r="A421" s="1">
        <v>44781</v>
      </c>
      <c r="B421" t="s">
        <v>47</v>
      </c>
      <c r="C421">
        <v>11</v>
      </c>
      <c r="D421" t="s">
        <v>103</v>
      </c>
      <c r="E421" t="s">
        <v>102</v>
      </c>
      <c r="F421" s="5">
        <v>0</v>
      </c>
      <c r="G421" t="str">
        <f>VLOOKUP($B421,PRODUCT_MASTER!$A:$F,MATCH('DATA MODEL'!G$1,PRODUCT_MASTER!$A$1:$F$1,0),0)</f>
        <v>Product21</v>
      </c>
      <c r="H421" t="str">
        <f>VLOOKUP($B421,PRODUCT_MASTER!$A:$F,MATCH('DATA MODEL'!H$1,PRODUCT_MASTER!$A$1:$F$1,0),0)</f>
        <v>Poultry</v>
      </c>
      <c r="I421" t="str">
        <f>VLOOKUP($B421,PRODUCT_MASTER!$A:$F,MATCH('DATA MODEL'!I$1,PRODUCT_MASTER!$A$1:$F$1,0),0)</f>
        <v>Ft</v>
      </c>
      <c r="J421" s="7">
        <f>VLOOKUP($B421,PRODUCT_MASTER!$A:$F,MATCH('DATA MODEL'!J$1,PRODUCT_MASTER!$A$1:$F$1,0),0)</f>
        <v>126</v>
      </c>
      <c r="K421" s="7">
        <f>VLOOKUP($B421,PRODUCT_MASTER!$A:$F,MATCH('DATA MODEL'!K$1,PRODUCT_MASTER!$A$1:$F$1,0),0)</f>
        <v>162.54</v>
      </c>
      <c r="L421" s="7">
        <f t="shared" si="30"/>
        <v>1386</v>
      </c>
      <c r="M421" s="7">
        <f t="shared" si="31"/>
        <v>1787.9399999999998</v>
      </c>
      <c r="N421">
        <f t="shared" si="32"/>
        <v>8</v>
      </c>
      <c r="O421" t="str">
        <f t="shared" si="33"/>
        <v>Aug</v>
      </c>
      <c r="P421">
        <f t="shared" si="34"/>
        <v>2022</v>
      </c>
    </row>
    <row r="422" spans="1:16" x14ac:dyDescent="0.3">
      <c r="A422" s="1">
        <v>44787</v>
      </c>
      <c r="B422" t="s">
        <v>65</v>
      </c>
      <c r="C422">
        <v>14</v>
      </c>
      <c r="D422" t="s">
        <v>103</v>
      </c>
      <c r="E422" t="s">
        <v>102</v>
      </c>
      <c r="F422" s="5">
        <v>0</v>
      </c>
      <c r="G422" t="str">
        <f>VLOOKUP($B422,PRODUCT_MASTER!$A:$F,MATCH('DATA MODEL'!G$1,PRODUCT_MASTER!$A$1:$F$1,0),0)</f>
        <v>Product30</v>
      </c>
      <c r="H422" t="str">
        <f>VLOOKUP($B422,PRODUCT_MASTER!$A:$F,MATCH('DATA MODEL'!H$1,PRODUCT_MASTER!$A$1:$F$1,0),0)</f>
        <v>Cheese And Dairy</v>
      </c>
      <c r="I422" t="str">
        <f>VLOOKUP($B422,PRODUCT_MASTER!$A:$F,MATCH('DATA MODEL'!I$1,PRODUCT_MASTER!$A$1:$F$1,0),0)</f>
        <v>Ft</v>
      </c>
      <c r="J422" s="7">
        <f>VLOOKUP($B422,PRODUCT_MASTER!$A:$F,MATCH('DATA MODEL'!J$1,PRODUCT_MASTER!$A$1:$F$1,0),0)</f>
        <v>148</v>
      </c>
      <c r="K422" s="7">
        <f>VLOOKUP($B422,PRODUCT_MASTER!$A:$F,MATCH('DATA MODEL'!K$1,PRODUCT_MASTER!$A$1:$F$1,0),0)</f>
        <v>201.28</v>
      </c>
      <c r="L422" s="7">
        <f t="shared" si="30"/>
        <v>2072</v>
      </c>
      <c r="M422" s="7">
        <f t="shared" si="31"/>
        <v>2817.92</v>
      </c>
      <c r="N422">
        <f t="shared" si="32"/>
        <v>14</v>
      </c>
      <c r="O422" t="str">
        <f t="shared" si="33"/>
        <v>Aug</v>
      </c>
      <c r="P422">
        <f t="shared" si="34"/>
        <v>2022</v>
      </c>
    </row>
    <row r="423" spans="1:16" x14ac:dyDescent="0.3">
      <c r="A423" s="1">
        <v>44788</v>
      </c>
      <c r="B423" t="s">
        <v>27</v>
      </c>
      <c r="C423">
        <v>10</v>
      </c>
      <c r="D423" t="s">
        <v>100</v>
      </c>
      <c r="E423" t="s">
        <v>102</v>
      </c>
      <c r="F423" s="5">
        <v>0</v>
      </c>
      <c r="G423" t="str">
        <f>VLOOKUP($B423,PRODUCT_MASTER!$A:$F,MATCH('DATA MODEL'!G$1,PRODUCT_MASTER!$A$1:$F$1,0),0)</f>
        <v>Product11</v>
      </c>
      <c r="H423" t="str">
        <f>VLOOKUP($B423,PRODUCT_MASTER!$A:$F,MATCH('DATA MODEL'!H$1,PRODUCT_MASTER!$A$1:$F$1,0),0)</f>
        <v>Gourmet Foods</v>
      </c>
      <c r="I423" t="str">
        <f>VLOOKUP($B423,PRODUCT_MASTER!$A:$F,MATCH('DATA MODEL'!I$1,PRODUCT_MASTER!$A$1:$F$1,0),0)</f>
        <v>Lt</v>
      </c>
      <c r="J423" s="7">
        <f>VLOOKUP($B423,PRODUCT_MASTER!$A:$F,MATCH('DATA MODEL'!J$1,PRODUCT_MASTER!$A$1:$F$1,0),0)</f>
        <v>44</v>
      </c>
      <c r="K423" s="7">
        <f>VLOOKUP($B423,PRODUCT_MASTER!$A:$F,MATCH('DATA MODEL'!K$1,PRODUCT_MASTER!$A$1:$F$1,0),0)</f>
        <v>48.4</v>
      </c>
      <c r="L423" s="7">
        <f t="shared" si="30"/>
        <v>440</v>
      </c>
      <c r="M423" s="7">
        <f t="shared" si="31"/>
        <v>484</v>
      </c>
      <c r="N423">
        <f t="shared" si="32"/>
        <v>15</v>
      </c>
      <c r="O423" t="str">
        <f t="shared" si="33"/>
        <v>Aug</v>
      </c>
      <c r="P423">
        <f t="shared" si="34"/>
        <v>2022</v>
      </c>
    </row>
    <row r="424" spans="1:16" x14ac:dyDescent="0.3">
      <c r="A424" s="1">
        <v>44788</v>
      </c>
      <c r="B424" t="s">
        <v>35</v>
      </c>
      <c r="C424">
        <v>7</v>
      </c>
      <c r="D424" t="s">
        <v>103</v>
      </c>
      <c r="E424" t="s">
        <v>101</v>
      </c>
      <c r="F424" s="5">
        <v>0</v>
      </c>
      <c r="G424" t="str">
        <f>VLOOKUP($B424,PRODUCT_MASTER!$A:$F,MATCH('DATA MODEL'!G$1,PRODUCT_MASTER!$A$1:$F$1,0),0)</f>
        <v>Product15</v>
      </c>
      <c r="H424" t="str">
        <f>VLOOKUP($B424,PRODUCT_MASTER!$A:$F,MATCH('DATA MODEL'!H$1,PRODUCT_MASTER!$A$1:$F$1,0),0)</f>
        <v>Meat</v>
      </c>
      <c r="I424" t="str">
        <f>VLOOKUP($B424,PRODUCT_MASTER!$A:$F,MATCH('DATA MODEL'!I$1,PRODUCT_MASTER!$A$1:$F$1,0),0)</f>
        <v>No.</v>
      </c>
      <c r="J424" s="7">
        <f>VLOOKUP($B424,PRODUCT_MASTER!$A:$F,MATCH('DATA MODEL'!J$1,PRODUCT_MASTER!$A$1:$F$1,0),0)</f>
        <v>12</v>
      </c>
      <c r="K424" s="7">
        <f>VLOOKUP($B424,PRODUCT_MASTER!$A:$F,MATCH('DATA MODEL'!K$1,PRODUCT_MASTER!$A$1:$F$1,0),0)</f>
        <v>15.719999999999999</v>
      </c>
      <c r="L424" s="7">
        <f t="shared" si="30"/>
        <v>84</v>
      </c>
      <c r="M424" s="7">
        <f t="shared" si="31"/>
        <v>110.03999999999999</v>
      </c>
      <c r="N424">
        <f t="shared" si="32"/>
        <v>15</v>
      </c>
      <c r="O424" t="str">
        <f t="shared" si="33"/>
        <v>Aug</v>
      </c>
      <c r="P424">
        <f t="shared" si="34"/>
        <v>2022</v>
      </c>
    </row>
    <row r="425" spans="1:16" x14ac:dyDescent="0.3">
      <c r="A425" s="1">
        <v>44791</v>
      </c>
      <c r="B425" t="s">
        <v>63</v>
      </c>
      <c r="C425">
        <v>8</v>
      </c>
      <c r="D425" t="s">
        <v>101</v>
      </c>
      <c r="E425" t="s">
        <v>101</v>
      </c>
      <c r="F425" s="5">
        <v>0</v>
      </c>
      <c r="G425" t="str">
        <f>VLOOKUP($B425,PRODUCT_MASTER!$A:$F,MATCH('DATA MODEL'!G$1,PRODUCT_MASTER!$A$1:$F$1,0),0)</f>
        <v>Product29</v>
      </c>
      <c r="H425" t="str">
        <f>VLOOKUP($B425,PRODUCT_MASTER!$A:$F,MATCH('DATA MODEL'!H$1,PRODUCT_MASTER!$A$1:$F$1,0),0)</f>
        <v>Cheese And Dairy</v>
      </c>
      <c r="I425" t="str">
        <f>VLOOKUP($B425,PRODUCT_MASTER!$A:$F,MATCH('DATA MODEL'!I$1,PRODUCT_MASTER!$A$1:$F$1,0),0)</f>
        <v>Lt</v>
      </c>
      <c r="J425" s="7">
        <f>VLOOKUP($B425,PRODUCT_MASTER!$A:$F,MATCH('DATA MODEL'!J$1,PRODUCT_MASTER!$A$1:$F$1,0),0)</f>
        <v>47</v>
      </c>
      <c r="K425" s="7">
        <f>VLOOKUP($B425,PRODUCT_MASTER!$A:$F,MATCH('DATA MODEL'!K$1,PRODUCT_MASTER!$A$1:$F$1,0),0)</f>
        <v>53.11</v>
      </c>
      <c r="L425" s="7">
        <f t="shared" si="30"/>
        <v>376</v>
      </c>
      <c r="M425" s="7">
        <f t="shared" si="31"/>
        <v>424.88</v>
      </c>
      <c r="N425">
        <f t="shared" si="32"/>
        <v>18</v>
      </c>
      <c r="O425" t="str">
        <f t="shared" si="33"/>
        <v>Aug</v>
      </c>
      <c r="P425">
        <f t="shared" si="34"/>
        <v>2022</v>
      </c>
    </row>
    <row r="426" spans="1:16" x14ac:dyDescent="0.3">
      <c r="A426" s="1">
        <v>44791</v>
      </c>
      <c r="B426" t="s">
        <v>25</v>
      </c>
      <c r="C426">
        <v>2</v>
      </c>
      <c r="D426" t="s">
        <v>101</v>
      </c>
      <c r="E426" t="s">
        <v>102</v>
      </c>
      <c r="F426" s="5">
        <v>0</v>
      </c>
      <c r="G426" t="str">
        <f>VLOOKUP($B426,PRODUCT_MASTER!$A:$F,MATCH('DATA MODEL'!G$1,PRODUCT_MASTER!$A$1:$F$1,0),0)</f>
        <v>Product10</v>
      </c>
      <c r="H426" t="str">
        <f>VLOOKUP($B426,PRODUCT_MASTER!$A:$F,MATCH('DATA MODEL'!H$1,PRODUCT_MASTER!$A$1:$F$1,0),0)</f>
        <v>Gourmet Foods</v>
      </c>
      <c r="I426" t="str">
        <f>VLOOKUP($B426,PRODUCT_MASTER!$A:$F,MATCH('DATA MODEL'!I$1,PRODUCT_MASTER!$A$1:$F$1,0),0)</f>
        <v>Ft</v>
      </c>
      <c r="J426" s="7">
        <f>VLOOKUP($B426,PRODUCT_MASTER!$A:$F,MATCH('DATA MODEL'!J$1,PRODUCT_MASTER!$A$1:$F$1,0),0)</f>
        <v>148</v>
      </c>
      <c r="K426" s="7">
        <f>VLOOKUP($B426,PRODUCT_MASTER!$A:$F,MATCH('DATA MODEL'!K$1,PRODUCT_MASTER!$A$1:$F$1,0),0)</f>
        <v>164.28</v>
      </c>
      <c r="L426" s="7">
        <f t="shared" si="30"/>
        <v>296</v>
      </c>
      <c r="M426" s="7">
        <f t="shared" si="31"/>
        <v>328.56</v>
      </c>
      <c r="N426">
        <f t="shared" si="32"/>
        <v>18</v>
      </c>
      <c r="O426" t="str">
        <f t="shared" si="33"/>
        <v>Aug</v>
      </c>
      <c r="P426">
        <f t="shared" si="34"/>
        <v>2022</v>
      </c>
    </row>
    <row r="427" spans="1:16" x14ac:dyDescent="0.3">
      <c r="A427" s="1">
        <v>44792</v>
      </c>
      <c r="B427" t="s">
        <v>19</v>
      </c>
      <c r="C427">
        <v>3</v>
      </c>
      <c r="D427" t="s">
        <v>101</v>
      </c>
      <c r="E427" t="s">
        <v>101</v>
      </c>
      <c r="F427" s="5">
        <v>0</v>
      </c>
      <c r="G427" t="str">
        <f>VLOOKUP($B427,PRODUCT_MASTER!$A:$F,MATCH('DATA MODEL'!G$1,PRODUCT_MASTER!$A$1:$F$1,0),0)</f>
        <v>Product07</v>
      </c>
      <c r="H427" t="str">
        <f>VLOOKUP($B427,PRODUCT_MASTER!$A:$F,MATCH('DATA MODEL'!H$1,PRODUCT_MASTER!$A$1:$F$1,0),0)</f>
        <v>Gourmet Foods</v>
      </c>
      <c r="I427" t="str">
        <f>VLOOKUP($B427,PRODUCT_MASTER!$A:$F,MATCH('DATA MODEL'!I$1,PRODUCT_MASTER!$A$1:$F$1,0),0)</f>
        <v>Lt</v>
      </c>
      <c r="J427" s="7">
        <f>VLOOKUP($B427,PRODUCT_MASTER!$A:$F,MATCH('DATA MODEL'!J$1,PRODUCT_MASTER!$A$1:$F$1,0),0)</f>
        <v>43</v>
      </c>
      <c r="K427" s="7">
        <f>VLOOKUP($B427,PRODUCT_MASTER!$A:$F,MATCH('DATA MODEL'!K$1,PRODUCT_MASTER!$A$1:$F$1,0),0)</f>
        <v>47.730000000000004</v>
      </c>
      <c r="L427" s="7">
        <f t="shared" si="30"/>
        <v>129</v>
      </c>
      <c r="M427" s="7">
        <f t="shared" si="31"/>
        <v>143.19</v>
      </c>
      <c r="N427">
        <f t="shared" si="32"/>
        <v>19</v>
      </c>
      <c r="O427" t="str">
        <f t="shared" si="33"/>
        <v>Aug</v>
      </c>
      <c r="P427">
        <f t="shared" si="34"/>
        <v>2022</v>
      </c>
    </row>
    <row r="428" spans="1:16" x14ac:dyDescent="0.3">
      <c r="A428" s="1">
        <v>44793</v>
      </c>
      <c r="B428" t="s">
        <v>51</v>
      </c>
      <c r="C428">
        <v>13</v>
      </c>
      <c r="D428" t="s">
        <v>103</v>
      </c>
      <c r="E428" t="s">
        <v>101</v>
      </c>
      <c r="F428" s="5">
        <v>0</v>
      </c>
      <c r="G428" t="str">
        <f>VLOOKUP($B428,PRODUCT_MASTER!$A:$F,MATCH('DATA MODEL'!G$1,PRODUCT_MASTER!$A$1:$F$1,0),0)</f>
        <v>Product23</v>
      </c>
      <c r="H428" t="str">
        <f>VLOOKUP($B428,PRODUCT_MASTER!$A:$F,MATCH('DATA MODEL'!H$1,PRODUCT_MASTER!$A$1:$F$1,0),0)</f>
        <v>Seafood</v>
      </c>
      <c r="I428" t="str">
        <f>VLOOKUP($B428,PRODUCT_MASTER!$A:$F,MATCH('DATA MODEL'!I$1,PRODUCT_MASTER!$A$1:$F$1,0),0)</f>
        <v>Ft</v>
      </c>
      <c r="J428" s="7">
        <f>VLOOKUP($B428,PRODUCT_MASTER!$A:$F,MATCH('DATA MODEL'!J$1,PRODUCT_MASTER!$A$1:$F$1,0),0)</f>
        <v>141</v>
      </c>
      <c r="K428" s="7">
        <f>VLOOKUP($B428,PRODUCT_MASTER!$A:$F,MATCH('DATA MODEL'!K$1,PRODUCT_MASTER!$A$1:$F$1,0),0)</f>
        <v>149.46</v>
      </c>
      <c r="L428" s="7">
        <f t="shared" si="30"/>
        <v>1833</v>
      </c>
      <c r="M428" s="7">
        <f t="shared" si="31"/>
        <v>1942.98</v>
      </c>
      <c r="N428">
        <f t="shared" si="32"/>
        <v>20</v>
      </c>
      <c r="O428" t="str">
        <f t="shared" si="33"/>
        <v>Aug</v>
      </c>
      <c r="P428">
        <f t="shared" si="34"/>
        <v>2022</v>
      </c>
    </row>
    <row r="429" spans="1:16" x14ac:dyDescent="0.3">
      <c r="A429" s="1">
        <v>44793</v>
      </c>
      <c r="B429" t="s">
        <v>71</v>
      </c>
      <c r="C429">
        <v>14</v>
      </c>
      <c r="D429" t="s">
        <v>103</v>
      </c>
      <c r="E429" t="s">
        <v>101</v>
      </c>
      <c r="F429" s="5">
        <v>0</v>
      </c>
      <c r="G429" t="str">
        <f>VLOOKUP($B429,PRODUCT_MASTER!$A:$F,MATCH('DATA MODEL'!G$1,PRODUCT_MASTER!$A$1:$F$1,0),0)</f>
        <v>Product33</v>
      </c>
      <c r="H429" t="str">
        <f>VLOOKUP($B429,PRODUCT_MASTER!$A:$F,MATCH('DATA MODEL'!H$1,PRODUCT_MASTER!$A$1:$F$1,0),0)</f>
        <v>Bakery And Desserts</v>
      </c>
      <c r="I429" t="str">
        <f>VLOOKUP($B429,PRODUCT_MASTER!$A:$F,MATCH('DATA MODEL'!I$1,PRODUCT_MASTER!$A$1:$F$1,0),0)</f>
        <v>Kg</v>
      </c>
      <c r="J429" s="7">
        <f>VLOOKUP($B429,PRODUCT_MASTER!$A:$F,MATCH('DATA MODEL'!J$1,PRODUCT_MASTER!$A$1:$F$1,0),0)</f>
        <v>95</v>
      </c>
      <c r="K429" s="7">
        <f>VLOOKUP($B429,PRODUCT_MASTER!$A:$F,MATCH('DATA MODEL'!K$1,PRODUCT_MASTER!$A$1:$F$1,0),0)</f>
        <v>119.7</v>
      </c>
      <c r="L429" s="7">
        <f t="shared" si="30"/>
        <v>1330</v>
      </c>
      <c r="M429" s="7">
        <f t="shared" si="31"/>
        <v>1675.8</v>
      </c>
      <c r="N429">
        <f t="shared" si="32"/>
        <v>20</v>
      </c>
      <c r="O429" t="str">
        <f t="shared" si="33"/>
        <v>Aug</v>
      </c>
      <c r="P429">
        <f t="shared" si="34"/>
        <v>2022</v>
      </c>
    </row>
    <row r="430" spans="1:16" x14ac:dyDescent="0.3">
      <c r="A430" s="1">
        <v>44794</v>
      </c>
      <c r="B430" t="s">
        <v>37</v>
      </c>
      <c r="C430">
        <v>4</v>
      </c>
      <c r="D430" t="s">
        <v>103</v>
      </c>
      <c r="E430" t="s">
        <v>101</v>
      </c>
      <c r="F430" s="5">
        <v>0</v>
      </c>
      <c r="G430" t="str">
        <f>VLOOKUP($B430,PRODUCT_MASTER!$A:$F,MATCH('DATA MODEL'!G$1,PRODUCT_MASTER!$A$1:$F$1,0),0)</f>
        <v>Product16</v>
      </c>
      <c r="H430" t="str">
        <f>VLOOKUP($B430,PRODUCT_MASTER!$A:$F,MATCH('DATA MODEL'!H$1,PRODUCT_MASTER!$A$1:$F$1,0),0)</f>
        <v>Meat</v>
      </c>
      <c r="I430" t="str">
        <f>VLOOKUP($B430,PRODUCT_MASTER!$A:$F,MATCH('DATA MODEL'!I$1,PRODUCT_MASTER!$A$1:$F$1,0),0)</f>
        <v>No.</v>
      </c>
      <c r="J430" s="7">
        <f>VLOOKUP($B430,PRODUCT_MASTER!$A:$F,MATCH('DATA MODEL'!J$1,PRODUCT_MASTER!$A$1:$F$1,0),0)</f>
        <v>13</v>
      </c>
      <c r="K430" s="7">
        <f>VLOOKUP($B430,PRODUCT_MASTER!$A:$F,MATCH('DATA MODEL'!K$1,PRODUCT_MASTER!$A$1:$F$1,0),0)</f>
        <v>16.64</v>
      </c>
      <c r="L430" s="7">
        <f t="shared" si="30"/>
        <v>52</v>
      </c>
      <c r="M430" s="7">
        <f t="shared" si="31"/>
        <v>66.56</v>
      </c>
      <c r="N430">
        <f t="shared" si="32"/>
        <v>21</v>
      </c>
      <c r="O430" t="str">
        <f t="shared" si="33"/>
        <v>Aug</v>
      </c>
      <c r="P430">
        <f t="shared" si="34"/>
        <v>2022</v>
      </c>
    </row>
    <row r="431" spans="1:16" x14ac:dyDescent="0.3">
      <c r="A431" s="1">
        <v>44796</v>
      </c>
      <c r="B431" t="s">
        <v>93</v>
      </c>
      <c r="C431">
        <v>11</v>
      </c>
      <c r="D431" t="s">
        <v>101</v>
      </c>
      <c r="E431" t="s">
        <v>101</v>
      </c>
      <c r="F431" s="5">
        <v>0</v>
      </c>
      <c r="G431" t="str">
        <f>VLOOKUP($B431,PRODUCT_MASTER!$A:$F,MATCH('DATA MODEL'!G$1,PRODUCT_MASTER!$A$1:$F$1,0),0)</f>
        <v>Product44</v>
      </c>
      <c r="H431" t="str">
        <f>VLOOKUP($B431,PRODUCT_MASTER!$A:$F,MATCH('DATA MODEL'!H$1,PRODUCT_MASTER!$A$1:$F$1,0),0)</f>
        <v>Candy</v>
      </c>
      <c r="I431" t="str">
        <f>VLOOKUP($B431,PRODUCT_MASTER!$A:$F,MATCH('DATA MODEL'!I$1,PRODUCT_MASTER!$A$1:$F$1,0),0)</f>
        <v>Kg</v>
      </c>
      <c r="J431" s="7">
        <f>VLOOKUP($B431,PRODUCT_MASTER!$A:$F,MATCH('DATA MODEL'!J$1,PRODUCT_MASTER!$A$1:$F$1,0),0)</f>
        <v>76</v>
      </c>
      <c r="K431" s="7">
        <f>VLOOKUP($B431,PRODUCT_MASTER!$A:$F,MATCH('DATA MODEL'!K$1,PRODUCT_MASTER!$A$1:$F$1,0),0)</f>
        <v>82.08</v>
      </c>
      <c r="L431" s="7">
        <f t="shared" si="30"/>
        <v>836</v>
      </c>
      <c r="M431" s="7">
        <f t="shared" si="31"/>
        <v>902.88</v>
      </c>
      <c r="N431">
        <f t="shared" si="32"/>
        <v>23</v>
      </c>
      <c r="O431" t="str">
        <f t="shared" si="33"/>
        <v>Aug</v>
      </c>
      <c r="P431">
        <f t="shared" si="34"/>
        <v>2022</v>
      </c>
    </row>
    <row r="432" spans="1:16" x14ac:dyDescent="0.3">
      <c r="A432" s="1">
        <v>44796</v>
      </c>
      <c r="B432" t="s">
        <v>63</v>
      </c>
      <c r="C432">
        <v>14</v>
      </c>
      <c r="D432" t="s">
        <v>103</v>
      </c>
      <c r="E432" t="s">
        <v>102</v>
      </c>
      <c r="F432" s="5">
        <v>0</v>
      </c>
      <c r="G432" t="str">
        <f>VLOOKUP($B432,PRODUCT_MASTER!$A:$F,MATCH('DATA MODEL'!G$1,PRODUCT_MASTER!$A$1:$F$1,0),0)</f>
        <v>Product29</v>
      </c>
      <c r="H432" t="str">
        <f>VLOOKUP($B432,PRODUCT_MASTER!$A:$F,MATCH('DATA MODEL'!H$1,PRODUCT_MASTER!$A$1:$F$1,0),0)</f>
        <v>Cheese And Dairy</v>
      </c>
      <c r="I432" t="str">
        <f>VLOOKUP($B432,PRODUCT_MASTER!$A:$F,MATCH('DATA MODEL'!I$1,PRODUCT_MASTER!$A$1:$F$1,0),0)</f>
        <v>Lt</v>
      </c>
      <c r="J432" s="7">
        <f>VLOOKUP($B432,PRODUCT_MASTER!$A:$F,MATCH('DATA MODEL'!J$1,PRODUCT_MASTER!$A$1:$F$1,0),0)</f>
        <v>47</v>
      </c>
      <c r="K432" s="7">
        <f>VLOOKUP($B432,PRODUCT_MASTER!$A:$F,MATCH('DATA MODEL'!K$1,PRODUCT_MASTER!$A$1:$F$1,0),0)</f>
        <v>53.11</v>
      </c>
      <c r="L432" s="7">
        <f t="shared" si="30"/>
        <v>658</v>
      </c>
      <c r="M432" s="7">
        <f t="shared" si="31"/>
        <v>743.54</v>
      </c>
      <c r="N432">
        <f t="shared" si="32"/>
        <v>23</v>
      </c>
      <c r="O432" t="str">
        <f t="shared" si="33"/>
        <v>Aug</v>
      </c>
      <c r="P432">
        <f t="shared" si="34"/>
        <v>2022</v>
      </c>
    </row>
    <row r="433" spans="1:16" x14ac:dyDescent="0.3">
      <c r="A433" s="1">
        <v>44797</v>
      </c>
      <c r="B433" t="s">
        <v>15</v>
      </c>
      <c r="C433">
        <v>5</v>
      </c>
      <c r="D433" t="s">
        <v>103</v>
      </c>
      <c r="E433" t="s">
        <v>102</v>
      </c>
      <c r="F433" s="5">
        <v>0</v>
      </c>
      <c r="G433" t="str">
        <f>VLOOKUP($B433,PRODUCT_MASTER!$A:$F,MATCH('DATA MODEL'!G$1,PRODUCT_MASTER!$A$1:$F$1,0),0)</f>
        <v>Product05</v>
      </c>
      <c r="H433" t="str">
        <f>VLOOKUP($B433,PRODUCT_MASTER!$A:$F,MATCH('DATA MODEL'!H$1,PRODUCT_MASTER!$A$1:$F$1,0),0)</f>
        <v>Organic</v>
      </c>
      <c r="I433" t="str">
        <f>VLOOKUP($B433,PRODUCT_MASTER!$A:$F,MATCH('DATA MODEL'!I$1,PRODUCT_MASTER!$A$1:$F$1,0),0)</f>
        <v>Ft</v>
      </c>
      <c r="J433" s="7">
        <f>VLOOKUP($B433,PRODUCT_MASTER!$A:$F,MATCH('DATA MODEL'!J$1,PRODUCT_MASTER!$A$1:$F$1,0),0)</f>
        <v>133</v>
      </c>
      <c r="K433" s="7">
        <f>VLOOKUP($B433,PRODUCT_MASTER!$A:$F,MATCH('DATA MODEL'!K$1,PRODUCT_MASTER!$A$1:$F$1,0),0)</f>
        <v>155.61000000000001</v>
      </c>
      <c r="L433" s="7">
        <f t="shared" si="30"/>
        <v>665</v>
      </c>
      <c r="M433" s="7">
        <f t="shared" si="31"/>
        <v>778.05000000000007</v>
      </c>
      <c r="N433">
        <f t="shared" si="32"/>
        <v>24</v>
      </c>
      <c r="O433" t="str">
        <f t="shared" si="33"/>
        <v>Aug</v>
      </c>
      <c r="P433">
        <f t="shared" si="34"/>
        <v>2022</v>
      </c>
    </row>
    <row r="434" spans="1:16" x14ac:dyDescent="0.3">
      <c r="A434" s="1">
        <v>44799</v>
      </c>
      <c r="B434" t="s">
        <v>43</v>
      </c>
      <c r="C434">
        <v>13</v>
      </c>
      <c r="D434" t="s">
        <v>100</v>
      </c>
      <c r="E434" t="s">
        <v>102</v>
      </c>
      <c r="F434" s="5">
        <v>0</v>
      </c>
      <c r="G434" t="str">
        <f>VLOOKUP($B434,PRODUCT_MASTER!$A:$F,MATCH('DATA MODEL'!G$1,PRODUCT_MASTER!$A$1:$F$1,0),0)</f>
        <v>Product19</v>
      </c>
      <c r="H434" t="str">
        <f>VLOOKUP($B434,PRODUCT_MASTER!$A:$F,MATCH('DATA MODEL'!H$1,PRODUCT_MASTER!$A$1:$F$1,0),0)</f>
        <v>Poultry</v>
      </c>
      <c r="I434" t="str">
        <f>VLOOKUP($B434,PRODUCT_MASTER!$A:$F,MATCH('DATA MODEL'!I$1,PRODUCT_MASTER!$A$1:$F$1,0),0)</f>
        <v>Ft</v>
      </c>
      <c r="J434" s="7">
        <f>VLOOKUP($B434,PRODUCT_MASTER!$A:$F,MATCH('DATA MODEL'!J$1,PRODUCT_MASTER!$A$1:$F$1,0),0)</f>
        <v>150</v>
      </c>
      <c r="K434" s="7">
        <f>VLOOKUP($B434,PRODUCT_MASTER!$A:$F,MATCH('DATA MODEL'!K$1,PRODUCT_MASTER!$A$1:$F$1,0),0)</f>
        <v>210</v>
      </c>
      <c r="L434" s="7">
        <f t="shared" si="30"/>
        <v>1950</v>
      </c>
      <c r="M434" s="7">
        <f t="shared" si="31"/>
        <v>2730</v>
      </c>
      <c r="N434">
        <f t="shared" si="32"/>
        <v>26</v>
      </c>
      <c r="O434" t="str">
        <f t="shared" si="33"/>
        <v>Aug</v>
      </c>
      <c r="P434">
        <f t="shared" si="34"/>
        <v>2022</v>
      </c>
    </row>
    <row r="435" spans="1:16" x14ac:dyDescent="0.3">
      <c r="A435" s="1">
        <v>44799</v>
      </c>
      <c r="B435" t="s">
        <v>79</v>
      </c>
      <c r="C435">
        <v>8</v>
      </c>
      <c r="D435" t="s">
        <v>101</v>
      </c>
      <c r="E435" t="s">
        <v>101</v>
      </c>
      <c r="F435" s="5">
        <v>0</v>
      </c>
      <c r="G435" t="str">
        <f>VLOOKUP($B435,PRODUCT_MASTER!$A:$F,MATCH('DATA MODEL'!G$1,PRODUCT_MASTER!$A$1:$F$1,0),0)</f>
        <v>Product37</v>
      </c>
      <c r="H435" t="str">
        <f>VLOOKUP($B435,PRODUCT_MASTER!$A:$F,MATCH('DATA MODEL'!H$1,PRODUCT_MASTER!$A$1:$F$1,0),0)</f>
        <v>Snacks</v>
      </c>
      <c r="I435" t="str">
        <f>VLOOKUP($B435,PRODUCT_MASTER!$A:$F,MATCH('DATA MODEL'!I$1,PRODUCT_MASTER!$A$1:$F$1,0),0)</f>
        <v>Kg</v>
      </c>
      <c r="J435" s="7">
        <f>VLOOKUP($B435,PRODUCT_MASTER!$A:$F,MATCH('DATA MODEL'!J$1,PRODUCT_MASTER!$A$1:$F$1,0),0)</f>
        <v>67</v>
      </c>
      <c r="K435" s="7">
        <f>VLOOKUP($B435,PRODUCT_MASTER!$A:$F,MATCH('DATA MODEL'!K$1,PRODUCT_MASTER!$A$1:$F$1,0),0)</f>
        <v>85.76</v>
      </c>
      <c r="L435" s="7">
        <f t="shared" si="30"/>
        <v>536</v>
      </c>
      <c r="M435" s="7">
        <f t="shared" si="31"/>
        <v>686.08</v>
      </c>
      <c r="N435">
        <f t="shared" si="32"/>
        <v>26</v>
      </c>
      <c r="O435" t="str">
        <f t="shared" si="33"/>
        <v>Aug</v>
      </c>
      <c r="P435">
        <f t="shared" si="34"/>
        <v>2022</v>
      </c>
    </row>
    <row r="436" spans="1:16" x14ac:dyDescent="0.3">
      <c r="A436" s="1">
        <v>44800</v>
      </c>
      <c r="B436" t="s">
        <v>83</v>
      </c>
      <c r="C436">
        <v>15</v>
      </c>
      <c r="D436" t="s">
        <v>100</v>
      </c>
      <c r="E436" t="s">
        <v>101</v>
      </c>
      <c r="F436" s="5">
        <v>0</v>
      </c>
      <c r="G436" t="str">
        <f>VLOOKUP($B436,PRODUCT_MASTER!$A:$F,MATCH('DATA MODEL'!G$1,PRODUCT_MASTER!$A$1:$F$1,0),0)</f>
        <v>Product39</v>
      </c>
      <c r="H436" t="str">
        <f>VLOOKUP($B436,PRODUCT_MASTER!$A:$F,MATCH('DATA MODEL'!H$1,PRODUCT_MASTER!$A$1:$F$1,0),0)</f>
        <v>Snacks</v>
      </c>
      <c r="I436" t="str">
        <f>VLOOKUP($B436,PRODUCT_MASTER!$A:$F,MATCH('DATA MODEL'!I$1,PRODUCT_MASTER!$A$1:$F$1,0),0)</f>
        <v>No.</v>
      </c>
      <c r="J436" s="7">
        <f>VLOOKUP($B436,PRODUCT_MASTER!$A:$F,MATCH('DATA MODEL'!J$1,PRODUCT_MASTER!$A$1:$F$1,0),0)</f>
        <v>37</v>
      </c>
      <c r="K436" s="7">
        <f>VLOOKUP($B436,PRODUCT_MASTER!$A:$F,MATCH('DATA MODEL'!K$1,PRODUCT_MASTER!$A$1:$F$1,0),0)</f>
        <v>42.55</v>
      </c>
      <c r="L436" s="7">
        <f t="shared" si="30"/>
        <v>555</v>
      </c>
      <c r="M436" s="7">
        <f t="shared" si="31"/>
        <v>638.25</v>
      </c>
      <c r="N436">
        <f t="shared" si="32"/>
        <v>27</v>
      </c>
      <c r="O436" t="str">
        <f t="shared" si="33"/>
        <v>Aug</v>
      </c>
      <c r="P436">
        <f t="shared" si="34"/>
        <v>2022</v>
      </c>
    </row>
    <row r="437" spans="1:16" x14ac:dyDescent="0.3">
      <c r="A437" s="1">
        <v>44801</v>
      </c>
      <c r="B437" t="s">
        <v>15</v>
      </c>
      <c r="C437">
        <v>9</v>
      </c>
      <c r="D437" t="s">
        <v>101</v>
      </c>
      <c r="E437" t="s">
        <v>101</v>
      </c>
      <c r="F437" s="5">
        <v>0</v>
      </c>
      <c r="G437" t="str">
        <f>VLOOKUP($B437,PRODUCT_MASTER!$A:$F,MATCH('DATA MODEL'!G$1,PRODUCT_MASTER!$A$1:$F$1,0),0)</f>
        <v>Product05</v>
      </c>
      <c r="H437" t="str">
        <f>VLOOKUP($B437,PRODUCT_MASTER!$A:$F,MATCH('DATA MODEL'!H$1,PRODUCT_MASTER!$A$1:$F$1,0),0)</f>
        <v>Organic</v>
      </c>
      <c r="I437" t="str">
        <f>VLOOKUP($B437,PRODUCT_MASTER!$A:$F,MATCH('DATA MODEL'!I$1,PRODUCT_MASTER!$A$1:$F$1,0),0)</f>
        <v>Ft</v>
      </c>
      <c r="J437" s="7">
        <f>VLOOKUP($B437,PRODUCT_MASTER!$A:$F,MATCH('DATA MODEL'!J$1,PRODUCT_MASTER!$A$1:$F$1,0),0)</f>
        <v>133</v>
      </c>
      <c r="K437" s="7">
        <f>VLOOKUP($B437,PRODUCT_MASTER!$A:$F,MATCH('DATA MODEL'!K$1,PRODUCT_MASTER!$A$1:$F$1,0),0)</f>
        <v>155.61000000000001</v>
      </c>
      <c r="L437" s="7">
        <f t="shared" si="30"/>
        <v>1197</v>
      </c>
      <c r="M437" s="7">
        <f t="shared" si="31"/>
        <v>1400.4900000000002</v>
      </c>
      <c r="N437">
        <f t="shared" si="32"/>
        <v>28</v>
      </c>
      <c r="O437" t="str">
        <f t="shared" si="33"/>
        <v>Aug</v>
      </c>
      <c r="P437">
        <f t="shared" si="34"/>
        <v>2022</v>
      </c>
    </row>
    <row r="438" spans="1:16" x14ac:dyDescent="0.3">
      <c r="A438" s="1">
        <v>44801</v>
      </c>
      <c r="B438" t="s">
        <v>83</v>
      </c>
      <c r="C438">
        <v>5</v>
      </c>
      <c r="D438" t="s">
        <v>103</v>
      </c>
      <c r="E438" t="s">
        <v>101</v>
      </c>
      <c r="F438" s="5">
        <v>0</v>
      </c>
      <c r="G438" t="str">
        <f>VLOOKUP($B438,PRODUCT_MASTER!$A:$F,MATCH('DATA MODEL'!G$1,PRODUCT_MASTER!$A$1:$F$1,0),0)</f>
        <v>Product39</v>
      </c>
      <c r="H438" t="str">
        <f>VLOOKUP($B438,PRODUCT_MASTER!$A:$F,MATCH('DATA MODEL'!H$1,PRODUCT_MASTER!$A$1:$F$1,0),0)</f>
        <v>Snacks</v>
      </c>
      <c r="I438" t="str">
        <f>VLOOKUP($B438,PRODUCT_MASTER!$A:$F,MATCH('DATA MODEL'!I$1,PRODUCT_MASTER!$A$1:$F$1,0),0)</f>
        <v>No.</v>
      </c>
      <c r="J438" s="7">
        <f>VLOOKUP($B438,PRODUCT_MASTER!$A:$F,MATCH('DATA MODEL'!J$1,PRODUCT_MASTER!$A$1:$F$1,0),0)</f>
        <v>37</v>
      </c>
      <c r="K438" s="7">
        <f>VLOOKUP($B438,PRODUCT_MASTER!$A:$F,MATCH('DATA MODEL'!K$1,PRODUCT_MASTER!$A$1:$F$1,0),0)</f>
        <v>42.55</v>
      </c>
      <c r="L438" s="7">
        <f t="shared" si="30"/>
        <v>185</v>
      </c>
      <c r="M438" s="7">
        <f t="shared" si="31"/>
        <v>212.75</v>
      </c>
      <c r="N438">
        <f t="shared" si="32"/>
        <v>28</v>
      </c>
      <c r="O438" t="str">
        <f t="shared" si="33"/>
        <v>Aug</v>
      </c>
      <c r="P438">
        <f t="shared" si="34"/>
        <v>2022</v>
      </c>
    </row>
    <row r="439" spans="1:16" x14ac:dyDescent="0.3">
      <c r="A439" s="1">
        <v>44803</v>
      </c>
      <c r="B439" t="s">
        <v>17</v>
      </c>
      <c r="C439">
        <v>6</v>
      </c>
      <c r="D439" t="s">
        <v>101</v>
      </c>
      <c r="E439" t="s">
        <v>102</v>
      </c>
      <c r="F439" s="5">
        <v>0</v>
      </c>
      <c r="G439" t="str">
        <f>VLOOKUP($B439,PRODUCT_MASTER!$A:$F,MATCH('DATA MODEL'!G$1,PRODUCT_MASTER!$A$1:$F$1,0),0)</f>
        <v>Product06</v>
      </c>
      <c r="H439" t="str">
        <f>VLOOKUP($B439,PRODUCT_MASTER!$A:$F,MATCH('DATA MODEL'!H$1,PRODUCT_MASTER!$A$1:$F$1,0),0)</f>
        <v>Gourmet Foods</v>
      </c>
      <c r="I439" t="str">
        <f>VLOOKUP($B439,PRODUCT_MASTER!$A:$F,MATCH('DATA MODEL'!I$1,PRODUCT_MASTER!$A$1:$F$1,0),0)</f>
        <v>Kg</v>
      </c>
      <c r="J439" s="7">
        <f>VLOOKUP($B439,PRODUCT_MASTER!$A:$F,MATCH('DATA MODEL'!J$1,PRODUCT_MASTER!$A$1:$F$1,0),0)</f>
        <v>75</v>
      </c>
      <c r="K439" s="7">
        <f>VLOOKUP($B439,PRODUCT_MASTER!$A:$F,MATCH('DATA MODEL'!K$1,PRODUCT_MASTER!$A$1:$F$1,0),0)</f>
        <v>85.5</v>
      </c>
      <c r="L439" s="7">
        <f t="shared" si="30"/>
        <v>450</v>
      </c>
      <c r="M439" s="7">
        <f t="shared" si="31"/>
        <v>513</v>
      </c>
      <c r="N439">
        <f t="shared" si="32"/>
        <v>30</v>
      </c>
      <c r="O439" t="str">
        <f t="shared" si="33"/>
        <v>Aug</v>
      </c>
      <c r="P439">
        <f t="shared" si="34"/>
        <v>2022</v>
      </c>
    </row>
    <row r="440" spans="1:16" x14ac:dyDescent="0.3">
      <c r="A440" s="1">
        <v>44803</v>
      </c>
      <c r="B440" t="s">
        <v>91</v>
      </c>
      <c r="C440">
        <v>6</v>
      </c>
      <c r="D440" t="s">
        <v>103</v>
      </c>
      <c r="E440" t="s">
        <v>102</v>
      </c>
      <c r="F440" s="5">
        <v>0</v>
      </c>
      <c r="G440" t="str">
        <f>VLOOKUP($B440,PRODUCT_MASTER!$A:$F,MATCH('DATA MODEL'!G$1,PRODUCT_MASTER!$A$1:$F$1,0),0)</f>
        <v>Product43</v>
      </c>
      <c r="H440" t="str">
        <f>VLOOKUP($B440,PRODUCT_MASTER!$A:$F,MATCH('DATA MODEL'!H$1,PRODUCT_MASTER!$A$1:$F$1,0),0)</f>
        <v>Candy</v>
      </c>
      <c r="I440" t="str">
        <f>VLOOKUP($B440,PRODUCT_MASTER!$A:$F,MATCH('DATA MODEL'!I$1,PRODUCT_MASTER!$A$1:$F$1,0),0)</f>
        <v>Kg</v>
      </c>
      <c r="J440" s="7">
        <f>VLOOKUP($B440,PRODUCT_MASTER!$A:$F,MATCH('DATA MODEL'!J$1,PRODUCT_MASTER!$A$1:$F$1,0),0)</f>
        <v>67</v>
      </c>
      <c r="K440" s="7">
        <f>VLOOKUP($B440,PRODUCT_MASTER!$A:$F,MATCH('DATA MODEL'!K$1,PRODUCT_MASTER!$A$1:$F$1,0),0)</f>
        <v>83.08</v>
      </c>
      <c r="L440" s="7">
        <f t="shared" si="30"/>
        <v>402</v>
      </c>
      <c r="M440" s="7">
        <f t="shared" si="31"/>
        <v>498.48</v>
      </c>
      <c r="N440">
        <f t="shared" si="32"/>
        <v>30</v>
      </c>
      <c r="O440" t="str">
        <f t="shared" si="33"/>
        <v>Aug</v>
      </c>
      <c r="P440">
        <f t="shared" si="34"/>
        <v>2022</v>
      </c>
    </row>
    <row r="441" spans="1:16" x14ac:dyDescent="0.3">
      <c r="A441" s="1">
        <v>44803</v>
      </c>
      <c r="B441" t="s">
        <v>55</v>
      </c>
      <c r="C441">
        <v>5</v>
      </c>
      <c r="D441" t="s">
        <v>103</v>
      </c>
      <c r="E441" t="s">
        <v>102</v>
      </c>
      <c r="F441" s="5">
        <v>0</v>
      </c>
      <c r="G441" t="str">
        <f>VLOOKUP($B441,PRODUCT_MASTER!$A:$F,MATCH('DATA MODEL'!G$1,PRODUCT_MASTER!$A$1:$F$1,0),0)</f>
        <v>Product25</v>
      </c>
      <c r="H441" t="str">
        <f>VLOOKUP($B441,PRODUCT_MASTER!$A:$F,MATCH('DATA MODEL'!H$1,PRODUCT_MASTER!$A$1:$F$1,0),0)</f>
        <v>Seafood</v>
      </c>
      <c r="I441" t="str">
        <f>VLOOKUP($B441,PRODUCT_MASTER!$A:$F,MATCH('DATA MODEL'!I$1,PRODUCT_MASTER!$A$1:$F$1,0),0)</f>
        <v>No.</v>
      </c>
      <c r="J441" s="7">
        <f>VLOOKUP($B441,PRODUCT_MASTER!$A:$F,MATCH('DATA MODEL'!J$1,PRODUCT_MASTER!$A$1:$F$1,0),0)</f>
        <v>7</v>
      </c>
      <c r="K441" s="7">
        <f>VLOOKUP($B441,PRODUCT_MASTER!$A:$F,MATCH('DATA MODEL'!K$1,PRODUCT_MASTER!$A$1:$F$1,0),0)</f>
        <v>8.33</v>
      </c>
      <c r="L441" s="7">
        <f t="shared" si="30"/>
        <v>35</v>
      </c>
      <c r="M441" s="7">
        <f t="shared" si="31"/>
        <v>41.65</v>
      </c>
      <c r="N441">
        <f t="shared" si="32"/>
        <v>30</v>
      </c>
      <c r="O441" t="str">
        <f t="shared" si="33"/>
        <v>Aug</v>
      </c>
      <c r="P441">
        <f t="shared" si="34"/>
        <v>2022</v>
      </c>
    </row>
    <row r="442" spans="1:16" x14ac:dyDescent="0.3">
      <c r="A442" s="1">
        <v>44804</v>
      </c>
      <c r="B442" t="s">
        <v>35</v>
      </c>
      <c r="C442">
        <v>13</v>
      </c>
      <c r="D442" t="s">
        <v>103</v>
      </c>
      <c r="E442" t="s">
        <v>102</v>
      </c>
      <c r="F442" s="5">
        <v>0</v>
      </c>
      <c r="G442" t="str">
        <f>VLOOKUP($B442,PRODUCT_MASTER!$A:$F,MATCH('DATA MODEL'!G$1,PRODUCT_MASTER!$A$1:$F$1,0),0)</f>
        <v>Product15</v>
      </c>
      <c r="H442" t="str">
        <f>VLOOKUP($B442,PRODUCT_MASTER!$A:$F,MATCH('DATA MODEL'!H$1,PRODUCT_MASTER!$A$1:$F$1,0),0)</f>
        <v>Meat</v>
      </c>
      <c r="I442" t="str">
        <f>VLOOKUP($B442,PRODUCT_MASTER!$A:$F,MATCH('DATA MODEL'!I$1,PRODUCT_MASTER!$A$1:$F$1,0),0)</f>
        <v>No.</v>
      </c>
      <c r="J442" s="7">
        <f>VLOOKUP($B442,PRODUCT_MASTER!$A:$F,MATCH('DATA MODEL'!J$1,PRODUCT_MASTER!$A$1:$F$1,0),0)</f>
        <v>12</v>
      </c>
      <c r="K442" s="7">
        <f>VLOOKUP($B442,PRODUCT_MASTER!$A:$F,MATCH('DATA MODEL'!K$1,PRODUCT_MASTER!$A$1:$F$1,0),0)</f>
        <v>15.719999999999999</v>
      </c>
      <c r="L442" s="7">
        <f t="shared" si="30"/>
        <v>156</v>
      </c>
      <c r="M442" s="7">
        <f t="shared" si="31"/>
        <v>204.35999999999999</v>
      </c>
      <c r="N442">
        <f t="shared" si="32"/>
        <v>31</v>
      </c>
      <c r="O442" t="str">
        <f t="shared" si="33"/>
        <v>Aug</v>
      </c>
      <c r="P442">
        <f t="shared" si="34"/>
        <v>2022</v>
      </c>
    </row>
    <row r="443" spans="1:16" x14ac:dyDescent="0.3">
      <c r="A443" s="1">
        <v>44808</v>
      </c>
      <c r="B443" t="s">
        <v>9</v>
      </c>
      <c r="C443">
        <v>1</v>
      </c>
      <c r="D443" t="s">
        <v>103</v>
      </c>
      <c r="E443" t="s">
        <v>102</v>
      </c>
      <c r="F443" s="5">
        <v>0</v>
      </c>
      <c r="G443" t="str">
        <f>VLOOKUP($B443,PRODUCT_MASTER!$A:$F,MATCH('DATA MODEL'!G$1,PRODUCT_MASTER!$A$1:$F$1,0),0)</f>
        <v>Product02</v>
      </c>
      <c r="H443" t="str">
        <f>VLOOKUP($B443,PRODUCT_MASTER!$A:$F,MATCH('DATA MODEL'!H$1,PRODUCT_MASTER!$A$1:$F$1,0),0)</f>
        <v>Organic</v>
      </c>
      <c r="I443" t="str">
        <f>VLOOKUP($B443,PRODUCT_MASTER!$A:$F,MATCH('DATA MODEL'!I$1,PRODUCT_MASTER!$A$1:$F$1,0),0)</f>
        <v>Kg</v>
      </c>
      <c r="J443" s="7">
        <f>VLOOKUP($B443,PRODUCT_MASTER!$A:$F,MATCH('DATA MODEL'!J$1,PRODUCT_MASTER!$A$1:$F$1,0),0)</f>
        <v>105</v>
      </c>
      <c r="K443" s="7">
        <f>VLOOKUP($B443,PRODUCT_MASTER!$A:$F,MATCH('DATA MODEL'!K$1,PRODUCT_MASTER!$A$1:$F$1,0),0)</f>
        <v>142.80000000000001</v>
      </c>
      <c r="L443" s="7">
        <f t="shared" si="30"/>
        <v>105</v>
      </c>
      <c r="M443" s="7">
        <f t="shared" si="31"/>
        <v>142.80000000000001</v>
      </c>
      <c r="N443">
        <f t="shared" si="32"/>
        <v>4</v>
      </c>
      <c r="O443" t="str">
        <f t="shared" si="33"/>
        <v>Sep</v>
      </c>
      <c r="P443">
        <f t="shared" si="34"/>
        <v>2022</v>
      </c>
    </row>
    <row r="444" spans="1:16" x14ac:dyDescent="0.3">
      <c r="A444" s="1">
        <v>44810</v>
      </c>
      <c r="B444" t="s">
        <v>15</v>
      </c>
      <c r="C444">
        <v>12</v>
      </c>
      <c r="D444" t="s">
        <v>100</v>
      </c>
      <c r="E444" t="s">
        <v>101</v>
      </c>
      <c r="F444" s="5">
        <v>0</v>
      </c>
      <c r="G444" t="str">
        <f>VLOOKUP($B444,PRODUCT_MASTER!$A:$F,MATCH('DATA MODEL'!G$1,PRODUCT_MASTER!$A$1:$F$1,0),0)</f>
        <v>Product05</v>
      </c>
      <c r="H444" t="str">
        <f>VLOOKUP($B444,PRODUCT_MASTER!$A:$F,MATCH('DATA MODEL'!H$1,PRODUCT_MASTER!$A$1:$F$1,0),0)</f>
        <v>Organic</v>
      </c>
      <c r="I444" t="str">
        <f>VLOOKUP($B444,PRODUCT_MASTER!$A:$F,MATCH('DATA MODEL'!I$1,PRODUCT_MASTER!$A$1:$F$1,0),0)</f>
        <v>Ft</v>
      </c>
      <c r="J444" s="7">
        <f>VLOOKUP($B444,PRODUCT_MASTER!$A:$F,MATCH('DATA MODEL'!J$1,PRODUCT_MASTER!$A$1:$F$1,0),0)</f>
        <v>133</v>
      </c>
      <c r="K444" s="7">
        <f>VLOOKUP($B444,PRODUCT_MASTER!$A:$F,MATCH('DATA MODEL'!K$1,PRODUCT_MASTER!$A$1:$F$1,0),0)</f>
        <v>155.61000000000001</v>
      </c>
      <c r="L444" s="7">
        <f t="shared" si="30"/>
        <v>1596</v>
      </c>
      <c r="M444" s="7">
        <f t="shared" si="31"/>
        <v>1867.3200000000002</v>
      </c>
      <c r="N444">
        <f t="shared" si="32"/>
        <v>6</v>
      </c>
      <c r="O444" t="str">
        <f t="shared" si="33"/>
        <v>Sep</v>
      </c>
      <c r="P444">
        <f t="shared" si="34"/>
        <v>2022</v>
      </c>
    </row>
    <row r="445" spans="1:16" x14ac:dyDescent="0.3">
      <c r="A445" s="1">
        <v>44813</v>
      </c>
      <c r="B445" t="s">
        <v>87</v>
      </c>
      <c r="C445">
        <v>9</v>
      </c>
      <c r="D445" t="s">
        <v>103</v>
      </c>
      <c r="E445" t="s">
        <v>101</v>
      </c>
      <c r="F445" s="5">
        <v>0</v>
      </c>
      <c r="G445" t="str">
        <f>VLOOKUP($B445,PRODUCT_MASTER!$A:$F,MATCH('DATA MODEL'!G$1,PRODUCT_MASTER!$A$1:$F$1,0),0)</f>
        <v>Product41</v>
      </c>
      <c r="H445" t="str">
        <f>VLOOKUP($B445,PRODUCT_MASTER!$A:$F,MATCH('DATA MODEL'!H$1,PRODUCT_MASTER!$A$1:$F$1,0),0)</f>
        <v>Snacks</v>
      </c>
      <c r="I445" t="str">
        <f>VLOOKUP($B445,PRODUCT_MASTER!$A:$F,MATCH('DATA MODEL'!I$1,PRODUCT_MASTER!$A$1:$F$1,0),0)</f>
        <v>Ft</v>
      </c>
      <c r="J445" s="7">
        <f>VLOOKUP($B445,PRODUCT_MASTER!$A:$F,MATCH('DATA MODEL'!J$1,PRODUCT_MASTER!$A$1:$F$1,0),0)</f>
        <v>138</v>
      </c>
      <c r="K445" s="7">
        <f>VLOOKUP($B445,PRODUCT_MASTER!$A:$F,MATCH('DATA MODEL'!K$1,PRODUCT_MASTER!$A$1:$F$1,0),0)</f>
        <v>173.88</v>
      </c>
      <c r="L445" s="7">
        <f t="shared" si="30"/>
        <v>1242</v>
      </c>
      <c r="M445" s="7">
        <f t="shared" si="31"/>
        <v>1564.92</v>
      </c>
      <c r="N445">
        <f t="shared" si="32"/>
        <v>9</v>
      </c>
      <c r="O445" t="str">
        <f t="shared" si="33"/>
        <v>Sep</v>
      </c>
      <c r="P445">
        <f t="shared" si="34"/>
        <v>2022</v>
      </c>
    </row>
    <row r="446" spans="1:16" x14ac:dyDescent="0.3">
      <c r="A446" s="1">
        <v>44813</v>
      </c>
      <c r="B446" t="s">
        <v>11</v>
      </c>
      <c r="C446">
        <v>3</v>
      </c>
      <c r="D446" t="s">
        <v>103</v>
      </c>
      <c r="E446" t="s">
        <v>101</v>
      </c>
      <c r="F446" s="5">
        <v>0</v>
      </c>
      <c r="G446" t="str">
        <f>VLOOKUP($B446,PRODUCT_MASTER!$A:$F,MATCH('DATA MODEL'!G$1,PRODUCT_MASTER!$A$1:$F$1,0),0)</f>
        <v>Product03</v>
      </c>
      <c r="H446" t="str">
        <f>VLOOKUP($B446,PRODUCT_MASTER!$A:$F,MATCH('DATA MODEL'!H$1,PRODUCT_MASTER!$A$1:$F$1,0),0)</f>
        <v>Organic</v>
      </c>
      <c r="I446" t="str">
        <f>VLOOKUP($B446,PRODUCT_MASTER!$A:$F,MATCH('DATA MODEL'!I$1,PRODUCT_MASTER!$A$1:$F$1,0),0)</f>
        <v>Kg</v>
      </c>
      <c r="J446" s="7">
        <f>VLOOKUP($B446,PRODUCT_MASTER!$A:$F,MATCH('DATA MODEL'!J$1,PRODUCT_MASTER!$A$1:$F$1,0),0)</f>
        <v>71</v>
      </c>
      <c r="K446" s="7">
        <f>VLOOKUP($B446,PRODUCT_MASTER!$A:$F,MATCH('DATA MODEL'!K$1,PRODUCT_MASTER!$A$1:$F$1,0),0)</f>
        <v>80.94</v>
      </c>
      <c r="L446" s="7">
        <f t="shared" si="30"/>
        <v>213</v>
      </c>
      <c r="M446" s="7">
        <f t="shared" si="31"/>
        <v>242.82</v>
      </c>
      <c r="N446">
        <f t="shared" si="32"/>
        <v>9</v>
      </c>
      <c r="O446" t="str">
        <f t="shared" si="33"/>
        <v>Sep</v>
      </c>
      <c r="P446">
        <f t="shared" si="34"/>
        <v>2022</v>
      </c>
    </row>
    <row r="447" spans="1:16" x14ac:dyDescent="0.3">
      <c r="A447" s="1">
        <v>44814</v>
      </c>
      <c r="B447" t="s">
        <v>75</v>
      </c>
      <c r="C447">
        <v>15</v>
      </c>
      <c r="D447" t="s">
        <v>101</v>
      </c>
      <c r="E447" t="s">
        <v>102</v>
      </c>
      <c r="F447" s="5">
        <v>0</v>
      </c>
      <c r="G447" t="str">
        <f>VLOOKUP($B447,PRODUCT_MASTER!$A:$F,MATCH('DATA MODEL'!G$1,PRODUCT_MASTER!$A$1:$F$1,0),0)</f>
        <v>Product35</v>
      </c>
      <c r="H447" t="str">
        <f>VLOOKUP($B447,PRODUCT_MASTER!$A:$F,MATCH('DATA MODEL'!H$1,PRODUCT_MASTER!$A$1:$F$1,0),0)</f>
        <v>Bakery And Desserts</v>
      </c>
      <c r="I447" t="str">
        <f>VLOOKUP($B447,PRODUCT_MASTER!$A:$F,MATCH('DATA MODEL'!I$1,PRODUCT_MASTER!$A$1:$F$1,0),0)</f>
        <v>No.</v>
      </c>
      <c r="J447" s="7">
        <f>VLOOKUP($B447,PRODUCT_MASTER!$A:$F,MATCH('DATA MODEL'!J$1,PRODUCT_MASTER!$A$1:$F$1,0),0)</f>
        <v>5</v>
      </c>
      <c r="K447" s="7">
        <f>VLOOKUP($B447,PRODUCT_MASTER!$A:$F,MATCH('DATA MODEL'!K$1,PRODUCT_MASTER!$A$1:$F$1,0),0)</f>
        <v>6.7</v>
      </c>
      <c r="L447" s="7">
        <f t="shared" si="30"/>
        <v>75</v>
      </c>
      <c r="M447" s="7">
        <f t="shared" si="31"/>
        <v>100.5</v>
      </c>
      <c r="N447">
        <f t="shared" si="32"/>
        <v>10</v>
      </c>
      <c r="O447" t="str">
        <f t="shared" si="33"/>
        <v>Sep</v>
      </c>
      <c r="P447">
        <f t="shared" si="34"/>
        <v>2022</v>
      </c>
    </row>
    <row r="448" spans="1:16" x14ac:dyDescent="0.3">
      <c r="A448" s="1">
        <v>44814</v>
      </c>
      <c r="B448" t="s">
        <v>81</v>
      </c>
      <c r="C448">
        <v>4</v>
      </c>
      <c r="D448" t="s">
        <v>103</v>
      </c>
      <c r="E448" t="s">
        <v>102</v>
      </c>
      <c r="F448" s="5">
        <v>0</v>
      </c>
      <c r="G448" t="str">
        <f>VLOOKUP($B448,PRODUCT_MASTER!$A:$F,MATCH('DATA MODEL'!G$1,PRODUCT_MASTER!$A$1:$F$1,0),0)</f>
        <v>Product38</v>
      </c>
      <c r="H448" t="str">
        <f>VLOOKUP($B448,PRODUCT_MASTER!$A:$F,MATCH('DATA MODEL'!H$1,PRODUCT_MASTER!$A$1:$F$1,0),0)</f>
        <v>Snacks</v>
      </c>
      <c r="I448" t="str">
        <f>VLOOKUP($B448,PRODUCT_MASTER!$A:$F,MATCH('DATA MODEL'!I$1,PRODUCT_MASTER!$A$1:$F$1,0),0)</f>
        <v>Kg</v>
      </c>
      <c r="J448" s="7">
        <f>VLOOKUP($B448,PRODUCT_MASTER!$A:$F,MATCH('DATA MODEL'!J$1,PRODUCT_MASTER!$A$1:$F$1,0),0)</f>
        <v>72</v>
      </c>
      <c r="K448" s="7">
        <f>VLOOKUP($B448,PRODUCT_MASTER!$A:$F,MATCH('DATA MODEL'!K$1,PRODUCT_MASTER!$A$1:$F$1,0),0)</f>
        <v>79.92</v>
      </c>
      <c r="L448" s="7">
        <f t="shared" si="30"/>
        <v>288</v>
      </c>
      <c r="M448" s="7">
        <f t="shared" si="31"/>
        <v>319.68</v>
      </c>
      <c r="N448">
        <f t="shared" si="32"/>
        <v>10</v>
      </c>
      <c r="O448" t="str">
        <f t="shared" si="33"/>
        <v>Sep</v>
      </c>
      <c r="P448">
        <f t="shared" si="34"/>
        <v>2022</v>
      </c>
    </row>
    <row r="449" spans="1:16" x14ac:dyDescent="0.3">
      <c r="A449" s="1">
        <v>44818</v>
      </c>
      <c r="B449" t="s">
        <v>63</v>
      </c>
      <c r="C449">
        <v>3</v>
      </c>
      <c r="D449" t="s">
        <v>103</v>
      </c>
      <c r="E449" t="s">
        <v>102</v>
      </c>
      <c r="F449" s="5">
        <v>0</v>
      </c>
      <c r="G449" t="str">
        <f>VLOOKUP($B449,PRODUCT_MASTER!$A:$F,MATCH('DATA MODEL'!G$1,PRODUCT_MASTER!$A$1:$F$1,0),0)</f>
        <v>Product29</v>
      </c>
      <c r="H449" t="str">
        <f>VLOOKUP($B449,PRODUCT_MASTER!$A:$F,MATCH('DATA MODEL'!H$1,PRODUCT_MASTER!$A$1:$F$1,0),0)</f>
        <v>Cheese And Dairy</v>
      </c>
      <c r="I449" t="str">
        <f>VLOOKUP($B449,PRODUCT_MASTER!$A:$F,MATCH('DATA MODEL'!I$1,PRODUCT_MASTER!$A$1:$F$1,0),0)</f>
        <v>Lt</v>
      </c>
      <c r="J449" s="7">
        <f>VLOOKUP($B449,PRODUCT_MASTER!$A:$F,MATCH('DATA MODEL'!J$1,PRODUCT_MASTER!$A$1:$F$1,0),0)</f>
        <v>47</v>
      </c>
      <c r="K449" s="7">
        <f>VLOOKUP($B449,PRODUCT_MASTER!$A:$F,MATCH('DATA MODEL'!K$1,PRODUCT_MASTER!$A$1:$F$1,0),0)</f>
        <v>53.11</v>
      </c>
      <c r="L449" s="7">
        <f t="shared" si="30"/>
        <v>141</v>
      </c>
      <c r="M449" s="7">
        <f t="shared" si="31"/>
        <v>159.32999999999998</v>
      </c>
      <c r="N449">
        <f t="shared" si="32"/>
        <v>14</v>
      </c>
      <c r="O449" t="str">
        <f t="shared" si="33"/>
        <v>Sep</v>
      </c>
      <c r="P449">
        <f t="shared" si="34"/>
        <v>2022</v>
      </c>
    </row>
    <row r="450" spans="1:16" x14ac:dyDescent="0.3">
      <c r="A450" s="1">
        <v>44819</v>
      </c>
      <c r="B450" t="s">
        <v>79</v>
      </c>
      <c r="C450">
        <v>15</v>
      </c>
      <c r="D450" t="s">
        <v>101</v>
      </c>
      <c r="E450" t="s">
        <v>101</v>
      </c>
      <c r="F450" s="5">
        <v>0</v>
      </c>
      <c r="G450" t="str">
        <f>VLOOKUP($B450,PRODUCT_MASTER!$A:$F,MATCH('DATA MODEL'!G$1,PRODUCT_MASTER!$A$1:$F$1,0),0)</f>
        <v>Product37</v>
      </c>
      <c r="H450" t="str">
        <f>VLOOKUP($B450,PRODUCT_MASTER!$A:$F,MATCH('DATA MODEL'!H$1,PRODUCT_MASTER!$A$1:$F$1,0),0)</f>
        <v>Snacks</v>
      </c>
      <c r="I450" t="str">
        <f>VLOOKUP($B450,PRODUCT_MASTER!$A:$F,MATCH('DATA MODEL'!I$1,PRODUCT_MASTER!$A$1:$F$1,0),0)</f>
        <v>Kg</v>
      </c>
      <c r="J450" s="7">
        <f>VLOOKUP($B450,PRODUCT_MASTER!$A:$F,MATCH('DATA MODEL'!J$1,PRODUCT_MASTER!$A$1:$F$1,0),0)</f>
        <v>67</v>
      </c>
      <c r="K450" s="7">
        <f>VLOOKUP($B450,PRODUCT_MASTER!$A:$F,MATCH('DATA MODEL'!K$1,PRODUCT_MASTER!$A$1:$F$1,0),0)</f>
        <v>85.76</v>
      </c>
      <c r="L450" s="7">
        <f t="shared" si="30"/>
        <v>1005</v>
      </c>
      <c r="M450" s="7">
        <f t="shared" si="31"/>
        <v>1286.4000000000001</v>
      </c>
      <c r="N450">
        <f t="shared" si="32"/>
        <v>15</v>
      </c>
      <c r="O450" t="str">
        <f t="shared" si="33"/>
        <v>Sep</v>
      </c>
      <c r="P450">
        <f t="shared" si="34"/>
        <v>2022</v>
      </c>
    </row>
    <row r="451" spans="1:16" x14ac:dyDescent="0.3">
      <c r="A451" s="1">
        <v>44822</v>
      </c>
      <c r="B451" t="s">
        <v>57</v>
      </c>
      <c r="C451">
        <v>14</v>
      </c>
      <c r="D451" t="s">
        <v>101</v>
      </c>
      <c r="E451" t="s">
        <v>102</v>
      </c>
      <c r="F451" s="5">
        <v>0</v>
      </c>
      <c r="G451" t="str">
        <f>VLOOKUP($B451,PRODUCT_MASTER!$A:$F,MATCH('DATA MODEL'!G$1,PRODUCT_MASTER!$A$1:$F$1,0),0)</f>
        <v>Product26</v>
      </c>
      <c r="H451" t="str">
        <f>VLOOKUP($B451,PRODUCT_MASTER!$A:$F,MATCH('DATA MODEL'!H$1,PRODUCT_MASTER!$A$1:$F$1,0),0)</f>
        <v>Seafood</v>
      </c>
      <c r="I451" t="str">
        <f>VLOOKUP($B451,PRODUCT_MASTER!$A:$F,MATCH('DATA MODEL'!I$1,PRODUCT_MASTER!$A$1:$F$1,0),0)</f>
        <v>No.</v>
      </c>
      <c r="J451" s="7">
        <f>VLOOKUP($B451,PRODUCT_MASTER!$A:$F,MATCH('DATA MODEL'!J$1,PRODUCT_MASTER!$A$1:$F$1,0),0)</f>
        <v>18</v>
      </c>
      <c r="K451" s="7">
        <f>VLOOKUP($B451,PRODUCT_MASTER!$A:$F,MATCH('DATA MODEL'!K$1,PRODUCT_MASTER!$A$1:$F$1,0),0)</f>
        <v>24.66</v>
      </c>
      <c r="L451" s="7">
        <f t="shared" ref="L451:L514" si="35">C451*J451</f>
        <v>252</v>
      </c>
      <c r="M451" s="7">
        <f t="shared" ref="M451:M514" si="36">(K451-(K451*F451))*C451</f>
        <v>345.24</v>
      </c>
      <c r="N451">
        <f t="shared" ref="N451:N514" si="37">DAY(A451)</f>
        <v>18</v>
      </c>
      <c r="O451" t="str">
        <f t="shared" ref="O451:O514" si="38">TEXT(A451,"MMM")</f>
        <v>Sep</v>
      </c>
      <c r="P451">
        <f t="shared" ref="P451:P514" si="39">YEAR(A451)</f>
        <v>2022</v>
      </c>
    </row>
    <row r="452" spans="1:16" x14ac:dyDescent="0.3">
      <c r="A452" s="1">
        <v>44823</v>
      </c>
      <c r="B452" t="s">
        <v>71</v>
      </c>
      <c r="C452">
        <v>8</v>
      </c>
      <c r="D452" t="s">
        <v>100</v>
      </c>
      <c r="E452" t="s">
        <v>102</v>
      </c>
      <c r="F452" s="5">
        <v>0</v>
      </c>
      <c r="G452" t="str">
        <f>VLOOKUP($B452,PRODUCT_MASTER!$A:$F,MATCH('DATA MODEL'!G$1,PRODUCT_MASTER!$A$1:$F$1,0),0)</f>
        <v>Product33</v>
      </c>
      <c r="H452" t="str">
        <f>VLOOKUP($B452,PRODUCT_MASTER!$A:$F,MATCH('DATA MODEL'!H$1,PRODUCT_MASTER!$A$1:$F$1,0),0)</f>
        <v>Bakery And Desserts</v>
      </c>
      <c r="I452" t="str">
        <f>VLOOKUP($B452,PRODUCT_MASTER!$A:$F,MATCH('DATA MODEL'!I$1,PRODUCT_MASTER!$A$1:$F$1,0),0)</f>
        <v>Kg</v>
      </c>
      <c r="J452" s="7">
        <f>VLOOKUP($B452,PRODUCT_MASTER!$A:$F,MATCH('DATA MODEL'!J$1,PRODUCT_MASTER!$A$1:$F$1,0),0)</f>
        <v>95</v>
      </c>
      <c r="K452" s="7">
        <f>VLOOKUP($B452,PRODUCT_MASTER!$A:$F,MATCH('DATA MODEL'!K$1,PRODUCT_MASTER!$A$1:$F$1,0),0)</f>
        <v>119.7</v>
      </c>
      <c r="L452" s="7">
        <f t="shared" si="35"/>
        <v>760</v>
      </c>
      <c r="M452" s="7">
        <f t="shared" si="36"/>
        <v>957.6</v>
      </c>
      <c r="N452">
        <f t="shared" si="37"/>
        <v>19</v>
      </c>
      <c r="O452" t="str">
        <f t="shared" si="38"/>
        <v>Sep</v>
      </c>
      <c r="P452">
        <f t="shared" si="39"/>
        <v>2022</v>
      </c>
    </row>
    <row r="453" spans="1:16" x14ac:dyDescent="0.3">
      <c r="A453" s="1">
        <v>44824</v>
      </c>
      <c r="B453" t="s">
        <v>71</v>
      </c>
      <c r="C453">
        <v>6</v>
      </c>
      <c r="D453" t="s">
        <v>103</v>
      </c>
      <c r="E453" t="s">
        <v>101</v>
      </c>
      <c r="F453" s="5">
        <v>0</v>
      </c>
      <c r="G453" t="str">
        <f>VLOOKUP($B453,PRODUCT_MASTER!$A:$F,MATCH('DATA MODEL'!G$1,PRODUCT_MASTER!$A$1:$F$1,0),0)</f>
        <v>Product33</v>
      </c>
      <c r="H453" t="str">
        <f>VLOOKUP($B453,PRODUCT_MASTER!$A:$F,MATCH('DATA MODEL'!H$1,PRODUCT_MASTER!$A$1:$F$1,0),0)</f>
        <v>Bakery And Desserts</v>
      </c>
      <c r="I453" t="str">
        <f>VLOOKUP($B453,PRODUCT_MASTER!$A:$F,MATCH('DATA MODEL'!I$1,PRODUCT_MASTER!$A$1:$F$1,0),0)</f>
        <v>Kg</v>
      </c>
      <c r="J453" s="7">
        <f>VLOOKUP($B453,PRODUCT_MASTER!$A:$F,MATCH('DATA MODEL'!J$1,PRODUCT_MASTER!$A$1:$F$1,0),0)</f>
        <v>95</v>
      </c>
      <c r="K453" s="7">
        <f>VLOOKUP($B453,PRODUCT_MASTER!$A:$F,MATCH('DATA MODEL'!K$1,PRODUCT_MASTER!$A$1:$F$1,0),0)</f>
        <v>119.7</v>
      </c>
      <c r="L453" s="7">
        <f t="shared" si="35"/>
        <v>570</v>
      </c>
      <c r="M453" s="7">
        <f t="shared" si="36"/>
        <v>718.2</v>
      </c>
      <c r="N453">
        <f t="shared" si="37"/>
        <v>20</v>
      </c>
      <c r="O453" t="str">
        <f t="shared" si="38"/>
        <v>Sep</v>
      </c>
      <c r="P453">
        <f t="shared" si="39"/>
        <v>2022</v>
      </c>
    </row>
    <row r="454" spans="1:16" x14ac:dyDescent="0.3">
      <c r="A454" s="1">
        <v>44824</v>
      </c>
      <c r="B454" t="s">
        <v>6</v>
      </c>
      <c r="C454">
        <v>10</v>
      </c>
      <c r="D454" t="s">
        <v>103</v>
      </c>
      <c r="E454" t="s">
        <v>101</v>
      </c>
      <c r="F454" s="5">
        <v>0</v>
      </c>
      <c r="G454" t="str">
        <f>VLOOKUP($B454,PRODUCT_MASTER!$A:$F,MATCH('DATA MODEL'!G$1,PRODUCT_MASTER!$A$1:$F$1,0),0)</f>
        <v>Product01</v>
      </c>
      <c r="H454" t="str">
        <f>VLOOKUP($B454,PRODUCT_MASTER!$A:$F,MATCH('DATA MODEL'!H$1,PRODUCT_MASTER!$A$1:$F$1,0),0)</f>
        <v>Organic</v>
      </c>
      <c r="I454" t="str">
        <f>VLOOKUP($B454,PRODUCT_MASTER!$A:$F,MATCH('DATA MODEL'!I$1,PRODUCT_MASTER!$A$1:$F$1,0),0)</f>
        <v>Kg</v>
      </c>
      <c r="J454" s="7">
        <f>VLOOKUP($B454,PRODUCT_MASTER!$A:$F,MATCH('DATA MODEL'!J$1,PRODUCT_MASTER!$A$1:$F$1,0),0)</f>
        <v>98</v>
      </c>
      <c r="K454" s="7">
        <f>VLOOKUP($B454,PRODUCT_MASTER!$A:$F,MATCH('DATA MODEL'!K$1,PRODUCT_MASTER!$A$1:$F$1,0),0)</f>
        <v>103.88</v>
      </c>
      <c r="L454" s="7">
        <f t="shared" si="35"/>
        <v>980</v>
      </c>
      <c r="M454" s="7">
        <f t="shared" si="36"/>
        <v>1038.8</v>
      </c>
      <c r="N454">
        <f t="shared" si="37"/>
        <v>20</v>
      </c>
      <c r="O454" t="str">
        <f t="shared" si="38"/>
        <v>Sep</v>
      </c>
      <c r="P454">
        <f t="shared" si="39"/>
        <v>2022</v>
      </c>
    </row>
    <row r="455" spans="1:16" x14ac:dyDescent="0.3">
      <c r="A455" s="1">
        <v>44825</v>
      </c>
      <c r="B455" t="s">
        <v>41</v>
      </c>
      <c r="C455">
        <v>14</v>
      </c>
      <c r="D455" t="s">
        <v>101</v>
      </c>
      <c r="E455" t="s">
        <v>101</v>
      </c>
      <c r="F455" s="5">
        <v>0</v>
      </c>
      <c r="G455" t="str">
        <f>VLOOKUP($B455,PRODUCT_MASTER!$A:$F,MATCH('DATA MODEL'!G$1,PRODUCT_MASTER!$A$1:$F$1,0),0)</f>
        <v>Product18</v>
      </c>
      <c r="H455" t="str">
        <f>VLOOKUP($B455,PRODUCT_MASTER!$A:$F,MATCH('DATA MODEL'!H$1,PRODUCT_MASTER!$A$1:$F$1,0),0)</f>
        <v>Poultry</v>
      </c>
      <c r="I455" t="str">
        <f>VLOOKUP($B455,PRODUCT_MASTER!$A:$F,MATCH('DATA MODEL'!I$1,PRODUCT_MASTER!$A$1:$F$1,0),0)</f>
        <v>No.</v>
      </c>
      <c r="J455" s="7">
        <f>VLOOKUP($B455,PRODUCT_MASTER!$A:$F,MATCH('DATA MODEL'!J$1,PRODUCT_MASTER!$A$1:$F$1,0),0)</f>
        <v>37</v>
      </c>
      <c r="K455" s="7">
        <f>VLOOKUP($B455,PRODUCT_MASTER!$A:$F,MATCH('DATA MODEL'!K$1,PRODUCT_MASTER!$A$1:$F$1,0),0)</f>
        <v>49.21</v>
      </c>
      <c r="L455" s="7">
        <f t="shared" si="35"/>
        <v>518</v>
      </c>
      <c r="M455" s="7">
        <f t="shared" si="36"/>
        <v>688.94</v>
      </c>
      <c r="N455">
        <f t="shared" si="37"/>
        <v>21</v>
      </c>
      <c r="O455" t="str">
        <f t="shared" si="38"/>
        <v>Sep</v>
      </c>
      <c r="P455">
        <f t="shared" si="39"/>
        <v>2022</v>
      </c>
    </row>
    <row r="456" spans="1:16" x14ac:dyDescent="0.3">
      <c r="A456" s="1">
        <v>44825</v>
      </c>
      <c r="B456" t="s">
        <v>57</v>
      </c>
      <c r="C456">
        <v>5</v>
      </c>
      <c r="D456" t="s">
        <v>103</v>
      </c>
      <c r="E456" t="s">
        <v>102</v>
      </c>
      <c r="F456" s="5">
        <v>0</v>
      </c>
      <c r="G456" t="str">
        <f>VLOOKUP($B456,PRODUCT_MASTER!$A:$F,MATCH('DATA MODEL'!G$1,PRODUCT_MASTER!$A$1:$F$1,0),0)</f>
        <v>Product26</v>
      </c>
      <c r="H456" t="str">
        <f>VLOOKUP($B456,PRODUCT_MASTER!$A:$F,MATCH('DATA MODEL'!H$1,PRODUCT_MASTER!$A$1:$F$1,0),0)</f>
        <v>Seafood</v>
      </c>
      <c r="I456" t="str">
        <f>VLOOKUP($B456,PRODUCT_MASTER!$A:$F,MATCH('DATA MODEL'!I$1,PRODUCT_MASTER!$A$1:$F$1,0),0)</f>
        <v>No.</v>
      </c>
      <c r="J456" s="7">
        <f>VLOOKUP($B456,PRODUCT_MASTER!$A:$F,MATCH('DATA MODEL'!J$1,PRODUCT_MASTER!$A$1:$F$1,0),0)</f>
        <v>18</v>
      </c>
      <c r="K456" s="7">
        <f>VLOOKUP($B456,PRODUCT_MASTER!$A:$F,MATCH('DATA MODEL'!K$1,PRODUCT_MASTER!$A$1:$F$1,0),0)</f>
        <v>24.66</v>
      </c>
      <c r="L456" s="7">
        <f t="shared" si="35"/>
        <v>90</v>
      </c>
      <c r="M456" s="7">
        <f t="shared" si="36"/>
        <v>123.3</v>
      </c>
      <c r="N456">
        <f t="shared" si="37"/>
        <v>21</v>
      </c>
      <c r="O456" t="str">
        <f t="shared" si="38"/>
        <v>Sep</v>
      </c>
      <c r="P456">
        <f t="shared" si="39"/>
        <v>2022</v>
      </c>
    </row>
    <row r="457" spans="1:16" x14ac:dyDescent="0.3">
      <c r="A457" s="1">
        <v>44826</v>
      </c>
      <c r="B457" t="s">
        <v>91</v>
      </c>
      <c r="C457">
        <v>12</v>
      </c>
      <c r="D457" t="s">
        <v>101</v>
      </c>
      <c r="E457" t="s">
        <v>101</v>
      </c>
      <c r="F457" s="5">
        <v>0</v>
      </c>
      <c r="G457" t="str">
        <f>VLOOKUP($B457,PRODUCT_MASTER!$A:$F,MATCH('DATA MODEL'!G$1,PRODUCT_MASTER!$A$1:$F$1,0),0)</f>
        <v>Product43</v>
      </c>
      <c r="H457" t="str">
        <f>VLOOKUP($B457,PRODUCT_MASTER!$A:$F,MATCH('DATA MODEL'!H$1,PRODUCT_MASTER!$A$1:$F$1,0),0)</f>
        <v>Candy</v>
      </c>
      <c r="I457" t="str">
        <f>VLOOKUP($B457,PRODUCT_MASTER!$A:$F,MATCH('DATA MODEL'!I$1,PRODUCT_MASTER!$A$1:$F$1,0),0)</f>
        <v>Kg</v>
      </c>
      <c r="J457" s="7">
        <f>VLOOKUP($B457,PRODUCT_MASTER!$A:$F,MATCH('DATA MODEL'!J$1,PRODUCT_MASTER!$A$1:$F$1,0),0)</f>
        <v>67</v>
      </c>
      <c r="K457" s="7">
        <f>VLOOKUP($B457,PRODUCT_MASTER!$A:$F,MATCH('DATA MODEL'!K$1,PRODUCT_MASTER!$A$1:$F$1,0),0)</f>
        <v>83.08</v>
      </c>
      <c r="L457" s="7">
        <f t="shared" si="35"/>
        <v>804</v>
      </c>
      <c r="M457" s="7">
        <f t="shared" si="36"/>
        <v>996.96</v>
      </c>
      <c r="N457">
        <f t="shared" si="37"/>
        <v>22</v>
      </c>
      <c r="O457" t="str">
        <f t="shared" si="38"/>
        <v>Sep</v>
      </c>
      <c r="P457">
        <f t="shared" si="39"/>
        <v>2022</v>
      </c>
    </row>
    <row r="458" spans="1:16" x14ac:dyDescent="0.3">
      <c r="A458" s="1">
        <v>44827</v>
      </c>
      <c r="B458" t="s">
        <v>29</v>
      </c>
      <c r="C458">
        <v>12</v>
      </c>
      <c r="D458" t="s">
        <v>103</v>
      </c>
      <c r="E458" t="s">
        <v>101</v>
      </c>
      <c r="F458" s="5">
        <v>0</v>
      </c>
      <c r="G458" t="str">
        <f>VLOOKUP($B458,PRODUCT_MASTER!$A:$F,MATCH('DATA MODEL'!G$1,PRODUCT_MASTER!$A$1:$F$1,0),0)</f>
        <v>Product12</v>
      </c>
      <c r="H458" t="str">
        <f>VLOOKUP($B458,PRODUCT_MASTER!$A:$F,MATCH('DATA MODEL'!H$1,PRODUCT_MASTER!$A$1:$F$1,0),0)</f>
        <v>Meat</v>
      </c>
      <c r="I458" t="str">
        <f>VLOOKUP($B458,PRODUCT_MASTER!$A:$F,MATCH('DATA MODEL'!I$1,PRODUCT_MASTER!$A$1:$F$1,0),0)</f>
        <v>Kg</v>
      </c>
      <c r="J458" s="7">
        <f>VLOOKUP($B458,PRODUCT_MASTER!$A:$F,MATCH('DATA MODEL'!J$1,PRODUCT_MASTER!$A$1:$F$1,0),0)</f>
        <v>73</v>
      </c>
      <c r="K458" s="7">
        <f>VLOOKUP($B458,PRODUCT_MASTER!$A:$F,MATCH('DATA MODEL'!K$1,PRODUCT_MASTER!$A$1:$F$1,0),0)</f>
        <v>94.17</v>
      </c>
      <c r="L458" s="7">
        <f t="shared" si="35"/>
        <v>876</v>
      </c>
      <c r="M458" s="7">
        <f t="shared" si="36"/>
        <v>1130.04</v>
      </c>
      <c r="N458">
        <f t="shared" si="37"/>
        <v>23</v>
      </c>
      <c r="O458" t="str">
        <f t="shared" si="38"/>
        <v>Sep</v>
      </c>
      <c r="P458">
        <f t="shared" si="39"/>
        <v>2022</v>
      </c>
    </row>
    <row r="459" spans="1:16" x14ac:dyDescent="0.3">
      <c r="A459" s="1">
        <v>44828</v>
      </c>
      <c r="B459" t="s">
        <v>69</v>
      </c>
      <c r="C459">
        <v>14</v>
      </c>
      <c r="D459" t="s">
        <v>103</v>
      </c>
      <c r="E459" t="s">
        <v>101</v>
      </c>
      <c r="F459" s="5">
        <v>0</v>
      </c>
      <c r="G459" t="str">
        <f>VLOOKUP($B459,PRODUCT_MASTER!$A:$F,MATCH('DATA MODEL'!G$1,PRODUCT_MASTER!$A$1:$F$1,0),0)</f>
        <v>Product32</v>
      </c>
      <c r="H459" t="str">
        <f>VLOOKUP($B459,PRODUCT_MASTER!$A:$F,MATCH('DATA MODEL'!H$1,PRODUCT_MASTER!$A$1:$F$1,0),0)</f>
        <v>Bakery And Desserts</v>
      </c>
      <c r="I459" t="str">
        <f>VLOOKUP($B459,PRODUCT_MASTER!$A:$F,MATCH('DATA MODEL'!I$1,PRODUCT_MASTER!$A$1:$F$1,0),0)</f>
        <v>Kg</v>
      </c>
      <c r="J459" s="7">
        <f>VLOOKUP($B459,PRODUCT_MASTER!$A:$F,MATCH('DATA MODEL'!J$1,PRODUCT_MASTER!$A$1:$F$1,0),0)</f>
        <v>89</v>
      </c>
      <c r="K459" s="7">
        <f>VLOOKUP($B459,PRODUCT_MASTER!$A:$F,MATCH('DATA MODEL'!K$1,PRODUCT_MASTER!$A$1:$F$1,0),0)</f>
        <v>117.48</v>
      </c>
      <c r="L459" s="7">
        <f t="shared" si="35"/>
        <v>1246</v>
      </c>
      <c r="M459" s="7">
        <f t="shared" si="36"/>
        <v>1644.72</v>
      </c>
      <c r="N459">
        <f t="shared" si="37"/>
        <v>24</v>
      </c>
      <c r="O459" t="str">
        <f t="shared" si="38"/>
        <v>Sep</v>
      </c>
      <c r="P459">
        <f t="shared" si="39"/>
        <v>2022</v>
      </c>
    </row>
    <row r="460" spans="1:16" x14ac:dyDescent="0.3">
      <c r="A460" s="1">
        <v>44828</v>
      </c>
      <c r="B460" t="s">
        <v>69</v>
      </c>
      <c r="C460">
        <v>8</v>
      </c>
      <c r="D460" t="s">
        <v>103</v>
      </c>
      <c r="E460" t="s">
        <v>102</v>
      </c>
      <c r="F460" s="5">
        <v>0</v>
      </c>
      <c r="G460" t="str">
        <f>VLOOKUP($B460,PRODUCT_MASTER!$A:$F,MATCH('DATA MODEL'!G$1,PRODUCT_MASTER!$A$1:$F$1,0),0)</f>
        <v>Product32</v>
      </c>
      <c r="H460" t="str">
        <f>VLOOKUP($B460,PRODUCT_MASTER!$A:$F,MATCH('DATA MODEL'!H$1,PRODUCT_MASTER!$A$1:$F$1,0),0)</f>
        <v>Bakery And Desserts</v>
      </c>
      <c r="I460" t="str">
        <f>VLOOKUP($B460,PRODUCT_MASTER!$A:$F,MATCH('DATA MODEL'!I$1,PRODUCT_MASTER!$A$1:$F$1,0),0)</f>
        <v>Kg</v>
      </c>
      <c r="J460" s="7">
        <f>VLOOKUP($B460,PRODUCT_MASTER!$A:$F,MATCH('DATA MODEL'!J$1,PRODUCT_MASTER!$A$1:$F$1,0),0)</f>
        <v>89</v>
      </c>
      <c r="K460" s="7">
        <f>VLOOKUP($B460,PRODUCT_MASTER!$A:$F,MATCH('DATA MODEL'!K$1,PRODUCT_MASTER!$A$1:$F$1,0),0)</f>
        <v>117.48</v>
      </c>
      <c r="L460" s="7">
        <f t="shared" si="35"/>
        <v>712</v>
      </c>
      <c r="M460" s="7">
        <f t="shared" si="36"/>
        <v>939.84</v>
      </c>
      <c r="N460">
        <f t="shared" si="37"/>
        <v>24</v>
      </c>
      <c r="O460" t="str">
        <f t="shared" si="38"/>
        <v>Sep</v>
      </c>
      <c r="P460">
        <f t="shared" si="39"/>
        <v>2022</v>
      </c>
    </row>
    <row r="461" spans="1:16" x14ac:dyDescent="0.3">
      <c r="A461" s="1">
        <v>44831</v>
      </c>
      <c r="B461" t="s">
        <v>77</v>
      </c>
      <c r="C461">
        <v>4</v>
      </c>
      <c r="D461" t="s">
        <v>103</v>
      </c>
      <c r="E461" t="s">
        <v>102</v>
      </c>
      <c r="F461" s="5">
        <v>0</v>
      </c>
      <c r="G461" t="str">
        <f>VLOOKUP($B461,PRODUCT_MASTER!$A:$F,MATCH('DATA MODEL'!G$1,PRODUCT_MASTER!$A$1:$F$1,0),0)</f>
        <v>Product36</v>
      </c>
      <c r="H461" t="str">
        <f>VLOOKUP($B461,PRODUCT_MASTER!$A:$F,MATCH('DATA MODEL'!H$1,PRODUCT_MASTER!$A$1:$F$1,0),0)</f>
        <v>Bakery And Desserts</v>
      </c>
      <c r="I461" t="str">
        <f>VLOOKUP($B461,PRODUCT_MASTER!$A:$F,MATCH('DATA MODEL'!I$1,PRODUCT_MASTER!$A$1:$F$1,0),0)</f>
        <v>Kg</v>
      </c>
      <c r="J461" s="7">
        <f>VLOOKUP($B461,PRODUCT_MASTER!$A:$F,MATCH('DATA MODEL'!J$1,PRODUCT_MASTER!$A$1:$F$1,0),0)</f>
        <v>90</v>
      </c>
      <c r="K461" s="7">
        <f>VLOOKUP($B461,PRODUCT_MASTER!$A:$F,MATCH('DATA MODEL'!K$1,PRODUCT_MASTER!$A$1:$F$1,0),0)</f>
        <v>96.3</v>
      </c>
      <c r="L461" s="7">
        <f t="shared" si="35"/>
        <v>360</v>
      </c>
      <c r="M461" s="7">
        <f t="shared" si="36"/>
        <v>385.2</v>
      </c>
      <c r="N461">
        <f t="shared" si="37"/>
        <v>27</v>
      </c>
      <c r="O461" t="str">
        <f t="shared" si="38"/>
        <v>Sep</v>
      </c>
      <c r="P461">
        <f t="shared" si="39"/>
        <v>2022</v>
      </c>
    </row>
    <row r="462" spans="1:16" x14ac:dyDescent="0.3">
      <c r="A462" s="1">
        <v>44831</v>
      </c>
      <c r="B462" t="s">
        <v>93</v>
      </c>
      <c r="C462">
        <v>9</v>
      </c>
      <c r="D462" t="s">
        <v>103</v>
      </c>
      <c r="E462" t="s">
        <v>102</v>
      </c>
      <c r="F462" s="5">
        <v>0</v>
      </c>
      <c r="G462" t="str">
        <f>VLOOKUP($B462,PRODUCT_MASTER!$A:$F,MATCH('DATA MODEL'!G$1,PRODUCT_MASTER!$A$1:$F$1,0),0)</f>
        <v>Product44</v>
      </c>
      <c r="H462" t="str">
        <f>VLOOKUP($B462,PRODUCT_MASTER!$A:$F,MATCH('DATA MODEL'!H$1,PRODUCT_MASTER!$A$1:$F$1,0),0)</f>
        <v>Candy</v>
      </c>
      <c r="I462" t="str">
        <f>VLOOKUP($B462,PRODUCT_MASTER!$A:$F,MATCH('DATA MODEL'!I$1,PRODUCT_MASTER!$A$1:$F$1,0),0)</f>
        <v>Kg</v>
      </c>
      <c r="J462" s="7">
        <f>VLOOKUP($B462,PRODUCT_MASTER!$A:$F,MATCH('DATA MODEL'!J$1,PRODUCT_MASTER!$A$1:$F$1,0),0)</f>
        <v>76</v>
      </c>
      <c r="K462" s="7">
        <f>VLOOKUP($B462,PRODUCT_MASTER!$A:$F,MATCH('DATA MODEL'!K$1,PRODUCT_MASTER!$A$1:$F$1,0),0)</f>
        <v>82.08</v>
      </c>
      <c r="L462" s="7">
        <f t="shared" si="35"/>
        <v>684</v>
      </c>
      <c r="M462" s="7">
        <f t="shared" si="36"/>
        <v>738.72</v>
      </c>
      <c r="N462">
        <f t="shared" si="37"/>
        <v>27</v>
      </c>
      <c r="O462" t="str">
        <f t="shared" si="38"/>
        <v>Sep</v>
      </c>
      <c r="P462">
        <f t="shared" si="39"/>
        <v>2022</v>
      </c>
    </row>
    <row r="463" spans="1:16" x14ac:dyDescent="0.3">
      <c r="A463" s="1">
        <v>44831</v>
      </c>
      <c r="B463" t="s">
        <v>81</v>
      </c>
      <c r="C463">
        <v>3</v>
      </c>
      <c r="D463" t="s">
        <v>100</v>
      </c>
      <c r="E463" t="s">
        <v>102</v>
      </c>
      <c r="F463" s="5">
        <v>0</v>
      </c>
      <c r="G463" t="str">
        <f>VLOOKUP($B463,PRODUCT_MASTER!$A:$F,MATCH('DATA MODEL'!G$1,PRODUCT_MASTER!$A$1:$F$1,0),0)</f>
        <v>Product38</v>
      </c>
      <c r="H463" t="str">
        <f>VLOOKUP($B463,PRODUCT_MASTER!$A:$F,MATCH('DATA MODEL'!H$1,PRODUCT_MASTER!$A$1:$F$1,0),0)</f>
        <v>Snacks</v>
      </c>
      <c r="I463" t="str">
        <f>VLOOKUP($B463,PRODUCT_MASTER!$A:$F,MATCH('DATA MODEL'!I$1,PRODUCT_MASTER!$A$1:$F$1,0),0)</f>
        <v>Kg</v>
      </c>
      <c r="J463" s="7">
        <f>VLOOKUP($B463,PRODUCT_MASTER!$A:$F,MATCH('DATA MODEL'!J$1,PRODUCT_MASTER!$A$1:$F$1,0),0)</f>
        <v>72</v>
      </c>
      <c r="K463" s="7">
        <f>VLOOKUP($B463,PRODUCT_MASTER!$A:$F,MATCH('DATA MODEL'!K$1,PRODUCT_MASTER!$A$1:$F$1,0),0)</f>
        <v>79.92</v>
      </c>
      <c r="L463" s="7">
        <f t="shared" si="35"/>
        <v>216</v>
      </c>
      <c r="M463" s="7">
        <f t="shared" si="36"/>
        <v>239.76</v>
      </c>
      <c r="N463">
        <f t="shared" si="37"/>
        <v>27</v>
      </c>
      <c r="O463" t="str">
        <f t="shared" si="38"/>
        <v>Sep</v>
      </c>
      <c r="P463">
        <f t="shared" si="39"/>
        <v>2022</v>
      </c>
    </row>
    <row r="464" spans="1:16" x14ac:dyDescent="0.3">
      <c r="A464" s="1">
        <v>44833</v>
      </c>
      <c r="B464" t="s">
        <v>73</v>
      </c>
      <c r="C464">
        <v>13</v>
      </c>
      <c r="D464" t="s">
        <v>103</v>
      </c>
      <c r="E464" t="s">
        <v>101</v>
      </c>
      <c r="F464" s="5">
        <v>0</v>
      </c>
      <c r="G464" t="str">
        <f>VLOOKUP($B464,PRODUCT_MASTER!$A:$F,MATCH('DATA MODEL'!G$1,PRODUCT_MASTER!$A$1:$F$1,0),0)</f>
        <v>Product34</v>
      </c>
      <c r="H464" t="str">
        <f>VLOOKUP($B464,PRODUCT_MASTER!$A:$F,MATCH('DATA MODEL'!H$1,PRODUCT_MASTER!$A$1:$F$1,0),0)</f>
        <v>Bakery And Desserts</v>
      </c>
      <c r="I464" t="str">
        <f>VLOOKUP($B464,PRODUCT_MASTER!$A:$F,MATCH('DATA MODEL'!I$1,PRODUCT_MASTER!$A$1:$F$1,0),0)</f>
        <v>Lt</v>
      </c>
      <c r="J464" s="7">
        <f>VLOOKUP($B464,PRODUCT_MASTER!$A:$F,MATCH('DATA MODEL'!J$1,PRODUCT_MASTER!$A$1:$F$1,0),0)</f>
        <v>55</v>
      </c>
      <c r="K464" s="7">
        <f>VLOOKUP($B464,PRODUCT_MASTER!$A:$F,MATCH('DATA MODEL'!K$1,PRODUCT_MASTER!$A$1:$F$1,0),0)</f>
        <v>58.3</v>
      </c>
      <c r="L464" s="7">
        <f t="shared" si="35"/>
        <v>715</v>
      </c>
      <c r="M464" s="7">
        <f t="shared" si="36"/>
        <v>757.9</v>
      </c>
      <c r="N464">
        <f t="shared" si="37"/>
        <v>29</v>
      </c>
      <c r="O464" t="str">
        <f t="shared" si="38"/>
        <v>Sep</v>
      </c>
      <c r="P464">
        <f t="shared" si="39"/>
        <v>2022</v>
      </c>
    </row>
    <row r="465" spans="1:16" x14ac:dyDescent="0.3">
      <c r="A465" s="1">
        <v>44837</v>
      </c>
      <c r="B465" t="s">
        <v>27</v>
      </c>
      <c r="C465">
        <v>5</v>
      </c>
      <c r="D465" t="s">
        <v>103</v>
      </c>
      <c r="E465" t="s">
        <v>102</v>
      </c>
      <c r="F465" s="5">
        <v>0</v>
      </c>
      <c r="G465" t="str">
        <f>VLOOKUP($B465,PRODUCT_MASTER!$A:$F,MATCH('DATA MODEL'!G$1,PRODUCT_MASTER!$A$1:$F$1,0),0)</f>
        <v>Product11</v>
      </c>
      <c r="H465" t="str">
        <f>VLOOKUP($B465,PRODUCT_MASTER!$A:$F,MATCH('DATA MODEL'!H$1,PRODUCT_MASTER!$A$1:$F$1,0),0)</f>
        <v>Gourmet Foods</v>
      </c>
      <c r="I465" t="str">
        <f>VLOOKUP($B465,PRODUCT_MASTER!$A:$F,MATCH('DATA MODEL'!I$1,PRODUCT_MASTER!$A$1:$F$1,0),0)</f>
        <v>Lt</v>
      </c>
      <c r="J465" s="7">
        <f>VLOOKUP($B465,PRODUCT_MASTER!$A:$F,MATCH('DATA MODEL'!J$1,PRODUCT_MASTER!$A$1:$F$1,0),0)</f>
        <v>44</v>
      </c>
      <c r="K465" s="7">
        <f>VLOOKUP($B465,PRODUCT_MASTER!$A:$F,MATCH('DATA MODEL'!K$1,PRODUCT_MASTER!$A$1:$F$1,0),0)</f>
        <v>48.4</v>
      </c>
      <c r="L465" s="7">
        <f t="shared" si="35"/>
        <v>220</v>
      </c>
      <c r="M465" s="7">
        <f t="shared" si="36"/>
        <v>242</v>
      </c>
      <c r="N465">
        <f t="shared" si="37"/>
        <v>3</v>
      </c>
      <c r="O465" t="str">
        <f t="shared" si="38"/>
        <v>Oct</v>
      </c>
      <c r="P465">
        <f t="shared" si="39"/>
        <v>2022</v>
      </c>
    </row>
    <row r="466" spans="1:16" x14ac:dyDescent="0.3">
      <c r="A466" s="1">
        <v>44838</v>
      </c>
      <c r="B466" t="s">
        <v>19</v>
      </c>
      <c r="C466">
        <v>15</v>
      </c>
      <c r="D466" t="s">
        <v>103</v>
      </c>
      <c r="E466" t="s">
        <v>101</v>
      </c>
      <c r="F466" s="5">
        <v>0</v>
      </c>
      <c r="G466" t="str">
        <f>VLOOKUP($B466,PRODUCT_MASTER!$A:$F,MATCH('DATA MODEL'!G$1,PRODUCT_MASTER!$A$1:$F$1,0),0)</f>
        <v>Product07</v>
      </c>
      <c r="H466" t="str">
        <f>VLOOKUP($B466,PRODUCT_MASTER!$A:$F,MATCH('DATA MODEL'!H$1,PRODUCT_MASTER!$A$1:$F$1,0),0)</f>
        <v>Gourmet Foods</v>
      </c>
      <c r="I466" t="str">
        <f>VLOOKUP($B466,PRODUCT_MASTER!$A:$F,MATCH('DATA MODEL'!I$1,PRODUCT_MASTER!$A$1:$F$1,0),0)</f>
        <v>Lt</v>
      </c>
      <c r="J466" s="7">
        <f>VLOOKUP($B466,PRODUCT_MASTER!$A:$F,MATCH('DATA MODEL'!J$1,PRODUCT_MASTER!$A$1:$F$1,0),0)</f>
        <v>43</v>
      </c>
      <c r="K466" s="7">
        <f>VLOOKUP($B466,PRODUCT_MASTER!$A:$F,MATCH('DATA MODEL'!K$1,PRODUCT_MASTER!$A$1:$F$1,0),0)</f>
        <v>47.730000000000004</v>
      </c>
      <c r="L466" s="7">
        <f t="shared" si="35"/>
        <v>645</v>
      </c>
      <c r="M466" s="7">
        <f t="shared" si="36"/>
        <v>715.95</v>
      </c>
      <c r="N466">
        <f t="shared" si="37"/>
        <v>4</v>
      </c>
      <c r="O466" t="str">
        <f t="shared" si="38"/>
        <v>Oct</v>
      </c>
      <c r="P466">
        <f t="shared" si="39"/>
        <v>2022</v>
      </c>
    </row>
    <row r="467" spans="1:16" x14ac:dyDescent="0.3">
      <c r="A467" s="1">
        <v>44840</v>
      </c>
      <c r="B467" t="s">
        <v>75</v>
      </c>
      <c r="C467">
        <v>1</v>
      </c>
      <c r="D467" t="s">
        <v>103</v>
      </c>
      <c r="E467" t="s">
        <v>101</v>
      </c>
      <c r="F467" s="5">
        <v>0</v>
      </c>
      <c r="G467" t="str">
        <f>VLOOKUP($B467,PRODUCT_MASTER!$A:$F,MATCH('DATA MODEL'!G$1,PRODUCT_MASTER!$A$1:$F$1,0),0)</f>
        <v>Product35</v>
      </c>
      <c r="H467" t="str">
        <f>VLOOKUP($B467,PRODUCT_MASTER!$A:$F,MATCH('DATA MODEL'!H$1,PRODUCT_MASTER!$A$1:$F$1,0),0)</f>
        <v>Bakery And Desserts</v>
      </c>
      <c r="I467" t="str">
        <f>VLOOKUP($B467,PRODUCT_MASTER!$A:$F,MATCH('DATA MODEL'!I$1,PRODUCT_MASTER!$A$1:$F$1,0),0)</f>
        <v>No.</v>
      </c>
      <c r="J467" s="7">
        <f>VLOOKUP($B467,PRODUCT_MASTER!$A:$F,MATCH('DATA MODEL'!J$1,PRODUCT_MASTER!$A$1:$F$1,0),0)</f>
        <v>5</v>
      </c>
      <c r="K467" s="7">
        <f>VLOOKUP($B467,PRODUCT_MASTER!$A:$F,MATCH('DATA MODEL'!K$1,PRODUCT_MASTER!$A$1:$F$1,0),0)</f>
        <v>6.7</v>
      </c>
      <c r="L467" s="7">
        <f t="shared" si="35"/>
        <v>5</v>
      </c>
      <c r="M467" s="7">
        <f t="shared" si="36"/>
        <v>6.7</v>
      </c>
      <c r="N467">
        <f t="shared" si="37"/>
        <v>6</v>
      </c>
      <c r="O467" t="str">
        <f t="shared" si="38"/>
        <v>Oct</v>
      </c>
      <c r="P467">
        <f t="shared" si="39"/>
        <v>2022</v>
      </c>
    </row>
    <row r="468" spans="1:16" x14ac:dyDescent="0.3">
      <c r="A468" s="1">
        <v>44843</v>
      </c>
      <c r="B468" t="s">
        <v>81</v>
      </c>
      <c r="C468">
        <v>14</v>
      </c>
      <c r="D468" t="s">
        <v>101</v>
      </c>
      <c r="E468" t="s">
        <v>101</v>
      </c>
      <c r="F468" s="5">
        <v>0</v>
      </c>
      <c r="G468" t="str">
        <f>VLOOKUP($B468,PRODUCT_MASTER!$A:$F,MATCH('DATA MODEL'!G$1,PRODUCT_MASTER!$A$1:$F$1,0),0)</f>
        <v>Product38</v>
      </c>
      <c r="H468" t="str">
        <f>VLOOKUP($B468,PRODUCT_MASTER!$A:$F,MATCH('DATA MODEL'!H$1,PRODUCT_MASTER!$A$1:$F$1,0),0)</f>
        <v>Snacks</v>
      </c>
      <c r="I468" t="str">
        <f>VLOOKUP($B468,PRODUCT_MASTER!$A:$F,MATCH('DATA MODEL'!I$1,PRODUCT_MASTER!$A$1:$F$1,0),0)</f>
        <v>Kg</v>
      </c>
      <c r="J468" s="7">
        <f>VLOOKUP($B468,PRODUCT_MASTER!$A:$F,MATCH('DATA MODEL'!J$1,PRODUCT_MASTER!$A$1:$F$1,0),0)</f>
        <v>72</v>
      </c>
      <c r="K468" s="7">
        <f>VLOOKUP($B468,PRODUCT_MASTER!$A:$F,MATCH('DATA MODEL'!K$1,PRODUCT_MASTER!$A$1:$F$1,0),0)</f>
        <v>79.92</v>
      </c>
      <c r="L468" s="7">
        <f t="shared" si="35"/>
        <v>1008</v>
      </c>
      <c r="M468" s="7">
        <f t="shared" si="36"/>
        <v>1118.8800000000001</v>
      </c>
      <c r="N468">
        <f t="shared" si="37"/>
        <v>9</v>
      </c>
      <c r="O468" t="str">
        <f t="shared" si="38"/>
        <v>Oct</v>
      </c>
      <c r="P468">
        <f t="shared" si="39"/>
        <v>2022</v>
      </c>
    </row>
    <row r="469" spans="1:16" x14ac:dyDescent="0.3">
      <c r="A469" s="1">
        <v>44844</v>
      </c>
      <c r="B469" t="s">
        <v>43</v>
      </c>
      <c r="C469">
        <v>9</v>
      </c>
      <c r="D469" t="s">
        <v>103</v>
      </c>
      <c r="E469" t="s">
        <v>101</v>
      </c>
      <c r="F469" s="5">
        <v>0</v>
      </c>
      <c r="G469" t="str">
        <f>VLOOKUP($B469,PRODUCT_MASTER!$A:$F,MATCH('DATA MODEL'!G$1,PRODUCT_MASTER!$A$1:$F$1,0),0)</f>
        <v>Product19</v>
      </c>
      <c r="H469" t="str">
        <f>VLOOKUP($B469,PRODUCT_MASTER!$A:$F,MATCH('DATA MODEL'!H$1,PRODUCT_MASTER!$A$1:$F$1,0),0)</f>
        <v>Poultry</v>
      </c>
      <c r="I469" t="str">
        <f>VLOOKUP($B469,PRODUCT_MASTER!$A:$F,MATCH('DATA MODEL'!I$1,PRODUCT_MASTER!$A$1:$F$1,0),0)</f>
        <v>Ft</v>
      </c>
      <c r="J469" s="7">
        <f>VLOOKUP($B469,PRODUCT_MASTER!$A:$F,MATCH('DATA MODEL'!J$1,PRODUCT_MASTER!$A$1:$F$1,0),0)</f>
        <v>150</v>
      </c>
      <c r="K469" s="7">
        <f>VLOOKUP($B469,PRODUCT_MASTER!$A:$F,MATCH('DATA MODEL'!K$1,PRODUCT_MASTER!$A$1:$F$1,0),0)</f>
        <v>210</v>
      </c>
      <c r="L469" s="7">
        <f t="shared" si="35"/>
        <v>1350</v>
      </c>
      <c r="M469" s="7">
        <f t="shared" si="36"/>
        <v>1890</v>
      </c>
      <c r="N469">
        <f t="shared" si="37"/>
        <v>10</v>
      </c>
      <c r="O469" t="str">
        <f t="shared" si="38"/>
        <v>Oct</v>
      </c>
      <c r="P469">
        <f t="shared" si="39"/>
        <v>2022</v>
      </c>
    </row>
    <row r="470" spans="1:16" x14ac:dyDescent="0.3">
      <c r="A470" s="1">
        <v>44844</v>
      </c>
      <c r="B470" t="s">
        <v>93</v>
      </c>
      <c r="C470">
        <v>12</v>
      </c>
      <c r="D470" t="s">
        <v>101</v>
      </c>
      <c r="E470" t="s">
        <v>101</v>
      </c>
      <c r="F470" s="5">
        <v>0</v>
      </c>
      <c r="G470" t="str">
        <f>VLOOKUP($B470,PRODUCT_MASTER!$A:$F,MATCH('DATA MODEL'!G$1,PRODUCT_MASTER!$A$1:$F$1,0),0)</f>
        <v>Product44</v>
      </c>
      <c r="H470" t="str">
        <f>VLOOKUP($B470,PRODUCT_MASTER!$A:$F,MATCH('DATA MODEL'!H$1,PRODUCT_MASTER!$A$1:$F$1,0),0)</f>
        <v>Candy</v>
      </c>
      <c r="I470" t="str">
        <f>VLOOKUP($B470,PRODUCT_MASTER!$A:$F,MATCH('DATA MODEL'!I$1,PRODUCT_MASTER!$A$1:$F$1,0),0)</f>
        <v>Kg</v>
      </c>
      <c r="J470" s="7">
        <f>VLOOKUP($B470,PRODUCT_MASTER!$A:$F,MATCH('DATA MODEL'!J$1,PRODUCT_MASTER!$A$1:$F$1,0),0)</f>
        <v>76</v>
      </c>
      <c r="K470" s="7">
        <f>VLOOKUP($B470,PRODUCT_MASTER!$A:$F,MATCH('DATA MODEL'!K$1,PRODUCT_MASTER!$A$1:$F$1,0),0)</f>
        <v>82.08</v>
      </c>
      <c r="L470" s="7">
        <f t="shared" si="35"/>
        <v>912</v>
      </c>
      <c r="M470" s="7">
        <f t="shared" si="36"/>
        <v>984.96</v>
      </c>
      <c r="N470">
        <f t="shared" si="37"/>
        <v>10</v>
      </c>
      <c r="O470" t="str">
        <f t="shared" si="38"/>
        <v>Oct</v>
      </c>
      <c r="P470">
        <f t="shared" si="39"/>
        <v>2022</v>
      </c>
    </row>
    <row r="471" spans="1:16" x14ac:dyDescent="0.3">
      <c r="A471" s="1">
        <v>44845</v>
      </c>
      <c r="B471" t="s">
        <v>21</v>
      </c>
      <c r="C471">
        <v>10</v>
      </c>
      <c r="D471" t="s">
        <v>103</v>
      </c>
      <c r="E471" t="s">
        <v>101</v>
      </c>
      <c r="F471" s="5">
        <v>0</v>
      </c>
      <c r="G471" t="str">
        <f>VLOOKUP($B471,PRODUCT_MASTER!$A:$F,MATCH('DATA MODEL'!G$1,PRODUCT_MASTER!$A$1:$F$1,0),0)</f>
        <v>Product08</v>
      </c>
      <c r="H471" t="str">
        <f>VLOOKUP($B471,PRODUCT_MASTER!$A:$F,MATCH('DATA MODEL'!H$1,PRODUCT_MASTER!$A$1:$F$1,0),0)</f>
        <v>Gourmet Foods</v>
      </c>
      <c r="I471" t="str">
        <f>VLOOKUP($B471,PRODUCT_MASTER!$A:$F,MATCH('DATA MODEL'!I$1,PRODUCT_MASTER!$A$1:$F$1,0),0)</f>
        <v>Kg</v>
      </c>
      <c r="J471" s="7">
        <f>VLOOKUP($B471,PRODUCT_MASTER!$A:$F,MATCH('DATA MODEL'!J$1,PRODUCT_MASTER!$A$1:$F$1,0),0)</f>
        <v>83</v>
      </c>
      <c r="K471" s="7">
        <f>VLOOKUP($B471,PRODUCT_MASTER!$A:$F,MATCH('DATA MODEL'!K$1,PRODUCT_MASTER!$A$1:$F$1,0),0)</f>
        <v>94.62</v>
      </c>
      <c r="L471" s="7">
        <f t="shared" si="35"/>
        <v>830</v>
      </c>
      <c r="M471" s="7">
        <f t="shared" si="36"/>
        <v>946.2</v>
      </c>
      <c r="N471">
        <f t="shared" si="37"/>
        <v>11</v>
      </c>
      <c r="O471" t="str">
        <f t="shared" si="38"/>
        <v>Oct</v>
      </c>
      <c r="P471">
        <f t="shared" si="39"/>
        <v>2022</v>
      </c>
    </row>
    <row r="472" spans="1:16" x14ac:dyDescent="0.3">
      <c r="A472" s="1">
        <v>44847</v>
      </c>
      <c r="B472" t="s">
        <v>9</v>
      </c>
      <c r="C472">
        <v>15</v>
      </c>
      <c r="D472" t="s">
        <v>101</v>
      </c>
      <c r="E472" t="s">
        <v>101</v>
      </c>
      <c r="F472" s="5">
        <v>0</v>
      </c>
      <c r="G472" t="str">
        <f>VLOOKUP($B472,PRODUCT_MASTER!$A:$F,MATCH('DATA MODEL'!G$1,PRODUCT_MASTER!$A$1:$F$1,0),0)</f>
        <v>Product02</v>
      </c>
      <c r="H472" t="str">
        <f>VLOOKUP($B472,PRODUCT_MASTER!$A:$F,MATCH('DATA MODEL'!H$1,PRODUCT_MASTER!$A$1:$F$1,0),0)</f>
        <v>Organic</v>
      </c>
      <c r="I472" t="str">
        <f>VLOOKUP($B472,PRODUCT_MASTER!$A:$F,MATCH('DATA MODEL'!I$1,PRODUCT_MASTER!$A$1:$F$1,0),0)</f>
        <v>Kg</v>
      </c>
      <c r="J472" s="7">
        <f>VLOOKUP($B472,PRODUCT_MASTER!$A:$F,MATCH('DATA MODEL'!J$1,PRODUCT_MASTER!$A$1:$F$1,0),0)</f>
        <v>105</v>
      </c>
      <c r="K472" s="7">
        <f>VLOOKUP($B472,PRODUCT_MASTER!$A:$F,MATCH('DATA MODEL'!K$1,PRODUCT_MASTER!$A$1:$F$1,0),0)</f>
        <v>142.80000000000001</v>
      </c>
      <c r="L472" s="7">
        <f t="shared" si="35"/>
        <v>1575</v>
      </c>
      <c r="M472" s="7">
        <f t="shared" si="36"/>
        <v>2142</v>
      </c>
      <c r="N472">
        <f t="shared" si="37"/>
        <v>13</v>
      </c>
      <c r="O472" t="str">
        <f t="shared" si="38"/>
        <v>Oct</v>
      </c>
      <c r="P472">
        <f t="shared" si="39"/>
        <v>2022</v>
      </c>
    </row>
    <row r="473" spans="1:16" x14ac:dyDescent="0.3">
      <c r="A473" s="1">
        <v>44848</v>
      </c>
      <c r="B473" t="s">
        <v>93</v>
      </c>
      <c r="C473">
        <v>15</v>
      </c>
      <c r="D473" t="s">
        <v>100</v>
      </c>
      <c r="E473" t="s">
        <v>101</v>
      </c>
      <c r="F473" s="5">
        <v>0</v>
      </c>
      <c r="G473" t="str">
        <f>VLOOKUP($B473,PRODUCT_MASTER!$A:$F,MATCH('DATA MODEL'!G$1,PRODUCT_MASTER!$A$1:$F$1,0),0)</f>
        <v>Product44</v>
      </c>
      <c r="H473" t="str">
        <f>VLOOKUP($B473,PRODUCT_MASTER!$A:$F,MATCH('DATA MODEL'!H$1,PRODUCT_MASTER!$A$1:$F$1,0),0)</f>
        <v>Candy</v>
      </c>
      <c r="I473" t="str">
        <f>VLOOKUP($B473,PRODUCT_MASTER!$A:$F,MATCH('DATA MODEL'!I$1,PRODUCT_MASTER!$A$1:$F$1,0),0)</f>
        <v>Kg</v>
      </c>
      <c r="J473" s="7">
        <f>VLOOKUP($B473,PRODUCT_MASTER!$A:$F,MATCH('DATA MODEL'!J$1,PRODUCT_MASTER!$A$1:$F$1,0),0)</f>
        <v>76</v>
      </c>
      <c r="K473" s="7">
        <f>VLOOKUP($B473,PRODUCT_MASTER!$A:$F,MATCH('DATA MODEL'!K$1,PRODUCT_MASTER!$A$1:$F$1,0),0)</f>
        <v>82.08</v>
      </c>
      <c r="L473" s="7">
        <f t="shared" si="35"/>
        <v>1140</v>
      </c>
      <c r="M473" s="7">
        <f t="shared" si="36"/>
        <v>1231.2</v>
      </c>
      <c r="N473">
        <f t="shared" si="37"/>
        <v>14</v>
      </c>
      <c r="O473" t="str">
        <f t="shared" si="38"/>
        <v>Oct</v>
      </c>
      <c r="P473">
        <f t="shared" si="39"/>
        <v>2022</v>
      </c>
    </row>
    <row r="474" spans="1:16" x14ac:dyDescent="0.3">
      <c r="A474" s="1">
        <v>44849</v>
      </c>
      <c r="B474" t="s">
        <v>35</v>
      </c>
      <c r="C474">
        <v>10</v>
      </c>
      <c r="D474" t="s">
        <v>103</v>
      </c>
      <c r="E474" t="s">
        <v>102</v>
      </c>
      <c r="F474" s="5">
        <v>0</v>
      </c>
      <c r="G474" t="str">
        <f>VLOOKUP($B474,PRODUCT_MASTER!$A:$F,MATCH('DATA MODEL'!G$1,PRODUCT_MASTER!$A$1:$F$1,0),0)</f>
        <v>Product15</v>
      </c>
      <c r="H474" t="str">
        <f>VLOOKUP($B474,PRODUCT_MASTER!$A:$F,MATCH('DATA MODEL'!H$1,PRODUCT_MASTER!$A$1:$F$1,0),0)</f>
        <v>Meat</v>
      </c>
      <c r="I474" t="str">
        <f>VLOOKUP($B474,PRODUCT_MASTER!$A:$F,MATCH('DATA MODEL'!I$1,PRODUCT_MASTER!$A$1:$F$1,0),0)</f>
        <v>No.</v>
      </c>
      <c r="J474" s="7">
        <f>VLOOKUP($B474,PRODUCT_MASTER!$A:$F,MATCH('DATA MODEL'!J$1,PRODUCT_MASTER!$A$1:$F$1,0),0)</f>
        <v>12</v>
      </c>
      <c r="K474" s="7">
        <f>VLOOKUP($B474,PRODUCT_MASTER!$A:$F,MATCH('DATA MODEL'!K$1,PRODUCT_MASTER!$A$1:$F$1,0),0)</f>
        <v>15.719999999999999</v>
      </c>
      <c r="L474" s="7">
        <f t="shared" si="35"/>
        <v>120</v>
      </c>
      <c r="M474" s="7">
        <f t="shared" si="36"/>
        <v>157.19999999999999</v>
      </c>
      <c r="N474">
        <f t="shared" si="37"/>
        <v>15</v>
      </c>
      <c r="O474" t="str">
        <f t="shared" si="38"/>
        <v>Oct</v>
      </c>
      <c r="P474">
        <f t="shared" si="39"/>
        <v>2022</v>
      </c>
    </row>
    <row r="475" spans="1:16" x14ac:dyDescent="0.3">
      <c r="A475" s="1">
        <v>44850</v>
      </c>
      <c r="B475" t="s">
        <v>77</v>
      </c>
      <c r="C475">
        <v>3</v>
      </c>
      <c r="D475" t="s">
        <v>101</v>
      </c>
      <c r="E475" t="s">
        <v>101</v>
      </c>
      <c r="F475" s="5">
        <v>0</v>
      </c>
      <c r="G475" t="str">
        <f>VLOOKUP($B475,PRODUCT_MASTER!$A:$F,MATCH('DATA MODEL'!G$1,PRODUCT_MASTER!$A$1:$F$1,0),0)</f>
        <v>Product36</v>
      </c>
      <c r="H475" t="str">
        <f>VLOOKUP($B475,PRODUCT_MASTER!$A:$F,MATCH('DATA MODEL'!H$1,PRODUCT_MASTER!$A$1:$F$1,0),0)</f>
        <v>Bakery And Desserts</v>
      </c>
      <c r="I475" t="str">
        <f>VLOOKUP($B475,PRODUCT_MASTER!$A:$F,MATCH('DATA MODEL'!I$1,PRODUCT_MASTER!$A$1:$F$1,0),0)</f>
        <v>Kg</v>
      </c>
      <c r="J475" s="7">
        <f>VLOOKUP($B475,PRODUCT_MASTER!$A:$F,MATCH('DATA MODEL'!J$1,PRODUCT_MASTER!$A$1:$F$1,0),0)</f>
        <v>90</v>
      </c>
      <c r="K475" s="7">
        <f>VLOOKUP($B475,PRODUCT_MASTER!$A:$F,MATCH('DATA MODEL'!K$1,PRODUCT_MASTER!$A$1:$F$1,0),0)</f>
        <v>96.3</v>
      </c>
      <c r="L475" s="7">
        <f t="shared" si="35"/>
        <v>270</v>
      </c>
      <c r="M475" s="7">
        <f t="shared" si="36"/>
        <v>288.89999999999998</v>
      </c>
      <c r="N475">
        <f t="shared" si="37"/>
        <v>16</v>
      </c>
      <c r="O475" t="str">
        <f t="shared" si="38"/>
        <v>Oct</v>
      </c>
      <c r="P475">
        <f t="shared" si="39"/>
        <v>2022</v>
      </c>
    </row>
    <row r="476" spans="1:16" x14ac:dyDescent="0.3">
      <c r="A476" s="1">
        <v>44857</v>
      </c>
      <c r="B476" t="s">
        <v>53</v>
      </c>
      <c r="C476">
        <v>14</v>
      </c>
      <c r="D476" t="s">
        <v>101</v>
      </c>
      <c r="E476" t="s">
        <v>102</v>
      </c>
      <c r="F476" s="5">
        <v>0</v>
      </c>
      <c r="G476" t="str">
        <f>VLOOKUP($B476,PRODUCT_MASTER!$A:$F,MATCH('DATA MODEL'!G$1,PRODUCT_MASTER!$A$1:$F$1,0),0)</f>
        <v>Product24</v>
      </c>
      <c r="H476" t="str">
        <f>VLOOKUP($B476,PRODUCT_MASTER!$A:$F,MATCH('DATA MODEL'!H$1,PRODUCT_MASTER!$A$1:$F$1,0),0)</f>
        <v>Seafood</v>
      </c>
      <c r="I476" t="str">
        <f>VLOOKUP($B476,PRODUCT_MASTER!$A:$F,MATCH('DATA MODEL'!I$1,PRODUCT_MASTER!$A$1:$F$1,0),0)</f>
        <v>Ft</v>
      </c>
      <c r="J476" s="7">
        <f>VLOOKUP($B476,PRODUCT_MASTER!$A:$F,MATCH('DATA MODEL'!J$1,PRODUCT_MASTER!$A$1:$F$1,0),0)</f>
        <v>144</v>
      </c>
      <c r="K476" s="7">
        <f>VLOOKUP($B476,PRODUCT_MASTER!$A:$F,MATCH('DATA MODEL'!K$1,PRODUCT_MASTER!$A$1:$F$1,0),0)</f>
        <v>156.96</v>
      </c>
      <c r="L476" s="7">
        <f t="shared" si="35"/>
        <v>2016</v>
      </c>
      <c r="M476" s="7">
        <f t="shared" si="36"/>
        <v>2197.44</v>
      </c>
      <c r="N476">
        <f t="shared" si="37"/>
        <v>23</v>
      </c>
      <c r="O476" t="str">
        <f t="shared" si="38"/>
        <v>Oct</v>
      </c>
      <c r="P476">
        <f t="shared" si="39"/>
        <v>2022</v>
      </c>
    </row>
    <row r="477" spans="1:16" x14ac:dyDescent="0.3">
      <c r="A477" s="1">
        <v>44864</v>
      </c>
      <c r="B477" t="s">
        <v>89</v>
      </c>
      <c r="C477">
        <v>3</v>
      </c>
      <c r="D477" t="s">
        <v>103</v>
      </c>
      <c r="E477" t="s">
        <v>102</v>
      </c>
      <c r="F477" s="5">
        <v>0</v>
      </c>
      <c r="G477" t="str">
        <f>VLOOKUP($B477,PRODUCT_MASTER!$A:$F,MATCH('DATA MODEL'!G$1,PRODUCT_MASTER!$A$1:$F$1,0),0)</f>
        <v>Product42</v>
      </c>
      <c r="H477" t="str">
        <f>VLOOKUP($B477,PRODUCT_MASTER!$A:$F,MATCH('DATA MODEL'!H$1,PRODUCT_MASTER!$A$1:$F$1,0),0)</f>
        <v>Candy</v>
      </c>
      <c r="I477" t="str">
        <f>VLOOKUP($B477,PRODUCT_MASTER!$A:$F,MATCH('DATA MODEL'!I$1,PRODUCT_MASTER!$A$1:$F$1,0),0)</f>
        <v>Ft</v>
      </c>
      <c r="J477" s="7">
        <f>VLOOKUP($B477,PRODUCT_MASTER!$A:$F,MATCH('DATA MODEL'!J$1,PRODUCT_MASTER!$A$1:$F$1,0),0)</f>
        <v>120</v>
      </c>
      <c r="K477" s="7">
        <f>VLOOKUP($B477,PRODUCT_MASTER!$A:$F,MATCH('DATA MODEL'!K$1,PRODUCT_MASTER!$A$1:$F$1,0),0)</f>
        <v>162</v>
      </c>
      <c r="L477" s="7">
        <f t="shared" si="35"/>
        <v>360</v>
      </c>
      <c r="M477" s="7">
        <f t="shared" si="36"/>
        <v>486</v>
      </c>
      <c r="N477">
        <f t="shared" si="37"/>
        <v>30</v>
      </c>
      <c r="O477" t="str">
        <f t="shared" si="38"/>
        <v>Oct</v>
      </c>
      <c r="P477">
        <f t="shared" si="39"/>
        <v>2022</v>
      </c>
    </row>
    <row r="478" spans="1:16" x14ac:dyDescent="0.3">
      <c r="A478" s="1">
        <v>44865</v>
      </c>
      <c r="B478" t="s">
        <v>81</v>
      </c>
      <c r="C478">
        <v>8</v>
      </c>
      <c r="D478" t="s">
        <v>103</v>
      </c>
      <c r="E478" t="s">
        <v>101</v>
      </c>
      <c r="F478" s="5">
        <v>0</v>
      </c>
      <c r="G478" t="str">
        <f>VLOOKUP($B478,PRODUCT_MASTER!$A:$F,MATCH('DATA MODEL'!G$1,PRODUCT_MASTER!$A$1:$F$1,0),0)</f>
        <v>Product38</v>
      </c>
      <c r="H478" t="str">
        <f>VLOOKUP($B478,PRODUCT_MASTER!$A:$F,MATCH('DATA MODEL'!H$1,PRODUCT_MASTER!$A$1:$F$1,0),0)</f>
        <v>Snacks</v>
      </c>
      <c r="I478" t="str">
        <f>VLOOKUP($B478,PRODUCT_MASTER!$A:$F,MATCH('DATA MODEL'!I$1,PRODUCT_MASTER!$A$1:$F$1,0),0)</f>
        <v>Kg</v>
      </c>
      <c r="J478" s="7">
        <f>VLOOKUP($B478,PRODUCT_MASTER!$A:$F,MATCH('DATA MODEL'!J$1,PRODUCT_MASTER!$A$1:$F$1,0),0)</f>
        <v>72</v>
      </c>
      <c r="K478" s="7">
        <f>VLOOKUP($B478,PRODUCT_MASTER!$A:$F,MATCH('DATA MODEL'!K$1,PRODUCT_MASTER!$A$1:$F$1,0),0)</f>
        <v>79.92</v>
      </c>
      <c r="L478" s="7">
        <f t="shared" si="35"/>
        <v>576</v>
      </c>
      <c r="M478" s="7">
        <f t="shared" si="36"/>
        <v>639.36</v>
      </c>
      <c r="N478">
        <f t="shared" si="37"/>
        <v>31</v>
      </c>
      <c r="O478" t="str">
        <f t="shared" si="38"/>
        <v>Oct</v>
      </c>
      <c r="P478">
        <f t="shared" si="39"/>
        <v>2022</v>
      </c>
    </row>
    <row r="479" spans="1:16" x14ac:dyDescent="0.3">
      <c r="A479" s="1">
        <v>44866</v>
      </c>
      <c r="B479" t="s">
        <v>29</v>
      </c>
      <c r="C479">
        <v>15</v>
      </c>
      <c r="D479" t="s">
        <v>100</v>
      </c>
      <c r="E479" t="s">
        <v>101</v>
      </c>
      <c r="F479" s="5">
        <v>0</v>
      </c>
      <c r="G479" t="str">
        <f>VLOOKUP($B479,PRODUCT_MASTER!$A:$F,MATCH('DATA MODEL'!G$1,PRODUCT_MASTER!$A$1:$F$1,0),0)</f>
        <v>Product12</v>
      </c>
      <c r="H479" t="str">
        <f>VLOOKUP($B479,PRODUCT_MASTER!$A:$F,MATCH('DATA MODEL'!H$1,PRODUCT_MASTER!$A$1:$F$1,0),0)</f>
        <v>Meat</v>
      </c>
      <c r="I479" t="str">
        <f>VLOOKUP($B479,PRODUCT_MASTER!$A:$F,MATCH('DATA MODEL'!I$1,PRODUCT_MASTER!$A$1:$F$1,0),0)</f>
        <v>Kg</v>
      </c>
      <c r="J479" s="7">
        <f>VLOOKUP($B479,PRODUCT_MASTER!$A:$F,MATCH('DATA MODEL'!J$1,PRODUCT_MASTER!$A$1:$F$1,0),0)</f>
        <v>73</v>
      </c>
      <c r="K479" s="7">
        <f>VLOOKUP($B479,PRODUCT_MASTER!$A:$F,MATCH('DATA MODEL'!K$1,PRODUCT_MASTER!$A$1:$F$1,0),0)</f>
        <v>94.17</v>
      </c>
      <c r="L479" s="7">
        <f t="shared" si="35"/>
        <v>1095</v>
      </c>
      <c r="M479" s="7">
        <f t="shared" si="36"/>
        <v>1412.55</v>
      </c>
      <c r="N479">
        <f t="shared" si="37"/>
        <v>1</v>
      </c>
      <c r="O479" t="str">
        <f t="shared" si="38"/>
        <v>Nov</v>
      </c>
      <c r="P479">
        <f t="shared" si="39"/>
        <v>2022</v>
      </c>
    </row>
    <row r="480" spans="1:16" x14ac:dyDescent="0.3">
      <c r="A480" s="1">
        <v>44867</v>
      </c>
      <c r="B480" t="s">
        <v>35</v>
      </c>
      <c r="C480">
        <v>15</v>
      </c>
      <c r="D480" t="s">
        <v>100</v>
      </c>
      <c r="E480" t="s">
        <v>102</v>
      </c>
      <c r="F480" s="5">
        <v>0</v>
      </c>
      <c r="G480" t="str">
        <f>VLOOKUP($B480,PRODUCT_MASTER!$A:$F,MATCH('DATA MODEL'!G$1,PRODUCT_MASTER!$A$1:$F$1,0),0)</f>
        <v>Product15</v>
      </c>
      <c r="H480" t="str">
        <f>VLOOKUP($B480,PRODUCT_MASTER!$A:$F,MATCH('DATA MODEL'!H$1,PRODUCT_MASTER!$A$1:$F$1,0),0)</f>
        <v>Meat</v>
      </c>
      <c r="I480" t="str">
        <f>VLOOKUP($B480,PRODUCT_MASTER!$A:$F,MATCH('DATA MODEL'!I$1,PRODUCT_MASTER!$A$1:$F$1,0),0)</f>
        <v>No.</v>
      </c>
      <c r="J480" s="7">
        <f>VLOOKUP($B480,PRODUCT_MASTER!$A:$F,MATCH('DATA MODEL'!J$1,PRODUCT_MASTER!$A$1:$F$1,0),0)</f>
        <v>12</v>
      </c>
      <c r="K480" s="7">
        <f>VLOOKUP($B480,PRODUCT_MASTER!$A:$F,MATCH('DATA MODEL'!K$1,PRODUCT_MASTER!$A$1:$F$1,0),0)</f>
        <v>15.719999999999999</v>
      </c>
      <c r="L480" s="7">
        <f t="shared" si="35"/>
        <v>180</v>
      </c>
      <c r="M480" s="7">
        <f t="shared" si="36"/>
        <v>235.79999999999998</v>
      </c>
      <c r="N480">
        <f t="shared" si="37"/>
        <v>2</v>
      </c>
      <c r="O480" t="str">
        <f t="shared" si="38"/>
        <v>Nov</v>
      </c>
      <c r="P480">
        <f t="shared" si="39"/>
        <v>2022</v>
      </c>
    </row>
    <row r="481" spans="1:16" x14ac:dyDescent="0.3">
      <c r="A481" s="1">
        <v>44867</v>
      </c>
      <c r="B481" t="s">
        <v>65</v>
      </c>
      <c r="C481">
        <v>15</v>
      </c>
      <c r="D481" t="s">
        <v>103</v>
      </c>
      <c r="E481" t="s">
        <v>102</v>
      </c>
      <c r="F481" s="5">
        <v>0</v>
      </c>
      <c r="G481" t="str">
        <f>VLOOKUP($B481,PRODUCT_MASTER!$A:$F,MATCH('DATA MODEL'!G$1,PRODUCT_MASTER!$A$1:$F$1,0),0)</f>
        <v>Product30</v>
      </c>
      <c r="H481" t="str">
        <f>VLOOKUP($B481,PRODUCT_MASTER!$A:$F,MATCH('DATA MODEL'!H$1,PRODUCT_MASTER!$A$1:$F$1,0),0)</f>
        <v>Cheese And Dairy</v>
      </c>
      <c r="I481" t="str">
        <f>VLOOKUP($B481,PRODUCT_MASTER!$A:$F,MATCH('DATA MODEL'!I$1,PRODUCT_MASTER!$A$1:$F$1,0),0)</f>
        <v>Ft</v>
      </c>
      <c r="J481" s="7">
        <f>VLOOKUP($B481,PRODUCT_MASTER!$A:$F,MATCH('DATA MODEL'!J$1,PRODUCT_MASTER!$A$1:$F$1,0),0)</f>
        <v>148</v>
      </c>
      <c r="K481" s="7">
        <f>VLOOKUP($B481,PRODUCT_MASTER!$A:$F,MATCH('DATA MODEL'!K$1,PRODUCT_MASTER!$A$1:$F$1,0),0)</f>
        <v>201.28</v>
      </c>
      <c r="L481" s="7">
        <f t="shared" si="35"/>
        <v>2220</v>
      </c>
      <c r="M481" s="7">
        <f t="shared" si="36"/>
        <v>3019.2</v>
      </c>
      <c r="N481">
        <f t="shared" si="37"/>
        <v>2</v>
      </c>
      <c r="O481" t="str">
        <f t="shared" si="38"/>
        <v>Nov</v>
      </c>
      <c r="P481">
        <f t="shared" si="39"/>
        <v>2022</v>
      </c>
    </row>
    <row r="482" spans="1:16" x14ac:dyDescent="0.3">
      <c r="A482" s="1">
        <v>44867</v>
      </c>
      <c r="B482" t="s">
        <v>75</v>
      </c>
      <c r="C482">
        <v>5</v>
      </c>
      <c r="D482" t="s">
        <v>103</v>
      </c>
      <c r="E482" t="s">
        <v>102</v>
      </c>
      <c r="F482" s="5">
        <v>0</v>
      </c>
      <c r="G482" t="str">
        <f>VLOOKUP($B482,PRODUCT_MASTER!$A:$F,MATCH('DATA MODEL'!G$1,PRODUCT_MASTER!$A$1:$F$1,0),0)</f>
        <v>Product35</v>
      </c>
      <c r="H482" t="str">
        <f>VLOOKUP($B482,PRODUCT_MASTER!$A:$F,MATCH('DATA MODEL'!H$1,PRODUCT_MASTER!$A$1:$F$1,0),0)</f>
        <v>Bakery And Desserts</v>
      </c>
      <c r="I482" t="str">
        <f>VLOOKUP($B482,PRODUCT_MASTER!$A:$F,MATCH('DATA MODEL'!I$1,PRODUCT_MASTER!$A$1:$F$1,0),0)</f>
        <v>No.</v>
      </c>
      <c r="J482" s="7">
        <f>VLOOKUP($B482,PRODUCT_MASTER!$A:$F,MATCH('DATA MODEL'!J$1,PRODUCT_MASTER!$A$1:$F$1,0),0)</f>
        <v>5</v>
      </c>
      <c r="K482" s="7">
        <f>VLOOKUP($B482,PRODUCT_MASTER!$A:$F,MATCH('DATA MODEL'!K$1,PRODUCT_MASTER!$A$1:$F$1,0),0)</f>
        <v>6.7</v>
      </c>
      <c r="L482" s="7">
        <f t="shared" si="35"/>
        <v>25</v>
      </c>
      <c r="M482" s="7">
        <f t="shared" si="36"/>
        <v>33.5</v>
      </c>
      <c r="N482">
        <f t="shared" si="37"/>
        <v>2</v>
      </c>
      <c r="O482" t="str">
        <f t="shared" si="38"/>
        <v>Nov</v>
      </c>
      <c r="P482">
        <f t="shared" si="39"/>
        <v>2022</v>
      </c>
    </row>
    <row r="483" spans="1:16" x14ac:dyDescent="0.3">
      <c r="A483" s="1">
        <v>44868</v>
      </c>
      <c r="B483" t="s">
        <v>45</v>
      </c>
      <c r="C483">
        <v>11</v>
      </c>
      <c r="D483" t="s">
        <v>101</v>
      </c>
      <c r="E483" t="s">
        <v>101</v>
      </c>
      <c r="F483" s="5">
        <v>0</v>
      </c>
      <c r="G483" t="str">
        <f>VLOOKUP($B483,PRODUCT_MASTER!$A:$F,MATCH('DATA MODEL'!G$1,PRODUCT_MASTER!$A$1:$F$1,0),0)</f>
        <v>Product20</v>
      </c>
      <c r="H483" t="str">
        <f>VLOOKUP($B483,PRODUCT_MASTER!$A:$F,MATCH('DATA MODEL'!H$1,PRODUCT_MASTER!$A$1:$F$1,0),0)</f>
        <v>Poultry</v>
      </c>
      <c r="I483" t="str">
        <f>VLOOKUP($B483,PRODUCT_MASTER!$A:$F,MATCH('DATA MODEL'!I$1,PRODUCT_MASTER!$A$1:$F$1,0),0)</f>
        <v>Lt</v>
      </c>
      <c r="J483" s="7">
        <f>VLOOKUP($B483,PRODUCT_MASTER!$A:$F,MATCH('DATA MODEL'!J$1,PRODUCT_MASTER!$A$1:$F$1,0),0)</f>
        <v>61</v>
      </c>
      <c r="K483" s="7">
        <f>VLOOKUP($B483,PRODUCT_MASTER!$A:$F,MATCH('DATA MODEL'!K$1,PRODUCT_MASTER!$A$1:$F$1,0),0)</f>
        <v>76.25</v>
      </c>
      <c r="L483" s="7">
        <f t="shared" si="35"/>
        <v>671</v>
      </c>
      <c r="M483" s="7">
        <f t="shared" si="36"/>
        <v>838.75</v>
      </c>
      <c r="N483">
        <f t="shared" si="37"/>
        <v>3</v>
      </c>
      <c r="O483" t="str">
        <f t="shared" si="38"/>
        <v>Nov</v>
      </c>
      <c r="P483">
        <f t="shared" si="39"/>
        <v>2022</v>
      </c>
    </row>
    <row r="484" spans="1:16" x14ac:dyDescent="0.3">
      <c r="A484" s="1">
        <v>44869</v>
      </c>
      <c r="B484" t="s">
        <v>21</v>
      </c>
      <c r="C484">
        <v>10</v>
      </c>
      <c r="D484" t="s">
        <v>103</v>
      </c>
      <c r="E484" t="s">
        <v>101</v>
      </c>
      <c r="F484" s="5">
        <v>0</v>
      </c>
      <c r="G484" t="str">
        <f>VLOOKUP($B484,PRODUCT_MASTER!$A:$F,MATCH('DATA MODEL'!G$1,PRODUCT_MASTER!$A$1:$F$1,0),0)</f>
        <v>Product08</v>
      </c>
      <c r="H484" t="str">
        <f>VLOOKUP($B484,PRODUCT_MASTER!$A:$F,MATCH('DATA MODEL'!H$1,PRODUCT_MASTER!$A$1:$F$1,0),0)</f>
        <v>Gourmet Foods</v>
      </c>
      <c r="I484" t="str">
        <f>VLOOKUP($B484,PRODUCT_MASTER!$A:$F,MATCH('DATA MODEL'!I$1,PRODUCT_MASTER!$A$1:$F$1,0),0)</f>
        <v>Kg</v>
      </c>
      <c r="J484" s="7">
        <f>VLOOKUP($B484,PRODUCT_MASTER!$A:$F,MATCH('DATA MODEL'!J$1,PRODUCT_MASTER!$A$1:$F$1,0),0)</f>
        <v>83</v>
      </c>
      <c r="K484" s="7">
        <f>VLOOKUP($B484,PRODUCT_MASTER!$A:$F,MATCH('DATA MODEL'!K$1,PRODUCT_MASTER!$A$1:$F$1,0),0)</f>
        <v>94.62</v>
      </c>
      <c r="L484" s="7">
        <f t="shared" si="35"/>
        <v>830</v>
      </c>
      <c r="M484" s="7">
        <f t="shared" si="36"/>
        <v>946.2</v>
      </c>
      <c r="N484">
        <f t="shared" si="37"/>
        <v>4</v>
      </c>
      <c r="O484" t="str">
        <f t="shared" si="38"/>
        <v>Nov</v>
      </c>
      <c r="P484">
        <f t="shared" si="39"/>
        <v>2022</v>
      </c>
    </row>
    <row r="485" spans="1:16" x14ac:dyDescent="0.3">
      <c r="A485" s="1">
        <v>44870</v>
      </c>
      <c r="B485" t="s">
        <v>43</v>
      </c>
      <c r="C485">
        <v>15</v>
      </c>
      <c r="D485" t="s">
        <v>103</v>
      </c>
      <c r="E485" t="s">
        <v>102</v>
      </c>
      <c r="F485" s="5">
        <v>0</v>
      </c>
      <c r="G485" t="str">
        <f>VLOOKUP($B485,PRODUCT_MASTER!$A:$F,MATCH('DATA MODEL'!G$1,PRODUCT_MASTER!$A$1:$F$1,0),0)</f>
        <v>Product19</v>
      </c>
      <c r="H485" t="str">
        <f>VLOOKUP($B485,PRODUCT_MASTER!$A:$F,MATCH('DATA MODEL'!H$1,PRODUCT_MASTER!$A$1:$F$1,0),0)</f>
        <v>Poultry</v>
      </c>
      <c r="I485" t="str">
        <f>VLOOKUP($B485,PRODUCT_MASTER!$A:$F,MATCH('DATA MODEL'!I$1,PRODUCT_MASTER!$A$1:$F$1,0),0)</f>
        <v>Ft</v>
      </c>
      <c r="J485" s="7">
        <f>VLOOKUP($B485,PRODUCT_MASTER!$A:$F,MATCH('DATA MODEL'!J$1,PRODUCT_MASTER!$A$1:$F$1,0),0)</f>
        <v>150</v>
      </c>
      <c r="K485" s="7">
        <f>VLOOKUP($B485,PRODUCT_MASTER!$A:$F,MATCH('DATA MODEL'!K$1,PRODUCT_MASTER!$A$1:$F$1,0),0)</f>
        <v>210</v>
      </c>
      <c r="L485" s="7">
        <f t="shared" si="35"/>
        <v>2250</v>
      </c>
      <c r="M485" s="7">
        <f t="shared" si="36"/>
        <v>3150</v>
      </c>
      <c r="N485">
        <f t="shared" si="37"/>
        <v>5</v>
      </c>
      <c r="O485" t="str">
        <f t="shared" si="38"/>
        <v>Nov</v>
      </c>
      <c r="P485">
        <f t="shared" si="39"/>
        <v>2022</v>
      </c>
    </row>
    <row r="486" spans="1:16" x14ac:dyDescent="0.3">
      <c r="A486" s="1">
        <v>44871</v>
      </c>
      <c r="B486" t="s">
        <v>91</v>
      </c>
      <c r="C486">
        <v>13</v>
      </c>
      <c r="D486" t="s">
        <v>103</v>
      </c>
      <c r="E486" t="s">
        <v>102</v>
      </c>
      <c r="F486" s="5">
        <v>0</v>
      </c>
      <c r="G486" t="str">
        <f>VLOOKUP($B486,PRODUCT_MASTER!$A:$F,MATCH('DATA MODEL'!G$1,PRODUCT_MASTER!$A$1:$F$1,0),0)</f>
        <v>Product43</v>
      </c>
      <c r="H486" t="str">
        <f>VLOOKUP($B486,PRODUCT_MASTER!$A:$F,MATCH('DATA MODEL'!H$1,PRODUCT_MASTER!$A$1:$F$1,0),0)</f>
        <v>Candy</v>
      </c>
      <c r="I486" t="str">
        <f>VLOOKUP($B486,PRODUCT_MASTER!$A:$F,MATCH('DATA MODEL'!I$1,PRODUCT_MASTER!$A$1:$F$1,0),0)</f>
        <v>Kg</v>
      </c>
      <c r="J486" s="7">
        <f>VLOOKUP($B486,PRODUCT_MASTER!$A:$F,MATCH('DATA MODEL'!J$1,PRODUCT_MASTER!$A$1:$F$1,0),0)</f>
        <v>67</v>
      </c>
      <c r="K486" s="7">
        <f>VLOOKUP($B486,PRODUCT_MASTER!$A:$F,MATCH('DATA MODEL'!K$1,PRODUCT_MASTER!$A$1:$F$1,0),0)</f>
        <v>83.08</v>
      </c>
      <c r="L486" s="7">
        <f t="shared" si="35"/>
        <v>871</v>
      </c>
      <c r="M486" s="7">
        <f t="shared" si="36"/>
        <v>1080.04</v>
      </c>
      <c r="N486">
        <f t="shared" si="37"/>
        <v>6</v>
      </c>
      <c r="O486" t="str">
        <f t="shared" si="38"/>
        <v>Nov</v>
      </c>
      <c r="P486">
        <f t="shared" si="39"/>
        <v>2022</v>
      </c>
    </row>
    <row r="487" spans="1:16" x14ac:dyDescent="0.3">
      <c r="A487" s="1">
        <v>44871</v>
      </c>
      <c r="B487" t="s">
        <v>35</v>
      </c>
      <c r="C487">
        <v>13</v>
      </c>
      <c r="D487" t="s">
        <v>101</v>
      </c>
      <c r="E487" t="s">
        <v>101</v>
      </c>
      <c r="F487" s="5">
        <v>0</v>
      </c>
      <c r="G487" t="str">
        <f>VLOOKUP($B487,PRODUCT_MASTER!$A:$F,MATCH('DATA MODEL'!G$1,PRODUCT_MASTER!$A$1:$F$1,0),0)</f>
        <v>Product15</v>
      </c>
      <c r="H487" t="str">
        <f>VLOOKUP($B487,PRODUCT_MASTER!$A:$F,MATCH('DATA MODEL'!H$1,PRODUCT_MASTER!$A$1:$F$1,0),0)</f>
        <v>Meat</v>
      </c>
      <c r="I487" t="str">
        <f>VLOOKUP($B487,PRODUCT_MASTER!$A:$F,MATCH('DATA MODEL'!I$1,PRODUCT_MASTER!$A$1:$F$1,0),0)</f>
        <v>No.</v>
      </c>
      <c r="J487" s="7">
        <f>VLOOKUP($B487,PRODUCT_MASTER!$A:$F,MATCH('DATA MODEL'!J$1,PRODUCT_MASTER!$A$1:$F$1,0),0)</f>
        <v>12</v>
      </c>
      <c r="K487" s="7">
        <f>VLOOKUP($B487,PRODUCT_MASTER!$A:$F,MATCH('DATA MODEL'!K$1,PRODUCT_MASTER!$A$1:$F$1,0),0)</f>
        <v>15.719999999999999</v>
      </c>
      <c r="L487" s="7">
        <f t="shared" si="35"/>
        <v>156</v>
      </c>
      <c r="M487" s="7">
        <f t="shared" si="36"/>
        <v>204.35999999999999</v>
      </c>
      <c r="N487">
        <f t="shared" si="37"/>
        <v>6</v>
      </c>
      <c r="O487" t="str">
        <f t="shared" si="38"/>
        <v>Nov</v>
      </c>
      <c r="P487">
        <f t="shared" si="39"/>
        <v>2022</v>
      </c>
    </row>
    <row r="488" spans="1:16" x14ac:dyDescent="0.3">
      <c r="A488" s="1">
        <v>44871</v>
      </c>
      <c r="B488" t="s">
        <v>89</v>
      </c>
      <c r="C488">
        <v>13</v>
      </c>
      <c r="D488" t="s">
        <v>103</v>
      </c>
      <c r="E488" t="s">
        <v>102</v>
      </c>
      <c r="F488" s="5">
        <v>0</v>
      </c>
      <c r="G488" t="str">
        <f>VLOOKUP($B488,PRODUCT_MASTER!$A:$F,MATCH('DATA MODEL'!G$1,PRODUCT_MASTER!$A$1:$F$1,0),0)</f>
        <v>Product42</v>
      </c>
      <c r="H488" t="str">
        <f>VLOOKUP($B488,PRODUCT_MASTER!$A:$F,MATCH('DATA MODEL'!H$1,PRODUCT_MASTER!$A$1:$F$1,0),0)</f>
        <v>Candy</v>
      </c>
      <c r="I488" t="str">
        <f>VLOOKUP($B488,PRODUCT_MASTER!$A:$F,MATCH('DATA MODEL'!I$1,PRODUCT_MASTER!$A$1:$F$1,0),0)</f>
        <v>Ft</v>
      </c>
      <c r="J488" s="7">
        <f>VLOOKUP($B488,PRODUCT_MASTER!$A:$F,MATCH('DATA MODEL'!J$1,PRODUCT_MASTER!$A$1:$F$1,0),0)</f>
        <v>120</v>
      </c>
      <c r="K488" s="7">
        <f>VLOOKUP($B488,PRODUCT_MASTER!$A:$F,MATCH('DATA MODEL'!K$1,PRODUCT_MASTER!$A$1:$F$1,0),0)</f>
        <v>162</v>
      </c>
      <c r="L488" s="7">
        <f t="shared" si="35"/>
        <v>1560</v>
      </c>
      <c r="M488" s="7">
        <f t="shared" si="36"/>
        <v>2106</v>
      </c>
      <c r="N488">
        <f t="shared" si="37"/>
        <v>6</v>
      </c>
      <c r="O488" t="str">
        <f t="shared" si="38"/>
        <v>Nov</v>
      </c>
      <c r="P488">
        <f t="shared" si="39"/>
        <v>2022</v>
      </c>
    </row>
    <row r="489" spans="1:16" x14ac:dyDescent="0.3">
      <c r="A489" s="1">
        <v>44872</v>
      </c>
      <c r="B489" t="s">
        <v>85</v>
      </c>
      <c r="C489">
        <v>13</v>
      </c>
      <c r="D489" t="s">
        <v>101</v>
      </c>
      <c r="E489" t="s">
        <v>102</v>
      </c>
      <c r="F489" s="5">
        <v>0</v>
      </c>
      <c r="G489" t="str">
        <f>VLOOKUP($B489,PRODUCT_MASTER!$A:$F,MATCH('DATA MODEL'!G$1,PRODUCT_MASTER!$A$1:$F$1,0),0)</f>
        <v>Product40</v>
      </c>
      <c r="H489" t="str">
        <f>VLOOKUP($B489,PRODUCT_MASTER!$A:$F,MATCH('DATA MODEL'!H$1,PRODUCT_MASTER!$A$1:$F$1,0),0)</f>
        <v>Snacks</v>
      </c>
      <c r="I489" t="str">
        <f>VLOOKUP($B489,PRODUCT_MASTER!$A:$F,MATCH('DATA MODEL'!I$1,PRODUCT_MASTER!$A$1:$F$1,0),0)</f>
        <v>Kg</v>
      </c>
      <c r="J489" s="7">
        <f>VLOOKUP($B489,PRODUCT_MASTER!$A:$F,MATCH('DATA MODEL'!J$1,PRODUCT_MASTER!$A$1:$F$1,0),0)</f>
        <v>90</v>
      </c>
      <c r="K489" s="7">
        <f>VLOOKUP($B489,PRODUCT_MASTER!$A:$F,MATCH('DATA MODEL'!K$1,PRODUCT_MASTER!$A$1:$F$1,0),0)</f>
        <v>115.2</v>
      </c>
      <c r="L489" s="7">
        <f t="shared" si="35"/>
        <v>1170</v>
      </c>
      <c r="M489" s="7">
        <f t="shared" si="36"/>
        <v>1497.6000000000001</v>
      </c>
      <c r="N489">
        <f t="shared" si="37"/>
        <v>7</v>
      </c>
      <c r="O489" t="str">
        <f t="shared" si="38"/>
        <v>Nov</v>
      </c>
      <c r="P489">
        <f t="shared" si="39"/>
        <v>2022</v>
      </c>
    </row>
    <row r="490" spans="1:16" x14ac:dyDescent="0.3">
      <c r="A490" s="1">
        <v>44873</v>
      </c>
      <c r="B490" t="s">
        <v>77</v>
      </c>
      <c r="C490">
        <v>11</v>
      </c>
      <c r="D490" t="s">
        <v>100</v>
      </c>
      <c r="E490" t="s">
        <v>102</v>
      </c>
      <c r="F490" s="5">
        <v>0</v>
      </c>
      <c r="G490" t="str">
        <f>VLOOKUP($B490,PRODUCT_MASTER!$A:$F,MATCH('DATA MODEL'!G$1,PRODUCT_MASTER!$A$1:$F$1,0),0)</f>
        <v>Product36</v>
      </c>
      <c r="H490" t="str">
        <f>VLOOKUP($B490,PRODUCT_MASTER!$A:$F,MATCH('DATA MODEL'!H$1,PRODUCT_MASTER!$A$1:$F$1,0),0)</f>
        <v>Bakery And Desserts</v>
      </c>
      <c r="I490" t="str">
        <f>VLOOKUP($B490,PRODUCT_MASTER!$A:$F,MATCH('DATA MODEL'!I$1,PRODUCT_MASTER!$A$1:$F$1,0),0)</f>
        <v>Kg</v>
      </c>
      <c r="J490" s="7">
        <f>VLOOKUP($B490,PRODUCT_MASTER!$A:$F,MATCH('DATA MODEL'!J$1,PRODUCT_MASTER!$A$1:$F$1,0),0)</f>
        <v>90</v>
      </c>
      <c r="K490" s="7">
        <f>VLOOKUP($B490,PRODUCT_MASTER!$A:$F,MATCH('DATA MODEL'!K$1,PRODUCT_MASTER!$A$1:$F$1,0),0)</f>
        <v>96.3</v>
      </c>
      <c r="L490" s="7">
        <f t="shared" si="35"/>
        <v>990</v>
      </c>
      <c r="M490" s="7">
        <f t="shared" si="36"/>
        <v>1059.3</v>
      </c>
      <c r="N490">
        <f t="shared" si="37"/>
        <v>8</v>
      </c>
      <c r="O490" t="str">
        <f t="shared" si="38"/>
        <v>Nov</v>
      </c>
      <c r="P490">
        <f t="shared" si="39"/>
        <v>2022</v>
      </c>
    </row>
    <row r="491" spans="1:16" x14ac:dyDescent="0.3">
      <c r="A491" s="1">
        <v>44873</v>
      </c>
      <c r="B491" t="s">
        <v>43</v>
      </c>
      <c r="C491">
        <v>10</v>
      </c>
      <c r="D491" t="s">
        <v>100</v>
      </c>
      <c r="E491" t="s">
        <v>101</v>
      </c>
      <c r="F491" s="5">
        <v>0</v>
      </c>
      <c r="G491" t="str">
        <f>VLOOKUP($B491,PRODUCT_MASTER!$A:$F,MATCH('DATA MODEL'!G$1,PRODUCT_MASTER!$A$1:$F$1,0),0)</f>
        <v>Product19</v>
      </c>
      <c r="H491" t="str">
        <f>VLOOKUP($B491,PRODUCT_MASTER!$A:$F,MATCH('DATA MODEL'!H$1,PRODUCT_MASTER!$A$1:$F$1,0),0)</f>
        <v>Poultry</v>
      </c>
      <c r="I491" t="str">
        <f>VLOOKUP($B491,PRODUCT_MASTER!$A:$F,MATCH('DATA MODEL'!I$1,PRODUCT_MASTER!$A$1:$F$1,0),0)</f>
        <v>Ft</v>
      </c>
      <c r="J491" s="7">
        <f>VLOOKUP($B491,PRODUCT_MASTER!$A:$F,MATCH('DATA MODEL'!J$1,PRODUCT_MASTER!$A$1:$F$1,0),0)</f>
        <v>150</v>
      </c>
      <c r="K491" s="7">
        <f>VLOOKUP($B491,PRODUCT_MASTER!$A:$F,MATCH('DATA MODEL'!K$1,PRODUCT_MASTER!$A$1:$F$1,0),0)</f>
        <v>210</v>
      </c>
      <c r="L491" s="7">
        <f t="shared" si="35"/>
        <v>1500</v>
      </c>
      <c r="M491" s="7">
        <f t="shared" si="36"/>
        <v>2100</v>
      </c>
      <c r="N491">
        <f t="shared" si="37"/>
        <v>8</v>
      </c>
      <c r="O491" t="str">
        <f t="shared" si="38"/>
        <v>Nov</v>
      </c>
      <c r="P491">
        <f t="shared" si="39"/>
        <v>2022</v>
      </c>
    </row>
    <row r="492" spans="1:16" x14ac:dyDescent="0.3">
      <c r="A492" s="1">
        <v>44874</v>
      </c>
      <c r="B492" t="s">
        <v>59</v>
      </c>
      <c r="C492">
        <v>8</v>
      </c>
      <c r="D492" t="s">
        <v>101</v>
      </c>
      <c r="E492" t="s">
        <v>102</v>
      </c>
      <c r="F492" s="5">
        <v>0</v>
      </c>
      <c r="G492" t="str">
        <f>VLOOKUP($B492,PRODUCT_MASTER!$A:$F,MATCH('DATA MODEL'!G$1,PRODUCT_MASTER!$A$1:$F$1,0),0)</f>
        <v>Product27</v>
      </c>
      <c r="H492" t="str">
        <f>VLOOKUP($B492,PRODUCT_MASTER!$A:$F,MATCH('DATA MODEL'!H$1,PRODUCT_MASTER!$A$1:$F$1,0),0)</f>
        <v>Cheese And Dairy</v>
      </c>
      <c r="I492" t="str">
        <f>VLOOKUP($B492,PRODUCT_MASTER!$A:$F,MATCH('DATA MODEL'!I$1,PRODUCT_MASTER!$A$1:$F$1,0),0)</f>
        <v>Lt</v>
      </c>
      <c r="J492" s="7">
        <f>VLOOKUP($B492,PRODUCT_MASTER!$A:$F,MATCH('DATA MODEL'!J$1,PRODUCT_MASTER!$A$1:$F$1,0),0)</f>
        <v>48</v>
      </c>
      <c r="K492" s="7">
        <f>VLOOKUP($B492,PRODUCT_MASTER!$A:$F,MATCH('DATA MODEL'!K$1,PRODUCT_MASTER!$A$1:$F$1,0),0)</f>
        <v>57.120000000000005</v>
      </c>
      <c r="L492" s="7">
        <f t="shared" si="35"/>
        <v>384</v>
      </c>
      <c r="M492" s="7">
        <f t="shared" si="36"/>
        <v>456.96000000000004</v>
      </c>
      <c r="N492">
        <f t="shared" si="37"/>
        <v>9</v>
      </c>
      <c r="O492" t="str">
        <f t="shared" si="38"/>
        <v>Nov</v>
      </c>
      <c r="P492">
        <f t="shared" si="39"/>
        <v>2022</v>
      </c>
    </row>
    <row r="493" spans="1:16" x14ac:dyDescent="0.3">
      <c r="A493" s="1">
        <v>44875</v>
      </c>
      <c r="B493" t="s">
        <v>41</v>
      </c>
      <c r="C493">
        <v>7</v>
      </c>
      <c r="D493" t="s">
        <v>103</v>
      </c>
      <c r="E493" t="s">
        <v>101</v>
      </c>
      <c r="F493" s="5">
        <v>0</v>
      </c>
      <c r="G493" t="str">
        <f>VLOOKUP($B493,PRODUCT_MASTER!$A:$F,MATCH('DATA MODEL'!G$1,PRODUCT_MASTER!$A$1:$F$1,0),0)</f>
        <v>Product18</v>
      </c>
      <c r="H493" t="str">
        <f>VLOOKUP($B493,PRODUCT_MASTER!$A:$F,MATCH('DATA MODEL'!H$1,PRODUCT_MASTER!$A$1:$F$1,0),0)</f>
        <v>Poultry</v>
      </c>
      <c r="I493" t="str">
        <f>VLOOKUP($B493,PRODUCT_MASTER!$A:$F,MATCH('DATA MODEL'!I$1,PRODUCT_MASTER!$A$1:$F$1,0),0)</f>
        <v>No.</v>
      </c>
      <c r="J493" s="7">
        <f>VLOOKUP($B493,PRODUCT_MASTER!$A:$F,MATCH('DATA MODEL'!J$1,PRODUCT_MASTER!$A$1:$F$1,0),0)</f>
        <v>37</v>
      </c>
      <c r="K493" s="7">
        <f>VLOOKUP($B493,PRODUCT_MASTER!$A:$F,MATCH('DATA MODEL'!K$1,PRODUCT_MASTER!$A$1:$F$1,0),0)</f>
        <v>49.21</v>
      </c>
      <c r="L493" s="7">
        <f t="shared" si="35"/>
        <v>259</v>
      </c>
      <c r="M493" s="7">
        <f t="shared" si="36"/>
        <v>344.47</v>
      </c>
      <c r="N493">
        <f t="shared" si="37"/>
        <v>10</v>
      </c>
      <c r="O493" t="str">
        <f t="shared" si="38"/>
        <v>Nov</v>
      </c>
      <c r="P493">
        <f t="shared" si="39"/>
        <v>2022</v>
      </c>
    </row>
    <row r="494" spans="1:16" x14ac:dyDescent="0.3">
      <c r="A494" s="1">
        <v>44878</v>
      </c>
      <c r="B494" t="s">
        <v>59</v>
      </c>
      <c r="C494">
        <v>10</v>
      </c>
      <c r="D494" t="s">
        <v>100</v>
      </c>
      <c r="E494" t="s">
        <v>102</v>
      </c>
      <c r="F494" s="5">
        <v>0</v>
      </c>
      <c r="G494" t="str">
        <f>VLOOKUP($B494,PRODUCT_MASTER!$A:$F,MATCH('DATA MODEL'!G$1,PRODUCT_MASTER!$A$1:$F$1,0),0)</f>
        <v>Product27</v>
      </c>
      <c r="H494" t="str">
        <f>VLOOKUP($B494,PRODUCT_MASTER!$A:$F,MATCH('DATA MODEL'!H$1,PRODUCT_MASTER!$A$1:$F$1,0),0)</f>
        <v>Cheese And Dairy</v>
      </c>
      <c r="I494" t="str">
        <f>VLOOKUP($B494,PRODUCT_MASTER!$A:$F,MATCH('DATA MODEL'!I$1,PRODUCT_MASTER!$A$1:$F$1,0),0)</f>
        <v>Lt</v>
      </c>
      <c r="J494" s="7">
        <f>VLOOKUP($B494,PRODUCT_MASTER!$A:$F,MATCH('DATA MODEL'!J$1,PRODUCT_MASTER!$A$1:$F$1,0),0)</f>
        <v>48</v>
      </c>
      <c r="K494" s="7">
        <f>VLOOKUP($B494,PRODUCT_MASTER!$A:$F,MATCH('DATA MODEL'!K$1,PRODUCT_MASTER!$A$1:$F$1,0),0)</f>
        <v>57.120000000000005</v>
      </c>
      <c r="L494" s="7">
        <f t="shared" si="35"/>
        <v>480</v>
      </c>
      <c r="M494" s="7">
        <f t="shared" si="36"/>
        <v>571.20000000000005</v>
      </c>
      <c r="N494">
        <f t="shared" si="37"/>
        <v>13</v>
      </c>
      <c r="O494" t="str">
        <f t="shared" si="38"/>
        <v>Nov</v>
      </c>
      <c r="P494">
        <f t="shared" si="39"/>
        <v>2022</v>
      </c>
    </row>
    <row r="495" spans="1:16" x14ac:dyDescent="0.3">
      <c r="A495" s="1">
        <v>44879</v>
      </c>
      <c r="B495" t="s">
        <v>9</v>
      </c>
      <c r="C495">
        <v>1</v>
      </c>
      <c r="D495" t="s">
        <v>103</v>
      </c>
      <c r="E495" t="s">
        <v>102</v>
      </c>
      <c r="F495" s="5">
        <v>0</v>
      </c>
      <c r="G495" t="str">
        <f>VLOOKUP($B495,PRODUCT_MASTER!$A:$F,MATCH('DATA MODEL'!G$1,PRODUCT_MASTER!$A$1:$F$1,0),0)</f>
        <v>Product02</v>
      </c>
      <c r="H495" t="str">
        <f>VLOOKUP($B495,PRODUCT_MASTER!$A:$F,MATCH('DATA MODEL'!H$1,PRODUCT_MASTER!$A$1:$F$1,0),0)</f>
        <v>Organic</v>
      </c>
      <c r="I495" t="str">
        <f>VLOOKUP($B495,PRODUCT_MASTER!$A:$F,MATCH('DATA MODEL'!I$1,PRODUCT_MASTER!$A$1:$F$1,0),0)</f>
        <v>Kg</v>
      </c>
      <c r="J495" s="7">
        <f>VLOOKUP($B495,PRODUCT_MASTER!$A:$F,MATCH('DATA MODEL'!J$1,PRODUCT_MASTER!$A$1:$F$1,0),0)</f>
        <v>105</v>
      </c>
      <c r="K495" s="7">
        <f>VLOOKUP($B495,PRODUCT_MASTER!$A:$F,MATCH('DATA MODEL'!K$1,PRODUCT_MASTER!$A$1:$F$1,0),0)</f>
        <v>142.80000000000001</v>
      </c>
      <c r="L495" s="7">
        <f t="shared" si="35"/>
        <v>105</v>
      </c>
      <c r="M495" s="7">
        <f t="shared" si="36"/>
        <v>142.80000000000001</v>
      </c>
      <c r="N495">
        <f t="shared" si="37"/>
        <v>14</v>
      </c>
      <c r="O495" t="str">
        <f t="shared" si="38"/>
        <v>Nov</v>
      </c>
      <c r="P495">
        <f t="shared" si="39"/>
        <v>2022</v>
      </c>
    </row>
    <row r="496" spans="1:16" x14ac:dyDescent="0.3">
      <c r="A496" s="1">
        <v>44880</v>
      </c>
      <c r="B496" t="s">
        <v>29</v>
      </c>
      <c r="C496">
        <v>14</v>
      </c>
      <c r="D496" t="s">
        <v>103</v>
      </c>
      <c r="E496" t="s">
        <v>102</v>
      </c>
      <c r="F496" s="5">
        <v>0</v>
      </c>
      <c r="G496" t="str">
        <f>VLOOKUP($B496,PRODUCT_MASTER!$A:$F,MATCH('DATA MODEL'!G$1,PRODUCT_MASTER!$A$1:$F$1,0),0)</f>
        <v>Product12</v>
      </c>
      <c r="H496" t="str">
        <f>VLOOKUP($B496,PRODUCT_MASTER!$A:$F,MATCH('DATA MODEL'!H$1,PRODUCT_MASTER!$A$1:$F$1,0),0)</f>
        <v>Meat</v>
      </c>
      <c r="I496" t="str">
        <f>VLOOKUP($B496,PRODUCT_MASTER!$A:$F,MATCH('DATA MODEL'!I$1,PRODUCT_MASTER!$A$1:$F$1,0),0)</f>
        <v>Kg</v>
      </c>
      <c r="J496" s="7">
        <f>VLOOKUP($B496,PRODUCT_MASTER!$A:$F,MATCH('DATA MODEL'!J$1,PRODUCT_MASTER!$A$1:$F$1,0),0)</f>
        <v>73</v>
      </c>
      <c r="K496" s="7">
        <f>VLOOKUP($B496,PRODUCT_MASTER!$A:$F,MATCH('DATA MODEL'!K$1,PRODUCT_MASTER!$A$1:$F$1,0),0)</f>
        <v>94.17</v>
      </c>
      <c r="L496" s="7">
        <f t="shared" si="35"/>
        <v>1022</v>
      </c>
      <c r="M496" s="7">
        <f t="shared" si="36"/>
        <v>1318.38</v>
      </c>
      <c r="N496">
        <f t="shared" si="37"/>
        <v>15</v>
      </c>
      <c r="O496" t="str">
        <f t="shared" si="38"/>
        <v>Nov</v>
      </c>
      <c r="P496">
        <f t="shared" si="39"/>
        <v>2022</v>
      </c>
    </row>
    <row r="497" spans="1:16" x14ac:dyDescent="0.3">
      <c r="A497" s="1">
        <v>44881</v>
      </c>
      <c r="B497" t="s">
        <v>39</v>
      </c>
      <c r="C497">
        <v>8</v>
      </c>
      <c r="D497" t="s">
        <v>101</v>
      </c>
      <c r="E497" t="s">
        <v>101</v>
      </c>
      <c r="F497" s="5">
        <v>0</v>
      </c>
      <c r="G497" t="str">
        <f>VLOOKUP($B497,PRODUCT_MASTER!$A:$F,MATCH('DATA MODEL'!G$1,PRODUCT_MASTER!$A$1:$F$1,0),0)</f>
        <v>Product17</v>
      </c>
      <c r="H497" t="str">
        <f>VLOOKUP($B497,PRODUCT_MASTER!$A:$F,MATCH('DATA MODEL'!H$1,PRODUCT_MASTER!$A$1:$F$1,0),0)</f>
        <v>Poultry</v>
      </c>
      <c r="I497" t="str">
        <f>VLOOKUP($B497,PRODUCT_MASTER!$A:$F,MATCH('DATA MODEL'!I$1,PRODUCT_MASTER!$A$1:$F$1,0),0)</f>
        <v>Ft</v>
      </c>
      <c r="J497" s="7">
        <f>VLOOKUP($B497,PRODUCT_MASTER!$A:$F,MATCH('DATA MODEL'!J$1,PRODUCT_MASTER!$A$1:$F$1,0),0)</f>
        <v>134</v>
      </c>
      <c r="K497" s="7">
        <f>VLOOKUP($B497,PRODUCT_MASTER!$A:$F,MATCH('DATA MODEL'!K$1,PRODUCT_MASTER!$A$1:$F$1,0),0)</f>
        <v>156.78</v>
      </c>
      <c r="L497" s="7">
        <f t="shared" si="35"/>
        <v>1072</v>
      </c>
      <c r="M497" s="7">
        <f t="shared" si="36"/>
        <v>1254.24</v>
      </c>
      <c r="N497">
        <f t="shared" si="37"/>
        <v>16</v>
      </c>
      <c r="O497" t="str">
        <f t="shared" si="38"/>
        <v>Nov</v>
      </c>
      <c r="P497">
        <f t="shared" si="39"/>
        <v>2022</v>
      </c>
    </row>
    <row r="498" spans="1:16" x14ac:dyDescent="0.3">
      <c r="A498" s="1">
        <v>44883</v>
      </c>
      <c r="B498" t="s">
        <v>73</v>
      </c>
      <c r="C498">
        <v>8</v>
      </c>
      <c r="D498" t="s">
        <v>103</v>
      </c>
      <c r="E498" t="s">
        <v>102</v>
      </c>
      <c r="F498" s="5">
        <v>0</v>
      </c>
      <c r="G498" t="str">
        <f>VLOOKUP($B498,PRODUCT_MASTER!$A:$F,MATCH('DATA MODEL'!G$1,PRODUCT_MASTER!$A$1:$F$1,0),0)</f>
        <v>Product34</v>
      </c>
      <c r="H498" t="str">
        <f>VLOOKUP($B498,PRODUCT_MASTER!$A:$F,MATCH('DATA MODEL'!H$1,PRODUCT_MASTER!$A$1:$F$1,0),0)</f>
        <v>Bakery And Desserts</v>
      </c>
      <c r="I498" t="str">
        <f>VLOOKUP($B498,PRODUCT_MASTER!$A:$F,MATCH('DATA MODEL'!I$1,PRODUCT_MASTER!$A$1:$F$1,0),0)</f>
        <v>Lt</v>
      </c>
      <c r="J498" s="7">
        <f>VLOOKUP($B498,PRODUCT_MASTER!$A:$F,MATCH('DATA MODEL'!J$1,PRODUCT_MASTER!$A$1:$F$1,0),0)</f>
        <v>55</v>
      </c>
      <c r="K498" s="7">
        <f>VLOOKUP($B498,PRODUCT_MASTER!$A:$F,MATCH('DATA MODEL'!K$1,PRODUCT_MASTER!$A$1:$F$1,0),0)</f>
        <v>58.3</v>
      </c>
      <c r="L498" s="7">
        <f t="shared" si="35"/>
        <v>440</v>
      </c>
      <c r="M498" s="7">
        <f t="shared" si="36"/>
        <v>466.4</v>
      </c>
      <c r="N498">
        <f t="shared" si="37"/>
        <v>18</v>
      </c>
      <c r="O498" t="str">
        <f t="shared" si="38"/>
        <v>Nov</v>
      </c>
      <c r="P498">
        <f t="shared" si="39"/>
        <v>2022</v>
      </c>
    </row>
    <row r="499" spans="1:16" x14ac:dyDescent="0.3">
      <c r="A499" s="1">
        <v>44886</v>
      </c>
      <c r="B499" t="s">
        <v>45</v>
      </c>
      <c r="C499">
        <v>6</v>
      </c>
      <c r="D499" t="s">
        <v>103</v>
      </c>
      <c r="E499" t="s">
        <v>102</v>
      </c>
      <c r="F499" s="5">
        <v>0</v>
      </c>
      <c r="G499" t="str">
        <f>VLOOKUP($B499,PRODUCT_MASTER!$A:$F,MATCH('DATA MODEL'!G$1,PRODUCT_MASTER!$A$1:$F$1,0),0)</f>
        <v>Product20</v>
      </c>
      <c r="H499" t="str">
        <f>VLOOKUP($B499,PRODUCT_MASTER!$A:$F,MATCH('DATA MODEL'!H$1,PRODUCT_MASTER!$A$1:$F$1,0),0)</f>
        <v>Poultry</v>
      </c>
      <c r="I499" t="str">
        <f>VLOOKUP($B499,PRODUCT_MASTER!$A:$F,MATCH('DATA MODEL'!I$1,PRODUCT_MASTER!$A$1:$F$1,0),0)</f>
        <v>Lt</v>
      </c>
      <c r="J499" s="7">
        <f>VLOOKUP($B499,PRODUCT_MASTER!$A:$F,MATCH('DATA MODEL'!J$1,PRODUCT_MASTER!$A$1:$F$1,0),0)</f>
        <v>61</v>
      </c>
      <c r="K499" s="7">
        <f>VLOOKUP($B499,PRODUCT_MASTER!$A:$F,MATCH('DATA MODEL'!K$1,PRODUCT_MASTER!$A$1:$F$1,0),0)</f>
        <v>76.25</v>
      </c>
      <c r="L499" s="7">
        <f t="shared" si="35"/>
        <v>366</v>
      </c>
      <c r="M499" s="7">
        <f t="shared" si="36"/>
        <v>457.5</v>
      </c>
      <c r="N499">
        <f t="shared" si="37"/>
        <v>21</v>
      </c>
      <c r="O499" t="str">
        <f t="shared" si="38"/>
        <v>Nov</v>
      </c>
      <c r="P499">
        <f t="shared" si="39"/>
        <v>2022</v>
      </c>
    </row>
    <row r="500" spans="1:16" x14ac:dyDescent="0.3">
      <c r="A500" s="1">
        <v>44888</v>
      </c>
      <c r="B500" t="s">
        <v>77</v>
      </c>
      <c r="C500">
        <v>12</v>
      </c>
      <c r="D500" t="s">
        <v>101</v>
      </c>
      <c r="E500" t="s">
        <v>101</v>
      </c>
      <c r="F500" s="5">
        <v>0</v>
      </c>
      <c r="G500" t="str">
        <f>VLOOKUP($B500,PRODUCT_MASTER!$A:$F,MATCH('DATA MODEL'!G$1,PRODUCT_MASTER!$A$1:$F$1,0),0)</f>
        <v>Product36</v>
      </c>
      <c r="H500" t="str">
        <f>VLOOKUP($B500,PRODUCT_MASTER!$A:$F,MATCH('DATA MODEL'!H$1,PRODUCT_MASTER!$A$1:$F$1,0),0)</f>
        <v>Bakery And Desserts</v>
      </c>
      <c r="I500" t="str">
        <f>VLOOKUP($B500,PRODUCT_MASTER!$A:$F,MATCH('DATA MODEL'!I$1,PRODUCT_MASTER!$A$1:$F$1,0),0)</f>
        <v>Kg</v>
      </c>
      <c r="J500" s="7">
        <f>VLOOKUP($B500,PRODUCT_MASTER!$A:$F,MATCH('DATA MODEL'!J$1,PRODUCT_MASTER!$A$1:$F$1,0),0)</f>
        <v>90</v>
      </c>
      <c r="K500" s="7">
        <f>VLOOKUP($B500,PRODUCT_MASTER!$A:$F,MATCH('DATA MODEL'!K$1,PRODUCT_MASTER!$A$1:$F$1,0),0)</f>
        <v>96.3</v>
      </c>
      <c r="L500" s="7">
        <f t="shared" si="35"/>
        <v>1080</v>
      </c>
      <c r="M500" s="7">
        <f t="shared" si="36"/>
        <v>1155.5999999999999</v>
      </c>
      <c r="N500">
        <f t="shared" si="37"/>
        <v>23</v>
      </c>
      <c r="O500" t="str">
        <f t="shared" si="38"/>
        <v>Nov</v>
      </c>
      <c r="P500">
        <f t="shared" si="39"/>
        <v>2022</v>
      </c>
    </row>
    <row r="501" spans="1:16" x14ac:dyDescent="0.3">
      <c r="A501" s="1">
        <v>44890</v>
      </c>
      <c r="B501" t="s">
        <v>13</v>
      </c>
      <c r="C501">
        <v>5</v>
      </c>
      <c r="D501" t="s">
        <v>103</v>
      </c>
      <c r="E501" t="s">
        <v>102</v>
      </c>
      <c r="F501" s="5">
        <v>0</v>
      </c>
      <c r="G501" t="str">
        <f>VLOOKUP($B501,PRODUCT_MASTER!$A:$F,MATCH('DATA MODEL'!G$1,PRODUCT_MASTER!$A$1:$F$1,0),0)</f>
        <v>Product04</v>
      </c>
      <c r="H501" t="str">
        <f>VLOOKUP($B501,PRODUCT_MASTER!$A:$F,MATCH('DATA MODEL'!H$1,PRODUCT_MASTER!$A$1:$F$1,0),0)</f>
        <v>Organic</v>
      </c>
      <c r="I501" t="str">
        <f>VLOOKUP($B501,PRODUCT_MASTER!$A:$F,MATCH('DATA MODEL'!I$1,PRODUCT_MASTER!$A$1:$F$1,0),0)</f>
        <v>Lt</v>
      </c>
      <c r="J501" s="7">
        <f>VLOOKUP($B501,PRODUCT_MASTER!$A:$F,MATCH('DATA MODEL'!J$1,PRODUCT_MASTER!$A$1:$F$1,0),0)</f>
        <v>44</v>
      </c>
      <c r="K501" s="7">
        <f>VLOOKUP($B501,PRODUCT_MASTER!$A:$F,MATCH('DATA MODEL'!K$1,PRODUCT_MASTER!$A$1:$F$1,0),0)</f>
        <v>48.84</v>
      </c>
      <c r="L501" s="7">
        <f t="shared" si="35"/>
        <v>220</v>
      </c>
      <c r="M501" s="7">
        <f t="shared" si="36"/>
        <v>244.20000000000002</v>
      </c>
      <c r="N501">
        <f t="shared" si="37"/>
        <v>25</v>
      </c>
      <c r="O501" t="str">
        <f t="shared" si="38"/>
        <v>Nov</v>
      </c>
      <c r="P501">
        <f t="shared" si="39"/>
        <v>2022</v>
      </c>
    </row>
    <row r="502" spans="1:16" x14ac:dyDescent="0.3">
      <c r="A502" s="1">
        <v>44891</v>
      </c>
      <c r="B502" t="s">
        <v>69</v>
      </c>
      <c r="C502">
        <v>5</v>
      </c>
      <c r="D502" t="s">
        <v>103</v>
      </c>
      <c r="E502" t="s">
        <v>101</v>
      </c>
      <c r="F502" s="5">
        <v>0</v>
      </c>
      <c r="G502" t="str">
        <f>VLOOKUP($B502,PRODUCT_MASTER!$A:$F,MATCH('DATA MODEL'!G$1,PRODUCT_MASTER!$A$1:$F$1,0),0)</f>
        <v>Product32</v>
      </c>
      <c r="H502" t="str">
        <f>VLOOKUP($B502,PRODUCT_MASTER!$A:$F,MATCH('DATA MODEL'!H$1,PRODUCT_MASTER!$A$1:$F$1,0),0)</f>
        <v>Bakery And Desserts</v>
      </c>
      <c r="I502" t="str">
        <f>VLOOKUP($B502,PRODUCT_MASTER!$A:$F,MATCH('DATA MODEL'!I$1,PRODUCT_MASTER!$A$1:$F$1,0),0)</f>
        <v>Kg</v>
      </c>
      <c r="J502" s="7">
        <f>VLOOKUP($B502,PRODUCT_MASTER!$A:$F,MATCH('DATA MODEL'!J$1,PRODUCT_MASTER!$A$1:$F$1,0),0)</f>
        <v>89</v>
      </c>
      <c r="K502" s="7">
        <f>VLOOKUP($B502,PRODUCT_MASTER!$A:$F,MATCH('DATA MODEL'!K$1,PRODUCT_MASTER!$A$1:$F$1,0),0)</f>
        <v>117.48</v>
      </c>
      <c r="L502" s="7">
        <f t="shared" si="35"/>
        <v>445</v>
      </c>
      <c r="M502" s="7">
        <f t="shared" si="36"/>
        <v>587.4</v>
      </c>
      <c r="N502">
        <f t="shared" si="37"/>
        <v>26</v>
      </c>
      <c r="O502" t="str">
        <f t="shared" si="38"/>
        <v>Nov</v>
      </c>
      <c r="P502">
        <f t="shared" si="39"/>
        <v>2022</v>
      </c>
    </row>
    <row r="503" spans="1:16" x14ac:dyDescent="0.3">
      <c r="A503" s="1">
        <v>44892</v>
      </c>
      <c r="B503" t="s">
        <v>73</v>
      </c>
      <c r="C503">
        <v>15</v>
      </c>
      <c r="D503" t="s">
        <v>103</v>
      </c>
      <c r="E503" t="s">
        <v>101</v>
      </c>
      <c r="F503" s="5">
        <v>0</v>
      </c>
      <c r="G503" t="str">
        <f>VLOOKUP($B503,PRODUCT_MASTER!$A:$F,MATCH('DATA MODEL'!G$1,PRODUCT_MASTER!$A$1:$F$1,0),0)</f>
        <v>Product34</v>
      </c>
      <c r="H503" t="str">
        <f>VLOOKUP($B503,PRODUCT_MASTER!$A:$F,MATCH('DATA MODEL'!H$1,PRODUCT_MASTER!$A$1:$F$1,0),0)</f>
        <v>Bakery And Desserts</v>
      </c>
      <c r="I503" t="str">
        <f>VLOOKUP($B503,PRODUCT_MASTER!$A:$F,MATCH('DATA MODEL'!I$1,PRODUCT_MASTER!$A$1:$F$1,0),0)</f>
        <v>Lt</v>
      </c>
      <c r="J503" s="7">
        <f>VLOOKUP($B503,PRODUCT_MASTER!$A:$F,MATCH('DATA MODEL'!J$1,PRODUCT_MASTER!$A$1:$F$1,0),0)</f>
        <v>55</v>
      </c>
      <c r="K503" s="7">
        <f>VLOOKUP($B503,PRODUCT_MASTER!$A:$F,MATCH('DATA MODEL'!K$1,PRODUCT_MASTER!$A$1:$F$1,0),0)</f>
        <v>58.3</v>
      </c>
      <c r="L503" s="7">
        <f t="shared" si="35"/>
        <v>825</v>
      </c>
      <c r="M503" s="7">
        <f t="shared" si="36"/>
        <v>874.5</v>
      </c>
      <c r="N503">
        <f t="shared" si="37"/>
        <v>27</v>
      </c>
      <c r="O503" t="str">
        <f t="shared" si="38"/>
        <v>Nov</v>
      </c>
      <c r="P503">
        <f t="shared" si="39"/>
        <v>2022</v>
      </c>
    </row>
    <row r="504" spans="1:16" x14ac:dyDescent="0.3">
      <c r="A504" s="1">
        <v>44893</v>
      </c>
      <c r="B504" t="s">
        <v>67</v>
      </c>
      <c r="C504">
        <v>8</v>
      </c>
      <c r="D504" t="s">
        <v>103</v>
      </c>
      <c r="E504" t="s">
        <v>102</v>
      </c>
      <c r="F504" s="5">
        <v>0</v>
      </c>
      <c r="G504" t="str">
        <f>VLOOKUP($B504,PRODUCT_MASTER!$A:$F,MATCH('DATA MODEL'!G$1,PRODUCT_MASTER!$A$1:$F$1,0),0)</f>
        <v>Product31</v>
      </c>
      <c r="H504" t="str">
        <f>VLOOKUP($B504,PRODUCT_MASTER!$A:$F,MATCH('DATA MODEL'!H$1,PRODUCT_MASTER!$A$1:$F$1,0),0)</f>
        <v>Cheese And Dairy</v>
      </c>
      <c r="I504" t="str">
        <f>VLOOKUP($B504,PRODUCT_MASTER!$A:$F,MATCH('DATA MODEL'!I$1,PRODUCT_MASTER!$A$1:$F$1,0),0)</f>
        <v>Kg</v>
      </c>
      <c r="J504" s="7">
        <f>VLOOKUP($B504,PRODUCT_MASTER!$A:$F,MATCH('DATA MODEL'!J$1,PRODUCT_MASTER!$A$1:$F$1,0),0)</f>
        <v>93</v>
      </c>
      <c r="K504" s="7">
        <f>VLOOKUP($B504,PRODUCT_MASTER!$A:$F,MATCH('DATA MODEL'!K$1,PRODUCT_MASTER!$A$1:$F$1,0),0)</f>
        <v>104.16</v>
      </c>
      <c r="L504" s="7">
        <f t="shared" si="35"/>
        <v>744</v>
      </c>
      <c r="M504" s="7">
        <f t="shared" si="36"/>
        <v>833.28</v>
      </c>
      <c r="N504">
        <f t="shared" si="37"/>
        <v>28</v>
      </c>
      <c r="O504" t="str">
        <f t="shared" si="38"/>
        <v>Nov</v>
      </c>
      <c r="P504">
        <f t="shared" si="39"/>
        <v>2022</v>
      </c>
    </row>
    <row r="505" spans="1:16" x14ac:dyDescent="0.3">
      <c r="A505" s="1">
        <v>44895</v>
      </c>
      <c r="B505" t="s">
        <v>35</v>
      </c>
      <c r="C505">
        <v>2</v>
      </c>
      <c r="D505" t="s">
        <v>103</v>
      </c>
      <c r="E505" t="s">
        <v>101</v>
      </c>
      <c r="F505" s="5">
        <v>0</v>
      </c>
      <c r="G505" t="str">
        <f>VLOOKUP($B505,PRODUCT_MASTER!$A:$F,MATCH('DATA MODEL'!G$1,PRODUCT_MASTER!$A$1:$F$1,0),0)</f>
        <v>Product15</v>
      </c>
      <c r="H505" t="str">
        <f>VLOOKUP($B505,PRODUCT_MASTER!$A:$F,MATCH('DATA MODEL'!H$1,PRODUCT_MASTER!$A$1:$F$1,0),0)</f>
        <v>Meat</v>
      </c>
      <c r="I505" t="str">
        <f>VLOOKUP($B505,PRODUCT_MASTER!$A:$F,MATCH('DATA MODEL'!I$1,PRODUCT_MASTER!$A$1:$F$1,0),0)</f>
        <v>No.</v>
      </c>
      <c r="J505" s="7">
        <f>VLOOKUP($B505,PRODUCT_MASTER!$A:$F,MATCH('DATA MODEL'!J$1,PRODUCT_MASTER!$A$1:$F$1,0),0)</f>
        <v>12</v>
      </c>
      <c r="K505" s="7">
        <f>VLOOKUP($B505,PRODUCT_MASTER!$A:$F,MATCH('DATA MODEL'!K$1,PRODUCT_MASTER!$A$1:$F$1,0),0)</f>
        <v>15.719999999999999</v>
      </c>
      <c r="L505" s="7">
        <f t="shared" si="35"/>
        <v>24</v>
      </c>
      <c r="M505" s="7">
        <f t="shared" si="36"/>
        <v>31.439999999999998</v>
      </c>
      <c r="N505">
        <f t="shared" si="37"/>
        <v>30</v>
      </c>
      <c r="O505" t="str">
        <f t="shared" si="38"/>
        <v>Nov</v>
      </c>
      <c r="P505">
        <f t="shared" si="39"/>
        <v>2022</v>
      </c>
    </row>
    <row r="506" spans="1:16" x14ac:dyDescent="0.3">
      <c r="A506" s="1">
        <v>44898</v>
      </c>
      <c r="B506" t="s">
        <v>61</v>
      </c>
      <c r="C506">
        <v>5</v>
      </c>
      <c r="D506" t="s">
        <v>100</v>
      </c>
      <c r="E506" t="s">
        <v>102</v>
      </c>
      <c r="F506" s="5">
        <v>0</v>
      </c>
      <c r="G506" t="str">
        <f>VLOOKUP($B506,PRODUCT_MASTER!$A:$F,MATCH('DATA MODEL'!G$1,PRODUCT_MASTER!$A$1:$F$1,0),0)</f>
        <v>Product28</v>
      </c>
      <c r="H506" t="str">
        <f>VLOOKUP($B506,PRODUCT_MASTER!$A:$F,MATCH('DATA MODEL'!H$1,PRODUCT_MASTER!$A$1:$F$1,0),0)</f>
        <v>Cheese And Dairy</v>
      </c>
      <c r="I506" t="str">
        <f>VLOOKUP($B506,PRODUCT_MASTER!$A:$F,MATCH('DATA MODEL'!I$1,PRODUCT_MASTER!$A$1:$F$1,0),0)</f>
        <v>No.</v>
      </c>
      <c r="J506" s="7">
        <f>VLOOKUP($B506,PRODUCT_MASTER!$A:$F,MATCH('DATA MODEL'!J$1,PRODUCT_MASTER!$A$1:$F$1,0),0)</f>
        <v>37</v>
      </c>
      <c r="K506" s="7">
        <f>VLOOKUP($B506,PRODUCT_MASTER!$A:$F,MATCH('DATA MODEL'!K$1,PRODUCT_MASTER!$A$1:$F$1,0),0)</f>
        <v>41.81</v>
      </c>
      <c r="L506" s="7">
        <f t="shared" si="35"/>
        <v>185</v>
      </c>
      <c r="M506" s="7">
        <f t="shared" si="36"/>
        <v>209.05</v>
      </c>
      <c r="N506">
        <f t="shared" si="37"/>
        <v>3</v>
      </c>
      <c r="O506" t="str">
        <f t="shared" si="38"/>
        <v>Dec</v>
      </c>
      <c r="P506">
        <f t="shared" si="39"/>
        <v>2022</v>
      </c>
    </row>
    <row r="507" spans="1:16" x14ac:dyDescent="0.3">
      <c r="A507" s="1">
        <v>44899</v>
      </c>
      <c r="B507" t="s">
        <v>57</v>
      </c>
      <c r="C507">
        <v>10</v>
      </c>
      <c r="D507" t="s">
        <v>103</v>
      </c>
      <c r="E507" t="s">
        <v>102</v>
      </c>
      <c r="F507" s="5">
        <v>0</v>
      </c>
      <c r="G507" t="str">
        <f>VLOOKUP($B507,PRODUCT_MASTER!$A:$F,MATCH('DATA MODEL'!G$1,PRODUCT_MASTER!$A$1:$F$1,0),0)</f>
        <v>Product26</v>
      </c>
      <c r="H507" t="str">
        <f>VLOOKUP($B507,PRODUCT_MASTER!$A:$F,MATCH('DATA MODEL'!H$1,PRODUCT_MASTER!$A$1:$F$1,0),0)</f>
        <v>Seafood</v>
      </c>
      <c r="I507" t="str">
        <f>VLOOKUP($B507,PRODUCT_MASTER!$A:$F,MATCH('DATA MODEL'!I$1,PRODUCT_MASTER!$A$1:$F$1,0),0)</f>
        <v>No.</v>
      </c>
      <c r="J507" s="7">
        <f>VLOOKUP($B507,PRODUCT_MASTER!$A:$F,MATCH('DATA MODEL'!J$1,PRODUCT_MASTER!$A$1:$F$1,0),0)</f>
        <v>18</v>
      </c>
      <c r="K507" s="7">
        <f>VLOOKUP($B507,PRODUCT_MASTER!$A:$F,MATCH('DATA MODEL'!K$1,PRODUCT_MASTER!$A$1:$F$1,0),0)</f>
        <v>24.66</v>
      </c>
      <c r="L507" s="7">
        <f t="shared" si="35"/>
        <v>180</v>
      </c>
      <c r="M507" s="7">
        <f t="shared" si="36"/>
        <v>246.6</v>
      </c>
      <c r="N507">
        <f t="shared" si="37"/>
        <v>4</v>
      </c>
      <c r="O507" t="str">
        <f t="shared" si="38"/>
        <v>Dec</v>
      </c>
      <c r="P507">
        <f t="shared" si="39"/>
        <v>2022</v>
      </c>
    </row>
    <row r="508" spans="1:16" x14ac:dyDescent="0.3">
      <c r="A508" s="1">
        <v>44899</v>
      </c>
      <c r="B508" t="s">
        <v>93</v>
      </c>
      <c r="C508">
        <v>15</v>
      </c>
      <c r="D508" t="s">
        <v>103</v>
      </c>
      <c r="E508" t="s">
        <v>102</v>
      </c>
      <c r="F508" s="5">
        <v>0</v>
      </c>
      <c r="G508" t="str">
        <f>VLOOKUP($B508,PRODUCT_MASTER!$A:$F,MATCH('DATA MODEL'!G$1,PRODUCT_MASTER!$A$1:$F$1,0),0)</f>
        <v>Product44</v>
      </c>
      <c r="H508" t="str">
        <f>VLOOKUP($B508,PRODUCT_MASTER!$A:$F,MATCH('DATA MODEL'!H$1,PRODUCT_MASTER!$A$1:$F$1,0),0)</f>
        <v>Candy</v>
      </c>
      <c r="I508" t="str">
        <f>VLOOKUP($B508,PRODUCT_MASTER!$A:$F,MATCH('DATA MODEL'!I$1,PRODUCT_MASTER!$A$1:$F$1,0),0)</f>
        <v>Kg</v>
      </c>
      <c r="J508" s="7">
        <f>VLOOKUP($B508,PRODUCT_MASTER!$A:$F,MATCH('DATA MODEL'!J$1,PRODUCT_MASTER!$A$1:$F$1,0),0)</f>
        <v>76</v>
      </c>
      <c r="K508" s="7">
        <f>VLOOKUP($B508,PRODUCT_MASTER!$A:$F,MATCH('DATA MODEL'!K$1,PRODUCT_MASTER!$A$1:$F$1,0),0)</f>
        <v>82.08</v>
      </c>
      <c r="L508" s="7">
        <f t="shared" si="35"/>
        <v>1140</v>
      </c>
      <c r="M508" s="7">
        <f t="shared" si="36"/>
        <v>1231.2</v>
      </c>
      <c r="N508">
        <f t="shared" si="37"/>
        <v>4</v>
      </c>
      <c r="O508" t="str">
        <f t="shared" si="38"/>
        <v>Dec</v>
      </c>
      <c r="P508">
        <f t="shared" si="39"/>
        <v>2022</v>
      </c>
    </row>
    <row r="509" spans="1:16" x14ac:dyDescent="0.3">
      <c r="A509" s="1">
        <v>44902</v>
      </c>
      <c r="B509" t="s">
        <v>81</v>
      </c>
      <c r="C509">
        <v>12</v>
      </c>
      <c r="D509" t="s">
        <v>103</v>
      </c>
      <c r="E509" t="s">
        <v>102</v>
      </c>
      <c r="F509" s="5">
        <v>0</v>
      </c>
      <c r="G509" t="str">
        <f>VLOOKUP($B509,PRODUCT_MASTER!$A:$F,MATCH('DATA MODEL'!G$1,PRODUCT_MASTER!$A$1:$F$1,0),0)</f>
        <v>Product38</v>
      </c>
      <c r="H509" t="str">
        <f>VLOOKUP($B509,PRODUCT_MASTER!$A:$F,MATCH('DATA MODEL'!H$1,PRODUCT_MASTER!$A$1:$F$1,0),0)</f>
        <v>Snacks</v>
      </c>
      <c r="I509" t="str">
        <f>VLOOKUP($B509,PRODUCT_MASTER!$A:$F,MATCH('DATA MODEL'!I$1,PRODUCT_MASTER!$A$1:$F$1,0),0)</f>
        <v>Kg</v>
      </c>
      <c r="J509" s="7">
        <f>VLOOKUP($B509,PRODUCT_MASTER!$A:$F,MATCH('DATA MODEL'!J$1,PRODUCT_MASTER!$A$1:$F$1,0),0)</f>
        <v>72</v>
      </c>
      <c r="K509" s="7">
        <f>VLOOKUP($B509,PRODUCT_MASTER!$A:$F,MATCH('DATA MODEL'!K$1,PRODUCT_MASTER!$A$1:$F$1,0),0)</f>
        <v>79.92</v>
      </c>
      <c r="L509" s="7">
        <f t="shared" si="35"/>
        <v>864</v>
      </c>
      <c r="M509" s="7">
        <f t="shared" si="36"/>
        <v>959.04</v>
      </c>
      <c r="N509">
        <f t="shared" si="37"/>
        <v>7</v>
      </c>
      <c r="O509" t="str">
        <f t="shared" si="38"/>
        <v>Dec</v>
      </c>
      <c r="P509">
        <f t="shared" si="39"/>
        <v>2022</v>
      </c>
    </row>
    <row r="510" spans="1:16" x14ac:dyDescent="0.3">
      <c r="A510" s="1">
        <v>44902</v>
      </c>
      <c r="B510" t="s">
        <v>37</v>
      </c>
      <c r="C510">
        <v>13</v>
      </c>
      <c r="D510" t="s">
        <v>103</v>
      </c>
      <c r="E510" t="s">
        <v>101</v>
      </c>
      <c r="F510" s="5">
        <v>0</v>
      </c>
      <c r="G510" t="str">
        <f>VLOOKUP($B510,PRODUCT_MASTER!$A:$F,MATCH('DATA MODEL'!G$1,PRODUCT_MASTER!$A$1:$F$1,0),0)</f>
        <v>Product16</v>
      </c>
      <c r="H510" t="str">
        <f>VLOOKUP($B510,PRODUCT_MASTER!$A:$F,MATCH('DATA MODEL'!H$1,PRODUCT_MASTER!$A$1:$F$1,0),0)</f>
        <v>Meat</v>
      </c>
      <c r="I510" t="str">
        <f>VLOOKUP($B510,PRODUCT_MASTER!$A:$F,MATCH('DATA MODEL'!I$1,PRODUCT_MASTER!$A$1:$F$1,0),0)</f>
        <v>No.</v>
      </c>
      <c r="J510" s="7">
        <f>VLOOKUP($B510,PRODUCT_MASTER!$A:$F,MATCH('DATA MODEL'!J$1,PRODUCT_MASTER!$A$1:$F$1,0),0)</f>
        <v>13</v>
      </c>
      <c r="K510" s="7">
        <f>VLOOKUP($B510,PRODUCT_MASTER!$A:$F,MATCH('DATA MODEL'!K$1,PRODUCT_MASTER!$A$1:$F$1,0),0)</f>
        <v>16.64</v>
      </c>
      <c r="L510" s="7">
        <f t="shared" si="35"/>
        <v>169</v>
      </c>
      <c r="M510" s="7">
        <f t="shared" si="36"/>
        <v>216.32</v>
      </c>
      <c r="N510">
        <f t="shared" si="37"/>
        <v>7</v>
      </c>
      <c r="O510" t="str">
        <f t="shared" si="38"/>
        <v>Dec</v>
      </c>
      <c r="P510">
        <f t="shared" si="39"/>
        <v>2022</v>
      </c>
    </row>
    <row r="511" spans="1:16" x14ac:dyDescent="0.3">
      <c r="A511" s="1">
        <v>44902</v>
      </c>
      <c r="B511" t="s">
        <v>81</v>
      </c>
      <c r="C511">
        <v>5</v>
      </c>
      <c r="D511" t="s">
        <v>103</v>
      </c>
      <c r="E511" t="s">
        <v>102</v>
      </c>
      <c r="F511" s="5">
        <v>0</v>
      </c>
      <c r="G511" t="str">
        <f>VLOOKUP($B511,PRODUCT_MASTER!$A:$F,MATCH('DATA MODEL'!G$1,PRODUCT_MASTER!$A$1:$F$1,0),0)</f>
        <v>Product38</v>
      </c>
      <c r="H511" t="str">
        <f>VLOOKUP($B511,PRODUCT_MASTER!$A:$F,MATCH('DATA MODEL'!H$1,PRODUCT_MASTER!$A$1:$F$1,0),0)</f>
        <v>Snacks</v>
      </c>
      <c r="I511" t="str">
        <f>VLOOKUP($B511,PRODUCT_MASTER!$A:$F,MATCH('DATA MODEL'!I$1,PRODUCT_MASTER!$A$1:$F$1,0),0)</f>
        <v>Kg</v>
      </c>
      <c r="J511" s="7">
        <f>VLOOKUP($B511,PRODUCT_MASTER!$A:$F,MATCH('DATA MODEL'!J$1,PRODUCT_MASTER!$A$1:$F$1,0),0)</f>
        <v>72</v>
      </c>
      <c r="K511" s="7">
        <f>VLOOKUP($B511,PRODUCT_MASTER!$A:$F,MATCH('DATA MODEL'!K$1,PRODUCT_MASTER!$A$1:$F$1,0),0)</f>
        <v>79.92</v>
      </c>
      <c r="L511" s="7">
        <f t="shared" si="35"/>
        <v>360</v>
      </c>
      <c r="M511" s="7">
        <f t="shared" si="36"/>
        <v>399.6</v>
      </c>
      <c r="N511">
        <f t="shared" si="37"/>
        <v>7</v>
      </c>
      <c r="O511" t="str">
        <f t="shared" si="38"/>
        <v>Dec</v>
      </c>
      <c r="P511">
        <f t="shared" si="39"/>
        <v>2022</v>
      </c>
    </row>
    <row r="512" spans="1:16" x14ac:dyDescent="0.3">
      <c r="A512" s="1">
        <v>44906</v>
      </c>
      <c r="B512" t="s">
        <v>59</v>
      </c>
      <c r="C512">
        <v>5</v>
      </c>
      <c r="D512" t="s">
        <v>103</v>
      </c>
      <c r="E512" t="s">
        <v>101</v>
      </c>
      <c r="F512" s="5">
        <v>0</v>
      </c>
      <c r="G512" t="str">
        <f>VLOOKUP($B512,PRODUCT_MASTER!$A:$F,MATCH('DATA MODEL'!G$1,PRODUCT_MASTER!$A$1:$F$1,0),0)</f>
        <v>Product27</v>
      </c>
      <c r="H512" t="str">
        <f>VLOOKUP($B512,PRODUCT_MASTER!$A:$F,MATCH('DATA MODEL'!H$1,PRODUCT_MASTER!$A$1:$F$1,0),0)</f>
        <v>Cheese And Dairy</v>
      </c>
      <c r="I512" t="str">
        <f>VLOOKUP($B512,PRODUCT_MASTER!$A:$F,MATCH('DATA MODEL'!I$1,PRODUCT_MASTER!$A$1:$F$1,0),0)</f>
        <v>Lt</v>
      </c>
      <c r="J512" s="7">
        <f>VLOOKUP($B512,PRODUCT_MASTER!$A:$F,MATCH('DATA MODEL'!J$1,PRODUCT_MASTER!$A$1:$F$1,0),0)</f>
        <v>48</v>
      </c>
      <c r="K512" s="7">
        <f>VLOOKUP($B512,PRODUCT_MASTER!$A:$F,MATCH('DATA MODEL'!K$1,PRODUCT_MASTER!$A$1:$F$1,0),0)</f>
        <v>57.120000000000005</v>
      </c>
      <c r="L512" s="7">
        <f t="shared" si="35"/>
        <v>240</v>
      </c>
      <c r="M512" s="7">
        <f t="shared" si="36"/>
        <v>285.60000000000002</v>
      </c>
      <c r="N512">
        <f t="shared" si="37"/>
        <v>11</v>
      </c>
      <c r="O512" t="str">
        <f t="shared" si="38"/>
        <v>Dec</v>
      </c>
      <c r="P512">
        <f t="shared" si="39"/>
        <v>2022</v>
      </c>
    </row>
    <row r="513" spans="1:16" x14ac:dyDescent="0.3">
      <c r="A513" s="1">
        <v>44906</v>
      </c>
      <c r="B513" t="s">
        <v>31</v>
      </c>
      <c r="C513">
        <v>9</v>
      </c>
      <c r="D513" t="s">
        <v>100</v>
      </c>
      <c r="E513" t="s">
        <v>101</v>
      </c>
      <c r="F513" s="5">
        <v>0</v>
      </c>
      <c r="G513" t="str">
        <f>VLOOKUP($B513,PRODUCT_MASTER!$A:$F,MATCH('DATA MODEL'!G$1,PRODUCT_MASTER!$A$1:$F$1,0),0)</f>
        <v>Product13</v>
      </c>
      <c r="H513" t="str">
        <f>VLOOKUP($B513,PRODUCT_MASTER!$A:$F,MATCH('DATA MODEL'!H$1,PRODUCT_MASTER!$A$1:$F$1,0),0)</f>
        <v>Meat</v>
      </c>
      <c r="I513" t="str">
        <f>VLOOKUP($B513,PRODUCT_MASTER!$A:$F,MATCH('DATA MODEL'!I$1,PRODUCT_MASTER!$A$1:$F$1,0),0)</f>
        <v>Kg</v>
      </c>
      <c r="J513" s="7">
        <f>VLOOKUP($B513,PRODUCT_MASTER!$A:$F,MATCH('DATA MODEL'!J$1,PRODUCT_MASTER!$A$1:$F$1,0),0)</f>
        <v>112</v>
      </c>
      <c r="K513" s="7">
        <f>VLOOKUP($B513,PRODUCT_MASTER!$A:$F,MATCH('DATA MODEL'!K$1,PRODUCT_MASTER!$A$1:$F$1,0),0)</f>
        <v>122.08</v>
      </c>
      <c r="L513" s="7">
        <f t="shared" si="35"/>
        <v>1008</v>
      </c>
      <c r="M513" s="7">
        <f t="shared" si="36"/>
        <v>1098.72</v>
      </c>
      <c r="N513">
        <f t="shared" si="37"/>
        <v>11</v>
      </c>
      <c r="O513" t="str">
        <f t="shared" si="38"/>
        <v>Dec</v>
      </c>
      <c r="P513">
        <f t="shared" si="39"/>
        <v>2022</v>
      </c>
    </row>
    <row r="514" spans="1:16" x14ac:dyDescent="0.3">
      <c r="A514" s="1">
        <v>44906</v>
      </c>
      <c r="B514" t="s">
        <v>33</v>
      </c>
      <c r="C514">
        <v>10</v>
      </c>
      <c r="D514" t="s">
        <v>101</v>
      </c>
      <c r="E514" t="s">
        <v>102</v>
      </c>
      <c r="F514" s="5">
        <v>0</v>
      </c>
      <c r="G514" t="str">
        <f>VLOOKUP($B514,PRODUCT_MASTER!$A:$F,MATCH('DATA MODEL'!G$1,PRODUCT_MASTER!$A$1:$F$1,0),0)</f>
        <v>Product14</v>
      </c>
      <c r="H514" t="str">
        <f>VLOOKUP($B514,PRODUCT_MASTER!$A:$F,MATCH('DATA MODEL'!H$1,PRODUCT_MASTER!$A$1:$F$1,0),0)</f>
        <v>Meat</v>
      </c>
      <c r="I514" t="str">
        <f>VLOOKUP($B514,PRODUCT_MASTER!$A:$F,MATCH('DATA MODEL'!I$1,PRODUCT_MASTER!$A$1:$F$1,0),0)</f>
        <v>Kg</v>
      </c>
      <c r="J514" s="7">
        <f>VLOOKUP($B514,PRODUCT_MASTER!$A:$F,MATCH('DATA MODEL'!J$1,PRODUCT_MASTER!$A$1:$F$1,0),0)</f>
        <v>112</v>
      </c>
      <c r="K514" s="7">
        <f>VLOOKUP($B514,PRODUCT_MASTER!$A:$F,MATCH('DATA MODEL'!K$1,PRODUCT_MASTER!$A$1:$F$1,0),0)</f>
        <v>146.72</v>
      </c>
      <c r="L514" s="7">
        <f t="shared" si="35"/>
        <v>1120</v>
      </c>
      <c r="M514" s="7">
        <f t="shared" si="36"/>
        <v>1467.2</v>
      </c>
      <c r="N514">
        <f t="shared" si="37"/>
        <v>11</v>
      </c>
      <c r="O514" t="str">
        <f t="shared" si="38"/>
        <v>Dec</v>
      </c>
      <c r="P514">
        <f t="shared" si="39"/>
        <v>2022</v>
      </c>
    </row>
    <row r="515" spans="1:16" x14ac:dyDescent="0.3">
      <c r="A515" s="1">
        <v>44907</v>
      </c>
      <c r="B515" t="s">
        <v>65</v>
      </c>
      <c r="C515">
        <v>9</v>
      </c>
      <c r="D515" t="s">
        <v>100</v>
      </c>
      <c r="E515" t="s">
        <v>102</v>
      </c>
      <c r="F515" s="5">
        <v>0</v>
      </c>
      <c r="G515" t="str">
        <f>VLOOKUP($B515,PRODUCT_MASTER!$A:$F,MATCH('DATA MODEL'!G$1,PRODUCT_MASTER!$A$1:$F$1,0),0)</f>
        <v>Product30</v>
      </c>
      <c r="H515" t="str">
        <f>VLOOKUP($B515,PRODUCT_MASTER!$A:$F,MATCH('DATA MODEL'!H$1,PRODUCT_MASTER!$A$1:$F$1,0),0)</f>
        <v>Cheese And Dairy</v>
      </c>
      <c r="I515" t="str">
        <f>VLOOKUP($B515,PRODUCT_MASTER!$A:$F,MATCH('DATA MODEL'!I$1,PRODUCT_MASTER!$A$1:$F$1,0),0)</f>
        <v>Ft</v>
      </c>
      <c r="J515" s="7">
        <f>VLOOKUP($B515,PRODUCT_MASTER!$A:$F,MATCH('DATA MODEL'!J$1,PRODUCT_MASTER!$A$1:$F$1,0),0)</f>
        <v>148</v>
      </c>
      <c r="K515" s="7">
        <f>VLOOKUP($B515,PRODUCT_MASTER!$A:$F,MATCH('DATA MODEL'!K$1,PRODUCT_MASTER!$A$1:$F$1,0),0)</f>
        <v>201.28</v>
      </c>
      <c r="L515" s="7">
        <f t="shared" ref="L515:L528" si="40">C515*J515</f>
        <v>1332</v>
      </c>
      <c r="M515" s="7">
        <f t="shared" ref="M515:M528" si="41">(K515-(K515*F515))*C515</f>
        <v>1811.52</v>
      </c>
      <c r="N515">
        <f t="shared" ref="N515:N528" si="42">DAY(A515)</f>
        <v>12</v>
      </c>
      <c r="O515" t="str">
        <f t="shared" ref="O515:O528" si="43">TEXT(A515,"MMM")</f>
        <v>Dec</v>
      </c>
      <c r="P515">
        <f t="shared" ref="P515:P528" si="44">YEAR(A515)</f>
        <v>2022</v>
      </c>
    </row>
    <row r="516" spans="1:16" x14ac:dyDescent="0.3">
      <c r="A516" s="1">
        <v>44907</v>
      </c>
      <c r="B516" t="s">
        <v>87</v>
      </c>
      <c r="C516">
        <v>10</v>
      </c>
      <c r="D516" t="s">
        <v>100</v>
      </c>
      <c r="E516" t="s">
        <v>101</v>
      </c>
      <c r="F516" s="5">
        <v>0</v>
      </c>
      <c r="G516" t="str">
        <f>VLOOKUP($B516,PRODUCT_MASTER!$A:$F,MATCH('DATA MODEL'!G$1,PRODUCT_MASTER!$A$1:$F$1,0),0)</f>
        <v>Product41</v>
      </c>
      <c r="H516" t="str">
        <f>VLOOKUP($B516,PRODUCT_MASTER!$A:$F,MATCH('DATA MODEL'!H$1,PRODUCT_MASTER!$A$1:$F$1,0),0)</f>
        <v>Snacks</v>
      </c>
      <c r="I516" t="str">
        <f>VLOOKUP($B516,PRODUCT_MASTER!$A:$F,MATCH('DATA MODEL'!I$1,PRODUCT_MASTER!$A$1:$F$1,0),0)</f>
        <v>Ft</v>
      </c>
      <c r="J516" s="7">
        <f>VLOOKUP($B516,PRODUCT_MASTER!$A:$F,MATCH('DATA MODEL'!J$1,PRODUCT_MASTER!$A$1:$F$1,0),0)</f>
        <v>138</v>
      </c>
      <c r="K516" s="7">
        <f>VLOOKUP($B516,PRODUCT_MASTER!$A:$F,MATCH('DATA MODEL'!K$1,PRODUCT_MASTER!$A$1:$F$1,0),0)</f>
        <v>173.88</v>
      </c>
      <c r="L516" s="7">
        <f t="shared" si="40"/>
        <v>1380</v>
      </c>
      <c r="M516" s="7">
        <f t="shared" si="41"/>
        <v>1738.8</v>
      </c>
      <c r="N516">
        <f t="shared" si="42"/>
        <v>12</v>
      </c>
      <c r="O516" t="str">
        <f t="shared" si="43"/>
        <v>Dec</v>
      </c>
      <c r="P516">
        <f t="shared" si="44"/>
        <v>2022</v>
      </c>
    </row>
    <row r="517" spans="1:16" x14ac:dyDescent="0.3">
      <c r="A517" s="1">
        <v>44909</v>
      </c>
      <c r="B517" t="s">
        <v>15</v>
      </c>
      <c r="C517">
        <v>4</v>
      </c>
      <c r="D517" t="s">
        <v>103</v>
      </c>
      <c r="E517" t="s">
        <v>102</v>
      </c>
      <c r="F517" s="5">
        <v>0</v>
      </c>
      <c r="G517" t="str">
        <f>VLOOKUP($B517,PRODUCT_MASTER!$A:$F,MATCH('DATA MODEL'!G$1,PRODUCT_MASTER!$A$1:$F$1,0),0)</f>
        <v>Product05</v>
      </c>
      <c r="H517" t="str">
        <f>VLOOKUP($B517,PRODUCT_MASTER!$A:$F,MATCH('DATA MODEL'!H$1,PRODUCT_MASTER!$A$1:$F$1,0),0)</f>
        <v>Organic</v>
      </c>
      <c r="I517" t="str">
        <f>VLOOKUP($B517,PRODUCT_MASTER!$A:$F,MATCH('DATA MODEL'!I$1,PRODUCT_MASTER!$A$1:$F$1,0),0)</f>
        <v>Ft</v>
      </c>
      <c r="J517" s="7">
        <f>VLOOKUP($B517,PRODUCT_MASTER!$A:$F,MATCH('DATA MODEL'!J$1,PRODUCT_MASTER!$A$1:$F$1,0),0)</f>
        <v>133</v>
      </c>
      <c r="K517" s="7">
        <f>VLOOKUP($B517,PRODUCT_MASTER!$A:$F,MATCH('DATA MODEL'!K$1,PRODUCT_MASTER!$A$1:$F$1,0),0)</f>
        <v>155.61000000000001</v>
      </c>
      <c r="L517" s="7">
        <f t="shared" si="40"/>
        <v>532</v>
      </c>
      <c r="M517" s="7">
        <f t="shared" si="41"/>
        <v>622.44000000000005</v>
      </c>
      <c r="N517">
        <f t="shared" si="42"/>
        <v>14</v>
      </c>
      <c r="O517" t="str">
        <f t="shared" si="43"/>
        <v>Dec</v>
      </c>
      <c r="P517">
        <f t="shared" si="44"/>
        <v>2022</v>
      </c>
    </row>
    <row r="518" spans="1:16" x14ac:dyDescent="0.3">
      <c r="A518" s="1">
        <v>44910</v>
      </c>
      <c r="B518" t="s">
        <v>23</v>
      </c>
      <c r="C518">
        <v>13</v>
      </c>
      <c r="D518" t="s">
        <v>103</v>
      </c>
      <c r="E518" t="s">
        <v>101</v>
      </c>
      <c r="F518" s="5">
        <v>0</v>
      </c>
      <c r="G518" t="str">
        <f>VLOOKUP($B518,PRODUCT_MASTER!$A:$F,MATCH('DATA MODEL'!G$1,PRODUCT_MASTER!$A$1:$F$1,0),0)</f>
        <v>Product09</v>
      </c>
      <c r="H518" t="str">
        <f>VLOOKUP($B518,PRODUCT_MASTER!$A:$F,MATCH('DATA MODEL'!H$1,PRODUCT_MASTER!$A$1:$F$1,0),0)</f>
        <v>Gourmet Foods</v>
      </c>
      <c r="I518" t="str">
        <f>VLOOKUP($B518,PRODUCT_MASTER!$A:$F,MATCH('DATA MODEL'!I$1,PRODUCT_MASTER!$A$1:$F$1,0),0)</f>
        <v>No.</v>
      </c>
      <c r="J518" s="7">
        <f>VLOOKUP($B518,PRODUCT_MASTER!$A:$F,MATCH('DATA MODEL'!J$1,PRODUCT_MASTER!$A$1:$F$1,0),0)</f>
        <v>6</v>
      </c>
      <c r="K518" s="7">
        <f>VLOOKUP($B518,PRODUCT_MASTER!$A:$F,MATCH('DATA MODEL'!K$1,PRODUCT_MASTER!$A$1:$F$1,0),0)</f>
        <v>7.8599999999999994</v>
      </c>
      <c r="L518" s="7">
        <f t="shared" si="40"/>
        <v>78</v>
      </c>
      <c r="M518" s="7">
        <f t="shared" si="41"/>
        <v>102.17999999999999</v>
      </c>
      <c r="N518">
        <f t="shared" si="42"/>
        <v>15</v>
      </c>
      <c r="O518" t="str">
        <f t="shared" si="43"/>
        <v>Dec</v>
      </c>
      <c r="P518">
        <f t="shared" si="44"/>
        <v>2022</v>
      </c>
    </row>
    <row r="519" spans="1:16" x14ac:dyDescent="0.3">
      <c r="A519" s="1">
        <v>44914</v>
      </c>
      <c r="B519" t="s">
        <v>93</v>
      </c>
      <c r="C519">
        <v>7</v>
      </c>
      <c r="D519" t="s">
        <v>103</v>
      </c>
      <c r="E519" t="s">
        <v>101</v>
      </c>
      <c r="F519" s="5">
        <v>0</v>
      </c>
      <c r="G519" t="str">
        <f>VLOOKUP($B519,PRODUCT_MASTER!$A:$F,MATCH('DATA MODEL'!G$1,PRODUCT_MASTER!$A$1:$F$1,0),0)</f>
        <v>Product44</v>
      </c>
      <c r="H519" t="str">
        <f>VLOOKUP($B519,PRODUCT_MASTER!$A:$F,MATCH('DATA MODEL'!H$1,PRODUCT_MASTER!$A$1:$F$1,0),0)</f>
        <v>Candy</v>
      </c>
      <c r="I519" t="str">
        <f>VLOOKUP($B519,PRODUCT_MASTER!$A:$F,MATCH('DATA MODEL'!I$1,PRODUCT_MASTER!$A$1:$F$1,0),0)</f>
        <v>Kg</v>
      </c>
      <c r="J519" s="7">
        <f>VLOOKUP($B519,PRODUCT_MASTER!$A:$F,MATCH('DATA MODEL'!J$1,PRODUCT_MASTER!$A$1:$F$1,0),0)</f>
        <v>76</v>
      </c>
      <c r="K519" s="7">
        <f>VLOOKUP($B519,PRODUCT_MASTER!$A:$F,MATCH('DATA MODEL'!K$1,PRODUCT_MASTER!$A$1:$F$1,0),0)</f>
        <v>82.08</v>
      </c>
      <c r="L519" s="7">
        <f t="shared" si="40"/>
        <v>532</v>
      </c>
      <c r="M519" s="7">
        <f t="shared" si="41"/>
        <v>574.55999999999995</v>
      </c>
      <c r="N519">
        <f t="shared" si="42"/>
        <v>19</v>
      </c>
      <c r="O519" t="str">
        <f t="shared" si="43"/>
        <v>Dec</v>
      </c>
      <c r="P519">
        <f t="shared" si="44"/>
        <v>2022</v>
      </c>
    </row>
    <row r="520" spans="1:16" x14ac:dyDescent="0.3">
      <c r="A520" s="1">
        <v>44914</v>
      </c>
      <c r="B520" t="s">
        <v>27</v>
      </c>
      <c r="C520">
        <v>14</v>
      </c>
      <c r="D520" t="s">
        <v>103</v>
      </c>
      <c r="E520" t="s">
        <v>102</v>
      </c>
      <c r="F520" s="5">
        <v>0</v>
      </c>
      <c r="G520" t="str">
        <f>VLOOKUP($B520,PRODUCT_MASTER!$A:$F,MATCH('DATA MODEL'!G$1,PRODUCT_MASTER!$A$1:$F$1,0),0)</f>
        <v>Product11</v>
      </c>
      <c r="H520" t="str">
        <f>VLOOKUP($B520,PRODUCT_MASTER!$A:$F,MATCH('DATA MODEL'!H$1,PRODUCT_MASTER!$A$1:$F$1,0),0)</f>
        <v>Gourmet Foods</v>
      </c>
      <c r="I520" t="str">
        <f>VLOOKUP($B520,PRODUCT_MASTER!$A:$F,MATCH('DATA MODEL'!I$1,PRODUCT_MASTER!$A$1:$F$1,0),0)</f>
        <v>Lt</v>
      </c>
      <c r="J520" s="7">
        <f>VLOOKUP($B520,PRODUCT_MASTER!$A:$F,MATCH('DATA MODEL'!J$1,PRODUCT_MASTER!$A$1:$F$1,0),0)</f>
        <v>44</v>
      </c>
      <c r="K520" s="7">
        <f>VLOOKUP($B520,PRODUCT_MASTER!$A:$F,MATCH('DATA MODEL'!K$1,PRODUCT_MASTER!$A$1:$F$1,0),0)</f>
        <v>48.4</v>
      </c>
      <c r="L520" s="7">
        <f t="shared" si="40"/>
        <v>616</v>
      </c>
      <c r="M520" s="7">
        <f t="shared" si="41"/>
        <v>677.6</v>
      </c>
      <c r="N520">
        <f t="shared" si="42"/>
        <v>19</v>
      </c>
      <c r="O520" t="str">
        <f t="shared" si="43"/>
        <v>Dec</v>
      </c>
      <c r="P520">
        <f t="shared" si="44"/>
        <v>2022</v>
      </c>
    </row>
    <row r="521" spans="1:16" x14ac:dyDescent="0.3">
      <c r="A521" s="1">
        <v>44914</v>
      </c>
      <c r="B521" t="s">
        <v>23</v>
      </c>
      <c r="C521">
        <v>11</v>
      </c>
      <c r="D521" t="s">
        <v>101</v>
      </c>
      <c r="E521" t="s">
        <v>101</v>
      </c>
      <c r="F521" s="5">
        <v>0</v>
      </c>
      <c r="G521" t="str">
        <f>VLOOKUP($B521,PRODUCT_MASTER!$A:$F,MATCH('DATA MODEL'!G$1,PRODUCT_MASTER!$A$1:$F$1,0),0)</f>
        <v>Product09</v>
      </c>
      <c r="H521" t="str">
        <f>VLOOKUP($B521,PRODUCT_MASTER!$A:$F,MATCH('DATA MODEL'!H$1,PRODUCT_MASTER!$A$1:$F$1,0),0)</f>
        <v>Gourmet Foods</v>
      </c>
      <c r="I521" t="str">
        <f>VLOOKUP($B521,PRODUCT_MASTER!$A:$F,MATCH('DATA MODEL'!I$1,PRODUCT_MASTER!$A$1:$F$1,0),0)</f>
        <v>No.</v>
      </c>
      <c r="J521" s="7">
        <f>VLOOKUP($B521,PRODUCT_MASTER!$A:$F,MATCH('DATA MODEL'!J$1,PRODUCT_MASTER!$A$1:$F$1,0),0)</f>
        <v>6</v>
      </c>
      <c r="K521" s="7">
        <f>VLOOKUP($B521,PRODUCT_MASTER!$A:$F,MATCH('DATA MODEL'!K$1,PRODUCT_MASTER!$A$1:$F$1,0),0)</f>
        <v>7.8599999999999994</v>
      </c>
      <c r="L521" s="7">
        <f t="shared" si="40"/>
        <v>66</v>
      </c>
      <c r="M521" s="7">
        <f t="shared" si="41"/>
        <v>86.46</v>
      </c>
      <c r="N521">
        <f t="shared" si="42"/>
        <v>19</v>
      </c>
      <c r="O521" t="str">
        <f t="shared" si="43"/>
        <v>Dec</v>
      </c>
      <c r="P521">
        <f t="shared" si="44"/>
        <v>2022</v>
      </c>
    </row>
    <row r="522" spans="1:16" x14ac:dyDescent="0.3">
      <c r="A522" s="1">
        <v>44916</v>
      </c>
      <c r="B522" t="s">
        <v>17</v>
      </c>
      <c r="C522">
        <v>10</v>
      </c>
      <c r="D522" t="s">
        <v>103</v>
      </c>
      <c r="E522" t="s">
        <v>101</v>
      </c>
      <c r="F522" s="5">
        <v>0</v>
      </c>
      <c r="G522" t="str">
        <f>VLOOKUP($B522,PRODUCT_MASTER!$A:$F,MATCH('DATA MODEL'!G$1,PRODUCT_MASTER!$A$1:$F$1,0),0)</f>
        <v>Product06</v>
      </c>
      <c r="H522" t="str">
        <f>VLOOKUP($B522,PRODUCT_MASTER!$A:$F,MATCH('DATA MODEL'!H$1,PRODUCT_MASTER!$A$1:$F$1,0),0)</f>
        <v>Gourmet Foods</v>
      </c>
      <c r="I522" t="str">
        <f>VLOOKUP($B522,PRODUCT_MASTER!$A:$F,MATCH('DATA MODEL'!I$1,PRODUCT_MASTER!$A$1:$F$1,0),0)</f>
        <v>Kg</v>
      </c>
      <c r="J522" s="7">
        <f>VLOOKUP($B522,PRODUCT_MASTER!$A:$F,MATCH('DATA MODEL'!J$1,PRODUCT_MASTER!$A$1:$F$1,0),0)</f>
        <v>75</v>
      </c>
      <c r="K522" s="7">
        <f>VLOOKUP($B522,PRODUCT_MASTER!$A:$F,MATCH('DATA MODEL'!K$1,PRODUCT_MASTER!$A$1:$F$1,0),0)</f>
        <v>85.5</v>
      </c>
      <c r="L522" s="7">
        <f t="shared" si="40"/>
        <v>750</v>
      </c>
      <c r="M522" s="7">
        <f t="shared" si="41"/>
        <v>855</v>
      </c>
      <c r="N522">
        <f t="shared" si="42"/>
        <v>21</v>
      </c>
      <c r="O522" t="str">
        <f t="shared" si="43"/>
        <v>Dec</v>
      </c>
      <c r="P522">
        <f t="shared" si="44"/>
        <v>2022</v>
      </c>
    </row>
    <row r="523" spans="1:16" x14ac:dyDescent="0.3">
      <c r="A523" s="1">
        <v>44924</v>
      </c>
      <c r="B523" t="s">
        <v>21</v>
      </c>
      <c r="C523">
        <v>15</v>
      </c>
      <c r="D523" t="s">
        <v>103</v>
      </c>
      <c r="E523" t="s">
        <v>101</v>
      </c>
      <c r="F523" s="5">
        <v>0</v>
      </c>
      <c r="G523" t="str">
        <f>VLOOKUP($B523,PRODUCT_MASTER!$A:$F,MATCH('DATA MODEL'!G$1,PRODUCT_MASTER!$A$1:$F$1,0),0)</f>
        <v>Product08</v>
      </c>
      <c r="H523" t="str">
        <f>VLOOKUP($B523,PRODUCT_MASTER!$A:$F,MATCH('DATA MODEL'!H$1,PRODUCT_MASTER!$A$1:$F$1,0),0)</f>
        <v>Gourmet Foods</v>
      </c>
      <c r="I523" t="str">
        <f>VLOOKUP($B523,PRODUCT_MASTER!$A:$F,MATCH('DATA MODEL'!I$1,PRODUCT_MASTER!$A$1:$F$1,0),0)</f>
        <v>Kg</v>
      </c>
      <c r="J523" s="7">
        <f>VLOOKUP($B523,PRODUCT_MASTER!$A:$F,MATCH('DATA MODEL'!J$1,PRODUCT_MASTER!$A$1:$F$1,0),0)</f>
        <v>83</v>
      </c>
      <c r="K523" s="7">
        <f>VLOOKUP($B523,PRODUCT_MASTER!$A:$F,MATCH('DATA MODEL'!K$1,PRODUCT_MASTER!$A$1:$F$1,0),0)</f>
        <v>94.62</v>
      </c>
      <c r="L523" s="7">
        <f t="shared" si="40"/>
        <v>1245</v>
      </c>
      <c r="M523" s="7">
        <f t="shared" si="41"/>
        <v>1419.3000000000002</v>
      </c>
      <c r="N523">
        <f t="shared" si="42"/>
        <v>29</v>
      </c>
      <c r="O523" t="str">
        <f t="shared" si="43"/>
        <v>Dec</v>
      </c>
      <c r="P523">
        <f t="shared" si="44"/>
        <v>2022</v>
      </c>
    </row>
    <row r="524" spans="1:16" x14ac:dyDescent="0.3">
      <c r="A524" s="1">
        <v>44924</v>
      </c>
      <c r="B524" t="s">
        <v>89</v>
      </c>
      <c r="C524">
        <v>1</v>
      </c>
      <c r="D524" t="s">
        <v>100</v>
      </c>
      <c r="E524" t="s">
        <v>102</v>
      </c>
      <c r="F524" s="5">
        <v>0</v>
      </c>
      <c r="G524" t="str">
        <f>VLOOKUP($B524,PRODUCT_MASTER!$A:$F,MATCH('DATA MODEL'!G$1,PRODUCT_MASTER!$A$1:$F$1,0),0)</f>
        <v>Product42</v>
      </c>
      <c r="H524" t="str">
        <f>VLOOKUP($B524,PRODUCT_MASTER!$A:$F,MATCH('DATA MODEL'!H$1,PRODUCT_MASTER!$A$1:$F$1,0),0)</f>
        <v>Candy</v>
      </c>
      <c r="I524" t="str">
        <f>VLOOKUP($B524,PRODUCT_MASTER!$A:$F,MATCH('DATA MODEL'!I$1,PRODUCT_MASTER!$A$1:$F$1,0),0)</f>
        <v>Ft</v>
      </c>
      <c r="J524" s="7">
        <f>VLOOKUP($B524,PRODUCT_MASTER!$A:$F,MATCH('DATA MODEL'!J$1,PRODUCT_MASTER!$A$1:$F$1,0),0)</f>
        <v>120</v>
      </c>
      <c r="K524" s="7">
        <f>VLOOKUP($B524,PRODUCT_MASTER!$A:$F,MATCH('DATA MODEL'!K$1,PRODUCT_MASTER!$A$1:$F$1,0),0)</f>
        <v>162</v>
      </c>
      <c r="L524" s="7">
        <f t="shared" si="40"/>
        <v>120</v>
      </c>
      <c r="M524" s="7">
        <f t="shared" si="41"/>
        <v>162</v>
      </c>
      <c r="N524">
        <f t="shared" si="42"/>
        <v>29</v>
      </c>
      <c r="O524" t="str">
        <f t="shared" si="43"/>
        <v>Dec</v>
      </c>
      <c r="P524">
        <f t="shared" si="44"/>
        <v>2022</v>
      </c>
    </row>
    <row r="525" spans="1:16" x14ac:dyDescent="0.3">
      <c r="A525" s="1">
        <v>44925</v>
      </c>
      <c r="B525" t="s">
        <v>87</v>
      </c>
      <c r="C525">
        <v>14</v>
      </c>
      <c r="D525" t="s">
        <v>103</v>
      </c>
      <c r="E525" t="s">
        <v>101</v>
      </c>
      <c r="F525" s="5">
        <v>0</v>
      </c>
      <c r="G525" t="str">
        <f>VLOOKUP($B525,PRODUCT_MASTER!$A:$F,MATCH('DATA MODEL'!G$1,PRODUCT_MASTER!$A$1:$F$1,0),0)</f>
        <v>Product41</v>
      </c>
      <c r="H525" t="str">
        <f>VLOOKUP($B525,PRODUCT_MASTER!$A:$F,MATCH('DATA MODEL'!H$1,PRODUCT_MASTER!$A$1:$F$1,0),0)</f>
        <v>Snacks</v>
      </c>
      <c r="I525" t="str">
        <f>VLOOKUP($B525,PRODUCT_MASTER!$A:$F,MATCH('DATA MODEL'!I$1,PRODUCT_MASTER!$A$1:$F$1,0),0)</f>
        <v>Ft</v>
      </c>
      <c r="J525" s="7">
        <f>VLOOKUP($B525,PRODUCT_MASTER!$A:$F,MATCH('DATA MODEL'!J$1,PRODUCT_MASTER!$A$1:$F$1,0),0)</f>
        <v>138</v>
      </c>
      <c r="K525" s="7">
        <f>VLOOKUP($B525,PRODUCT_MASTER!$A:$F,MATCH('DATA MODEL'!K$1,PRODUCT_MASTER!$A$1:$F$1,0),0)</f>
        <v>173.88</v>
      </c>
      <c r="L525" s="7">
        <f t="shared" si="40"/>
        <v>1932</v>
      </c>
      <c r="M525" s="7">
        <f t="shared" si="41"/>
        <v>2434.3199999999997</v>
      </c>
      <c r="N525">
        <f t="shared" si="42"/>
        <v>30</v>
      </c>
      <c r="O525" t="str">
        <f t="shared" si="43"/>
        <v>Dec</v>
      </c>
      <c r="P525">
        <f t="shared" si="44"/>
        <v>2022</v>
      </c>
    </row>
    <row r="526" spans="1:16" x14ac:dyDescent="0.3">
      <c r="A526" s="1">
        <v>44926</v>
      </c>
      <c r="B526" t="s">
        <v>71</v>
      </c>
      <c r="C526">
        <v>12</v>
      </c>
      <c r="D526" t="s">
        <v>101</v>
      </c>
      <c r="E526" t="s">
        <v>101</v>
      </c>
      <c r="F526" s="5">
        <v>0</v>
      </c>
      <c r="G526" t="str">
        <f>VLOOKUP($B526,PRODUCT_MASTER!$A:$F,MATCH('DATA MODEL'!G$1,PRODUCT_MASTER!$A$1:$F$1,0),0)</f>
        <v>Product33</v>
      </c>
      <c r="H526" t="str">
        <f>VLOOKUP($B526,PRODUCT_MASTER!$A:$F,MATCH('DATA MODEL'!H$1,PRODUCT_MASTER!$A$1:$F$1,0),0)</f>
        <v>Bakery And Desserts</v>
      </c>
      <c r="I526" t="str">
        <f>VLOOKUP($B526,PRODUCT_MASTER!$A:$F,MATCH('DATA MODEL'!I$1,PRODUCT_MASTER!$A$1:$F$1,0),0)</f>
        <v>Kg</v>
      </c>
      <c r="J526" s="7">
        <f>VLOOKUP($B526,PRODUCT_MASTER!$A:$F,MATCH('DATA MODEL'!J$1,PRODUCT_MASTER!$A$1:$F$1,0),0)</f>
        <v>95</v>
      </c>
      <c r="K526" s="7">
        <f>VLOOKUP($B526,PRODUCT_MASTER!$A:$F,MATCH('DATA MODEL'!K$1,PRODUCT_MASTER!$A$1:$F$1,0),0)</f>
        <v>119.7</v>
      </c>
      <c r="L526" s="7">
        <f t="shared" si="40"/>
        <v>1140</v>
      </c>
      <c r="M526" s="7">
        <f t="shared" si="41"/>
        <v>1436.4</v>
      </c>
      <c r="N526">
        <f t="shared" si="42"/>
        <v>31</v>
      </c>
      <c r="O526" t="str">
        <f t="shared" si="43"/>
        <v>Dec</v>
      </c>
      <c r="P526">
        <f t="shared" si="44"/>
        <v>2022</v>
      </c>
    </row>
    <row r="527" spans="1:16" x14ac:dyDescent="0.3">
      <c r="A527" s="1">
        <v>44926</v>
      </c>
      <c r="B527" t="s">
        <v>27</v>
      </c>
      <c r="C527">
        <v>6</v>
      </c>
      <c r="D527" t="s">
        <v>101</v>
      </c>
      <c r="E527" t="s">
        <v>101</v>
      </c>
      <c r="F527" s="5">
        <v>0</v>
      </c>
      <c r="G527" t="str">
        <f>VLOOKUP($B527,PRODUCT_MASTER!$A:$F,MATCH('DATA MODEL'!G$1,PRODUCT_MASTER!$A$1:$F$1,0),0)</f>
        <v>Product11</v>
      </c>
      <c r="H527" t="str">
        <f>VLOOKUP($B527,PRODUCT_MASTER!$A:$F,MATCH('DATA MODEL'!H$1,PRODUCT_MASTER!$A$1:$F$1,0),0)</f>
        <v>Gourmet Foods</v>
      </c>
      <c r="I527" t="str">
        <f>VLOOKUP($B527,PRODUCT_MASTER!$A:$F,MATCH('DATA MODEL'!I$1,PRODUCT_MASTER!$A$1:$F$1,0),0)</f>
        <v>Lt</v>
      </c>
      <c r="J527" s="7">
        <f>VLOOKUP($B527,PRODUCT_MASTER!$A:$F,MATCH('DATA MODEL'!J$1,PRODUCT_MASTER!$A$1:$F$1,0),0)</f>
        <v>44</v>
      </c>
      <c r="K527" s="7">
        <f>VLOOKUP($B527,PRODUCT_MASTER!$A:$F,MATCH('DATA MODEL'!K$1,PRODUCT_MASTER!$A$1:$F$1,0),0)</f>
        <v>48.4</v>
      </c>
      <c r="L527" s="7">
        <f t="shared" si="40"/>
        <v>264</v>
      </c>
      <c r="M527" s="7">
        <f t="shared" si="41"/>
        <v>290.39999999999998</v>
      </c>
      <c r="N527">
        <f t="shared" si="42"/>
        <v>31</v>
      </c>
      <c r="O527" t="str">
        <f t="shared" si="43"/>
        <v>Dec</v>
      </c>
      <c r="P527">
        <f t="shared" si="44"/>
        <v>2022</v>
      </c>
    </row>
    <row r="528" spans="1:16" x14ac:dyDescent="0.3">
      <c r="A528" s="1">
        <v>44926</v>
      </c>
      <c r="B528" t="s">
        <v>27</v>
      </c>
      <c r="C528">
        <v>3</v>
      </c>
      <c r="D528" t="s">
        <v>100</v>
      </c>
      <c r="E528" t="s">
        <v>102</v>
      </c>
      <c r="F528" s="5">
        <v>0</v>
      </c>
      <c r="G528" t="str">
        <f>VLOOKUP($B528,PRODUCT_MASTER!$A:$F,MATCH('DATA MODEL'!G$1,PRODUCT_MASTER!$A$1:$F$1,0),0)</f>
        <v>Product11</v>
      </c>
      <c r="H528" t="str">
        <f>VLOOKUP($B528,PRODUCT_MASTER!$A:$F,MATCH('DATA MODEL'!H$1,PRODUCT_MASTER!$A$1:$F$1,0),0)</f>
        <v>Gourmet Foods</v>
      </c>
      <c r="I528" t="str">
        <f>VLOOKUP($B528,PRODUCT_MASTER!$A:$F,MATCH('DATA MODEL'!I$1,PRODUCT_MASTER!$A$1:$F$1,0),0)</f>
        <v>Lt</v>
      </c>
      <c r="J528" s="7">
        <f>VLOOKUP($B528,PRODUCT_MASTER!$A:$F,MATCH('DATA MODEL'!J$1,PRODUCT_MASTER!$A$1:$F$1,0),0)</f>
        <v>44</v>
      </c>
      <c r="K528" s="7">
        <f>VLOOKUP($B528,PRODUCT_MASTER!$A:$F,MATCH('DATA MODEL'!K$1,PRODUCT_MASTER!$A$1:$F$1,0),0)</f>
        <v>48.4</v>
      </c>
      <c r="L528" s="7">
        <f t="shared" si="40"/>
        <v>132</v>
      </c>
      <c r="M528" s="7">
        <f t="shared" si="41"/>
        <v>145.19999999999999</v>
      </c>
      <c r="N528">
        <f t="shared" si="42"/>
        <v>31</v>
      </c>
      <c r="O528" t="str">
        <f t="shared" si="43"/>
        <v>Dec</v>
      </c>
      <c r="P528">
        <f t="shared" si="44"/>
        <v>2022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A299F-CF02-47EA-B026-4BE2DF6D0857}">
  <sheetPr codeName="Sheet1">
    <tabColor theme="9" tint="0.59999389629810485"/>
  </sheetPr>
  <dimension ref="A1:AZ48"/>
  <sheetViews>
    <sheetView zoomScaleNormal="100" workbookViewId="0">
      <selection activeCell="J18" sqref="J18"/>
    </sheetView>
  </sheetViews>
  <sheetFormatPr defaultRowHeight="14.4" x14ac:dyDescent="0.3"/>
  <cols>
    <col min="1" max="1" width="12.5546875" bestFit="1" customWidth="1"/>
    <col min="2" max="2" width="21.77734375" bestFit="1" customWidth="1"/>
    <col min="3" max="3" width="22.44140625" bestFit="1" customWidth="1"/>
    <col min="6" max="6" width="13.88671875" bestFit="1" customWidth="1"/>
    <col min="7" max="7" width="21.44140625" bestFit="1" customWidth="1"/>
    <col min="8" max="8" width="21.77734375" bestFit="1" customWidth="1"/>
    <col min="9" max="9" width="22.44140625" bestFit="1" customWidth="1"/>
    <col min="12" max="12" width="12.5546875" bestFit="1" customWidth="1"/>
    <col min="13" max="13" width="21.44140625" bestFit="1" customWidth="1"/>
    <col min="14" max="14" width="21.77734375" bestFit="1" customWidth="1"/>
    <col min="15" max="19" width="22.44140625" customWidth="1"/>
    <col min="20" max="20" width="15.33203125" bestFit="1" customWidth="1"/>
    <col min="23" max="23" width="13.109375" bestFit="1" customWidth="1"/>
    <col min="24" max="24" width="7.6640625" bestFit="1" customWidth="1"/>
    <col min="25" max="25" width="21.77734375" bestFit="1" customWidth="1"/>
    <col min="26" max="26" width="16.33203125" bestFit="1" customWidth="1"/>
    <col min="27" max="36" width="17" customWidth="1"/>
    <col min="39" max="39" width="17.6640625" bestFit="1" customWidth="1"/>
    <col min="40" max="40" width="21.77734375" bestFit="1" customWidth="1"/>
    <col min="41" max="41" width="22.44140625" customWidth="1"/>
    <col min="42" max="42" width="22.44140625" bestFit="1" customWidth="1"/>
    <col min="43" max="43" width="19.33203125" bestFit="1" customWidth="1"/>
    <col min="46" max="46" width="12.5546875" bestFit="1" customWidth="1"/>
    <col min="47" max="47" width="21.77734375" bestFit="1" customWidth="1"/>
    <col min="48" max="48" width="22.44140625" bestFit="1" customWidth="1"/>
    <col min="51" max="51" width="12.5546875" bestFit="1" customWidth="1"/>
    <col min="52" max="52" width="21.77734375" bestFit="1" customWidth="1"/>
    <col min="53" max="53" width="22.44140625" bestFit="1" customWidth="1"/>
  </cols>
  <sheetData>
    <row r="1" spans="1:52" x14ac:dyDescent="0.3">
      <c r="R1" t="b">
        <v>1</v>
      </c>
      <c r="S1" t="b">
        <v>1</v>
      </c>
      <c r="T1" t="b">
        <v>1</v>
      </c>
      <c r="AC1" t="str">
        <f ca="1">VLOOKUP(1,AB:AF,2,0)</f>
        <v>Product41</v>
      </c>
      <c r="AD1" t="str">
        <f ca="1">VLOOKUP(1,AB:AF,3,0)</f>
        <v>Ft</v>
      </c>
      <c r="AE1" s="11">
        <f ca="1">VLOOKUP(1,AB:AF,4,0)</f>
        <v>22952.16</v>
      </c>
      <c r="AF1">
        <f ca="1">VLOOKUP(1,AB:AF,5,0)</f>
        <v>132</v>
      </c>
      <c r="AH1">
        <v>1</v>
      </c>
      <c r="AQ1" t="str">
        <f>VLOOKUP(1,$AP$4:$AR$12,2,0)</f>
        <v>Poultry</v>
      </c>
      <c r="AR1" s="11">
        <f>VLOOKUP(1,$AP$4:$AR$12,3,0)</f>
        <v>52806.25</v>
      </c>
    </row>
    <row r="3" spans="1:52" x14ac:dyDescent="0.3">
      <c r="A3" s="8" t="s">
        <v>114</v>
      </c>
      <c r="B3" t="s">
        <v>116</v>
      </c>
      <c r="G3" t="s">
        <v>115</v>
      </c>
      <c r="H3" t="s">
        <v>116</v>
      </c>
      <c r="L3" s="8" t="s">
        <v>114</v>
      </c>
      <c r="M3" t="s">
        <v>115</v>
      </c>
      <c r="N3" t="s">
        <v>116</v>
      </c>
      <c r="P3" t="s">
        <v>112</v>
      </c>
      <c r="Q3" t="s">
        <v>139</v>
      </c>
      <c r="R3" t="s">
        <v>140</v>
      </c>
      <c r="S3" t="s">
        <v>142</v>
      </c>
      <c r="T3" t="s">
        <v>141</v>
      </c>
      <c r="Y3" s="8" t="s">
        <v>143</v>
      </c>
      <c r="AM3" s="8" t="s">
        <v>114</v>
      </c>
      <c r="AN3" t="s">
        <v>116</v>
      </c>
      <c r="AT3" s="8" t="s">
        <v>114</v>
      </c>
      <c r="AU3" t="s">
        <v>116</v>
      </c>
      <c r="AY3" s="8" t="s">
        <v>114</v>
      </c>
      <c r="AZ3" t="s">
        <v>116</v>
      </c>
    </row>
    <row r="4" spans="1:52" x14ac:dyDescent="0.3">
      <c r="A4" s="9">
        <v>1</v>
      </c>
      <c r="B4" s="11">
        <v>13167.810000000001</v>
      </c>
      <c r="G4">
        <v>332504</v>
      </c>
      <c r="H4">
        <v>401411.91999999969</v>
      </c>
      <c r="L4" s="9" t="s">
        <v>117</v>
      </c>
      <c r="M4" s="11">
        <v>34290</v>
      </c>
      <c r="N4" s="11">
        <v>41346.959999999992</v>
      </c>
      <c r="P4" s="9" t="s">
        <v>117</v>
      </c>
      <c r="Q4" s="11">
        <f>IF(ISERR(GETPIVOTDATA("Sum of BUYING VALUES",$L$3,"MONTH",$P4)),"",GETPIVOTDATA("Sum of BUYING VALUES",$L$3,"MONTH",$P4))</f>
        <v>34290</v>
      </c>
      <c r="R4" s="11">
        <f>IF($R$1=TRUE,GETPIVOTDATA("Sum of SELLING VALUES",$L$3,"MONTH",$P4),"")</f>
        <v>41346.959999999992</v>
      </c>
      <c r="S4" s="11">
        <f>IF($S$1=TRUE,R4-Q4,"")</f>
        <v>7056.9599999999919</v>
      </c>
      <c r="T4" s="10">
        <f>IF($T$1=TRUE,S4/Q4,"")</f>
        <v>0.20580227471566032</v>
      </c>
      <c r="W4" s="8" t="s">
        <v>1</v>
      </c>
      <c r="X4" s="8" t="s">
        <v>3</v>
      </c>
      <c r="Y4" t="s">
        <v>116</v>
      </c>
      <c r="Z4" t="s">
        <v>129</v>
      </c>
      <c r="AM4" s="9" t="s">
        <v>134</v>
      </c>
      <c r="AN4">
        <v>36327.540000000008</v>
      </c>
      <c r="AP4">
        <f>RANK(AR4,$AR$4:$AR$12)</f>
        <v>9</v>
      </c>
      <c r="AQ4" s="9" t="s">
        <v>134</v>
      </c>
      <c r="AR4" s="11">
        <f>GETPIVOTDATA("SELLING VALUES",$AM$3,"CATEGORY",$AQ4)</f>
        <v>36327.540000000008</v>
      </c>
      <c r="AT4" s="9" t="s">
        <v>103</v>
      </c>
      <c r="AU4" s="11">
        <v>208140.15000000005</v>
      </c>
      <c r="AY4" s="9" t="s">
        <v>102</v>
      </c>
      <c r="AZ4" s="11">
        <v>199516.90000000008</v>
      </c>
    </row>
    <row r="5" spans="1:52" x14ac:dyDescent="0.3">
      <c r="A5" s="9">
        <v>2</v>
      </c>
      <c r="B5" s="11">
        <v>13210.220000000001</v>
      </c>
      <c r="L5" s="9" t="s">
        <v>118</v>
      </c>
      <c r="M5" s="11">
        <v>25341</v>
      </c>
      <c r="N5" s="11">
        <v>30857.300000000003</v>
      </c>
      <c r="P5" s="9" t="s">
        <v>118</v>
      </c>
      <c r="Q5" s="11">
        <f t="shared" ref="Q5:Q15" si="0">IF(ISERR(GETPIVOTDATA("Sum of BUYING VALUES",$L$3,"MONTH",$P5)),"",GETPIVOTDATA("Sum of BUYING VALUES",$L$3,"MONTH",$P5))</f>
        <v>25341</v>
      </c>
      <c r="R5" s="11">
        <f t="shared" ref="R5:R15" si="1">IF($R$1=TRUE,GETPIVOTDATA("Sum of SELLING VALUES",$L$3,"MONTH",$P5),"")</f>
        <v>30857.300000000003</v>
      </c>
      <c r="S5" s="11">
        <f t="shared" ref="S5:S15" si="2">IF($S$1=TRUE,R5-Q5,"")</f>
        <v>5516.3000000000029</v>
      </c>
      <c r="T5" s="10">
        <f t="shared" ref="T5:T15" si="3">IF($T$1=TRUE,S5/Q5,"")</f>
        <v>0.21768280651907987</v>
      </c>
      <c r="W5" t="s">
        <v>7</v>
      </c>
      <c r="X5" t="s">
        <v>8</v>
      </c>
      <c r="Y5" s="11">
        <v>9764.7199999999993</v>
      </c>
      <c r="Z5">
        <v>94</v>
      </c>
      <c r="AB5" cm="1">
        <f t="array" aca="1" ref="AB5:AB48" ca="1">RANK(_xlfn.ANCHORARRAY(AE5),_xlfn.ANCHORARRAY(AE5))</f>
        <v>19</v>
      </c>
      <c r="AC5" t="str" cm="1">
        <f t="array" aca="1" ref="AC5:AC48" ca="1">OFFSET($W$4,1,0,COUNT($Y:$Y))</f>
        <v>Product01</v>
      </c>
      <c r="AD5" t="str" cm="1">
        <f t="array" aca="1" ref="AD5:AD48" ca="1">OFFSET($W$4,1,1,COUNT($Y:$Y))</f>
        <v>Kg</v>
      </c>
      <c r="AE5" s="11" cm="1">
        <f t="array" aca="1" ref="AE5:AE48" ca="1">OFFSET($W$4,1,2,COUNT($Y:$Y))</f>
        <v>9764.7199999999993</v>
      </c>
      <c r="AF5" cm="1">
        <f t="array" aca="1" ref="AF5:AF48" ca="1">OFFSET($W$4,1,3,COUNT($Y:$Y))</f>
        <v>94</v>
      </c>
      <c r="AH5" t="str" cm="1">
        <f t="array" aca="1" ref="AH5:AH14" ca="1">OFFSET($W$4,$AH$1,0,10)</f>
        <v>Product01</v>
      </c>
      <c r="AI5" s="11" cm="1">
        <f t="array" aca="1" ref="AI5:AI14" ca="1">OFFSET($W$4,$AH$1,2,10)</f>
        <v>9764.7199999999993</v>
      </c>
      <c r="AM5" s="9" t="s">
        <v>137</v>
      </c>
      <c r="AN5">
        <v>48644.430000000008</v>
      </c>
      <c r="AP5">
        <f t="shared" ref="AP5:AP12" si="4">RANK(AR5,$AR$4:$AR$12)</f>
        <v>3</v>
      </c>
      <c r="AQ5" s="9" t="s">
        <v>137</v>
      </c>
      <c r="AR5" s="11">
        <f t="shared" ref="AR5:AR12" si="5">GETPIVOTDATA("SELLING VALUES",$AM$3,"CATEGORY",$AQ5)</f>
        <v>48644.430000000008</v>
      </c>
      <c r="AT5" s="9" t="s">
        <v>101</v>
      </c>
      <c r="AU5" s="11">
        <v>133923.87000000002</v>
      </c>
      <c r="AY5" s="9" t="s">
        <v>101</v>
      </c>
      <c r="AZ5" s="11">
        <v>201895.01999999993</v>
      </c>
    </row>
    <row r="6" spans="1:52" x14ac:dyDescent="0.3">
      <c r="A6" s="9">
        <v>3</v>
      </c>
      <c r="B6" s="11">
        <v>20202.099999999995</v>
      </c>
      <c r="F6" t="s">
        <v>139</v>
      </c>
      <c r="G6" s="11">
        <f>GETPIVOTDATA("Sum of SELLING VALUES",$G$3)</f>
        <v>401411.91999999969</v>
      </c>
      <c r="L6" s="9" t="s">
        <v>119</v>
      </c>
      <c r="M6" s="11">
        <v>23437</v>
      </c>
      <c r="N6" s="11">
        <v>28616.65</v>
      </c>
      <c r="P6" s="9" t="s">
        <v>119</v>
      </c>
      <c r="Q6" s="11">
        <f t="shared" si="0"/>
        <v>23437</v>
      </c>
      <c r="R6" s="11">
        <f t="shared" si="1"/>
        <v>28616.65</v>
      </c>
      <c r="S6" s="11">
        <f t="shared" si="2"/>
        <v>5179.6500000000015</v>
      </c>
      <c r="T6" s="10">
        <f t="shared" si="3"/>
        <v>0.22100311473311438</v>
      </c>
      <c r="W6" t="s">
        <v>10</v>
      </c>
      <c r="X6" t="s">
        <v>8</v>
      </c>
      <c r="Y6" s="11">
        <v>13423.199999999999</v>
      </c>
      <c r="Z6">
        <v>94</v>
      </c>
      <c r="AB6">
        <f ca="1"/>
        <v>10</v>
      </c>
      <c r="AC6" t="str">
        <f ca="1"/>
        <v>Product02</v>
      </c>
      <c r="AD6" t="str">
        <f ca="1"/>
        <v>Kg</v>
      </c>
      <c r="AE6" s="11">
        <f ca="1"/>
        <v>13423.199999999999</v>
      </c>
      <c r="AF6">
        <f ca="1"/>
        <v>94</v>
      </c>
      <c r="AH6" t="str">
        <f ca="1"/>
        <v>Product02</v>
      </c>
      <c r="AI6" s="11">
        <f ca="1"/>
        <v>13423.199999999999</v>
      </c>
      <c r="AM6" s="9" t="s">
        <v>132</v>
      </c>
      <c r="AN6">
        <v>36607.109999999993</v>
      </c>
      <c r="AP6">
        <f t="shared" si="4"/>
        <v>8</v>
      </c>
      <c r="AQ6" s="9" t="s">
        <v>132</v>
      </c>
      <c r="AR6" s="11">
        <f t="shared" si="5"/>
        <v>36607.109999999993</v>
      </c>
      <c r="AT6" s="9" t="s">
        <v>100</v>
      </c>
      <c r="AU6" s="11">
        <v>59347.900000000009</v>
      </c>
    </row>
    <row r="7" spans="1:52" x14ac:dyDescent="0.3">
      <c r="A7" s="9">
        <v>4</v>
      </c>
      <c r="B7" s="11">
        <v>11312.2</v>
      </c>
      <c r="F7" t="s">
        <v>142</v>
      </c>
      <c r="G7" s="11">
        <f>GETPIVOTDATA("Sum of SELLING VALUES",$G$3)-GETPIVOTDATA("Sum of BUYING VALUES",$G$3)</f>
        <v>68907.919999999693</v>
      </c>
      <c r="L7" s="9" t="s">
        <v>120</v>
      </c>
      <c r="M7" s="11">
        <v>21282</v>
      </c>
      <c r="N7" s="11">
        <v>26579.11</v>
      </c>
      <c r="P7" s="9" t="s">
        <v>120</v>
      </c>
      <c r="Q7" s="11">
        <f t="shared" si="0"/>
        <v>21282</v>
      </c>
      <c r="R7" s="11">
        <f t="shared" si="1"/>
        <v>26579.11</v>
      </c>
      <c r="S7" s="11">
        <f t="shared" si="2"/>
        <v>5297.1100000000006</v>
      </c>
      <c r="T7" s="10">
        <f t="shared" si="3"/>
        <v>0.24890094915891367</v>
      </c>
      <c r="W7" t="s">
        <v>12</v>
      </c>
      <c r="X7" t="s">
        <v>8</v>
      </c>
      <c r="Y7" s="11">
        <v>6394.2599999999993</v>
      </c>
      <c r="Z7">
        <v>79</v>
      </c>
      <c r="AB7">
        <f ca="1"/>
        <v>26</v>
      </c>
      <c r="AC7" t="str">
        <f ca="1"/>
        <v>Product03</v>
      </c>
      <c r="AD7" t="str">
        <f ca="1"/>
        <v>Kg</v>
      </c>
      <c r="AE7" s="11">
        <f ca="1"/>
        <v>6394.2599999999993</v>
      </c>
      <c r="AF7">
        <f ca="1"/>
        <v>79</v>
      </c>
      <c r="AH7" t="str">
        <f ca="1"/>
        <v>Product03</v>
      </c>
      <c r="AI7" s="11">
        <f ca="1"/>
        <v>6394.2599999999993</v>
      </c>
      <c r="AM7" s="9" t="s">
        <v>130</v>
      </c>
      <c r="AN7">
        <v>51354.950000000004</v>
      </c>
      <c r="AP7">
        <f t="shared" si="4"/>
        <v>2</v>
      </c>
      <c r="AQ7" s="9" t="s">
        <v>130</v>
      </c>
      <c r="AR7" s="11">
        <f t="shared" si="5"/>
        <v>51354.950000000004</v>
      </c>
    </row>
    <row r="8" spans="1:52" x14ac:dyDescent="0.3">
      <c r="A8" s="9">
        <v>5</v>
      </c>
      <c r="B8" s="11">
        <v>11711.449999999999</v>
      </c>
      <c r="F8" t="s">
        <v>141</v>
      </c>
      <c r="G8" s="10">
        <f>G7/GETPIVOTDATA("Sum of BUYING VALUES",$G$3)</f>
        <v>0.20723937155643149</v>
      </c>
      <c r="L8" s="9" t="s">
        <v>121</v>
      </c>
      <c r="M8" s="11">
        <v>26526</v>
      </c>
      <c r="N8" s="11">
        <v>30910.45</v>
      </c>
      <c r="P8" s="9" t="s">
        <v>121</v>
      </c>
      <c r="Q8" s="11">
        <f t="shared" si="0"/>
        <v>26526</v>
      </c>
      <c r="R8" s="11">
        <f t="shared" si="1"/>
        <v>30910.45</v>
      </c>
      <c r="S8" s="11">
        <f t="shared" si="2"/>
        <v>4384.4500000000007</v>
      </c>
      <c r="T8" s="10">
        <f t="shared" si="3"/>
        <v>0.16528877327904701</v>
      </c>
      <c r="W8" t="s">
        <v>14</v>
      </c>
      <c r="X8" t="s">
        <v>104</v>
      </c>
      <c r="Y8" s="11">
        <v>6056.1600000000008</v>
      </c>
      <c r="Z8">
        <v>124</v>
      </c>
      <c r="AB8">
        <f ca="1"/>
        <v>30</v>
      </c>
      <c r="AC8" t="str">
        <f ca="1"/>
        <v>Product04</v>
      </c>
      <c r="AD8" t="str">
        <f ca="1"/>
        <v>Lt</v>
      </c>
      <c r="AE8" s="11">
        <f ca="1"/>
        <v>6056.1600000000008</v>
      </c>
      <c r="AF8">
        <f ca="1"/>
        <v>124</v>
      </c>
      <c r="AH8" t="str">
        <f ca="1"/>
        <v>Product04</v>
      </c>
      <c r="AI8" s="11">
        <f ca="1"/>
        <v>6056.1600000000008</v>
      </c>
      <c r="AM8" s="9" t="s">
        <v>136</v>
      </c>
      <c r="AN8">
        <v>46879.72</v>
      </c>
      <c r="AP8">
        <f t="shared" si="4"/>
        <v>4</v>
      </c>
      <c r="AQ8" s="9" t="s">
        <v>136</v>
      </c>
      <c r="AR8" s="11">
        <f t="shared" si="5"/>
        <v>46879.72</v>
      </c>
    </row>
    <row r="9" spans="1:52" x14ac:dyDescent="0.3">
      <c r="A9" s="9">
        <v>6</v>
      </c>
      <c r="B9" s="11">
        <v>14365.540000000005</v>
      </c>
      <c r="L9" s="9" t="s">
        <v>122</v>
      </c>
      <c r="M9" s="11">
        <v>24879</v>
      </c>
      <c r="N9" s="11">
        <v>30533.710000000003</v>
      </c>
      <c r="P9" s="9" t="s">
        <v>122</v>
      </c>
      <c r="Q9" s="11">
        <f t="shared" si="0"/>
        <v>24879</v>
      </c>
      <c r="R9" s="11">
        <f t="shared" si="1"/>
        <v>30533.710000000003</v>
      </c>
      <c r="S9" s="11">
        <f t="shared" si="2"/>
        <v>5654.7100000000028</v>
      </c>
      <c r="T9" s="10">
        <f t="shared" si="3"/>
        <v>0.22728847622492876</v>
      </c>
      <c r="W9" t="s">
        <v>16</v>
      </c>
      <c r="X9" t="s">
        <v>105</v>
      </c>
      <c r="Y9" s="11">
        <v>15716.61</v>
      </c>
      <c r="Z9">
        <v>101</v>
      </c>
      <c r="AB9">
        <f ca="1"/>
        <v>8</v>
      </c>
      <c r="AC9" t="str">
        <f ca="1"/>
        <v>Product05</v>
      </c>
      <c r="AD9" t="str">
        <f ca="1"/>
        <v>Ft</v>
      </c>
      <c r="AE9" s="11">
        <f ca="1"/>
        <v>15716.61</v>
      </c>
      <c r="AF9">
        <f ca="1"/>
        <v>101</v>
      </c>
      <c r="AH9" t="str">
        <f ca="1"/>
        <v>Product05</v>
      </c>
      <c r="AI9" s="11">
        <f ca="1"/>
        <v>15716.61</v>
      </c>
      <c r="AM9" s="9" t="s">
        <v>135</v>
      </c>
      <c r="AN9">
        <v>45627.759999999995</v>
      </c>
      <c r="AP9">
        <f t="shared" si="4"/>
        <v>5</v>
      </c>
      <c r="AQ9" s="9" t="s">
        <v>135</v>
      </c>
      <c r="AR9" s="11">
        <f t="shared" si="5"/>
        <v>45627.759999999995</v>
      </c>
    </row>
    <row r="10" spans="1:52" x14ac:dyDescent="0.3">
      <c r="A10" s="9">
        <v>7</v>
      </c>
      <c r="B10" s="11">
        <v>7132.79</v>
      </c>
      <c r="L10" s="9" t="s">
        <v>123</v>
      </c>
      <c r="M10" s="11">
        <v>29878</v>
      </c>
      <c r="N10" s="11">
        <v>35251.79</v>
      </c>
      <c r="P10" s="9" t="s">
        <v>123</v>
      </c>
      <c r="Q10" s="11">
        <f t="shared" si="0"/>
        <v>29878</v>
      </c>
      <c r="R10" s="11">
        <f t="shared" si="1"/>
        <v>35251.79</v>
      </c>
      <c r="S10" s="11">
        <f t="shared" si="2"/>
        <v>5373.7900000000009</v>
      </c>
      <c r="T10" s="10">
        <f t="shared" si="3"/>
        <v>0.1798577548698039</v>
      </c>
      <c r="W10" t="s">
        <v>18</v>
      </c>
      <c r="X10" t="s">
        <v>8</v>
      </c>
      <c r="Y10" s="11">
        <v>4531.5</v>
      </c>
      <c r="Z10">
        <v>53</v>
      </c>
      <c r="AB10">
        <f ca="1"/>
        <v>35</v>
      </c>
      <c r="AC10" t="str">
        <f ca="1"/>
        <v>Product06</v>
      </c>
      <c r="AD10" t="str">
        <f ca="1"/>
        <v>Kg</v>
      </c>
      <c r="AE10" s="11">
        <f ca="1"/>
        <v>4531.5</v>
      </c>
      <c r="AF10">
        <f ca="1"/>
        <v>53</v>
      </c>
      <c r="AH10" t="str">
        <f ca="1"/>
        <v>Product06</v>
      </c>
      <c r="AI10" s="11">
        <f ca="1"/>
        <v>4531.5</v>
      </c>
      <c r="AM10" s="9" t="s">
        <v>138</v>
      </c>
      <c r="AN10">
        <v>42972.759999999995</v>
      </c>
      <c r="AP10">
        <f t="shared" si="4"/>
        <v>6</v>
      </c>
      <c r="AQ10" s="9" t="s">
        <v>138</v>
      </c>
      <c r="AR10" s="11">
        <f t="shared" si="5"/>
        <v>42972.759999999995</v>
      </c>
    </row>
    <row r="11" spans="1:52" x14ac:dyDescent="0.3">
      <c r="A11" s="9">
        <v>8</v>
      </c>
      <c r="B11" s="11">
        <v>14262.46</v>
      </c>
      <c r="L11" s="9" t="s">
        <v>124</v>
      </c>
      <c r="M11" s="11">
        <v>29831</v>
      </c>
      <c r="N11" s="11">
        <v>35350.400000000016</v>
      </c>
      <c r="P11" s="9" t="s">
        <v>124</v>
      </c>
      <c r="Q11" s="11">
        <f t="shared" si="0"/>
        <v>29831</v>
      </c>
      <c r="R11" s="11">
        <f t="shared" si="1"/>
        <v>35350.400000000016</v>
      </c>
      <c r="S11" s="11">
        <f t="shared" si="2"/>
        <v>5519.400000000016</v>
      </c>
      <c r="T11" s="10">
        <f t="shared" si="3"/>
        <v>0.18502229224632147</v>
      </c>
      <c r="W11" t="s">
        <v>20</v>
      </c>
      <c r="X11" t="s">
        <v>104</v>
      </c>
      <c r="Y11" s="11">
        <v>2291.04</v>
      </c>
      <c r="Z11">
        <v>48</v>
      </c>
      <c r="AB11">
        <f ca="1"/>
        <v>39</v>
      </c>
      <c r="AC11" t="str">
        <f ca="1"/>
        <v>Product07</v>
      </c>
      <c r="AD11" t="str">
        <f ca="1"/>
        <v>Lt</v>
      </c>
      <c r="AE11" s="11">
        <f ca="1"/>
        <v>2291.04</v>
      </c>
      <c r="AF11">
        <f ca="1"/>
        <v>48</v>
      </c>
      <c r="AH11" t="str">
        <f ca="1"/>
        <v>Product07</v>
      </c>
      <c r="AI11" s="11">
        <f ca="1"/>
        <v>2291.04</v>
      </c>
      <c r="AM11" s="9" t="s">
        <v>133</v>
      </c>
      <c r="AN11">
        <v>52806.25</v>
      </c>
      <c r="AP11">
        <f t="shared" si="4"/>
        <v>1</v>
      </c>
      <c r="AQ11" s="9" t="s">
        <v>133</v>
      </c>
      <c r="AR11" s="11">
        <f t="shared" si="5"/>
        <v>52806.25</v>
      </c>
    </row>
    <row r="12" spans="1:52" x14ac:dyDescent="0.3">
      <c r="A12" s="9">
        <v>9</v>
      </c>
      <c r="B12" s="11">
        <v>16824.670000000002</v>
      </c>
      <c r="L12" s="9" t="s">
        <v>125</v>
      </c>
      <c r="M12" s="11">
        <v>28758</v>
      </c>
      <c r="N12" s="11">
        <v>35242.810000000005</v>
      </c>
      <c r="P12" s="9" t="s">
        <v>125</v>
      </c>
      <c r="Q12" s="11">
        <f t="shared" si="0"/>
        <v>28758</v>
      </c>
      <c r="R12" s="11">
        <f t="shared" si="1"/>
        <v>35242.810000000005</v>
      </c>
      <c r="S12" s="11">
        <f t="shared" si="2"/>
        <v>6484.8100000000049</v>
      </c>
      <c r="T12" s="10">
        <f t="shared" si="3"/>
        <v>0.22549586202100302</v>
      </c>
      <c r="W12" t="s">
        <v>22</v>
      </c>
      <c r="X12" t="s">
        <v>8</v>
      </c>
      <c r="Y12" s="11">
        <v>10502.82</v>
      </c>
      <c r="Z12">
        <v>111</v>
      </c>
      <c r="AB12">
        <f ca="1"/>
        <v>15</v>
      </c>
      <c r="AC12" t="str">
        <f ca="1"/>
        <v>Product08</v>
      </c>
      <c r="AD12" t="str">
        <f ca="1"/>
        <v>Kg</v>
      </c>
      <c r="AE12" s="11">
        <f ca="1"/>
        <v>10502.82</v>
      </c>
      <c r="AF12">
        <f ca="1"/>
        <v>111</v>
      </c>
      <c r="AH12" t="str">
        <f ca="1"/>
        <v>Product08</v>
      </c>
      <c r="AI12" s="11">
        <f ca="1"/>
        <v>10502.82</v>
      </c>
      <c r="AM12" s="9" t="s">
        <v>131</v>
      </c>
      <c r="AN12">
        <v>40191.399999999994</v>
      </c>
      <c r="AP12">
        <f t="shared" si="4"/>
        <v>7</v>
      </c>
      <c r="AQ12" s="9" t="s">
        <v>131</v>
      </c>
      <c r="AR12" s="11">
        <f t="shared" si="5"/>
        <v>40191.399999999994</v>
      </c>
    </row>
    <row r="13" spans="1:52" x14ac:dyDescent="0.3">
      <c r="A13" s="9">
        <v>10</v>
      </c>
      <c r="B13" s="11">
        <v>15229.35</v>
      </c>
      <c r="L13" s="9" t="s">
        <v>126</v>
      </c>
      <c r="M13" s="11">
        <v>27842</v>
      </c>
      <c r="N13" s="11">
        <v>33500.69000000001</v>
      </c>
      <c r="P13" s="9" t="s">
        <v>126</v>
      </c>
      <c r="Q13" s="11">
        <f t="shared" si="0"/>
        <v>27842</v>
      </c>
      <c r="R13" s="11">
        <f t="shared" si="1"/>
        <v>33500.69000000001</v>
      </c>
      <c r="S13" s="11">
        <f t="shared" si="2"/>
        <v>5658.6900000000096</v>
      </c>
      <c r="T13" s="10">
        <f t="shared" si="3"/>
        <v>0.20324294231736259</v>
      </c>
      <c r="W13" t="s">
        <v>24</v>
      </c>
      <c r="X13" t="s">
        <v>106</v>
      </c>
      <c r="Y13" s="11">
        <v>581.64</v>
      </c>
      <c r="Z13">
        <v>74</v>
      </c>
      <c r="AB13">
        <f ca="1"/>
        <v>44</v>
      </c>
      <c r="AC13" t="str">
        <f ca="1"/>
        <v>Product09</v>
      </c>
      <c r="AD13" t="str">
        <f ca="1"/>
        <v>No.</v>
      </c>
      <c r="AE13" s="11">
        <f ca="1"/>
        <v>581.64</v>
      </c>
      <c r="AF13">
        <f ca="1"/>
        <v>74</v>
      </c>
      <c r="AH13" t="str">
        <f ca="1"/>
        <v>Product09</v>
      </c>
      <c r="AI13" s="11">
        <f ca="1"/>
        <v>581.64</v>
      </c>
      <c r="AU13" s="11"/>
    </row>
    <row r="14" spans="1:52" x14ac:dyDescent="0.3">
      <c r="A14" s="9">
        <v>11</v>
      </c>
      <c r="B14" s="11">
        <v>11915.58</v>
      </c>
      <c r="L14" s="9" t="s">
        <v>127</v>
      </c>
      <c r="M14" s="11">
        <v>29306</v>
      </c>
      <c r="N14" s="11">
        <v>36124.07</v>
      </c>
      <c r="P14" s="9" t="s">
        <v>127</v>
      </c>
      <c r="Q14" s="11">
        <f t="shared" si="0"/>
        <v>29306</v>
      </c>
      <c r="R14" s="11">
        <f t="shared" si="1"/>
        <v>36124.07</v>
      </c>
      <c r="S14" s="11">
        <f t="shared" si="2"/>
        <v>6818.07</v>
      </c>
      <c r="T14" s="10">
        <f t="shared" si="3"/>
        <v>0.2326509929707227</v>
      </c>
      <c r="W14" t="s">
        <v>26</v>
      </c>
      <c r="X14" t="s">
        <v>105</v>
      </c>
      <c r="Y14" s="11">
        <v>16428</v>
      </c>
      <c r="Z14">
        <v>100</v>
      </c>
      <c r="AB14">
        <f ca="1"/>
        <v>5</v>
      </c>
      <c r="AC14" t="str">
        <f ca="1"/>
        <v>Product10</v>
      </c>
      <c r="AD14" t="str">
        <f ca="1"/>
        <v>Ft</v>
      </c>
      <c r="AE14" s="11">
        <f ca="1"/>
        <v>16428</v>
      </c>
      <c r="AF14">
        <f ca="1"/>
        <v>100</v>
      </c>
      <c r="AH14" t="str">
        <f ca="1"/>
        <v>Product10</v>
      </c>
      <c r="AI14" s="11">
        <f ca="1"/>
        <v>16428</v>
      </c>
    </row>
    <row r="15" spans="1:52" x14ac:dyDescent="0.3">
      <c r="A15" s="9">
        <v>12</v>
      </c>
      <c r="B15" s="11">
        <v>14837.359999999999</v>
      </c>
      <c r="L15" s="9" t="s">
        <v>128</v>
      </c>
      <c r="M15" s="11">
        <v>31134</v>
      </c>
      <c r="N15" s="11">
        <v>37097.979999999996</v>
      </c>
      <c r="P15" s="9" t="s">
        <v>128</v>
      </c>
      <c r="Q15" s="11">
        <f t="shared" si="0"/>
        <v>31134</v>
      </c>
      <c r="R15" s="11">
        <f t="shared" si="1"/>
        <v>37097.979999999996</v>
      </c>
      <c r="S15" s="11">
        <f t="shared" si="2"/>
        <v>5963.9799999999959</v>
      </c>
      <c r="T15" s="10">
        <f t="shared" si="3"/>
        <v>0.19155842487312894</v>
      </c>
      <c r="W15" t="s">
        <v>28</v>
      </c>
      <c r="X15" t="s">
        <v>104</v>
      </c>
      <c r="Y15" s="11">
        <v>5856.4</v>
      </c>
      <c r="Z15">
        <v>121</v>
      </c>
      <c r="AB15">
        <f ca="1"/>
        <v>31</v>
      </c>
      <c r="AC15" t="str">
        <f ca="1"/>
        <v>Product11</v>
      </c>
      <c r="AD15" t="str">
        <f ca="1"/>
        <v>Lt</v>
      </c>
      <c r="AE15" s="11">
        <f ca="1"/>
        <v>5856.4</v>
      </c>
      <c r="AF15">
        <f ca="1"/>
        <v>121</v>
      </c>
    </row>
    <row r="16" spans="1:52" x14ac:dyDescent="0.3">
      <c r="A16" s="9">
        <v>13</v>
      </c>
      <c r="B16" s="11">
        <v>8084.26</v>
      </c>
      <c r="W16" t="s">
        <v>30</v>
      </c>
      <c r="X16" t="s">
        <v>8</v>
      </c>
      <c r="Y16" s="11">
        <v>11582.910000000003</v>
      </c>
      <c r="Z16">
        <v>123</v>
      </c>
      <c r="AB16">
        <f ca="1"/>
        <v>13</v>
      </c>
      <c r="AC16" t="str">
        <f ca="1"/>
        <v>Product12</v>
      </c>
      <c r="AD16" t="str">
        <f ca="1"/>
        <v>Kg</v>
      </c>
      <c r="AE16" s="11">
        <f ca="1"/>
        <v>11582.910000000003</v>
      </c>
      <c r="AF16">
        <f ca="1"/>
        <v>123</v>
      </c>
    </row>
    <row r="17" spans="1:47" x14ac:dyDescent="0.3">
      <c r="A17" s="9">
        <v>14</v>
      </c>
      <c r="B17" s="11">
        <v>9461.1400000000012</v>
      </c>
      <c r="W17" t="s">
        <v>32</v>
      </c>
      <c r="X17" t="s">
        <v>8</v>
      </c>
      <c r="Y17" s="11">
        <v>8423.52</v>
      </c>
      <c r="Z17">
        <v>69</v>
      </c>
      <c r="AB17">
        <f ca="1"/>
        <v>22</v>
      </c>
      <c r="AC17" t="str">
        <f ca="1"/>
        <v>Product13</v>
      </c>
      <c r="AD17" t="str">
        <f ca="1"/>
        <v>Kg</v>
      </c>
      <c r="AE17" s="11">
        <f ca="1"/>
        <v>8423.52</v>
      </c>
      <c r="AF17">
        <f ca="1"/>
        <v>69</v>
      </c>
    </row>
    <row r="18" spans="1:47" x14ac:dyDescent="0.3">
      <c r="A18" s="9">
        <v>15</v>
      </c>
      <c r="B18" s="11">
        <v>12189.7</v>
      </c>
      <c r="W18" t="s">
        <v>34</v>
      </c>
      <c r="X18" t="s">
        <v>8</v>
      </c>
      <c r="Y18" s="11">
        <v>12764.640000000001</v>
      </c>
      <c r="Z18">
        <v>87</v>
      </c>
      <c r="AB18">
        <f ca="1"/>
        <v>12</v>
      </c>
      <c r="AC18" t="str">
        <f ca="1"/>
        <v>Product14</v>
      </c>
      <c r="AD18" t="str">
        <f ca="1"/>
        <v>Kg</v>
      </c>
      <c r="AE18" s="11">
        <f ca="1"/>
        <v>12764.640000000001</v>
      </c>
      <c r="AF18">
        <f ca="1"/>
        <v>87</v>
      </c>
    </row>
    <row r="19" spans="1:47" x14ac:dyDescent="0.3">
      <c r="A19" s="9">
        <v>16</v>
      </c>
      <c r="B19" s="11">
        <v>12762.63</v>
      </c>
      <c r="W19" t="s">
        <v>36</v>
      </c>
      <c r="X19" t="s">
        <v>106</v>
      </c>
      <c r="Y19" s="11">
        <v>1839.2399999999998</v>
      </c>
      <c r="Z19">
        <v>117</v>
      </c>
      <c r="AB19">
        <f ca="1"/>
        <v>41</v>
      </c>
      <c r="AC19" t="str">
        <f ca="1"/>
        <v>Product15</v>
      </c>
      <c r="AD19" t="str">
        <f ca="1"/>
        <v>No.</v>
      </c>
      <c r="AE19" s="11">
        <f ca="1"/>
        <v>1839.2399999999998</v>
      </c>
      <c r="AF19">
        <f ca="1"/>
        <v>117</v>
      </c>
    </row>
    <row r="20" spans="1:47" x14ac:dyDescent="0.3">
      <c r="A20" s="9">
        <v>17</v>
      </c>
      <c r="B20" s="11">
        <v>3659.24</v>
      </c>
      <c r="W20" t="s">
        <v>38</v>
      </c>
      <c r="X20" t="s">
        <v>106</v>
      </c>
      <c r="Y20" s="11">
        <v>1996.8</v>
      </c>
      <c r="Z20">
        <v>120</v>
      </c>
      <c r="AB20">
        <f ca="1"/>
        <v>40</v>
      </c>
      <c r="AC20" t="str">
        <f ca="1"/>
        <v>Product16</v>
      </c>
      <c r="AD20" t="str">
        <f ca="1"/>
        <v>No.</v>
      </c>
      <c r="AE20" s="11">
        <f ca="1"/>
        <v>1996.8</v>
      </c>
      <c r="AF20">
        <f ca="1"/>
        <v>120</v>
      </c>
      <c r="AU20" s="11"/>
    </row>
    <row r="21" spans="1:47" x14ac:dyDescent="0.3">
      <c r="A21" s="9">
        <v>18</v>
      </c>
      <c r="B21" s="11">
        <v>18582.390000000003</v>
      </c>
      <c r="W21" t="s">
        <v>40</v>
      </c>
      <c r="X21" t="s">
        <v>105</v>
      </c>
      <c r="Y21" s="11">
        <v>9877.1400000000012</v>
      </c>
      <c r="Z21">
        <v>63</v>
      </c>
      <c r="AB21">
        <f ca="1"/>
        <v>18</v>
      </c>
      <c r="AC21" t="str">
        <f ca="1"/>
        <v>Product17</v>
      </c>
      <c r="AD21" t="str">
        <f ca="1"/>
        <v>Ft</v>
      </c>
      <c r="AE21" s="11">
        <f ca="1"/>
        <v>9877.1400000000012</v>
      </c>
      <c r="AF21">
        <f ca="1"/>
        <v>63</v>
      </c>
    </row>
    <row r="22" spans="1:47" x14ac:dyDescent="0.3">
      <c r="A22" s="9">
        <v>19</v>
      </c>
      <c r="B22" s="11">
        <v>10204.229999999998</v>
      </c>
      <c r="W22" t="s">
        <v>42</v>
      </c>
      <c r="X22" t="s">
        <v>106</v>
      </c>
      <c r="Y22" s="11">
        <v>4035.2200000000003</v>
      </c>
      <c r="Z22">
        <v>82</v>
      </c>
      <c r="AB22">
        <f ca="1"/>
        <v>36</v>
      </c>
      <c r="AC22" t="str">
        <f ca="1"/>
        <v>Product18</v>
      </c>
      <c r="AD22" t="str">
        <f ca="1"/>
        <v>No.</v>
      </c>
      <c r="AE22" s="11">
        <f ca="1"/>
        <v>4035.2200000000003</v>
      </c>
      <c r="AF22">
        <f ca="1"/>
        <v>82</v>
      </c>
    </row>
    <row r="23" spans="1:47" x14ac:dyDescent="0.3">
      <c r="A23" s="9">
        <v>20</v>
      </c>
      <c r="B23" s="11">
        <v>20482.78</v>
      </c>
      <c r="W23" t="s">
        <v>44</v>
      </c>
      <c r="X23" t="s">
        <v>105</v>
      </c>
      <c r="Y23" s="11">
        <v>20160</v>
      </c>
      <c r="Z23">
        <v>96</v>
      </c>
      <c r="AB23">
        <f ca="1"/>
        <v>4</v>
      </c>
      <c r="AC23" t="str">
        <f ca="1"/>
        <v>Product19</v>
      </c>
      <c r="AD23" t="str">
        <f ca="1"/>
        <v>Ft</v>
      </c>
      <c r="AE23" s="11">
        <f ca="1"/>
        <v>20160</v>
      </c>
      <c r="AF23">
        <f ca="1"/>
        <v>96</v>
      </c>
    </row>
    <row r="24" spans="1:47" x14ac:dyDescent="0.3">
      <c r="A24" s="9">
        <v>21</v>
      </c>
      <c r="B24" s="11">
        <v>10665.4</v>
      </c>
      <c r="W24" t="s">
        <v>46</v>
      </c>
      <c r="X24" t="s">
        <v>104</v>
      </c>
      <c r="Y24" s="11">
        <v>8006.25</v>
      </c>
      <c r="Z24">
        <v>105</v>
      </c>
      <c r="AB24">
        <f ca="1"/>
        <v>23</v>
      </c>
      <c r="AC24" t="str">
        <f ca="1"/>
        <v>Product20</v>
      </c>
      <c r="AD24" t="str">
        <f ca="1"/>
        <v>Lt</v>
      </c>
      <c r="AE24" s="11">
        <f ca="1"/>
        <v>8006.25</v>
      </c>
      <c r="AF24">
        <f ca="1"/>
        <v>105</v>
      </c>
    </row>
    <row r="25" spans="1:47" x14ac:dyDescent="0.3">
      <c r="A25" s="9">
        <v>22</v>
      </c>
      <c r="B25" s="11">
        <v>11315.839999999997</v>
      </c>
      <c r="W25" t="s">
        <v>48</v>
      </c>
      <c r="X25" t="s">
        <v>105</v>
      </c>
      <c r="Y25" s="11">
        <v>10727.64</v>
      </c>
      <c r="Z25">
        <v>66</v>
      </c>
      <c r="AB25">
        <f ca="1"/>
        <v>14</v>
      </c>
      <c r="AC25" t="str">
        <f ca="1"/>
        <v>Product21</v>
      </c>
      <c r="AD25" t="str">
        <f ca="1"/>
        <v>Ft</v>
      </c>
      <c r="AE25" s="11">
        <f ca="1"/>
        <v>10727.64</v>
      </c>
      <c r="AF25">
        <f ca="1"/>
        <v>66</v>
      </c>
    </row>
    <row r="26" spans="1:47" x14ac:dyDescent="0.3">
      <c r="A26" s="9">
        <v>23</v>
      </c>
      <c r="B26" s="11">
        <v>18818.189999999999</v>
      </c>
      <c r="W26" t="s">
        <v>50</v>
      </c>
      <c r="X26" t="s">
        <v>105</v>
      </c>
      <c r="Y26" s="11">
        <v>9909.9</v>
      </c>
      <c r="Z26">
        <v>70</v>
      </c>
      <c r="AB26">
        <f ca="1"/>
        <v>17</v>
      </c>
      <c r="AC26" t="str">
        <f ca="1"/>
        <v>Product22</v>
      </c>
      <c r="AD26" t="str">
        <f ca="1"/>
        <v>Ft</v>
      </c>
      <c r="AE26" s="11">
        <f ca="1"/>
        <v>9909.9</v>
      </c>
      <c r="AF26">
        <f ca="1"/>
        <v>70</v>
      </c>
    </row>
    <row r="27" spans="1:47" x14ac:dyDescent="0.3">
      <c r="A27" s="9">
        <v>24</v>
      </c>
      <c r="B27" s="11">
        <v>11488.4</v>
      </c>
      <c r="W27" t="s">
        <v>52</v>
      </c>
      <c r="X27" t="s">
        <v>105</v>
      </c>
      <c r="Y27" s="11">
        <v>12853.560000000001</v>
      </c>
      <c r="Z27">
        <v>86</v>
      </c>
      <c r="AB27">
        <f ca="1"/>
        <v>11</v>
      </c>
      <c r="AC27" t="str">
        <f ca="1"/>
        <v>Product23</v>
      </c>
      <c r="AD27" t="str">
        <f ca="1"/>
        <v>Ft</v>
      </c>
      <c r="AE27" s="11">
        <f ca="1"/>
        <v>12853.560000000001</v>
      </c>
      <c r="AF27">
        <f ca="1"/>
        <v>86</v>
      </c>
    </row>
    <row r="28" spans="1:47" x14ac:dyDescent="0.3">
      <c r="A28" s="9">
        <v>25</v>
      </c>
      <c r="B28" s="11">
        <v>18688.430000000004</v>
      </c>
      <c r="W28" t="s">
        <v>54</v>
      </c>
      <c r="X28" t="s">
        <v>105</v>
      </c>
      <c r="Y28" s="11">
        <v>10202.400000000001</v>
      </c>
      <c r="Z28">
        <v>65</v>
      </c>
      <c r="AB28">
        <f ca="1"/>
        <v>16</v>
      </c>
      <c r="AC28" t="str">
        <f ca="1"/>
        <v>Product24</v>
      </c>
      <c r="AD28" t="str">
        <f ca="1"/>
        <v>Ft</v>
      </c>
      <c r="AE28" s="11">
        <f ca="1"/>
        <v>10202.400000000001</v>
      </c>
      <c r="AF28">
        <f ca="1"/>
        <v>65</v>
      </c>
    </row>
    <row r="29" spans="1:47" x14ac:dyDescent="0.3">
      <c r="A29" s="9">
        <v>26</v>
      </c>
      <c r="B29" s="11">
        <v>13710.079999999998</v>
      </c>
      <c r="W29" t="s">
        <v>56</v>
      </c>
      <c r="X29" t="s">
        <v>106</v>
      </c>
      <c r="Y29" s="11">
        <v>599.7600000000001</v>
      </c>
      <c r="Z29">
        <v>72</v>
      </c>
      <c r="AB29">
        <f ca="1"/>
        <v>43</v>
      </c>
      <c r="AC29" t="str">
        <f ca="1"/>
        <v>Product25</v>
      </c>
      <c r="AD29" t="str">
        <f ca="1"/>
        <v>No.</v>
      </c>
      <c r="AE29" s="11">
        <f ca="1"/>
        <v>599.7600000000001</v>
      </c>
      <c r="AF29">
        <f ca="1"/>
        <v>72</v>
      </c>
    </row>
    <row r="30" spans="1:47" x14ac:dyDescent="0.3">
      <c r="A30" s="9">
        <v>27</v>
      </c>
      <c r="B30" s="11">
        <v>11440.67</v>
      </c>
      <c r="W30" t="s">
        <v>58</v>
      </c>
      <c r="X30" t="s">
        <v>106</v>
      </c>
      <c r="Y30" s="11">
        <v>2761.9200000000005</v>
      </c>
      <c r="Z30">
        <v>112</v>
      </c>
      <c r="AB30">
        <f ca="1"/>
        <v>38</v>
      </c>
      <c r="AC30" t="str">
        <f ca="1"/>
        <v>Product26</v>
      </c>
      <c r="AD30" t="str">
        <f ca="1"/>
        <v>No.</v>
      </c>
      <c r="AE30" s="11">
        <f ca="1"/>
        <v>2761.9200000000005</v>
      </c>
      <c r="AF30">
        <f ca="1"/>
        <v>112</v>
      </c>
    </row>
    <row r="31" spans="1:47" x14ac:dyDescent="0.3">
      <c r="A31" s="9">
        <v>28</v>
      </c>
      <c r="B31" s="11">
        <v>13306.16</v>
      </c>
      <c r="W31" t="s">
        <v>60</v>
      </c>
      <c r="X31" t="s">
        <v>104</v>
      </c>
      <c r="Y31" s="11">
        <v>6226.0800000000008</v>
      </c>
      <c r="Z31">
        <v>109</v>
      </c>
      <c r="AB31">
        <f ca="1"/>
        <v>28</v>
      </c>
      <c r="AC31" t="str">
        <f ca="1"/>
        <v>Product27</v>
      </c>
      <c r="AD31" t="str">
        <f ca="1"/>
        <v>Lt</v>
      </c>
      <c r="AE31" s="11">
        <f ca="1"/>
        <v>6226.0800000000008</v>
      </c>
      <c r="AF31">
        <f ca="1"/>
        <v>109</v>
      </c>
    </row>
    <row r="32" spans="1:47" x14ac:dyDescent="0.3">
      <c r="A32" s="9">
        <v>29</v>
      </c>
      <c r="B32" s="11">
        <v>8794.48</v>
      </c>
      <c r="W32" t="s">
        <v>62</v>
      </c>
      <c r="X32" t="s">
        <v>106</v>
      </c>
      <c r="Y32" s="11">
        <v>4682.72</v>
      </c>
      <c r="Z32">
        <v>112</v>
      </c>
      <c r="AB32">
        <f ca="1"/>
        <v>34</v>
      </c>
      <c r="AC32" t="str">
        <f ca="1"/>
        <v>Product28</v>
      </c>
      <c r="AD32" t="str">
        <f ca="1"/>
        <v>No.</v>
      </c>
      <c r="AE32" s="11">
        <f ca="1"/>
        <v>4682.72</v>
      </c>
      <c r="AF32">
        <f ca="1"/>
        <v>112</v>
      </c>
    </row>
    <row r="33" spans="1:32" x14ac:dyDescent="0.3">
      <c r="A33" s="9">
        <v>30</v>
      </c>
      <c r="B33" s="11">
        <v>16666.269999999997</v>
      </c>
      <c r="W33" t="s">
        <v>64</v>
      </c>
      <c r="X33" t="s">
        <v>104</v>
      </c>
      <c r="Y33" s="11">
        <v>5523.44</v>
      </c>
      <c r="Z33">
        <v>104</v>
      </c>
      <c r="AB33">
        <f ca="1"/>
        <v>32</v>
      </c>
      <c r="AC33" t="str">
        <f ca="1"/>
        <v>Product29</v>
      </c>
      <c r="AD33" t="str">
        <f ca="1"/>
        <v>Lt</v>
      </c>
      <c r="AE33" s="11">
        <f ca="1"/>
        <v>5523.44</v>
      </c>
      <c r="AF33">
        <f ca="1"/>
        <v>104</v>
      </c>
    </row>
    <row r="34" spans="1:32" x14ac:dyDescent="0.3">
      <c r="A34" s="9">
        <v>31</v>
      </c>
      <c r="B34" s="11">
        <v>6920.0999999999995</v>
      </c>
      <c r="W34" t="s">
        <v>66</v>
      </c>
      <c r="X34" t="s">
        <v>105</v>
      </c>
      <c r="Y34" s="11">
        <v>22945.919999999998</v>
      </c>
      <c r="Z34">
        <v>114</v>
      </c>
      <c r="AB34">
        <f ca="1"/>
        <v>2</v>
      </c>
      <c r="AC34" t="str">
        <f ca="1"/>
        <v>Product30</v>
      </c>
      <c r="AD34" t="str">
        <f ca="1"/>
        <v>Ft</v>
      </c>
      <c r="AE34" s="11">
        <f ca="1"/>
        <v>22945.919999999998</v>
      </c>
      <c r="AF34">
        <f ca="1"/>
        <v>114</v>
      </c>
    </row>
    <row r="35" spans="1:32" x14ac:dyDescent="0.3">
      <c r="W35" t="s">
        <v>68</v>
      </c>
      <c r="X35" t="s">
        <v>8</v>
      </c>
      <c r="Y35" s="11">
        <v>6249.5999999999995</v>
      </c>
      <c r="Z35">
        <v>60</v>
      </c>
      <c r="AB35">
        <f ca="1"/>
        <v>27</v>
      </c>
      <c r="AC35" t="str">
        <f ca="1"/>
        <v>Product31</v>
      </c>
      <c r="AD35" t="str">
        <f ca="1"/>
        <v>Kg</v>
      </c>
      <c r="AE35" s="11">
        <f ca="1"/>
        <v>6249.5999999999995</v>
      </c>
      <c r="AF35">
        <f ca="1"/>
        <v>60</v>
      </c>
    </row>
    <row r="36" spans="1:32" x14ac:dyDescent="0.3">
      <c r="W36" t="s">
        <v>70</v>
      </c>
      <c r="X36" t="s">
        <v>8</v>
      </c>
      <c r="Y36" s="11">
        <v>16329.72</v>
      </c>
      <c r="Z36">
        <v>139</v>
      </c>
      <c r="AB36">
        <f ca="1"/>
        <v>7</v>
      </c>
      <c r="AC36" t="str">
        <f ca="1"/>
        <v>Product32</v>
      </c>
      <c r="AD36" t="str">
        <f ca="1"/>
        <v>Kg</v>
      </c>
      <c r="AE36" s="11">
        <f ca="1"/>
        <v>16329.72</v>
      </c>
      <c r="AF36">
        <f ca="1"/>
        <v>139</v>
      </c>
    </row>
    <row r="37" spans="1:32" x14ac:dyDescent="0.3">
      <c r="W37" t="s">
        <v>72</v>
      </c>
      <c r="X37" t="s">
        <v>8</v>
      </c>
      <c r="Y37" s="11">
        <v>13645.800000000001</v>
      </c>
      <c r="Z37">
        <v>114</v>
      </c>
      <c r="AB37">
        <f ca="1"/>
        <v>9</v>
      </c>
      <c r="AC37" t="str">
        <f ca="1"/>
        <v>Product33</v>
      </c>
      <c r="AD37" t="str">
        <f ca="1"/>
        <v>Kg</v>
      </c>
      <c r="AE37" s="11">
        <f ca="1"/>
        <v>13645.800000000001</v>
      </c>
      <c r="AF37">
        <f ca="1"/>
        <v>114</v>
      </c>
    </row>
    <row r="38" spans="1:32" x14ac:dyDescent="0.3">
      <c r="W38" t="s">
        <v>74</v>
      </c>
      <c r="X38" t="s">
        <v>104</v>
      </c>
      <c r="Y38" s="11">
        <v>8978.2000000000007</v>
      </c>
      <c r="Z38">
        <v>154</v>
      </c>
      <c r="AB38">
        <f ca="1"/>
        <v>20</v>
      </c>
      <c r="AC38" t="str">
        <f ca="1"/>
        <v>Product34</v>
      </c>
      <c r="AD38" t="str">
        <f ca="1"/>
        <v>Lt</v>
      </c>
      <c r="AE38" s="11">
        <f ca="1"/>
        <v>8978.2000000000007</v>
      </c>
      <c r="AF38">
        <f ca="1"/>
        <v>154</v>
      </c>
    </row>
    <row r="39" spans="1:32" x14ac:dyDescent="0.3">
      <c r="W39" t="s">
        <v>76</v>
      </c>
      <c r="X39" t="s">
        <v>106</v>
      </c>
      <c r="Y39" s="11">
        <v>703.5</v>
      </c>
      <c r="Z39">
        <v>105</v>
      </c>
      <c r="AB39">
        <f ca="1"/>
        <v>42</v>
      </c>
      <c r="AC39" t="str">
        <f ca="1"/>
        <v>Product35</v>
      </c>
      <c r="AD39" t="str">
        <f ca="1"/>
        <v>No.</v>
      </c>
      <c r="AE39" s="11">
        <f ca="1"/>
        <v>703.5</v>
      </c>
      <c r="AF39">
        <f ca="1"/>
        <v>105</v>
      </c>
    </row>
    <row r="40" spans="1:32" x14ac:dyDescent="0.3">
      <c r="W40" t="s">
        <v>78</v>
      </c>
      <c r="X40" t="s">
        <v>8</v>
      </c>
      <c r="Y40" s="11">
        <v>7222.5</v>
      </c>
      <c r="Z40">
        <v>75</v>
      </c>
      <c r="AB40">
        <f ca="1"/>
        <v>25</v>
      </c>
      <c r="AC40" t="str">
        <f ca="1"/>
        <v>Product36</v>
      </c>
      <c r="AD40" t="str">
        <f ca="1"/>
        <v>Kg</v>
      </c>
      <c r="AE40" s="11">
        <f ca="1"/>
        <v>7222.5</v>
      </c>
      <c r="AF40">
        <f ca="1"/>
        <v>75</v>
      </c>
    </row>
    <row r="41" spans="1:32" x14ac:dyDescent="0.3">
      <c r="W41" t="s">
        <v>80</v>
      </c>
      <c r="X41" t="s">
        <v>8</v>
      </c>
      <c r="Y41" s="11">
        <v>5145.6000000000004</v>
      </c>
      <c r="Z41">
        <v>60</v>
      </c>
      <c r="AB41">
        <f ca="1"/>
        <v>33</v>
      </c>
      <c r="AC41" t="str">
        <f ca="1"/>
        <v>Product37</v>
      </c>
      <c r="AD41" t="str">
        <f ca="1"/>
        <v>Kg</v>
      </c>
      <c r="AE41" s="11">
        <f ca="1"/>
        <v>5145.6000000000004</v>
      </c>
      <c r="AF41">
        <f ca="1"/>
        <v>60</v>
      </c>
    </row>
    <row r="42" spans="1:32" x14ac:dyDescent="0.3">
      <c r="W42" t="s">
        <v>82</v>
      </c>
      <c r="X42" t="s">
        <v>8</v>
      </c>
      <c r="Y42" s="11">
        <v>8871.1200000000008</v>
      </c>
      <c r="Z42">
        <v>111</v>
      </c>
      <c r="AB42">
        <f ca="1"/>
        <v>21</v>
      </c>
      <c r="AC42" t="str">
        <f ca="1"/>
        <v>Product38</v>
      </c>
      <c r="AD42" t="str">
        <f ca="1"/>
        <v>Kg</v>
      </c>
      <c r="AE42" s="11">
        <f ca="1"/>
        <v>8871.1200000000008</v>
      </c>
      <c r="AF42">
        <f ca="1"/>
        <v>111</v>
      </c>
    </row>
    <row r="43" spans="1:32" x14ac:dyDescent="0.3">
      <c r="W43" t="s">
        <v>84</v>
      </c>
      <c r="X43" t="s">
        <v>106</v>
      </c>
      <c r="Y43" s="11">
        <v>3957.15</v>
      </c>
      <c r="Z43">
        <v>93</v>
      </c>
      <c r="AB43">
        <f ca="1"/>
        <v>37</v>
      </c>
      <c r="AC43" t="str">
        <f ca="1"/>
        <v>Product39</v>
      </c>
      <c r="AD43" t="str">
        <f ca="1"/>
        <v>No.</v>
      </c>
      <c r="AE43" s="11">
        <f ca="1"/>
        <v>3957.15</v>
      </c>
      <c r="AF43">
        <f ca="1"/>
        <v>93</v>
      </c>
    </row>
    <row r="44" spans="1:32" x14ac:dyDescent="0.3">
      <c r="W44" t="s">
        <v>86</v>
      </c>
      <c r="X44" t="s">
        <v>8</v>
      </c>
      <c r="Y44" s="11">
        <v>7718.4000000000005</v>
      </c>
      <c r="Z44">
        <v>67</v>
      </c>
      <c r="AB44">
        <f ca="1"/>
        <v>24</v>
      </c>
      <c r="AC44" t="str">
        <f ca="1"/>
        <v>Product40</v>
      </c>
      <c r="AD44" t="str">
        <f ca="1"/>
        <v>Kg</v>
      </c>
      <c r="AE44" s="11">
        <f ca="1"/>
        <v>7718.4000000000005</v>
      </c>
      <c r="AF44">
        <f ca="1"/>
        <v>67</v>
      </c>
    </row>
    <row r="45" spans="1:32" x14ac:dyDescent="0.3">
      <c r="W45" t="s">
        <v>88</v>
      </c>
      <c r="X45" t="s">
        <v>105</v>
      </c>
      <c r="Y45" s="11">
        <v>22952.16</v>
      </c>
      <c r="Z45">
        <v>132</v>
      </c>
      <c r="AB45">
        <f ca="1"/>
        <v>1</v>
      </c>
      <c r="AC45" t="str">
        <f ca="1"/>
        <v>Product41</v>
      </c>
      <c r="AD45" t="str">
        <f ca="1"/>
        <v>Ft</v>
      </c>
      <c r="AE45" s="11">
        <f ca="1"/>
        <v>22952.16</v>
      </c>
      <c r="AF45">
        <f ca="1"/>
        <v>132</v>
      </c>
    </row>
    <row r="46" spans="1:32" x14ac:dyDescent="0.3">
      <c r="W46" t="s">
        <v>90</v>
      </c>
      <c r="X46" t="s">
        <v>105</v>
      </c>
      <c r="Y46" s="11">
        <v>20574</v>
      </c>
      <c r="Z46">
        <v>127</v>
      </c>
      <c r="AB46">
        <f ca="1"/>
        <v>3</v>
      </c>
      <c r="AC46" t="str">
        <f ca="1"/>
        <v>Product42</v>
      </c>
      <c r="AD46" t="str">
        <f ca="1"/>
        <v>Ft</v>
      </c>
      <c r="AE46" s="11">
        <f ca="1"/>
        <v>20574</v>
      </c>
      <c r="AF46">
        <f ca="1"/>
        <v>127</v>
      </c>
    </row>
    <row r="47" spans="1:32" x14ac:dyDescent="0.3">
      <c r="W47" t="s">
        <v>92</v>
      </c>
      <c r="X47" t="s">
        <v>8</v>
      </c>
      <c r="Y47" s="11">
        <v>6064.8399999999992</v>
      </c>
      <c r="Z47">
        <v>73</v>
      </c>
      <c r="AB47">
        <f ca="1"/>
        <v>29</v>
      </c>
      <c r="AC47" t="str">
        <f ca="1"/>
        <v>Product43</v>
      </c>
      <c r="AD47" t="str">
        <f ca="1"/>
        <v>Kg</v>
      </c>
      <c r="AE47" s="11">
        <f ca="1"/>
        <v>6064.8399999999992</v>
      </c>
      <c r="AF47">
        <f ca="1"/>
        <v>73</v>
      </c>
    </row>
    <row r="48" spans="1:32" x14ac:dyDescent="0.3">
      <c r="W48" t="s">
        <v>94</v>
      </c>
      <c r="X48" t="s">
        <v>8</v>
      </c>
      <c r="Y48" s="11">
        <v>16333.92</v>
      </c>
      <c r="Z48">
        <v>199</v>
      </c>
      <c r="AB48">
        <f ca="1"/>
        <v>6</v>
      </c>
      <c r="AC48" t="str">
        <f ca="1"/>
        <v>Product44</v>
      </c>
      <c r="AD48" t="str">
        <f ca="1"/>
        <v>Kg</v>
      </c>
      <c r="AE48" s="11">
        <f ca="1"/>
        <v>16333.92</v>
      </c>
      <c r="AF48">
        <f ca="1"/>
        <v>199</v>
      </c>
    </row>
  </sheetData>
  <pageMargins left="0.7" right="0.7" top="0.75" bottom="0.75" header="0.3" footer="0.3"/>
  <pageSetup paperSize="9"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2049" r:id="rId11" name="Check Box 1">
              <controlPr defaultSize="0" autoFill="0" autoLine="0" autoPict="0">
                <anchor moveWithCells="1">
                  <from>
                    <xdr:col>15</xdr:col>
                    <xdr:colOff>487680</xdr:colOff>
                    <xdr:row>18</xdr:row>
                    <xdr:rowOff>99060</xdr:rowOff>
                  </from>
                  <to>
                    <xdr:col>15</xdr:col>
                    <xdr:colOff>1219200</xdr:colOff>
                    <xdr:row>20</xdr:row>
                    <xdr:rowOff>30480</xdr:rowOff>
                  </to>
                </anchor>
              </controlPr>
            </control>
          </mc:Choice>
        </mc:AlternateContent>
        <mc:AlternateContent xmlns:mc="http://schemas.openxmlformats.org/markup-compatibility/2006">
          <mc:Choice Requires="x14">
            <control shapeId="2050" r:id="rId12" name="Check Box 2">
              <controlPr defaultSize="0" autoFill="0" autoLine="0" autoPict="0">
                <anchor moveWithCells="1">
                  <from>
                    <xdr:col>16</xdr:col>
                    <xdr:colOff>160020</xdr:colOff>
                    <xdr:row>18</xdr:row>
                    <xdr:rowOff>106680</xdr:rowOff>
                  </from>
                  <to>
                    <xdr:col>16</xdr:col>
                    <xdr:colOff>899160</xdr:colOff>
                    <xdr:row>20</xdr:row>
                    <xdr:rowOff>38100</xdr:rowOff>
                  </to>
                </anchor>
              </controlPr>
            </control>
          </mc:Choice>
        </mc:AlternateContent>
        <mc:AlternateContent xmlns:mc="http://schemas.openxmlformats.org/markup-compatibility/2006">
          <mc:Choice Requires="x14">
            <control shapeId="2051" r:id="rId13" name="Check Box 3">
              <controlPr defaultSize="0" autoFill="0" autoLine="0" autoPict="0">
                <anchor moveWithCells="1">
                  <from>
                    <xdr:col>17</xdr:col>
                    <xdr:colOff>68580</xdr:colOff>
                    <xdr:row>18</xdr:row>
                    <xdr:rowOff>121920</xdr:rowOff>
                  </from>
                  <to>
                    <xdr:col>17</xdr:col>
                    <xdr:colOff>800100</xdr:colOff>
                    <xdr:row>20</xdr:row>
                    <xdr:rowOff>60960</xdr:rowOff>
                  </to>
                </anchor>
              </controlPr>
            </control>
          </mc:Choice>
        </mc:AlternateContent>
        <mc:AlternateContent xmlns:mc="http://schemas.openxmlformats.org/markup-compatibility/2006">
          <mc:Choice Requires="x14">
            <control shapeId="2052" r:id="rId14" name="Scroll Bar 4">
              <controlPr defaultSize="0" autoPict="0">
                <anchor moveWithCells="1">
                  <from>
                    <xdr:col>33</xdr:col>
                    <xdr:colOff>822960</xdr:colOff>
                    <xdr:row>18</xdr:row>
                    <xdr:rowOff>106680</xdr:rowOff>
                  </from>
                  <to>
                    <xdr:col>34</xdr:col>
                    <xdr:colOff>121920</xdr:colOff>
                    <xdr:row>34</xdr:row>
                    <xdr:rowOff>68580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92A63-BC39-4FC9-97E1-6BA5B75C77ED}">
  <sheetPr codeName="Sheet5">
    <tabColor theme="5"/>
  </sheetPr>
  <dimension ref="S1:AH1"/>
  <sheetViews>
    <sheetView showGridLines="0" tabSelected="1" zoomScale="55" zoomScaleNormal="55" workbookViewId="0">
      <selection activeCell="Z22" sqref="Z22"/>
    </sheetView>
  </sheetViews>
  <sheetFormatPr defaultRowHeight="14.4" x14ac:dyDescent="0.3"/>
  <sheetData>
    <row r="1" spans="19:34" x14ac:dyDescent="0.3">
      <c r="S1" t="b">
        <v>1</v>
      </c>
      <c r="AH1">
        <v>5</v>
      </c>
    </row>
  </sheetData>
  <pageMargins left="0.7" right="0.7" top="0.75" bottom="0.75" header="0.3" footer="0.3"/>
  <pageSetup paperSize="9" orientation="portrait" horizontalDpi="0"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5121" r:id="rId4" name="Scroll Bar 1">
              <controlPr defaultSize="0" autoPict="0">
                <anchor moveWithCells="1">
                  <from>
                    <xdr:col>10</xdr:col>
                    <xdr:colOff>190500</xdr:colOff>
                    <xdr:row>17</xdr:row>
                    <xdr:rowOff>45720</xdr:rowOff>
                  </from>
                  <to>
                    <xdr:col>10</xdr:col>
                    <xdr:colOff>388620</xdr:colOff>
                    <xdr:row>27</xdr:row>
                    <xdr:rowOff>0</xdr:rowOff>
                  </to>
                </anchor>
              </controlPr>
            </control>
          </mc:Choice>
        </mc:AlternateContent>
        <mc:AlternateContent xmlns:mc="http://schemas.openxmlformats.org/markup-compatibility/2006">
          <mc:Choice Requires="x14">
            <control shapeId="5122" r:id="rId5" name="Check Box 2">
              <controlPr defaultSize="0" autoFill="0" autoLine="0" autoPict="0">
                <anchor moveWithCells="1">
                  <from>
                    <xdr:col>6</xdr:col>
                    <xdr:colOff>7620</xdr:colOff>
                    <xdr:row>15</xdr:row>
                    <xdr:rowOff>0</xdr:rowOff>
                  </from>
                  <to>
                    <xdr:col>6</xdr:col>
                    <xdr:colOff>342900</xdr:colOff>
                    <xdr:row>16</xdr:row>
                    <xdr:rowOff>121920</xdr:rowOff>
                  </to>
                </anchor>
              </controlPr>
            </control>
          </mc:Choice>
        </mc:AlternateContent>
        <mc:AlternateContent xmlns:mc="http://schemas.openxmlformats.org/markup-compatibility/2006">
          <mc:Choice Requires="x14">
            <control shapeId="5123" r:id="rId6" name="Check Box 3">
              <controlPr defaultSize="0" autoFill="0" autoLine="0" autoPict="0">
                <anchor moveWithCells="1">
                  <from>
                    <xdr:col>7</xdr:col>
                    <xdr:colOff>121920</xdr:colOff>
                    <xdr:row>14</xdr:row>
                    <xdr:rowOff>190500</xdr:rowOff>
                  </from>
                  <to>
                    <xdr:col>8</xdr:col>
                    <xdr:colOff>251460</xdr:colOff>
                    <xdr:row>16</xdr:row>
                    <xdr:rowOff>121920</xdr:rowOff>
                  </to>
                </anchor>
              </controlPr>
            </control>
          </mc:Choice>
        </mc:AlternateContent>
        <mc:AlternateContent xmlns:mc="http://schemas.openxmlformats.org/markup-compatibility/2006">
          <mc:Choice Requires="x14">
            <control shapeId="5124" r:id="rId7" name="Check Box 4">
              <controlPr defaultSize="0" autoFill="0" autoLine="0" autoPict="0">
                <anchor moveWithCells="1">
                  <from>
                    <xdr:col>8</xdr:col>
                    <xdr:colOff>304800</xdr:colOff>
                    <xdr:row>15</xdr:row>
                    <xdr:rowOff>7620</xdr:rowOff>
                  </from>
                  <to>
                    <xdr:col>9</xdr:col>
                    <xdr:colOff>426720</xdr:colOff>
                    <xdr:row>16</xdr:row>
                    <xdr:rowOff>137160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SALES_DATA</vt:lpstr>
      <vt:lpstr>PRODUCT_MASTER</vt:lpstr>
      <vt:lpstr>DATA MODEL</vt:lpstr>
      <vt:lpstr>DATA 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Madhu sudhan</cp:lastModifiedBy>
  <dcterms:created xsi:type="dcterms:W3CDTF">2021-11-03T11:40:02Z</dcterms:created>
  <dcterms:modified xsi:type="dcterms:W3CDTF">2024-05-02T14:18:21Z</dcterms:modified>
</cp:coreProperties>
</file>