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dh\Videos\Stige\MS Excel\"/>
    </mc:Choice>
  </mc:AlternateContent>
  <xr:revisionPtr revIDLastSave="0" documentId="13_ncr:1_{D03A22C9-B9EE-43B7-813C-3DBC52394B37}" xr6:coauthVersionLast="47" xr6:coauthVersionMax="47" xr10:uidLastSave="{00000000-0000-0000-0000-000000000000}"/>
  <bookViews>
    <workbookView xWindow="3288" yWindow="2364" windowWidth="12012" windowHeight="9408" firstSheet="4" activeTab="7" xr2:uid="{DD195A84-4E72-4DC9-BC45-E61FBE556359}"/>
  </bookViews>
  <sheets>
    <sheet name="Payroll" sheetId="1" r:id="rId1"/>
    <sheet name="GradeBook" sheetId="2" r:id="rId2"/>
    <sheet name="Decision Factors" sheetId="3" r:id="rId3"/>
    <sheet name="Loan Payment Sheet" sheetId="4" r:id="rId4"/>
    <sheet name="School Shopping" sheetId="5" r:id="rId5"/>
    <sheet name="Cat or Dog " sheetId="6" r:id="rId6"/>
    <sheet name="Vacations" sheetId="7" r:id="rId7"/>
    <sheet name="Sheet5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8" l="1"/>
  <c r="B19" i="8" s="1"/>
  <c r="B21" i="8" s="1"/>
  <c r="C15" i="8"/>
  <c r="D15" i="8"/>
  <c r="B15" i="8"/>
  <c r="C9" i="8"/>
  <c r="D9" i="8"/>
  <c r="B9" i="8"/>
  <c r="L26" i="7"/>
  <c r="M26" i="7"/>
  <c r="K26" i="7"/>
  <c r="H26" i="7"/>
  <c r="I26" i="7"/>
  <c r="G26" i="7"/>
  <c r="C26" i="7"/>
  <c r="D26" i="7"/>
  <c r="B26" i="7"/>
  <c r="M24" i="7"/>
  <c r="L24" i="7"/>
  <c r="K24" i="7"/>
  <c r="L19" i="7"/>
  <c r="M19" i="7"/>
  <c r="K19" i="7"/>
  <c r="H24" i="7"/>
  <c r="I24" i="7"/>
  <c r="G24" i="7"/>
  <c r="H19" i="7"/>
  <c r="I19" i="7"/>
  <c r="G19" i="7"/>
  <c r="C18" i="6"/>
  <c r="B18" i="6"/>
  <c r="C16" i="6"/>
  <c r="B16" i="6"/>
  <c r="C9" i="6"/>
  <c r="B9" i="6"/>
  <c r="M19" i="5"/>
  <c r="N19" i="5"/>
  <c r="L19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M3" i="5"/>
  <c r="L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H3" i="5"/>
  <c r="H19" i="5" s="1"/>
  <c r="I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3" i="5"/>
  <c r="G19" i="5" s="1"/>
  <c r="E5" i="4"/>
  <c r="F5" i="4" s="1"/>
  <c r="G5" i="4" s="1"/>
  <c r="E4" i="4"/>
  <c r="F4" i="4" s="1"/>
  <c r="G4" i="4" s="1"/>
  <c r="E3" i="4"/>
  <c r="F3" i="4" s="1"/>
  <c r="G3" i="4" s="1"/>
  <c r="F2" i="4"/>
  <c r="G2" i="4" s="1"/>
  <c r="E2" i="4"/>
  <c r="L5" i="3"/>
  <c r="L6" i="3"/>
  <c r="L7" i="3"/>
  <c r="L8" i="3"/>
  <c r="L9" i="3"/>
  <c r="L4" i="3"/>
  <c r="K9" i="3"/>
  <c r="K8" i="3"/>
  <c r="K7" i="3"/>
  <c r="K6" i="3"/>
  <c r="K5" i="3"/>
  <c r="K4" i="3"/>
  <c r="I9" i="3"/>
  <c r="I8" i="3"/>
  <c r="I7" i="3"/>
  <c r="I6" i="3"/>
  <c r="I5" i="3"/>
  <c r="I4" i="3"/>
  <c r="G9" i="3"/>
  <c r="G8" i="3"/>
  <c r="G7" i="3"/>
  <c r="G6" i="3"/>
  <c r="G5" i="3"/>
  <c r="G4" i="3"/>
  <c r="E9" i="3"/>
  <c r="E8" i="3"/>
  <c r="E7" i="3"/>
  <c r="E6" i="3"/>
  <c r="E5" i="3"/>
  <c r="E4" i="3"/>
  <c r="C5" i="3"/>
  <c r="C6" i="3"/>
  <c r="C7" i="3"/>
  <c r="C8" i="3"/>
  <c r="C9" i="3"/>
  <c r="C4" i="3"/>
  <c r="K22" i="2"/>
  <c r="K23" i="2"/>
  <c r="K24" i="2"/>
  <c r="J24" i="2"/>
  <c r="I24" i="2"/>
  <c r="H24" i="2"/>
  <c r="J23" i="2"/>
  <c r="I23" i="2"/>
  <c r="H23" i="2"/>
  <c r="J22" i="2"/>
  <c r="I22" i="2"/>
  <c r="H22" i="2"/>
  <c r="D22" i="2"/>
  <c r="E22" i="2"/>
  <c r="D23" i="2"/>
  <c r="E23" i="2"/>
  <c r="D24" i="2"/>
  <c r="E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9" i="1"/>
  <c r="X4" i="1"/>
  <c r="Z3" i="1"/>
  <c r="AA3" i="1"/>
  <c r="AB3" i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4" i="1"/>
  <c r="U3" i="1"/>
  <c r="V3" i="1"/>
  <c r="W3" i="1" s="1"/>
  <c r="T3" i="1"/>
  <c r="O5" i="1"/>
  <c r="O4" i="1"/>
  <c r="P4" i="1"/>
  <c r="Q4" i="1"/>
  <c r="R4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X11" i="1" s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X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D25" i="1"/>
  <c r="D24" i="1"/>
  <c r="D23" i="1"/>
  <c r="D22" i="1"/>
  <c r="C24" i="1"/>
  <c r="C23" i="1"/>
  <c r="C22" i="1"/>
  <c r="D17" i="8" l="1"/>
  <c r="D19" i="8" s="1"/>
  <c r="D21" i="8" s="1"/>
  <c r="C17" i="8"/>
  <c r="C19" i="8" s="1"/>
  <c r="C21" i="8" s="1"/>
  <c r="I19" i="5"/>
  <c r="X15" i="1"/>
  <c r="X13" i="1"/>
  <c r="X19" i="1"/>
  <c r="X20" i="1"/>
  <c r="X17" i="1"/>
  <c r="X7" i="1"/>
  <c r="X5" i="1"/>
  <c r="X18" i="1"/>
  <c r="X16" i="1"/>
  <c r="X14" i="1"/>
  <c r="X6" i="1"/>
  <c r="X8" i="1"/>
  <c r="X10" i="1"/>
  <c r="N25" i="1"/>
  <c r="N23" i="1"/>
  <c r="N24" i="1"/>
  <c r="N22" i="1"/>
</calcChain>
</file>

<file path=xl/sharedStrings.xml><?xml version="1.0" encoding="utf-8"?>
<sst xmlns="http://schemas.openxmlformats.org/spreadsheetml/2006/main" count="227" uniqueCount="153">
  <si>
    <t>Employee Payroll</t>
  </si>
  <si>
    <t>Last Name</t>
  </si>
  <si>
    <t>First Name</t>
  </si>
  <si>
    <t>Hourly Wage</t>
  </si>
  <si>
    <t>Hours Worked</t>
  </si>
  <si>
    <t>Pay</t>
  </si>
  <si>
    <t>Kern</t>
  </si>
  <si>
    <t>John</t>
  </si>
  <si>
    <t>Howard</t>
  </si>
  <si>
    <t>Glenda</t>
  </si>
  <si>
    <t>O'Donald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</si>
  <si>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</si>
  <si>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</si>
  <si>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</si>
  <si>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</si>
  <si>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</si>
  <si>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</si>
  <si>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</si>
  <si>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</si>
  <si>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</si>
  <si>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</si>
  <si>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</si>
  <si>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</si>
  <si>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</si>
  <si>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</si>
  <si>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Genesis</t>
  </si>
  <si>
    <t>Trent</t>
  </si>
  <si>
    <t>Bill</t>
  </si>
  <si>
    <t>Chandra</t>
  </si>
  <si>
    <t>Blessing</t>
  </si>
  <si>
    <t>Olivia</t>
  </si>
  <si>
    <t>Linda</t>
  </si>
  <si>
    <t>Sandy</t>
  </si>
  <si>
    <t>Dennis</t>
  </si>
  <si>
    <t>Karen</t>
  </si>
  <si>
    <t>Nancy</t>
  </si>
  <si>
    <t>Tom</t>
  </si>
  <si>
    <t>Paul</t>
  </si>
  <si>
    <t>Wendy</t>
  </si>
  <si>
    <t>Ron</t>
  </si>
  <si>
    <t>Max</t>
  </si>
  <si>
    <t>Min</t>
  </si>
  <si>
    <t>Average</t>
  </si>
  <si>
    <t>Total</t>
  </si>
  <si>
    <t>Mr.Bhadoriya</t>
  </si>
  <si>
    <t>Overtime Hours</t>
  </si>
  <si>
    <t>Overtime Bonus</t>
  </si>
  <si>
    <t>Total Pay</t>
  </si>
  <si>
    <t>Jan-Pay</t>
  </si>
  <si>
    <t>GradeBook</t>
  </si>
  <si>
    <t>Safety</t>
  </si>
  <si>
    <t>Company Philosophy Test</t>
  </si>
  <si>
    <t>Financial Skills Test</t>
  </si>
  <si>
    <t>Drug Test</t>
  </si>
  <si>
    <t>Points Possible</t>
  </si>
  <si>
    <t>Fire Employee?</t>
  </si>
  <si>
    <t>Career Decisions</t>
  </si>
  <si>
    <t>Job</t>
  </si>
  <si>
    <t>Job Market</t>
  </si>
  <si>
    <t>Enjoyment</t>
  </si>
  <si>
    <t>My Talent</t>
  </si>
  <si>
    <t>Schooling</t>
  </si>
  <si>
    <t>Sum Total</t>
  </si>
  <si>
    <t>McDonald Manager</t>
  </si>
  <si>
    <t>Doctor</t>
  </si>
  <si>
    <t>NFL</t>
  </si>
  <si>
    <t>Engineer</t>
  </si>
  <si>
    <t>Truck Driver</t>
  </si>
  <si>
    <t>Data Analyst</t>
  </si>
  <si>
    <t>Mr.Singh</t>
  </si>
  <si>
    <t>Principle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</si>
  <si>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</si>
  <si>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</si>
  <si>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</si>
  <si>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</si>
  <si>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</si>
  <si>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</si>
  <si>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</si>
  <si>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</si>
  <si>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</si>
  <si>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</si>
  <si>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</si>
  <si>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</si>
  <si>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</si>
  <si>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</si>
  <si>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</si>
  <si>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</si>
  <si>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</si>
  <si>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</si>
  <si>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</si>
  <si>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</si>
  <si>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</si>
  <si>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</si>
  <si>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</si>
  <si>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</si>
  <si>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</si>
  <si>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</si>
  <si>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</si>
  <si>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WaltMart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</si>
  <si>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</si>
  <si>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</si>
  <si>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</si>
  <si>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</si>
  <si>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</si>
  <si>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</si>
  <si>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</si>
  <si>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</si>
  <si>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</si>
  <si>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</si>
  <si>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</si>
  <si>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</si>
  <si>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</si>
  <si>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</si>
  <si>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</si>
  <si>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</si>
  <si>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</si>
  <si>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</si>
  <si>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</si>
  <si>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</si>
  <si>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</si>
  <si>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</si>
  <si>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</si>
  <si>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</si>
  <si>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</si>
  <si>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</si>
  <si>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</si>
  <si>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</si>
  <si>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Chicago Museum</t>
  </si>
  <si>
    <t>Orlando Theme Park</t>
  </si>
  <si>
    <t>Miami 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</si>
  <si>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</si>
  <si>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</si>
  <si>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</si>
  <si>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</si>
  <si>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</si>
  <si>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</si>
  <si>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</si>
  <si>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Spark</t>
  </si>
  <si>
    <t>Mustang</t>
  </si>
  <si>
    <t>Escalade</t>
  </si>
  <si>
    <t>Initial Cost</t>
  </si>
  <si>
    <t>Price</t>
  </si>
  <si>
    <t>Taxes</t>
  </si>
  <si>
    <t>Yearly Cost</t>
  </si>
  <si>
    <t>Insurance</t>
  </si>
  <si>
    <t>Gas Cost</t>
  </si>
  <si>
    <t>Miles</t>
  </si>
  <si>
    <t>MPG</t>
  </si>
  <si>
    <t>Car Life Span</t>
  </si>
  <si>
    <t>Total Annual Costs</t>
  </si>
  <si>
    <t>Price per gal</t>
  </si>
  <si>
    <t>Total Lifetime</t>
  </si>
  <si>
    <t>Avg Cost/Year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</si>
</sst>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£-809]* #,##0.00_-;\-[$£-809]* #,##0.00_-;_-[$£-809]* &quot;-&quot;??_-;_-@_-"/>
    <numFmt numFmtId="165" formatCode="_-[$$-409]* #,##0.00_ ;_-[$$-409]* \-#,##0.00\ ;_-[$$-409]* &quot;-&quot;??_ ;_-@_ "/>
    <numFmt numFmtId="172" formatCode="&quot;$&quot;#,##0.00;[Red]\-&quot;$&quot;#,##0.00"/>
    <numFmt numFmtId="173" formatCode="_-&quot;$&quot;* #,##0.00_-;\-&quot;$&quot;* #,##0.00_-;_-&quot;$&quot;* &quot;-&quot;??_-;_-@_-"/>
    <numFmt numFmtId="174" formatCode="_-* #,##0.00_-;\-* #,##0.00_-;_-* &quot;-&quot;??_-;_-@_-"/>
    <numFmt numFmtId="17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0" borderId="0"/>
    <xf numFmtId="174" fontId="3" fillId="0" borderId="0" applyFont="0" applyFill="0" applyBorder="0" applyAlignment="0" applyProtection="0"/>
    <xf numFmtId="173" fontId="3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164" fontId="0" fillId="3" borderId="0" xfId="0" applyNumberFormat="1" applyFill="1"/>
    <xf numFmtId="16" fontId="0" fillId="4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0" fontId="0" fillId="6" borderId="0" xfId="0" applyFill="1"/>
    <xf numFmtId="16" fontId="0" fillId="5" borderId="0" xfId="0" applyNumberFormat="1" applyFill="1"/>
    <xf numFmtId="0" fontId="0" fillId="0" borderId="0" xfId="0" applyAlignment="1">
      <alignment textRotation="90"/>
    </xf>
    <xf numFmtId="9" fontId="0" fillId="0" borderId="0" xfId="1" applyFont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165" fontId="2" fillId="10" borderId="0" xfId="2" applyNumberFormat="1"/>
    <xf numFmtId="0" fontId="2" fillId="10" borderId="0" xfId="2"/>
    <xf numFmtId="0" fontId="3" fillId="0" borderId="0" xfId="5"/>
    <xf numFmtId="172" fontId="3" fillId="0" borderId="0" xfId="5" applyNumberFormat="1"/>
    <xf numFmtId="175" fontId="3" fillId="0" borderId="0" xfId="6" applyNumberFormat="1" applyFont="1"/>
    <xf numFmtId="175" fontId="3" fillId="0" borderId="0" xfId="6" applyNumberFormat="1" applyFont="1"/>
    <xf numFmtId="3" fontId="0" fillId="0" borderId="0" xfId="0" applyNumberFormat="1"/>
    <xf numFmtId="0" fontId="3" fillId="0" borderId="0" xfId="5" applyNumberFormat="1" applyAlignment="1">
      <alignment wrapText="1"/>
    </xf>
    <xf numFmtId="165" fontId="1" fillId="12" borderId="0" xfId="4" applyNumberFormat="1"/>
    <xf numFmtId="0" fontId="1" fillId="12" borderId="0" xfId="4"/>
    <xf numFmtId="165" fontId="1" fillId="11" borderId="0" xfId="3" applyNumberFormat="1"/>
    <xf numFmtId="0" fontId="1" fillId="11" borderId="0" xfId="3"/>
    <xf numFmtId="0" fontId="3" fillId="13" borderId="0" xfId="5" applyFill="1"/>
    <xf numFmtId="0" fontId="4" fillId="13" borderId="0" xfId="5" applyFont="1" applyFill="1"/>
    <xf numFmtId="0" fontId="3" fillId="0" borderId="0" xfId="5"/>
    <xf numFmtId="0" fontId="3" fillId="0" borderId="0" xfId="5" applyNumberFormat="1"/>
  </cellXfs>
  <cellStyles count="8">
    <cellStyle name="60% - Accent3" xfId="3" builtinId="40"/>
    <cellStyle name="60% - Accent4" xfId="4" builtinId="44"/>
    <cellStyle name="Comma 2" xfId="6" xr:uid="{5E69E464-D6AC-4F5F-BDFA-0D9AABC5440B}"/>
    <cellStyle name="Currency 2" xfId="7" xr:uid="{B58AD955-A89A-4AB4-8867-5CDBAA7ED0AB}"/>
    <cellStyle name="Good" xfId="2" builtinId="26"/>
    <cellStyle name="Normal" xfId="0" builtinId="0"/>
    <cellStyle name="Normal 2" xfId="5" xr:uid="{2EC0783F-3CA6-4F32-932A-B7F32E551B2A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81C-A6A4-34852E4A3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193071"/>
        <c:axId val="592190575"/>
      </c:barChart>
      <c:catAx>
        <c:axId val="59219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90575"/>
        <c:crosses val="autoZero"/>
        <c:auto val="1"/>
        <c:lblAlgn val="ctr"/>
        <c:lblOffset val="100"/>
        <c:noMultiLvlLbl val="0"/>
      </c:catAx>
      <c:valAx>
        <c:axId val="5921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9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3-4A62-9FB0-135200E66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17247"/>
        <c:axId val="640223487"/>
      </c:barChart>
      <c:catAx>
        <c:axId val="6402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23487"/>
        <c:crosses val="autoZero"/>
        <c:auto val="1"/>
        <c:lblAlgn val="ctr"/>
        <c:lblOffset val="100"/>
        <c:noMultiLvlLbl val="0"/>
      </c:catAx>
      <c:valAx>
        <c:axId val="6402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1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F-4116-8728-8D2D0E2A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940815"/>
        <c:axId val="583941647"/>
      </c:barChart>
      <c:catAx>
        <c:axId val="58394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1647"/>
        <c:crosses val="autoZero"/>
        <c:auto val="1"/>
        <c:lblAlgn val="ctr"/>
        <c:lblOffset val="100"/>
        <c:noMultiLvlLbl val="0"/>
      </c:catAx>
      <c:valAx>
        <c:axId val="583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for</a:t>
            </a:r>
            <a:r>
              <a:rPr lang="en-US" baseline="0"/>
              <a:t> $20k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[1]Sheet1!$C$2:$C$5</c:f>
              <c:numCache>
                <c:formatCode>General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[1]Sheet1!$G$2:$G$5</c:f>
              <c:numCache>
                <c:formatCode>General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B-442D-84A9-044C7ECB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679280"/>
        <c:axId val="1671678448"/>
      </c:barChart>
      <c:catAx>
        <c:axId val="16716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78448"/>
        <c:crosses val="autoZero"/>
        <c:auto val="1"/>
        <c:lblAlgn val="ctr"/>
        <c:lblOffset val="100"/>
        <c:noMultiLvlLbl val="0"/>
      </c:catAx>
      <c:valAx>
        <c:axId val="16716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val>
            <c:numRef>
              <c:f>'School Shopping'!$G$19:$I$19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B-4795-BB91-AD78A3C5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89339408"/>
        <c:axId val="89343568"/>
      </c:barChart>
      <c:catAx>
        <c:axId val="893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3568"/>
        <c:crosses val="autoZero"/>
        <c:auto val="1"/>
        <c:lblAlgn val="ctr"/>
        <c:lblOffset val="100"/>
        <c:noMultiLvlLbl val="0"/>
      </c:catAx>
      <c:valAx>
        <c:axId val="89343568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val>
            <c:numRef>
              <c:f>'School Shopping'!$L$19:$N$19</c:f>
              <c:numCache>
                <c:formatCode>_-[$$-409]* #,##0.00_ ;_-[$$-409]* \-#,##0.00\ ;_-[$$-409]* "-"??_ ;_-@_ 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B-4E42-8D23-7CFE6F23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89338576"/>
        <c:axId val="89338992"/>
      </c:barChart>
      <c:catAx>
        <c:axId val="893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8992"/>
        <c:crosses val="autoZero"/>
        <c:auto val="1"/>
        <c:lblAlgn val="ctr"/>
        <c:lblOffset val="100"/>
        <c:noMultiLvlLbl val="0"/>
      </c:catAx>
      <c:valAx>
        <c:axId val="89338992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 or Dog '!$B$2:$C$2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 '!$B$18:$C$18</c:f>
              <c:numCache>
                <c:formatCode>_-[$$-409]* #,##0.00_ ;_-[$$-409]* \-#,##0.00\ ;_-[$$-409]* "-"??_ ;_-@_ </c:formatCode>
                <c:ptCount val="2"/>
                <c:pt idx="0">
                  <c:v>519.5</c:v>
                </c:pt>
                <c:pt idx="1">
                  <c:v>683.5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F-4D78-ADCD-07779B4C96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8657408"/>
        <c:axId val="98647424"/>
      </c:barChart>
      <c:catAx>
        <c:axId val="986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7424"/>
        <c:crosses val="autoZero"/>
        <c:auto val="1"/>
        <c:lblAlgn val="ctr"/>
        <c:lblOffset val="100"/>
        <c:noMultiLvlLbl val="0"/>
      </c:catAx>
      <c:valAx>
        <c:axId val="98647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crossAx val="986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Sheet5!$B$20:$D$20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Sheet5!$B$21:$D$21</c:f>
              <c:numCache>
                <c:formatCode>_-[$$-409]* #,##0.00_ ;_-[$$-409]* \-#,##0.00\ ;_-[$$-409]* "-"??_ ;_-@_ </c:formatCode>
                <c:ptCount val="3"/>
                <c:pt idx="0">
                  <c:v>6825.4285714285706</c:v>
                </c:pt>
                <c:pt idx="1">
                  <c:v>12876.210526315788</c:v>
                </c:pt>
                <c:pt idx="2">
                  <c:v>19627.529411764706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D-4AD0-B657-EFB54A86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8650336"/>
        <c:axId val="98651168"/>
      </c:barChart>
      <c:catAx>
        <c:axId val="986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1168"/>
        <c:crosses val="autoZero"/>
        <c:auto val="1"/>
        <c:lblAlgn val="ctr"/>
        <c:lblOffset val="100"/>
        <c:noMultiLvlLbl val="0"/>
      </c:catAx>
      <c:valAx>
        <c:axId val="986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474680</xdr:colOff>
      <xdr:row>0</xdr:row>
      <xdr:rowOff>608928</xdr:rowOff>
    </xdr:from>
    <xdr:to>
      <xdr:col>20</xdr:col>
      <xdr:colOff>385482</xdr:colOff>
      <xdr:row>6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DD34C-96DC-4CD9-B5B4-9439D1E4B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470644</xdr:colOff>
      <xdr:row>19</xdr:row>
      <xdr:rowOff>71717</xdr:rowOff>
    </xdr:from>
    <xdr:to>
      <xdr:col>20</xdr:col>
      <xdr:colOff>403412</xdr:colOff>
      <xdr:row>30</xdr:row>
      <xdr:rowOff>107577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53922-F2E7-4324-9A9F-4D1B19611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461685</xdr:colOff>
      <xdr:row>7</xdr:row>
      <xdr:rowOff>170330</xdr:rowOff>
    </xdr:from>
    <xdr:to>
      <xdr:col>20</xdr:col>
      <xdr:colOff>394447</xdr:colOff>
      <xdr:row>18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245467-329C-4EA7-A04A-E916CA0B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883920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F9F3D-E544-4118-8EAB-0ADD863F1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20</xdr:row>
      <xdr:rowOff>45720</xdr:rowOff>
    </xdr:from>
    <xdr:to>
      <xdr:col>9</xdr:col>
      <xdr:colOff>403860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38789-8F86-4B80-9398-476B25166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20</xdr:row>
      <xdr:rowOff>22860</xdr:rowOff>
    </xdr:from>
    <xdr:to>
      <xdr:col>15</xdr:col>
      <xdr:colOff>228600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3EA97-4B58-452B-A7E8-62B17ED1E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0</xdr:rowOff>
    </xdr:from>
    <xdr:to>
      <xdr:col>10</xdr:col>
      <xdr:colOff>114300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B6848-30F1-47C6-A696-5B04656BA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273380</xdr:colOff>
      <xdr:row>1</xdr:row>
      <xdr:rowOff>37110</xdr:rowOff>
    </xdr:from>
    <xdr:to>
      <xdr:col>12</xdr:col>
      <xdr:colOff>83507</xdr:colOff>
      <xdr:row>20</xdr:row>
      <xdr:rowOff>31315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56E42-3F54-40D8-A07F-9DEBA5493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C2">
            <v>0.09</v>
          </cell>
          <cell r="G2">
            <v>1816.6666666666667</v>
          </cell>
        </row>
        <row r="3">
          <cell r="C3">
            <v>0.08</v>
          </cell>
          <cell r="G3">
            <v>1800</v>
          </cell>
        </row>
        <row r="4">
          <cell r="C4">
            <v>7.0000000000000007E-2</v>
          </cell>
          <cell r="G4">
            <v>1783.3333333333333</v>
          </cell>
        </row>
        <row r="5">
          <cell r="C5">
            <v>0.06</v>
          </cell>
          <cell r="G5">
            <v>1766.6666666666667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E71E-6B11-4A7D-956A-9CFFEAFB68B5}">
  <sheetPr>
    <pageSetUpPr fitToPage="1"/>
  </sheetPr>
  <dimension ref="A1:AD25"/>
  <sheetViews>
    <sheetView zoomScale="49" zoomScaleNormal="49" workbookViewId="0">
      <selection activeCell="A3" sqref="A3:B20"/>
    </sheetView>
  </sheetViews>
  <sheetFormatPr defaultRowHeight="14.4" x14ac:dyDescent="0.3"/>
  <cols>
    <col min="1" max="1" width="16.5546875" customWidth="1"/>
    <col min="2" max="2" width="13.77734375" customWidth="1"/>
    <col min="3" max="3" width="13.109375" customWidth="1"/>
    <col min="4" max="18" width="14.21875" customWidth="1"/>
    <col min="19" max="23" width="14.44140625" customWidth="1"/>
    <col min="24" max="24" width="13.44140625" customWidth="1"/>
    <col min="25" max="26" width="13.88671875" bestFit="1" customWidth="1"/>
    <col min="27" max="27" width="13" bestFit="1" customWidth="1"/>
    <col min="28" max="28" width="13.88671875" bestFit="1" customWidth="1"/>
    <col min="30" max="30" width="11.5546875" bestFit="1" customWidth="1"/>
  </cols>
  <sheetData>
    <row r="1" spans="1:30" x14ac:dyDescent="0.3">
      <c r="A1" t="s">
        <v>0</v>
      </c>
      <c r="C1" t="s">
        <v>44</v>
      </c>
    </row>
    <row r="2" spans="1:30" x14ac:dyDescent="0.3">
      <c r="D2" t="s">
        <v>4</v>
      </c>
      <c r="I2" t="s">
        <v>45</v>
      </c>
      <c r="N2" t="s">
        <v>5</v>
      </c>
      <c r="S2" t="s">
        <v>46</v>
      </c>
      <c r="X2" t="s">
        <v>47</v>
      </c>
      <c r="AD2" t="s">
        <v>48</v>
      </c>
    </row>
    <row r="3" spans="1:30" x14ac:dyDescent="0.3">
      <c r="A3" t="s">
        <v>1</v>
      </c>
      <c r="B3" t="s">
        <v>2</v>
      </c>
      <c r="C3" t="s">
        <v>3</v>
      </c>
      <c r="D3" s="9">
        <v>44197</v>
      </c>
      <c r="E3" s="9">
        <f>D3+7</f>
        <v>44204</v>
      </c>
      <c r="F3" s="9">
        <f t="shared" ref="F3:G3" si="0">E3+7</f>
        <v>44211</v>
      </c>
      <c r="G3" s="9">
        <f t="shared" si="0"/>
        <v>44218</v>
      </c>
      <c r="H3" s="9">
        <f>G3+7</f>
        <v>44225</v>
      </c>
      <c r="I3" s="2">
        <v>44197</v>
      </c>
      <c r="J3" s="2">
        <f>I3+7</f>
        <v>44204</v>
      </c>
      <c r="K3" s="2">
        <f t="shared" ref="K3:M3" si="1">J3+7</f>
        <v>44211</v>
      </c>
      <c r="L3" s="2">
        <f t="shared" si="1"/>
        <v>44218</v>
      </c>
      <c r="M3" s="2">
        <f t="shared" si="1"/>
        <v>44225</v>
      </c>
      <c r="N3" s="4">
        <v>44197</v>
      </c>
      <c r="O3" s="4">
        <f>N3+7</f>
        <v>44204</v>
      </c>
      <c r="P3" s="4">
        <f t="shared" ref="P3:R3" si="2">O3+7</f>
        <v>44211</v>
      </c>
      <c r="Q3" s="4">
        <f t="shared" si="2"/>
        <v>44218</v>
      </c>
      <c r="R3" s="4">
        <f t="shared" si="2"/>
        <v>44225</v>
      </c>
      <c r="S3" s="6">
        <v>44197</v>
      </c>
      <c r="T3" s="6">
        <f>S3+7</f>
        <v>44204</v>
      </c>
      <c r="U3" s="6">
        <f t="shared" ref="U3:W3" si="3">T3+7</f>
        <v>44211</v>
      </c>
      <c r="V3" s="6">
        <f t="shared" si="3"/>
        <v>44218</v>
      </c>
      <c r="W3" s="6">
        <f t="shared" si="3"/>
        <v>44225</v>
      </c>
      <c r="X3" s="11">
        <v>44197</v>
      </c>
      <c r="Y3" s="11">
        <f>X3+7</f>
        <v>44204</v>
      </c>
      <c r="Z3" s="11">
        <f t="shared" ref="Z3:AB3" si="4">Y3+7</f>
        <v>44211</v>
      </c>
      <c r="AA3" s="11">
        <f t="shared" si="4"/>
        <v>44218</v>
      </c>
      <c r="AB3" s="11">
        <f t="shared" si="4"/>
        <v>44225</v>
      </c>
    </row>
    <row r="4" spans="1:30" x14ac:dyDescent="0.3">
      <c r="A4" t="s">
        <v>6</v>
      </c>
      <c r="B4" t="s">
        <v>7</v>
      </c>
      <c r="C4" s="1">
        <v>15</v>
      </c>
      <c r="D4" s="10">
        <v>41</v>
      </c>
      <c r="E4" s="10">
        <v>42</v>
      </c>
      <c r="F4" s="10">
        <v>39</v>
      </c>
      <c r="G4" s="10">
        <v>30</v>
      </c>
      <c r="H4" s="10">
        <v>46</v>
      </c>
      <c r="I4" s="3">
        <f t="shared" ref="I4:I20" si="5">IF(D4&gt;40,D4-40,0)</f>
        <v>1</v>
      </c>
      <c r="J4" s="3">
        <v>2</v>
      </c>
      <c r="K4" s="3">
        <v>0</v>
      </c>
      <c r="L4" s="3">
        <v>0</v>
      </c>
      <c r="M4" s="3">
        <v>6</v>
      </c>
      <c r="N4" s="5">
        <f>$C4*D4</f>
        <v>615</v>
      </c>
      <c r="O4" s="5">
        <f>$C4*E4</f>
        <v>630</v>
      </c>
      <c r="P4" s="5">
        <f t="shared" ref="O4:R19" si="6">$C4*F4</f>
        <v>585</v>
      </c>
      <c r="Q4" s="5">
        <f t="shared" si="6"/>
        <v>450</v>
      </c>
      <c r="R4" s="5">
        <f t="shared" si="6"/>
        <v>690</v>
      </c>
      <c r="S4" s="7">
        <f t="shared" ref="S4:S20" si="7">0.5*C4*I4</f>
        <v>7.5</v>
      </c>
      <c r="T4" s="7">
        <f t="shared" ref="T4:W19" si="8">0.5*D4*J4</f>
        <v>41</v>
      </c>
      <c r="U4" s="7">
        <f t="shared" si="8"/>
        <v>0</v>
      </c>
      <c r="V4" s="7">
        <f t="shared" si="8"/>
        <v>0</v>
      </c>
      <c r="W4" s="7">
        <f t="shared" si="8"/>
        <v>90</v>
      </c>
      <c r="X4" s="8">
        <f>N4+S4</f>
        <v>622.5</v>
      </c>
      <c r="Y4" s="8">
        <f t="shared" ref="Y4:AB19" si="9">O4+T4</f>
        <v>671</v>
      </c>
      <c r="Z4" s="8">
        <f t="shared" si="9"/>
        <v>585</v>
      </c>
      <c r="AA4" s="8">
        <f t="shared" si="9"/>
        <v>450</v>
      </c>
      <c r="AB4" s="8">
        <f t="shared" si="9"/>
        <v>780</v>
      </c>
      <c r="AD4" s="1">
        <f>SUM(X4:AB4)</f>
        <v>3108.5</v>
      </c>
    </row>
    <row r="5" spans="1:30" x14ac:dyDescent="0.3">
      <c r="A5" t="s">
        <v>8</v>
      </c>
      <c r="B5" t="s">
        <v>9</v>
      </c>
      <c r="C5" s="1">
        <v>10</v>
      </c>
      <c r="D5" s="10">
        <v>42</v>
      </c>
      <c r="E5" s="10">
        <v>41</v>
      </c>
      <c r="F5" s="10">
        <v>40</v>
      </c>
      <c r="G5" s="10">
        <v>38</v>
      </c>
      <c r="H5" s="10">
        <v>44</v>
      </c>
      <c r="I5" s="3">
        <f t="shared" si="5"/>
        <v>2</v>
      </c>
      <c r="J5" s="3">
        <v>1</v>
      </c>
      <c r="K5" s="3">
        <v>0</v>
      </c>
      <c r="L5" s="3">
        <v>0</v>
      </c>
      <c r="M5" s="3">
        <v>4</v>
      </c>
      <c r="N5" s="5">
        <f t="shared" ref="N5:N20" si="10">$C5*D5</f>
        <v>420</v>
      </c>
      <c r="O5" s="5">
        <f>$C5*E5</f>
        <v>410</v>
      </c>
      <c r="P5" s="5">
        <f t="shared" si="6"/>
        <v>400</v>
      </c>
      <c r="Q5" s="5">
        <f t="shared" si="6"/>
        <v>380</v>
      </c>
      <c r="R5" s="5">
        <f t="shared" si="6"/>
        <v>440</v>
      </c>
      <c r="S5" s="7">
        <f t="shared" si="7"/>
        <v>10</v>
      </c>
      <c r="T5" s="7">
        <f t="shared" si="8"/>
        <v>21</v>
      </c>
      <c r="U5" s="7">
        <f t="shared" si="8"/>
        <v>0</v>
      </c>
      <c r="V5" s="7">
        <f t="shared" si="8"/>
        <v>0</v>
      </c>
      <c r="W5" s="7">
        <f t="shared" si="8"/>
        <v>76</v>
      </c>
      <c r="X5" s="8">
        <f t="shared" ref="X5:X20" si="11">N5+S5</f>
        <v>430</v>
      </c>
      <c r="Y5" s="8">
        <f t="shared" si="9"/>
        <v>431</v>
      </c>
      <c r="Z5" s="8">
        <f t="shared" si="9"/>
        <v>400</v>
      </c>
      <c r="AA5" s="8">
        <f t="shared" si="9"/>
        <v>380</v>
      </c>
      <c r="AB5" s="8">
        <f t="shared" si="9"/>
        <v>516</v>
      </c>
      <c r="AD5" s="1">
        <f t="shared" ref="AD5:AD20" si="12">SUM(X5:AB5)</f>
        <v>2157</v>
      </c>
    </row>
    <row r="6" spans="1:30" x14ac:dyDescent="0.3">
      <c r="A6" t="s">
        <v>10</v>
      </c>
      <c r="B6" t="s">
        <v>39</v>
      </c>
      <c r="C6" s="1">
        <v>22</v>
      </c>
      <c r="D6" s="10">
        <v>49</v>
      </c>
      <c r="E6" s="10">
        <v>40</v>
      </c>
      <c r="F6" s="10">
        <v>33</v>
      </c>
      <c r="G6" s="10">
        <v>20</v>
      </c>
      <c r="H6" s="10">
        <v>18</v>
      </c>
      <c r="I6" s="3">
        <f t="shared" si="5"/>
        <v>9</v>
      </c>
      <c r="J6" s="3">
        <v>0</v>
      </c>
      <c r="K6" s="3">
        <v>0</v>
      </c>
      <c r="L6" s="3">
        <v>0</v>
      </c>
      <c r="M6" s="3">
        <v>0</v>
      </c>
      <c r="N6" s="5">
        <f t="shared" si="10"/>
        <v>1078</v>
      </c>
      <c r="O6" s="5">
        <f t="shared" si="6"/>
        <v>880</v>
      </c>
      <c r="P6" s="5">
        <f t="shared" si="6"/>
        <v>726</v>
      </c>
      <c r="Q6" s="5">
        <f t="shared" si="6"/>
        <v>440</v>
      </c>
      <c r="R6" s="5">
        <f t="shared" si="6"/>
        <v>396</v>
      </c>
      <c r="S6" s="7">
        <f t="shared" si="7"/>
        <v>99</v>
      </c>
      <c r="T6" s="7">
        <f t="shared" si="8"/>
        <v>0</v>
      </c>
      <c r="U6" s="7">
        <f t="shared" si="8"/>
        <v>0</v>
      </c>
      <c r="V6" s="7">
        <f t="shared" si="8"/>
        <v>0</v>
      </c>
      <c r="W6" s="7">
        <f t="shared" si="8"/>
        <v>0</v>
      </c>
      <c r="X6" s="8">
        <f t="shared" si="11"/>
        <v>1177</v>
      </c>
      <c r="Y6" s="8">
        <f t="shared" si="9"/>
        <v>880</v>
      </c>
      <c r="Z6" s="8">
        <f t="shared" si="9"/>
        <v>726</v>
      </c>
      <c r="AA6" s="8">
        <f t="shared" si="9"/>
        <v>440</v>
      </c>
      <c r="AB6" s="8">
        <f t="shared" si="9"/>
        <v>396</v>
      </c>
      <c r="AD6" s="1">
        <f t="shared" si="12"/>
        <v>3619</v>
      </c>
    </row>
    <row r="7" spans="1:30" x14ac:dyDescent="0.3">
      <c r="A7" t="s">
        <v>11</v>
      </c>
      <c r="B7" t="s">
        <v>38</v>
      </c>
      <c r="C7" s="1">
        <v>19</v>
      </c>
      <c r="D7" s="10">
        <v>41</v>
      </c>
      <c r="E7" s="10">
        <v>50</v>
      </c>
      <c r="F7" s="10">
        <v>47</v>
      </c>
      <c r="G7" s="10">
        <v>30</v>
      </c>
      <c r="H7" s="10">
        <v>39</v>
      </c>
      <c r="I7" s="3">
        <f t="shared" si="5"/>
        <v>1</v>
      </c>
      <c r="J7" s="3">
        <v>10</v>
      </c>
      <c r="K7" s="3">
        <v>7</v>
      </c>
      <c r="L7" s="3">
        <v>0</v>
      </c>
      <c r="M7" s="3">
        <v>0</v>
      </c>
      <c r="N7" s="5">
        <f t="shared" si="10"/>
        <v>779</v>
      </c>
      <c r="O7" s="5">
        <f t="shared" si="6"/>
        <v>950</v>
      </c>
      <c r="P7" s="5">
        <f t="shared" si="6"/>
        <v>893</v>
      </c>
      <c r="Q7" s="5">
        <f t="shared" si="6"/>
        <v>570</v>
      </c>
      <c r="R7" s="5">
        <f t="shared" si="6"/>
        <v>741</v>
      </c>
      <c r="S7" s="7">
        <f t="shared" si="7"/>
        <v>9.5</v>
      </c>
      <c r="T7" s="7">
        <f t="shared" si="8"/>
        <v>205</v>
      </c>
      <c r="U7" s="7">
        <f t="shared" si="8"/>
        <v>175</v>
      </c>
      <c r="V7" s="7">
        <f t="shared" si="8"/>
        <v>0</v>
      </c>
      <c r="W7" s="7">
        <f t="shared" si="8"/>
        <v>0</v>
      </c>
      <c r="X7" s="8">
        <f t="shared" si="11"/>
        <v>788.5</v>
      </c>
      <c r="Y7" s="8">
        <f t="shared" si="9"/>
        <v>1155</v>
      </c>
      <c r="Z7" s="8">
        <f t="shared" si="9"/>
        <v>1068</v>
      </c>
      <c r="AA7" s="8">
        <f t="shared" si="9"/>
        <v>570</v>
      </c>
      <c r="AB7" s="8">
        <f t="shared" si="9"/>
        <v>741</v>
      </c>
      <c r="AD7" s="1">
        <f t="shared" si="12"/>
        <v>4322.5</v>
      </c>
    </row>
    <row r="8" spans="1:30" x14ac:dyDescent="0.3">
      <c r="A8" t="s">
        <v>12</v>
      </c>
      <c r="B8" t="s">
        <v>37</v>
      </c>
      <c r="C8" s="1">
        <v>6.9</v>
      </c>
      <c r="D8" s="10">
        <v>39</v>
      </c>
      <c r="E8" s="10">
        <v>52</v>
      </c>
      <c r="F8" s="10">
        <v>42</v>
      </c>
      <c r="G8" s="10">
        <v>40</v>
      </c>
      <c r="H8" s="10">
        <v>40</v>
      </c>
      <c r="I8" s="3">
        <f t="shared" si="5"/>
        <v>0</v>
      </c>
      <c r="J8" s="3">
        <v>12</v>
      </c>
      <c r="K8" s="3">
        <v>2</v>
      </c>
      <c r="L8" s="3">
        <v>0</v>
      </c>
      <c r="M8" s="3">
        <v>0</v>
      </c>
      <c r="N8" s="5">
        <f t="shared" si="10"/>
        <v>269.10000000000002</v>
      </c>
      <c r="O8" s="5">
        <f t="shared" si="6"/>
        <v>358.8</v>
      </c>
      <c r="P8" s="5">
        <f t="shared" si="6"/>
        <v>289.8</v>
      </c>
      <c r="Q8" s="5">
        <f t="shared" si="6"/>
        <v>276</v>
      </c>
      <c r="R8" s="5">
        <f t="shared" si="6"/>
        <v>276</v>
      </c>
      <c r="S8" s="7">
        <f t="shared" si="7"/>
        <v>0</v>
      </c>
      <c r="T8" s="7">
        <f t="shared" si="8"/>
        <v>234</v>
      </c>
      <c r="U8" s="7">
        <f t="shared" si="8"/>
        <v>52</v>
      </c>
      <c r="V8" s="7">
        <f t="shared" si="8"/>
        <v>0</v>
      </c>
      <c r="W8" s="7">
        <f t="shared" si="8"/>
        <v>0</v>
      </c>
      <c r="X8" s="8">
        <f t="shared" si="11"/>
        <v>269.10000000000002</v>
      </c>
      <c r="Y8" s="8">
        <f t="shared" si="9"/>
        <v>592.79999999999995</v>
      </c>
      <c r="Z8" s="8">
        <f t="shared" si="9"/>
        <v>341.8</v>
      </c>
      <c r="AA8" s="8">
        <f t="shared" si="9"/>
        <v>276</v>
      </c>
      <c r="AB8" s="8">
        <f t="shared" si="9"/>
        <v>276</v>
      </c>
      <c r="AD8" s="1">
        <f t="shared" si="12"/>
        <v>1755.7</v>
      </c>
    </row>
    <row r="9" spans="1:30" x14ac:dyDescent="0.3">
      <c r="A9" t="s">
        <v>13</v>
      </c>
      <c r="B9" t="s">
        <v>36</v>
      </c>
      <c r="C9" s="1">
        <v>14.2</v>
      </c>
      <c r="D9" s="10">
        <v>44</v>
      </c>
      <c r="E9" s="10">
        <v>51</v>
      </c>
      <c r="F9" s="10">
        <v>42</v>
      </c>
      <c r="G9" s="10">
        <v>40</v>
      </c>
      <c r="H9" s="10">
        <v>20</v>
      </c>
      <c r="I9" s="3">
        <f t="shared" si="5"/>
        <v>4</v>
      </c>
      <c r="J9" s="3">
        <v>11</v>
      </c>
      <c r="K9" s="3">
        <v>2</v>
      </c>
      <c r="L9" s="3">
        <v>0</v>
      </c>
      <c r="M9" s="3">
        <v>0</v>
      </c>
      <c r="N9" s="5">
        <f t="shared" si="10"/>
        <v>624.79999999999995</v>
      </c>
      <c r="O9" s="5">
        <f t="shared" si="6"/>
        <v>724.19999999999993</v>
      </c>
      <c r="P9" s="5">
        <f t="shared" si="6"/>
        <v>596.4</v>
      </c>
      <c r="Q9" s="5">
        <f t="shared" si="6"/>
        <v>568</v>
      </c>
      <c r="R9" s="5">
        <f t="shared" si="6"/>
        <v>284</v>
      </c>
      <c r="S9" s="7">
        <f t="shared" si="7"/>
        <v>28.4</v>
      </c>
      <c r="T9" s="7">
        <f t="shared" si="8"/>
        <v>242</v>
      </c>
      <c r="U9" s="7">
        <f t="shared" si="8"/>
        <v>51</v>
      </c>
      <c r="V9" s="7">
        <f t="shared" si="8"/>
        <v>0</v>
      </c>
      <c r="W9" s="7">
        <f t="shared" si="8"/>
        <v>0</v>
      </c>
      <c r="X9" s="8">
        <f>N9+S9</f>
        <v>653.19999999999993</v>
      </c>
      <c r="Y9" s="8">
        <f t="shared" si="9"/>
        <v>966.19999999999993</v>
      </c>
      <c r="Z9" s="8">
        <f t="shared" si="9"/>
        <v>647.4</v>
      </c>
      <c r="AA9" s="8">
        <f t="shared" si="9"/>
        <v>568</v>
      </c>
      <c r="AB9" s="8">
        <f t="shared" si="9"/>
        <v>284</v>
      </c>
      <c r="AD9" s="1">
        <f t="shared" si="12"/>
        <v>3118.7999999999997</v>
      </c>
    </row>
    <row r="10" spans="1:30" x14ac:dyDescent="0.3">
      <c r="A10" t="s">
        <v>14</v>
      </c>
      <c r="B10" t="s">
        <v>35</v>
      </c>
      <c r="C10" s="1">
        <v>18</v>
      </c>
      <c r="D10" s="10">
        <v>55</v>
      </c>
      <c r="E10" s="10">
        <v>60</v>
      </c>
      <c r="F10" s="10">
        <v>45</v>
      </c>
      <c r="G10" s="10">
        <v>40</v>
      </c>
      <c r="H10" s="10">
        <v>49</v>
      </c>
      <c r="I10" s="3">
        <f t="shared" si="5"/>
        <v>15</v>
      </c>
      <c r="J10" s="3">
        <v>20</v>
      </c>
      <c r="K10" s="3">
        <v>5</v>
      </c>
      <c r="L10" s="3">
        <v>0</v>
      </c>
      <c r="M10" s="3">
        <v>9</v>
      </c>
      <c r="N10" s="5">
        <f t="shared" si="10"/>
        <v>990</v>
      </c>
      <c r="O10" s="5">
        <f t="shared" si="6"/>
        <v>1080</v>
      </c>
      <c r="P10" s="5">
        <f t="shared" si="6"/>
        <v>810</v>
      </c>
      <c r="Q10" s="5">
        <f t="shared" si="6"/>
        <v>720</v>
      </c>
      <c r="R10" s="5">
        <f t="shared" si="6"/>
        <v>882</v>
      </c>
      <c r="S10" s="7">
        <f t="shared" si="7"/>
        <v>135</v>
      </c>
      <c r="T10" s="7">
        <f t="shared" si="8"/>
        <v>550</v>
      </c>
      <c r="U10" s="7">
        <f t="shared" si="8"/>
        <v>150</v>
      </c>
      <c r="V10" s="7">
        <f t="shared" si="8"/>
        <v>0</v>
      </c>
      <c r="W10" s="7">
        <f t="shared" si="8"/>
        <v>180</v>
      </c>
      <c r="X10" s="8">
        <f t="shared" si="11"/>
        <v>1125</v>
      </c>
      <c r="Y10" s="8">
        <f t="shared" si="9"/>
        <v>1630</v>
      </c>
      <c r="Z10" s="8">
        <f t="shared" si="9"/>
        <v>960</v>
      </c>
      <c r="AA10" s="8">
        <f t="shared" si="9"/>
        <v>720</v>
      </c>
      <c r="AB10" s="8">
        <f t="shared" si="9"/>
        <v>1062</v>
      </c>
      <c r="AD10" s="1">
        <f t="shared" si="12"/>
        <v>5497</v>
      </c>
    </row>
    <row r="11" spans="1:30" x14ac:dyDescent="0.3">
      <c r="A11" t="s">
        <v>15</v>
      </c>
      <c r="B11" t="s">
        <v>34</v>
      </c>
      <c r="C11" s="1">
        <v>17.5</v>
      </c>
      <c r="D11" s="10">
        <v>33</v>
      </c>
      <c r="E11" s="10">
        <v>22</v>
      </c>
      <c r="F11" s="10">
        <v>54</v>
      </c>
      <c r="G11" s="10">
        <v>40</v>
      </c>
      <c r="H11" s="10">
        <v>20</v>
      </c>
      <c r="I11" s="3">
        <f t="shared" si="5"/>
        <v>0</v>
      </c>
      <c r="J11" s="3">
        <v>0</v>
      </c>
      <c r="K11" s="3">
        <v>14</v>
      </c>
      <c r="L11" s="3">
        <v>0</v>
      </c>
      <c r="M11" s="3">
        <v>0</v>
      </c>
      <c r="N11" s="5">
        <f t="shared" si="10"/>
        <v>577.5</v>
      </c>
      <c r="O11" s="5">
        <f t="shared" si="6"/>
        <v>385</v>
      </c>
      <c r="P11" s="5">
        <f t="shared" si="6"/>
        <v>945</v>
      </c>
      <c r="Q11" s="5">
        <f t="shared" si="6"/>
        <v>700</v>
      </c>
      <c r="R11" s="5">
        <f t="shared" si="6"/>
        <v>350</v>
      </c>
      <c r="S11" s="7">
        <f t="shared" si="7"/>
        <v>0</v>
      </c>
      <c r="T11" s="7">
        <f t="shared" si="8"/>
        <v>0</v>
      </c>
      <c r="U11" s="7">
        <f t="shared" si="8"/>
        <v>154</v>
      </c>
      <c r="V11" s="7">
        <f t="shared" si="8"/>
        <v>0</v>
      </c>
      <c r="W11" s="7">
        <f t="shared" si="8"/>
        <v>0</v>
      </c>
      <c r="X11" s="8">
        <f t="shared" si="11"/>
        <v>577.5</v>
      </c>
      <c r="Y11" s="8">
        <f t="shared" si="9"/>
        <v>385</v>
      </c>
      <c r="Z11" s="8">
        <f t="shared" si="9"/>
        <v>1099</v>
      </c>
      <c r="AA11" s="8">
        <f t="shared" si="9"/>
        <v>700</v>
      </c>
      <c r="AB11" s="8">
        <f t="shared" si="9"/>
        <v>350</v>
      </c>
      <c r="AD11" s="1">
        <f t="shared" si="12"/>
        <v>3111.5</v>
      </c>
    </row>
    <row r="12" spans="1:30" x14ac:dyDescent="0.3">
      <c r="A12" t="s">
        <v>16</v>
      </c>
      <c r="B12" t="s">
        <v>33</v>
      </c>
      <c r="C12" s="1">
        <v>14.7</v>
      </c>
      <c r="D12" s="10">
        <v>29</v>
      </c>
      <c r="E12" s="10">
        <v>40</v>
      </c>
      <c r="F12" s="10">
        <v>42</v>
      </c>
      <c r="G12" s="10">
        <v>40</v>
      </c>
      <c r="H12" s="10">
        <v>40</v>
      </c>
      <c r="I12" s="3">
        <f t="shared" si="5"/>
        <v>0</v>
      </c>
      <c r="J12" s="3">
        <v>0</v>
      </c>
      <c r="K12" s="3">
        <v>2</v>
      </c>
      <c r="L12" s="3">
        <v>0</v>
      </c>
      <c r="M12" s="3">
        <v>0</v>
      </c>
      <c r="N12" s="5">
        <f t="shared" si="10"/>
        <v>426.29999999999995</v>
      </c>
      <c r="O12" s="5">
        <f t="shared" si="6"/>
        <v>588</v>
      </c>
      <c r="P12" s="5">
        <f t="shared" si="6"/>
        <v>617.4</v>
      </c>
      <c r="Q12" s="5">
        <f t="shared" si="6"/>
        <v>588</v>
      </c>
      <c r="R12" s="5">
        <f t="shared" si="6"/>
        <v>588</v>
      </c>
      <c r="S12" s="7">
        <f t="shared" si="7"/>
        <v>0</v>
      </c>
      <c r="T12" s="7">
        <f t="shared" si="8"/>
        <v>0</v>
      </c>
      <c r="U12" s="7">
        <f t="shared" si="8"/>
        <v>40</v>
      </c>
      <c r="V12" s="7">
        <f t="shared" si="8"/>
        <v>0</v>
      </c>
      <c r="W12" s="7">
        <f t="shared" si="8"/>
        <v>0</v>
      </c>
      <c r="X12" s="8">
        <f t="shared" si="11"/>
        <v>426.29999999999995</v>
      </c>
      <c r="Y12" s="8">
        <f t="shared" si="9"/>
        <v>588</v>
      </c>
      <c r="Z12" s="8">
        <f t="shared" si="9"/>
        <v>657.4</v>
      </c>
      <c r="AA12" s="8">
        <f t="shared" si="9"/>
        <v>588</v>
      </c>
      <c r="AB12" s="8">
        <f t="shared" si="9"/>
        <v>588</v>
      </c>
      <c r="AD12" s="1">
        <f t="shared" si="12"/>
        <v>2847.7</v>
      </c>
    </row>
    <row r="13" spans="1:30" x14ac:dyDescent="0.3">
      <c r="A13" t="s">
        <v>17</v>
      </c>
      <c r="B13" t="s">
        <v>32</v>
      </c>
      <c r="C13" s="1">
        <v>13.9</v>
      </c>
      <c r="D13" s="10">
        <v>40</v>
      </c>
      <c r="E13" s="10">
        <v>40</v>
      </c>
      <c r="F13" s="10">
        <v>42</v>
      </c>
      <c r="G13" s="10">
        <v>40</v>
      </c>
      <c r="H13" s="10">
        <v>40</v>
      </c>
      <c r="I13" s="3">
        <f t="shared" si="5"/>
        <v>0</v>
      </c>
      <c r="J13" s="3">
        <v>0</v>
      </c>
      <c r="K13" s="3">
        <v>2</v>
      </c>
      <c r="L13" s="3">
        <v>0</v>
      </c>
      <c r="M13" s="3">
        <v>0</v>
      </c>
      <c r="N13" s="5">
        <f t="shared" si="10"/>
        <v>556</v>
      </c>
      <c r="O13" s="5">
        <f t="shared" si="6"/>
        <v>556</v>
      </c>
      <c r="P13" s="5">
        <f t="shared" si="6"/>
        <v>583.80000000000007</v>
      </c>
      <c r="Q13" s="5">
        <f t="shared" si="6"/>
        <v>556</v>
      </c>
      <c r="R13" s="5">
        <f t="shared" si="6"/>
        <v>556</v>
      </c>
      <c r="S13" s="7">
        <f t="shared" si="7"/>
        <v>0</v>
      </c>
      <c r="T13" s="7">
        <f t="shared" si="8"/>
        <v>0</v>
      </c>
      <c r="U13" s="7">
        <f t="shared" si="8"/>
        <v>40</v>
      </c>
      <c r="V13" s="7">
        <f t="shared" si="8"/>
        <v>0</v>
      </c>
      <c r="W13" s="7">
        <f t="shared" si="8"/>
        <v>0</v>
      </c>
      <c r="X13" s="8">
        <f t="shared" si="11"/>
        <v>556</v>
      </c>
      <c r="Y13" s="8">
        <f t="shared" si="9"/>
        <v>556</v>
      </c>
      <c r="Z13" s="8">
        <f t="shared" si="9"/>
        <v>623.80000000000007</v>
      </c>
      <c r="AA13" s="8">
        <f t="shared" si="9"/>
        <v>556</v>
      </c>
      <c r="AB13" s="8">
        <f t="shared" si="9"/>
        <v>556</v>
      </c>
      <c r="AD13" s="1">
        <f t="shared" si="12"/>
        <v>2847.8</v>
      </c>
    </row>
    <row r="14" spans="1:30" x14ac:dyDescent="0.3">
      <c r="A14" t="s">
        <v>18</v>
      </c>
      <c r="B14" t="s">
        <v>31</v>
      </c>
      <c r="C14" s="1">
        <v>11.2</v>
      </c>
      <c r="D14" s="10">
        <v>40</v>
      </c>
      <c r="E14" s="10">
        <v>40</v>
      </c>
      <c r="F14" s="10">
        <v>42</v>
      </c>
      <c r="G14" s="10">
        <v>39</v>
      </c>
      <c r="H14" s="10">
        <v>40</v>
      </c>
      <c r="I14" s="3">
        <f t="shared" si="5"/>
        <v>0</v>
      </c>
      <c r="J14" s="3">
        <v>0</v>
      </c>
      <c r="K14" s="3">
        <v>2</v>
      </c>
      <c r="L14" s="3">
        <v>0</v>
      </c>
      <c r="M14" s="3">
        <v>0</v>
      </c>
      <c r="N14" s="5">
        <f t="shared" si="10"/>
        <v>448</v>
      </c>
      <c r="O14" s="5">
        <f t="shared" si="6"/>
        <v>448</v>
      </c>
      <c r="P14" s="5">
        <f t="shared" si="6"/>
        <v>470.4</v>
      </c>
      <c r="Q14" s="5">
        <f t="shared" si="6"/>
        <v>436.79999999999995</v>
      </c>
      <c r="R14" s="5">
        <f t="shared" si="6"/>
        <v>448</v>
      </c>
      <c r="S14" s="7">
        <f t="shared" si="7"/>
        <v>0</v>
      </c>
      <c r="T14" s="7">
        <f t="shared" si="8"/>
        <v>0</v>
      </c>
      <c r="U14" s="7">
        <f t="shared" si="8"/>
        <v>40</v>
      </c>
      <c r="V14" s="7">
        <f t="shared" si="8"/>
        <v>0</v>
      </c>
      <c r="W14" s="7">
        <f t="shared" si="8"/>
        <v>0</v>
      </c>
      <c r="X14" s="8">
        <f t="shared" si="11"/>
        <v>448</v>
      </c>
      <c r="Y14" s="8">
        <f t="shared" si="9"/>
        <v>448</v>
      </c>
      <c r="Z14" s="8">
        <f t="shared" si="9"/>
        <v>510.4</v>
      </c>
      <c r="AA14" s="8">
        <f t="shared" si="9"/>
        <v>436.79999999999995</v>
      </c>
      <c r="AB14" s="8">
        <f t="shared" si="9"/>
        <v>448</v>
      </c>
      <c r="AD14" s="1">
        <f t="shared" si="12"/>
        <v>2291.1999999999998</v>
      </c>
    </row>
    <row r="15" spans="1:30" x14ac:dyDescent="0.3">
      <c r="A15" t="s">
        <v>19</v>
      </c>
      <c r="B15" t="s">
        <v>30</v>
      </c>
      <c r="C15" s="1">
        <v>10.1</v>
      </c>
      <c r="D15" s="10">
        <v>40</v>
      </c>
      <c r="E15" s="10">
        <v>40</v>
      </c>
      <c r="F15" s="10">
        <v>41</v>
      </c>
      <c r="G15" s="10">
        <v>42</v>
      </c>
      <c r="H15" s="10">
        <v>40</v>
      </c>
      <c r="I15" s="3">
        <f t="shared" si="5"/>
        <v>0</v>
      </c>
      <c r="J15" s="3">
        <v>0</v>
      </c>
      <c r="K15" s="3">
        <v>1</v>
      </c>
      <c r="L15" s="3">
        <v>2</v>
      </c>
      <c r="M15" s="3">
        <v>0</v>
      </c>
      <c r="N15" s="5">
        <f t="shared" si="10"/>
        <v>404</v>
      </c>
      <c r="O15" s="5">
        <f t="shared" si="6"/>
        <v>404</v>
      </c>
      <c r="P15" s="5">
        <f t="shared" si="6"/>
        <v>414.09999999999997</v>
      </c>
      <c r="Q15" s="5">
        <f t="shared" si="6"/>
        <v>424.2</v>
      </c>
      <c r="R15" s="5">
        <f t="shared" si="6"/>
        <v>404</v>
      </c>
      <c r="S15" s="7">
        <f t="shared" si="7"/>
        <v>0</v>
      </c>
      <c r="T15" s="7">
        <f t="shared" si="8"/>
        <v>0</v>
      </c>
      <c r="U15" s="7">
        <f t="shared" si="8"/>
        <v>20</v>
      </c>
      <c r="V15" s="7">
        <f t="shared" si="8"/>
        <v>41</v>
      </c>
      <c r="W15" s="7">
        <f t="shared" si="8"/>
        <v>0</v>
      </c>
      <c r="X15" s="8">
        <f t="shared" si="11"/>
        <v>404</v>
      </c>
      <c r="Y15" s="8">
        <f t="shared" si="9"/>
        <v>404</v>
      </c>
      <c r="Z15" s="8">
        <f t="shared" si="9"/>
        <v>434.09999999999997</v>
      </c>
      <c r="AA15" s="8">
        <f t="shared" si="9"/>
        <v>465.2</v>
      </c>
      <c r="AB15" s="8">
        <f t="shared" si="9"/>
        <v>404</v>
      </c>
      <c r="AD15" s="1">
        <f t="shared" si="12"/>
        <v>2111.3000000000002</v>
      </c>
    </row>
    <row r="16" spans="1:30" x14ac:dyDescent="0.3">
      <c r="A16" t="s">
        <v>20</v>
      </c>
      <c r="B16" t="s">
        <v>29</v>
      </c>
      <c r="C16" s="1">
        <v>9</v>
      </c>
      <c r="D16" s="10">
        <v>42</v>
      </c>
      <c r="E16" s="10">
        <v>42</v>
      </c>
      <c r="F16" s="10">
        <v>39</v>
      </c>
      <c r="G16" s="10">
        <v>42</v>
      </c>
      <c r="H16" s="10">
        <v>40</v>
      </c>
      <c r="I16" s="3">
        <f t="shared" si="5"/>
        <v>2</v>
      </c>
      <c r="J16" s="3">
        <v>2</v>
      </c>
      <c r="K16" s="3">
        <v>0</v>
      </c>
      <c r="L16" s="3">
        <v>2</v>
      </c>
      <c r="M16" s="3">
        <v>0</v>
      </c>
      <c r="N16" s="5">
        <f t="shared" si="10"/>
        <v>378</v>
      </c>
      <c r="O16" s="5">
        <f t="shared" si="6"/>
        <v>378</v>
      </c>
      <c r="P16" s="5">
        <f t="shared" si="6"/>
        <v>351</v>
      </c>
      <c r="Q16" s="5">
        <f t="shared" si="6"/>
        <v>378</v>
      </c>
      <c r="R16" s="5">
        <f t="shared" si="6"/>
        <v>360</v>
      </c>
      <c r="S16" s="7">
        <f t="shared" si="7"/>
        <v>9</v>
      </c>
      <c r="T16" s="7">
        <f t="shared" si="8"/>
        <v>42</v>
      </c>
      <c r="U16" s="7">
        <f t="shared" si="8"/>
        <v>0</v>
      </c>
      <c r="V16" s="7">
        <f t="shared" si="8"/>
        <v>39</v>
      </c>
      <c r="W16" s="7">
        <f t="shared" si="8"/>
        <v>0</v>
      </c>
      <c r="X16" s="8">
        <f t="shared" si="11"/>
        <v>387</v>
      </c>
      <c r="Y16" s="8">
        <f t="shared" si="9"/>
        <v>420</v>
      </c>
      <c r="Z16" s="8">
        <f t="shared" si="9"/>
        <v>351</v>
      </c>
      <c r="AA16" s="8">
        <f t="shared" si="9"/>
        <v>417</v>
      </c>
      <c r="AB16" s="8">
        <f t="shared" si="9"/>
        <v>360</v>
      </c>
      <c r="AD16" s="1">
        <f t="shared" si="12"/>
        <v>1935</v>
      </c>
    </row>
    <row r="17" spans="1:30" x14ac:dyDescent="0.3">
      <c r="A17" t="s">
        <v>21</v>
      </c>
      <c r="B17" t="s">
        <v>28</v>
      </c>
      <c r="C17" s="1">
        <v>8.44</v>
      </c>
      <c r="D17" s="10">
        <v>40</v>
      </c>
      <c r="E17" s="10">
        <v>43</v>
      </c>
      <c r="F17" s="10">
        <v>39</v>
      </c>
      <c r="G17" s="10">
        <v>41</v>
      </c>
      <c r="H17" s="10">
        <v>40</v>
      </c>
      <c r="I17" s="3">
        <f t="shared" si="5"/>
        <v>0</v>
      </c>
      <c r="J17" s="3">
        <v>3</v>
      </c>
      <c r="K17" s="3">
        <v>0</v>
      </c>
      <c r="L17" s="3">
        <v>1</v>
      </c>
      <c r="M17" s="3">
        <v>0</v>
      </c>
      <c r="N17" s="5">
        <f t="shared" si="10"/>
        <v>337.59999999999997</v>
      </c>
      <c r="O17" s="5">
        <f t="shared" si="6"/>
        <v>362.91999999999996</v>
      </c>
      <c r="P17" s="5">
        <f t="shared" si="6"/>
        <v>329.15999999999997</v>
      </c>
      <c r="Q17" s="5">
        <f t="shared" si="6"/>
        <v>346.03999999999996</v>
      </c>
      <c r="R17" s="5">
        <f t="shared" si="6"/>
        <v>337.59999999999997</v>
      </c>
      <c r="S17" s="7">
        <f t="shared" si="7"/>
        <v>0</v>
      </c>
      <c r="T17" s="7">
        <f t="shared" si="8"/>
        <v>60</v>
      </c>
      <c r="U17" s="7">
        <f t="shared" si="8"/>
        <v>0</v>
      </c>
      <c r="V17" s="7">
        <f t="shared" si="8"/>
        <v>19.5</v>
      </c>
      <c r="W17" s="7">
        <f t="shared" si="8"/>
        <v>0</v>
      </c>
      <c r="X17" s="8">
        <f t="shared" si="11"/>
        <v>337.59999999999997</v>
      </c>
      <c r="Y17" s="8">
        <f t="shared" si="9"/>
        <v>422.91999999999996</v>
      </c>
      <c r="Z17" s="8">
        <f t="shared" si="9"/>
        <v>329.15999999999997</v>
      </c>
      <c r="AA17" s="8">
        <f t="shared" si="9"/>
        <v>365.53999999999996</v>
      </c>
      <c r="AB17" s="8">
        <f t="shared" si="9"/>
        <v>337.59999999999997</v>
      </c>
      <c r="AD17" s="1">
        <f t="shared" si="12"/>
        <v>1792.8199999999997</v>
      </c>
    </row>
    <row r="18" spans="1:30" x14ac:dyDescent="0.3">
      <c r="A18" t="s">
        <v>22</v>
      </c>
      <c r="B18" t="s">
        <v>27</v>
      </c>
      <c r="C18" s="1">
        <v>14.2</v>
      </c>
      <c r="D18" s="10">
        <v>40</v>
      </c>
      <c r="E18" s="10">
        <v>42</v>
      </c>
      <c r="F18" s="10">
        <v>39</v>
      </c>
      <c r="G18" s="10">
        <v>40</v>
      </c>
      <c r="H18" s="10">
        <v>40</v>
      </c>
      <c r="I18" s="3">
        <f t="shared" si="5"/>
        <v>0</v>
      </c>
      <c r="J18" s="3">
        <v>2</v>
      </c>
      <c r="K18" s="3">
        <v>0</v>
      </c>
      <c r="L18" s="3">
        <v>0</v>
      </c>
      <c r="M18" s="3">
        <v>0</v>
      </c>
      <c r="N18" s="5">
        <f t="shared" si="10"/>
        <v>568</v>
      </c>
      <c r="O18" s="5">
        <f t="shared" si="6"/>
        <v>596.4</v>
      </c>
      <c r="P18" s="5">
        <f t="shared" si="6"/>
        <v>553.79999999999995</v>
      </c>
      <c r="Q18" s="5">
        <f t="shared" si="6"/>
        <v>568</v>
      </c>
      <c r="R18" s="5">
        <f t="shared" si="6"/>
        <v>568</v>
      </c>
      <c r="S18" s="7">
        <f t="shared" si="7"/>
        <v>0</v>
      </c>
      <c r="T18" s="7">
        <f t="shared" si="8"/>
        <v>40</v>
      </c>
      <c r="U18" s="7">
        <f t="shared" si="8"/>
        <v>0</v>
      </c>
      <c r="V18" s="7">
        <f t="shared" si="8"/>
        <v>0</v>
      </c>
      <c r="W18" s="7">
        <f t="shared" si="8"/>
        <v>0</v>
      </c>
      <c r="X18" s="8">
        <f t="shared" si="11"/>
        <v>568</v>
      </c>
      <c r="Y18" s="8">
        <f t="shared" si="9"/>
        <v>636.4</v>
      </c>
      <c r="Z18" s="8">
        <f t="shared" si="9"/>
        <v>553.79999999999995</v>
      </c>
      <c r="AA18" s="8">
        <f t="shared" si="9"/>
        <v>568</v>
      </c>
      <c r="AB18" s="8">
        <f t="shared" si="9"/>
        <v>568</v>
      </c>
      <c r="AD18" s="1">
        <f t="shared" si="12"/>
        <v>2894.2</v>
      </c>
    </row>
    <row r="19" spans="1:30" x14ac:dyDescent="0.3">
      <c r="A19" t="s">
        <v>23</v>
      </c>
      <c r="B19" t="s">
        <v>26</v>
      </c>
      <c r="C19" s="1">
        <v>45</v>
      </c>
      <c r="D19" s="10">
        <v>41</v>
      </c>
      <c r="E19" s="10">
        <v>42</v>
      </c>
      <c r="F19" s="10">
        <v>40</v>
      </c>
      <c r="G19" s="10">
        <v>28</v>
      </c>
      <c r="H19" s="10">
        <v>40</v>
      </c>
      <c r="I19" s="3">
        <f t="shared" si="5"/>
        <v>1</v>
      </c>
      <c r="J19" s="3">
        <v>2</v>
      </c>
      <c r="K19" s="3">
        <v>0</v>
      </c>
      <c r="L19" s="3">
        <v>0</v>
      </c>
      <c r="M19" s="3">
        <v>0</v>
      </c>
      <c r="N19" s="5">
        <f t="shared" si="10"/>
        <v>1845</v>
      </c>
      <c r="O19" s="5">
        <f t="shared" si="6"/>
        <v>1890</v>
      </c>
      <c r="P19" s="5">
        <f t="shared" si="6"/>
        <v>1800</v>
      </c>
      <c r="Q19" s="5">
        <f t="shared" si="6"/>
        <v>1260</v>
      </c>
      <c r="R19" s="5">
        <f t="shared" si="6"/>
        <v>1800</v>
      </c>
      <c r="S19" s="7">
        <f t="shared" si="7"/>
        <v>22.5</v>
      </c>
      <c r="T19" s="7">
        <f t="shared" si="8"/>
        <v>41</v>
      </c>
      <c r="U19" s="7">
        <f t="shared" si="8"/>
        <v>0</v>
      </c>
      <c r="V19" s="7">
        <f t="shared" si="8"/>
        <v>0</v>
      </c>
      <c r="W19" s="7">
        <f t="shared" si="8"/>
        <v>0</v>
      </c>
      <c r="X19" s="8">
        <f t="shared" si="11"/>
        <v>1867.5</v>
      </c>
      <c r="Y19" s="8">
        <f t="shared" si="9"/>
        <v>1931</v>
      </c>
      <c r="Z19" s="8">
        <f t="shared" si="9"/>
        <v>1800</v>
      </c>
      <c r="AA19" s="8">
        <f t="shared" si="9"/>
        <v>1260</v>
      </c>
      <c r="AB19" s="8">
        <f t="shared" si="9"/>
        <v>1800</v>
      </c>
      <c r="AD19" s="1">
        <f t="shared" si="12"/>
        <v>8658.5</v>
      </c>
    </row>
    <row r="20" spans="1:30" x14ac:dyDescent="0.3">
      <c r="A20" t="s">
        <v>24</v>
      </c>
      <c r="B20" t="s">
        <v>25</v>
      </c>
      <c r="C20" s="1">
        <v>30</v>
      </c>
      <c r="D20" s="10">
        <v>39</v>
      </c>
      <c r="E20" s="10">
        <v>80</v>
      </c>
      <c r="F20" s="10">
        <v>40</v>
      </c>
      <c r="G20" s="10">
        <v>20</v>
      </c>
      <c r="H20" s="10">
        <v>40</v>
      </c>
      <c r="I20" s="3">
        <f t="shared" si="5"/>
        <v>0</v>
      </c>
      <c r="J20" s="3">
        <v>40</v>
      </c>
      <c r="K20" s="3">
        <v>0</v>
      </c>
      <c r="L20" s="3">
        <v>0</v>
      </c>
      <c r="M20" s="3">
        <v>0</v>
      </c>
      <c r="N20" s="5">
        <f t="shared" si="10"/>
        <v>1170</v>
      </c>
      <c r="O20" s="5">
        <f t="shared" ref="O20" si="13">$C20*E20</f>
        <v>2400</v>
      </c>
      <c r="P20" s="5">
        <f t="shared" ref="P20" si="14">$C20*F20</f>
        <v>1200</v>
      </c>
      <c r="Q20" s="5">
        <f t="shared" ref="Q20" si="15">$C20*G20</f>
        <v>600</v>
      </c>
      <c r="R20" s="5">
        <f t="shared" ref="R20" si="16">$C20*H20</f>
        <v>1200</v>
      </c>
      <c r="S20" s="7">
        <f t="shared" si="7"/>
        <v>0</v>
      </c>
      <c r="T20" s="7">
        <f t="shared" ref="T20:W20" si="17">0.5*D20*J20</f>
        <v>780</v>
      </c>
      <c r="U20" s="7">
        <f t="shared" si="17"/>
        <v>0</v>
      </c>
      <c r="V20" s="7">
        <f t="shared" si="17"/>
        <v>0</v>
      </c>
      <c r="W20" s="7">
        <f t="shared" si="17"/>
        <v>0</v>
      </c>
      <c r="X20" s="8">
        <f t="shared" si="11"/>
        <v>1170</v>
      </c>
      <c r="Y20" s="8">
        <f t="shared" ref="Y20" si="18">O20+T20</f>
        <v>3180</v>
      </c>
      <c r="Z20" s="8">
        <f t="shared" ref="Z20" si="19">P20+U20</f>
        <v>1200</v>
      </c>
      <c r="AA20" s="8">
        <f t="shared" ref="AA20" si="20">Q20+V20</f>
        <v>600</v>
      </c>
      <c r="AB20" s="8">
        <f t="shared" ref="AB20" si="21">R20+W20</f>
        <v>1200</v>
      </c>
      <c r="AD20" s="1">
        <f t="shared" si="12"/>
        <v>7350</v>
      </c>
    </row>
    <row r="22" spans="1:30" x14ac:dyDescent="0.3">
      <c r="A22" t="s">
        <v>40</v>
      </c>
      <c r="C22" s="1">
        <f>MAX(C4:C20)</f>
        <v>45</v>
      </c>
      <c r="D22" s="1">
        <f>MAX(D4:D20)</f>
        <v>55</v>
      </c>
      <c r="E22" s="1"/>
      <c r="F22" s="1"/>
      <c r="G22" s="1"/>
      <c r="H22" s="1"/>
      <c r="I22" s="1"/>
      <c r="J22" s="1"/>
      <c r="K22" s="1"/>
      <c r="L22" s="1"/>
      <c r="M22" s="1"/>
      <c r="N22" s="1">
        <f>MAX(N4:N20)</f>
        <v>1845</v>
      </c>
      <c r="O22" s="1">
        <f t="shared" ref="O22:AB22" si="22">MAX(O4:O20)</f>
        <v>2400</v>
      </c>
      <c r="P22" s="1">
        <f t="shared" si="22"/>
        <v>1800</v>
      </c>
      <c r="Q22" s="1">
        <f t="shared" si="22"/>
        <v>1260</v>
      </c>
      <c r="R22" s="1">
        <f t="shared" si="22"/>
        <v>1800</v>
      </c>
      <c r="S22" s="1">
        <f t="shared" si="22"/>
        <v>135</v>
      </c>
      <c r="T22" s="1">
        <f t="shared" si="22"/>
        <v>780</v>
      </c>
      <c r="U22" s="1">
        <f t="shared" si="22"/>
        <v>175</v>
      </c>
      <c r="V22" s="1">
        <f t="shared" si="22"/>
        <v>41</v>
      </c>
      <c r="W22" s="1">
        <f t="shared" si="22"/>
        <v>180</v>
      </c>
      <c r="X22" s="1">
        <f t="shared" si="22"/>
        <v>1867.5</v>
      </c>
      <c r="Y22" s="1">
        <f t="shared" si="22"/>
        <v>3180</v>
      </c>
      <c r="Z22" s="1">
        <f t="shared" si="22"/>
        <v>1800</v>
      </c>
      <c r="AA22" s="1">
        <f t="shared" si="22"/>
        <v>1260</v>
      </c>
      <c r="AB22" s="1">
        <f t="shared" si="22"/>
        <v>1800</v>
      </c>
      <c r="AD22" s="1">
        <f t="shared" ref="AD22" si="23">MAX(AD4:AD20)</f>
        <v>8658.5</v>
      </c>
    </row>
    <row r="23" spans="1:30" x14ac:dyDescent="0.3">
      <c r="A23" t="s">
        <v>41</v>
      </c>
      <c r="C23" s="1">
        <f>MIN(C4:C20)</f>
        <v>6.9</v>
      </c>
      <c r="D23" s="1">
        <f>MIN(D4:D20)</f>
        <v>29</v>
      </c>
      <c r="E23" s="1"/>
      <c r="F23" s="1"/>
      <c r="G23" s="1"/>
      <c r="H23" s="1"/>
      <c r="I23" s="1"/>
      <c r="J23" s="1"/>
      <c r="K23" s="1"/>
      <c r="L23" s="1"/>
      <c r="M23" s="1"/>
      <c r="N23" s="1">
        <f>MIN(N4:N20)</f>
        <v>269.10000000000002</v>
      </c>
      <c r="O23" s="1">
        <f t="shared" ref="O23:AB23" si="24">MIN(O4:O20)</f>
        <v>358.8</v>
      </c>
      <c r="P23" s="1">
        <f t="shared" si="24"/>
        <v>289.8</v>
      </c>
      <c r="Q23" s="1">
        <f t="shared" si="24"/>
        <v>276</v>
      </c>
      <c r="R23" s="1">
        <f t="shared" si="24"/>
        <v>276</v>
      </c>
      <c r="S23" s="1">
        <f t="shared" si="24"/>
        <v>0</v>
      </c>
      <c r="T23" s="1">
        <f t="shared" si="24"/>
        <v>0</v>
      </c>
      <c r="U23" s="1">
        <f t="shared" si="24"/>
        <v>0</v>
      </c>
      <c r="V23" s="1">
        <f t="shared" si="24"/>
        <v>0</v>
      </c>
      <c r="W23" s="1">
        <f t="shared" si="24"/>
        <v>0</v>
      </c>
      <c r="X23" s="1">
        <f t="shared" si="24"/>
        <v>269.10000000000002</v>
      </c>
      <c r="Y23" s="1">
        <f t="shared" si="24"/>
        <v>385</v>
      </c>
      <c r="Z23" s="1">
        <f t="shared" si="24"/>
        <v>329.15999999999997</v>
      </c>
      <c r="AA23" s="1">
        <f t="shared" si="24"/>
        <v>276</v>
      </c>
      <c r="AB23" s="1">
        <f t="shared" si="24"/>
        <v>276</v>
      </c>
      <c r="AD23" s="1">
        <f t="shared" ref="AD23" si="25">MIN(AD4:AD20)</f>
        <v>1755.7</v>
      </c>
    </row>
    <row r="24" spans="1:30" x14ac:dyDescent="0.3">
      <c r="A24" t="s">
        <v>42</v>
      </c>
      <c r="C24" s="1">
        <f>AVERAGE(C4:C20)</f>
        <v>16.419999999999998</v>
      </c>
      <c r="D24" s="1">
        <f>AVERAGE(D4:D20)</f>
        <v>40.882352941176471</v>
      </c>
      <c r="E24" s="1"/>
      <c r="F24" s="1"/>
      <c r="G24" s="1"/>
      <c r="H24" s="1"/>
      <c r="I24" s="1"/>
      <c r="J24" s="1"/>
      <c r="K24" s="1"/>
      <c r="L24" s="1"/>
      <c r="M24" s="1"/>
      <c r="N24" s="1">
        <f>AVERAGE(N4:N20)</f>
        <v>675.66470588235291</v>
      </c>
      <c r="O24" s="1">
        <f t="shared" ref="O24:AB24" si="26">AVERAGE(O4:O20)</f>
        <v>767.13647058823528</v>
      </c>
      <c r="P24" s="1">
        <f t="shared" si="26"/>
        <v>680.28588235294126</v>
      </c>
      <c r="Q24" s="1">
        <f t="shared" si="26"/>
        <v>544.76705882352951</v>
      </c>
      <c r="R24" s="1">
        <f t="shared" si="26"/>
        <v>607.09411764705885</v>
      </c>
      <c r="S24" s="1">
        <f t="shared" si="26"/>
        <v>18.876470588235293</v>
      </c>
      <c r="T24" s="1">
        <f t="shared" si="26"/>
        <v>132.70588235294119</v>
      </c>
      <c r="U24" s="1">
        <f t="shared" si="26"/>
        <v>42.470588235294116</v>
      </c>
      <c r="V24" s="1">
        <f t="shared" si="26"/>
        <v>5.8529411764705879</v>
      </c>
      <c r="W24" s="1">
        <f t="shared" si="26"/>
        <v>20.352941176470587</v>
      </c>
      <c r="X24" s="1">
        <f t="shared" si="26"/>
        <v>694.5411764705882</v>
      </c>
      <c r="Y24" s="1">
        <f t="shared" si="26"/>
        <v>899.8423529411765</v>
      </c>
      <c r="Z24" s="1">
        <f t="shared" si="26"/>
        <v>722.75647058823529</v>
      </c>
      <c r="AA24" s="1">
        <f t="shared" si="26"/>
        <v>550.62</v>
      </c>
      <c r="AB24" s="1">
        <f t="shared" si="26"/>
        <v>627.44705882352946</v>
      </c>
      <c r="AD24" s="1">
        <f t="shared" ref="AD24" si="27">AVERAGE(AD4:AD20)</f>
        <v>3495.2070588235292</v>
      </c>
    </row>
    <row r="25" spans="1:30" x14ac:dyDescent="0.3">
      <c r="A25" t="s">
        <v>43</v>
      </c>
      <c r="C25" s="1"/>
      <c r="D25">
        <f>SUM(D4:D20)</f>
        <v>695</v>
      </c>
      <c r="N25" s="1">
        <f>SUM(N4:N20)</f>
        <v>11486.3</v>
      </c>
      <c r="O25" s="1">
        <f t="shared" ref="O25:AB25" si="28">SUM(O4:O20)</f>
        <v>13041.32</v>
      </c>
      <c r="P25" s="1">
        <f t="shared" si="28"/>
        <v>11564.86</v>
      </c>
      <c r="Q25" s="1">
        <f t="shared" si="28"/>
        <v>9261.0400000000009</v>
      </c>
      <c r="R25" s="1">
        <f t="shared" si="28"/>
        <v>10320.6</v>
      </c>
      <c r="S25" s="1">
        <f t="shared" si="28"/>
        <v>320.89999999999998</v>
      </c>
      <c r="T25" s="1">
        <f t="shared" si="28"/>
        <v>2256</v>
      </c>
      <c r="U25" s="1">
        <f t="shared" si="28"/>
        <v>722</v>
      </c>
      <c r="V25" s="1">
        <f t="shared" si="28"/>
        <v>99.5</v>
      </c>
      <c r="W25" s="1">
        <f t="shared" si="28"/>
        <v>346</v>
      </c>
      <c r="X25" s="1">
        <f t="shared" si="28"/>
        <v>11807.199999999999</v>
      </c>
      <c r="Y25" s="1">
        <f t="shared" si="28"/>
        <v>15297.32</v>
      </c>
      <c r="Z25" s="1">
        <f t="shared" si="28"/>
        <v>12286.86</v>
      </c>
      <c r="AA25" s="1">
        <f t="shared" si="28"/>
        <v>9360.5400000000009</v>
      </c>
      <c r="AB25" s="1">
        <f t="shared" si="28"/>
        <v>10666.6</v>
      </c>
      <c r="AD25" s="1">
        <f t="shared" ref="AD25" si="29">SUM(AD4:AD20)</f>
        <v>59418.52</v>
      </c>
    </row>
  </sheetData>
  <pageMargins left="0.7" right="0.7" top="0.75" bottom="0.75" header="0.3" footer="0.3"/>
  <pageSetup paperSize="9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6B14-4005-49C5-91A5-6ACCF8901539}">
  <sheetPr>
    <pageSetUpPr fitToPage="1"/>
  </sheetPr>
  <dimension ref="A1:M24"/>
  <sheetViews>
    <sheetView zoomScale="85" zoomScaleNormal="85" workbookViewId="0">
      <selection activeCell="I1" sqref="I1"/>
    </sheetView>
  </sheetViews>
  <sheetFormatPr defaultRowHeight="14.4" x14ac:dyDescent="0.3"/>
  <cols>
    <col min="1" max="1" width="10.6640625" bestFit="1" customWidth="1"/>
    <col min="2" max="2" width="13.109375" bestFit="1" customWidth="1"/>
    <col min="3" max="3" width="6.77734375" customWidth="1"/>
    <col min="4" max="4" width="6.88671875" customWidth="1"/>
    <col min="5" max="5" width="7.109375" customWidth="1"/>
    <col min="6" max="6" width="5.5546875" customWidth="1"/>
  </cols>
  <sheetData>
    <row r="1" spans="1:13" ht="119.4" x14ac:dyDescent="0.3">
      <c r="A1" t="s">
        <v>49</v>
      </c>
      <c r="C1" s="12" t="s">
        <v>50</v>
      </c>
      <c r="D1" s="12" t="s">
        <v>51</v>
      </c>
      <c r="E1" s="12" t="s">
        <v>52</v>
      </c>
      <c r="F1" s="12" t="s">
        <v>53</v>
      </c>
      <c r="H1" s="12" t="s">
        <v>50</v>
      </c>
      <c r="I1" s="12" t="s">
        <v>51</v>
      </c>
      <c r="J1" s="12" t="s">
        <v>52</v>
      </c>
      <c r="K1" s="12" t="s">
        <v>53</v>
      </c>
      <c r="M1" s="12" t="s">
        <v>55</v>
      </c>
    </row>
    <row r="2" spans="1:13" x14ac:dyDescent="0.3">
      <c r="B2" t="s">
        <v>54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6</v>
      </c>
      <c r="B4" t="s">
        <v>7</v>
      </c>
      <c r="C4">
        <v>10</v>
      </c>
      <c r="D4">
        <v>19</v>
      </c>
      <c r="E4">
        <v>93</v>
      </c>
      <c r="F4">
        <v>1</v>
      </c>
      <c r="H4" s="13">
        <f>C4/C$2</f>
        <v>1</v>
      </c>
      <c r="I4" s="13">
        <f t="shared" ref="I4:K19" si="0">D4/D$2</f>
        <v>0.95</v>
      </c>
      <c r="J4" s="13">
        <f t="shared" si="0"/>
        <v>0.93</v>
      </c>
      <c r="K4" s="13">
        <f t="shared" si="0"/>
        <v>1</v>
      </c>
      <c r="M4" s="13" t="b">
        <f>OR(H4&lt;0.5,I4&lt;0.5,J4&lt;0.5,K4&lt;0.5)</f>
        <v>0</v>
      </c>
    </row>
    <row r="5" spans="1:13" x14ac:dyDescent="0.3">
      <c r="A5" t="s">
        <v>8</v>
      </c>
      <c r="B5" t="s">
        <v>9</v>
      </c>
      <c r="C5">
        <v>9</v>
      </c>
      <c r="D5">
        <v>20</v>
      </c>
      <c r="E5">
        <v>100</v>
      </c>
      <c r="F5">
        <v>1</v>
      </c>
      <c r="H5" s="13">
        <f t="shared" ref="H5:H20" si="1">C5/C$2</f>
        <v>0.9</v>
      </c>
      <c r="I5" s="13">
        <f t="shared" si="0"/>
        <v>1</v>
      </c>
      <c r="J5" s="13">
        <f t="shared" si="0"/>
        <v>1</v>
      </c>
      <c r="K5" s="13">
        <f t="shared" si="0"/>
        <v>1</v>
      </c>
      <c r="M5" s="13" t="b">
        <f t="shared" ref="M5:M20" si="2">OR(H5&lt;0.5,I5&lt;0.5,J5&lt;0.5,K5&lt;0.5)</f>
        <v>0</v>
      </c>
    </row>
    <row r="6" spans="1:13" x14ac:dyDescent="0.3">
      <c r="A6" t="s">
        <v>10</v>
      </c>
      <c r="B6" t="s">
        <v>39</v>
      </c>
      <c r="C6">
        <v>8</v>
      </c>
      <c r="D6">
        <v>17</v>
      </c>
      <c r="E6">
        <v>82</v>
      </c>
      <c r="F6">
        <v>1</v>
      </c>
      <c r="H6" s="13">
        <f t="shared" si="1"/>
        <v>0.8</v>
      </c>
      <c r="I6" s="13">
        <f t="shared" si="0"/>
        <v>0.85</v>
      </c>
      <c r="J6" s="13">
        <f t="shared" si="0"/>
        <v>0.82</v>
      </c>
      <c r="K6" s="13">
        <f t="shared" si="0"/>
        <v>1</v>
      </c>
      <c r="M6" s="13" t="b">
        <f t="shared" si="2"/>
        <v>0</v>
      </c>
    </row>
    <row r="7" spans="1:13" x14ac:dyDescent="0.3">
      <c r="A7" t="s">
        <v>11</v>
      </c>
      <c r="B7" t="s">
        <v>38</v>
      </c>
      <c r="C7">
        <v>9</v>
      </c>
      <c r="D7">
        <v>10</v>
      </c>
      <c r="E7">
        <v>73</v>
      </c>
      <c r="F7">
        <v>1</v>
      </c>
      <c r="H7" s="13">
        <f t="shared" si="1"/>
        <v>0.9</v>
      </c>
      <c r="I7" s="13">
        <f t="shared" si="0"/>
        <v>0.5</v>
      </c>
      <c r="J7" s="13">
        <f t="shared" si="0"/>
        <v>0.73</v>
      </c>
      <c r="K7" s="13">
        <f t="shared" si="0"/>
        <v>1</v>
      </c>
      <c r="M7" s="13" t="b">
        <f t="shared" si="2"/>
        <v>0</v>
      </c>
    </row>
    <row r="8" spans="1:13" x14ac:dyDescent="0.3">
      <c r="A8" t="s">
        <v>12</v>
      </c>
      <c r="B8" t="s">
        <v>37</v>
      </c>
      <c r="C8">
        <v>10</v>
      </c>
      <c r="D8">
        <v>20</v>
      </c>
      <c r="E8">
        <v>59</v>
      </c>
      <c r="F8">
        <v>1</v>
      </c>
      <c r="H8" s="13">
        <f t="shared" si="1"/>
        <v>1</v>
      </c>
      <c r="I8" s="13">
        <f t="shared" si="0"/>
        <v>1</v>
      </c>
      <c r="J8" s="13">
        <f t="shared" si="0"/>
        <v>0.59</v>
      </c>
      <c r="K8" s="13">
        <f t="shared" si="0"/>
        <v>1</v>
      </c>
      <c r="M8" s="13" t="b">
        <f t="shared" si="2"/>
        <v>0</v>
      </c>
    </row>
    <row r="9" spans="1:13" x14ac:dyDescent="0.3">
      <c r="A9" t="s">
        <v>13</v>
      </c>
      <c r="B9" t="s">
        <v>36</v>
      </c>
      <c r="C9">
        <v>9</v>
      </c>
      <c r="D9">
        <v>17</v>
      </c>
      <c r="E9">
        <v>100</v>
      </c>
      <c r="F9">
        <v>1</v>
      </c>
      <c r="H9" s="13">
        <f t="shared" si="1"/>
        <v>0.9</v>
      </c>
      <c r="I9" s="13">
        <f t="shared" si="0"/>
        <v>0.85</v>
      </c>
      <c r="J9" s="13">
        <f t="shared" si="0"/>
        <v>1</v>
      </c>
      <c r="K9" s="13">
        <f t="shared" si="0"/>
        <v>1</v>
      </c>
      <c r="M9" s="13" t="b">
        <f t="shared" si="2"/>
        <v>0</v>
      </c>
    </row>
    <row r="10" spans="1:13" x14ac:dyDescent="0.3">
      <c r="A10" t="s">
        <v>14</v>
      </c>
      <c r="B10" t="s">
        <v>35</v>
      </c>
      <c r="C10">
        <v>8</v>
      </c>
      <c r="D10">
        <v>20</v>
      </c>
      <c r="E10">
        <v>100</v>
      </c>
      <c r="F10">
        <v>0</v>
      </c>
      <c r="H10" s="13">
        <f t="shared" si="1"/>
        <v>0.8</v>
      </c>
      <c r="I10" s="13">
        <f t="shared" si="0"/>
        <v>1</v>
      </c>
      <c r="J10" s="13">
        <f t="shared" si="0"/>
        <v>1</v>
      </c>
      <c r="K10" s="13">
        <f t="shared" si="0"/>
        <v>0</v>
      </c>
      <c r="M10" s="13" t="b">
        <f t="shared" si="2"/>
        <v>1</v>
      </c>
    </row>
    <row r="11" spans="1:13" x14ac:dyDescent="0.3">
      <c r="A11" t="s">
        <v>15</v>
      </c>
      <c r="B11" t="s">
        <v>34</v>
      </c>
      <c r="C11">
        <v>5</v>
      </c>
      <c r="D11">
        <v>6</v>
      </c>
      <c r="E11">
        <v>100</v>
      </c>
      <c r="F11">
        <v>1</v>
      </c>
      <c r="H11" s="13">
        <f t="shared" si="1"/>
        <v>0.5</v>
      </c>
      <c r="I11" s="13">
        <f t="shared" si="0"/>
        <v>0.3</v>
      </c>
      <c r="J11" s="13">
        <f t="shared" si="0"/>
        <v>1</v>
      </c>
      <c r="K11" s="13">
        <f t="shared" si="0"/>
        <v>1</v>
      </c>
      <c r="M11" s="13" t="b">
        <f t="shared" si="2"/>
        <v>1</v>
      </c>
    </row>
    <row r="12" spans="1:13" x14ac:dyDescent="0.3">
      <c r="A12" t="s">
        <v>16</v>
      </c>
      <c r="B12" t="s">
        <v>33</v>
      </c>
      <c r="C12">
        <v>10</v>
      </c>
      <c r="D12">
        <v>20</v>
      </c>
      <c r="E12">
        <v>67</v>
      </c>
      <c r="F12">
        <v>1</v>
      </c>
      <c r="H12" s="13">
        <f t="shared" si="1"/>
        <v>1</v>
      </c>
      <c r="I12" s="13">
        <f t="shared" si="0"/>
        <v>1</v>
      </c>
      <c r="J12" s="13">
        <f t="shared" si="0"/>
        <v>0.67</v>
      </c>
      <c r="K12" s="13">
        <f t="shared" si="0"/>
        <v>1</v>
      </c>
      <c r="M12" s="13" t="b">
        <f t="shared" si="2"/>
        <v>0</v>
      </c>
    </row>
    <row r="13" spans="1:13" x14ac:dyDescent="0.3">
      <c r="A13" t="s">
        <v>17</v>
      </c>
      <c r="B13" t="s">
        <v>32</v>
      </c>
      <c r="C13">
        <v>9</v>
      </c>
      <c r="D13">
        <v>20</v>
      </c>
      <c r="E13">
        <v>70</v>
      </c>
      <c r="F13">
        <v>1</v>
      </c>
      <c r="H13" s="13">
        <f t="shared" si="1"/>
        <v>0.9</v>
      </c>
      <c r="I13" s="13">
        <f t="shared" si="0"/>
        <v>1</v>
      </c>
      <c r="J13" s="13">
        <f t="shared" si="0"/>
        <v>0.7</v>
      </c>
      <c r="K13" s="13">
        <f t="shared" si="0"/>
        <v>1</v>
      </c>
      <c r="M13" s="13" t="b">
        <f t="shared" si="2"/>
        <v>0</v>
      </c>
    </row>
    <row r="14" spans="1:13" x14ac:dyDescent="0.3">
      <c r="A14" t="s">
        <v>18</v>
      </c>
      <c r="B14" t="s">
        <v>31</v>
      </c>
      <c r="C14">
        <v>10</v>
      </c>
      <c r="D14">
        <v>19</v>
      </c>
      <c r="E14">
        <v>80</v>
      </c>
      <c r="F14">
        <v>1</v>
      </c>
      <c r="H14" s="13">
        <f t="shared" si="1"/>
        <v>1</v>
      </c>
      <c r="I14" s="13">
        <f t="shared" si="0"/>
        <v>0.95</v>
      </c>
      <c r="J14" s="13">
        <f t="shared" si="0"/>
        <v>0.8</v>
      </c>
      <c r="K14" s="13">
        <f t="shared" si="0"/>
        <v>1</v>
      </c>
      <c r="M14" s="13" t="b">
        <f t="shared" si="2"/>
        <v>0</v>
      </c>
    </row>
    <row r="15" spans="1:13" x14ac:dyDescent="0.3">
      <c r="A15" t="s">
        <v>19</v>
      </c>
      <c r="B15" t="s">
        <v>30</v>
      </c>
      <c r="C15">
        <v>8</v>
      </c>
      <c r="D15">
        <v>17</v>
      </c>
      <c r="E15">
        <v>90</v>
      </c>
      <c r="F15">
        <v>1</v>
      </c>
      <c r="H15" s="13">
        <f t="shared" si="1"/>
        <v>0.8</v>
      </c>
      <c r="I15" s="13">
        <f t="shared" si="0"/>
        <v>0.85</v>
      </c>
      <c r="J15" s="13">
        <f t="shared" si="0"/>
        <v>0.9</v>
      </c>
      <c r="K15" s="13">
        <f t="shared" si="0"/>
        <v>1</v>
      </c>
      <c r="M15" s="13" t="b">
        <f t="shared" si="2"/>
        <v>0</v>
      </c>
    </row>
    <row r="16" spans="1:13" x14ac:dyDescent="0.3">
      <c r="A16" t="s">
        <v>20</v>
      </c>
      <c r="B16" t="s">
        <v>29</v>
      </c>
      <c r="C16">
        <v>9</v>
      </c>
      <c r="D16">
        <v>19</v>
      </c>
      <c r="E16">
        <v>45</v>
      </c>
      <c r="F16">
        <v>0</v>
      </c>
      <c r="H16" s="13">
        <f t="shared" si="1"/>
        <v>0.9</v>
      </c>
      <c r="I16" s="13">
        <f t="shared" si="0"/>
        <v>0.95</v>
      </c>
      <c r="J16" s="13">
        <f t="shared" si="0"/>
        <v>0.45</v>
      </c>
      <c r="K16" s="13">
        <f t="shared" si="0"/>
        <v>0</v>
      </c>
      <c r="M16" s="13" t="b">
        <f t="shared" si="2"/>
        <v>1</v>
      </c>
    </row>
    <row r="17" spans="1:13" x14ac:dyDescent="0.3">
      <c r="A17" t="s">
        <v>21</v>
      </c>
      <c r="B17" t="s">
        <v>28</v>
      </c>
      <c r="C17">
        <v>7</v>
      </c>
      <c r="D17">
        <v>20</v>
      </c>
      <c r="E17">
        <v>90</v>
      </c>
      <c r="F17">
        <v>1</v>
      </c>
      <c r="H17" s="13">
        <f t="shared" si="1"/>
        <v>0.7</v>
      </c>
      <c r="I17" s="13">
        <f t="shared" si="0"/>
        <v>1</v>
      </c>
      <c r="J17" s="13">
        <f t="shared" si="0"/>
        <v>0.9</v>
      </c>
      <c r="K17" s="13">
        <f t="shared" si="0"/>
        <v>1</v>
      </c>
      <c r="M17" s="13" t="b">
        <f t="shared" si="2"/>
        <v>0</v>
      </c>
    </row>
    <row r="18" spans="1:13" x14ac:dyDescent="0.3">
      <c r="A18" t="s">
        <v>22</v>
      </c>
      <c r="B18" t="s">
        <v>27</v>
      </c>
      <c r="C18">
        <v>10</v>
      </c>
      <c r="D18">
        <v>10</v>
      </c>
      <c r="E18">
        <v>80</v>
      </c>
      <c r="F18">
        <v>1</v>
      </c>
      <c r="H18" s="13">
        <f t="shared" si="1"/>
        <v>1</v>
      </c>
      <c r="I18" s="13">
        <f t="shared" si="0"/>
        <v>0.5</v>
      </c>
      <c r="J18" s="13">
        <f t="shared" si="0"/>
        <v>0.8</v>
      </c>
      <c r="K18" s="13">
        <f t="shared" si="0"/>
        <v>1</v>
      </c>
      <c r="M18" s="13" t="b">
        <f t="shared" si="2"/>
        <v>0</v>
      </c>
    </row>
    <row r="19" spans="1:13" x14ac:dyDescent="0.3">
      <c r="A19" t="s">
        <v>23</v>
      </c>
      <c r="B19" t="s">
        <v>26</v>
      </c>
      <c r="C19">
        <v>11</v>
      </c>
      <c r="D19">
        <v>20</v>
      </c>
      <c r="E19">
        <v>69</v>
      </c>
      <c r="F19">
        <v>1</v>
      </c>
      <c r="H19" s="13">
        <f t="shared" si="1"/>
        <v>1.1000000000000001</v>
      </c>
      <c r="I19" s="13">
        <f t="shared" si="0"/>
        <v>1</v>
      </c>
      <c r="J19" s="13">
        <f t="shared" si="0"/>
        <v>0.69</v>
      </c>
      <c r="K19" s="13">
        <f t="shared" si="0"/>
        <v>1</v>
      </c>
      <c r="M19" s="13" t="b">
        <f t="shared" si="2"/>
        <v>0</v>
      </c>
    </row>
    <row r="20" spans="1:13" x14ac:dyDescent="0.3">
      <c r="A20" t="s">
        <v>24</v>
      </c>
      <c r="B20" t="s">
        <v>25</v>
      </c>
      <c r="C20">
        <v>10</v>
      </c>
      <c r="D20">
        <v>14</v>
      </c>
      <c r="E20">
        <v>90</v>
      </c>
      <c r="F20">
        <v>1</v>
      </c>
      <c r="H20" s="13">
        <f t="shared" si="1"/>
        <v>1</v>
      </c>
      <c r="I20" s="13">
        <f t="shared" ref="I20" si="3">D20/D$2</f>
        <v>0.7</v>
      </c>
      <c r="J20" s="13">
        <f t="shared" ref="J20" si="4">E20/E$2</f>
        <v>0.9</v>
      </c>
      <c r="K20" s="13">
        <f t="shared" ref="K20" si="5">F20/F$2</f>
        <v>1</v>
      </c>
      <c r="M20" s="13" t="b">
        <f t="shared" si="2"/>
        <v>0</v>
      </c>
    </row>
    <row r="22" spans="1:13" x14ac:dyDescent="0.3">
      <c r="B22" t="s">
        <v>40</v>
      </c>
      <c r="C22">
        <f>MAX(C4:C20)</f>
        <v>11</v>
      </c>
      <c r="D22">
        <f t="shared" ref="D22:E22" si="6">MAX(D4:D20)</f>
        <v>20</v>
      </c>
      <c r="E22">
        <f t="shared" si="6"/>
        <v>100</v>
      </c>
      <c r="H22" s="13">
        <f>MAX(H4:H20)</f>
        <v>1.1000000000000001</v>
      </c>
      <c r="I22" s="13">
        <f t="shared" ref="I22:J22" si="7">MAX(I4:I20)</f>
        <v>1</v>
      </c>
      <c r="J22" s="13">
        <f t="shared" si="7"/>
        <v>1</v>
      </c>
      <c r="K22" s="13">
        <f>MAX(K4:K20)</f>
        <v>1</v>
      </c>
    </row>
    <row r="23" spans="1:13" x14ac:dyDescent="0.3">
      <c r="B23" t="s">
        <v>41</v>
      </c>
      <c r="C23">
        <f>MIN(C4:C20)</f>
        <v>5</v>
      </c>
      <c r="D23">
        <f t="shared" ref="D23:E23" si="8">MIN(D4:D20)</f>
        <v>6</v>
      </c>
      <c r="E23">
        <f t="shared" si="8"/>
        <v>45</v>
      </c>
      <c r="H23" s="13">
        <f>MIN(H4:H20)</f>
        <v>0.5</v>
      </c>
      <c r="I23" s="13">
        <f t="shared" ref="I23:J23" si="9">MIN(I4:I20)</f>
        <v>0.3</v>
      </c>
      <c r="J23" s="13">
        <f t="shared" si="9"/>
        <v>0.45</v>
      </c>
      <c r="K23" s="13">
        <f>MIN(K4:K20)</f>
        <v>0</v>
      </c>
    </row>
    <row r="24" spans="1:13" x14ac:dyDescent="0.3">
      <c r="B24" t="s">
        <v>42</v>
      </c>
      <c r="C24">
        <f>AVERAGE(C4:C20)</f>
        <v>8.9411764705882355</v>
      </c>
      <c r="D24">
        <f t="shared" ref="D24:E24" si="10">AVERAGE(D4:D20)</f>
        <v>16.941176470588236</v>
      </c>
      <c r="E24">
        <f t="shared" si="10"/>
        <v>81.647058823529406</v>
      </c>
      <c r="H24" s="13">
        <f>AVERAGE(H4:H20)</f>
        <v>0.89411764705882346</v>
      </c>
      <c r="I24" s="13">
        <f t="shared" ref="I24:J24" si="11">AVERAGE(I4:I20)</f>
        <v>0.84705882352941153</v>
      </c>
      <c r="J24" s="13">
        <f t="shared" si="11"/>
        <v>0.81647058823529417</v>
      </c>
      <c r="K24" s="13">
        <f>AVERAGE(K4:K20)</f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  <cfRule type="iconSet" priority="5">
      <iconSet iconSet="3TrafficLights2">
        <cfvo type="percent" val="0"/>
        <cfvo type="percent" val="33"/>
        <cfvo type="percent" val="67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pageSetup paperSize="9"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8CA9-ACDB-4EA4-BB42-FEBE64FFD527}">
  <dimension ref="A1:L9"/>
  <sheetViews>
    <sheetView workbookViewId="0">
      <selection activeCell="D2" sqref="D2"/>
    </sheetView>
  </sheetViews>
  <sheetFormatPr defaultRowHeight="14.4" x14ac:dyDescent="0.3"/>
  <sheetData>
    <row r="1" spans="1:12" x14ac:dyDescent="0.3">
      <c r="A1" t="s">
        <v>56</v>
      </c>
      <c r="D1" t="s">
        <v>69</v>
      </c>
    </row>
    <row r="3" spans="1:12" x14ac:dyDescent="0.3">
      <c r="A3" t="s">
        <v>57</v>
      </c>
      <c r="B3" s="14" t="s">
        <v>5</v>
      </c>
      <c r="C3" s="14">
        <v>3.5</v>
      </c>
      <c r="D3" s="15" t="s">
        <v>58</v>
      </c>
      <c r="E3" s="15">
        <v>5</v>
      </c>
      <c r="F3" s="16" t="s">
        <v>59</v>
      </c>
      <c r="G3" s="16">
        <v>4</v>
      </c>
      <c r="H3" s="17" t="s">
        <v>60</v>
      </c>
      <c r="I3" s="17">
        <v>3</v>
      </c>
      <c r="J3" s="18" t="s">
        <v>61</v>
      </c>
      <c r="K3" s="18">
        <v>1</v>
      </c>
      <c r="L3" t="s">
        <v>62</v>
      </c>
    </row>
    <row r="4" spans="1:12" x14ac:dyDescent="0.3">
      <c r="A4" t="s">
        <v>68</v>
      </c>
      <c r="B4" s="14">
        <v>3.6</v>
      </c>
      <c r="C4" s="14">
        <f>C$3*B4</f>
        <v>12.6</v>
      </c>
      <c r="D4" s="15">
        <v>4.5</v>
      </c>
      <c r="E4" s="15">
        <f>E$3*D4</f>
        <v>22.5</v>
      </c>
      <c r="F4" s="16">
        <v>4</v>
      </c>
      <c r="G4" s="16">
        <f>G$3*F4</f>
        <v>16</v>
      </c>
      <c r="H4" s="17">
        <v>4</v>
      </c>
      <c r="I4" s="17">
        <f>I$3*H4</f>
        <v>12</v>
      </c>
      <c r="J4" s="18">
        <v>5</v>
      </c>
      <c r="K4" s="18">
        <f>K$3*J4</f>
        <v>5</v>
      </c>
      <c r="L4">
        <f>C4+E4+G4+I4+K4</f>
        <v>68.099999999999994</v>
      </c>
    </row>
    <row r="5" spans="1:12" x14ac:dyDescent="0.3">
      <c r="A5" t="s">
        <v>63</v>
      </c>
      <c r="B5" s="14">
        <v>1</v>
      </c>
      <c r="C5" s="14">
        <f t="shared" ref="C5:E9" si="0">C$3*B5</f>
        <v>3.5</v>
      </c>
      <c r="D5" s="15">
        <v>5</v>
      </c>
      <c r="E5" s="15">
        <f t="shared" si="0"/>
        <v>25</v>
      </c>
      <c r="F5" s="16">
        <v>1</v>
      </c>
      <c r="G5" s="16">
        <f t="shared" ref="G5" si="1">G$3*F5</f>
        <v>4</v>
      </c>
      <c r="H5" s="17">
        <v>4</v>
      </c>
      <c r="I5" s="17">
        <f t="shared" ref="I5" si="2">I$3*H5</f>
        <v>12</v>
      </c>
      <c r="J5" s="18">
        <v>5</v>
      </c>
      <c r="K5" s="18">
        <f t="shared" ref="K5" si="3">K$3*J5</f>
        <v>5</v>
      </c>
      <c r="L5">
        <f t="shared" ref="L5:L9" si="4">C5+E5+G5+I5+K5</f>
        <v>49.5</v>
      </c>
    </row>
    <row r="6" spans="1:12" x14ac:dyDescent="0.3">
      <c r="A6" t="s">
        <v>64</v>
      </c>
      <c r="B6" s="14">
        <v>4</v>
      </c>
      <c r="C6" s="14">
        <f t="shared" si="0"/>
        <v>14</v>
      </c>
      <c r="D6" s="15">
        <v>4</v>
      </c>
      <c r="E6" s="15">
        <f t="shared" si="0"/>
        <v>20</v>
      </c>
      <c r="F6" s="16">
        <v>3</v>
      </c>
      <c r="G6" s="16">
        <f t="shared" ref="G6" si="5">G$3*F6</f>
        <v>12</v>
      </c>
      <c r="H6" s="17">
        <v>2</v>
      </c>
      <c r="I6" s="17">
        <f t="shared" ref="I6" si="6">I$3*H6</f>
        <v>6</v>
      </c>
      <c r="J6" s="18">
        <v>1</v>
      </c>
      <c r="K6" s="18">
        <f t="shared" ref="K6" si="7">K$3*J6</f>
        <v>1</v>
      </c>
      <c r="L6">
        <f t="shared" si="4"/>
        <v>53</v>
      </c>
    </row>
    <row r="7" spans="1:12" x14ac:dyDescent="0.3">
      <c r="A7" t="s">
        <v>65</v>
      </c>
      <c r="B7" s="14">
        <v>5</v>
      </c>
      <c r="C7" s="14">
        <f t="shared" si="0"/>
        <v>17.5</v>
      </c>
      <c r="D7" s="15">
        <v>1</v>
      </c>
      <c r="E7" s="15">
        <f t="shared" si="0"/>
        <v>5</v>
      </c>
      <c r="F7" s="16">
        <v>5</v>
      </c>
      <c r="G7" s="16">
        <f t="shared" ref="G7" si="8">G$3*F7</f>
        <v>20</v>
      </c>
      <c r="H7" s="17">
        <v>3</v>
      </c>
      <c r="I7" s="17">
        <f t="shared" ref="I7" si="9">I$3*H7</f>
        <v>9</v>
      </c>
      <c r="J7" s="18">
        <v>3</v>
      </c>
      <c r="K7" s="18">
        <f t="shared" ref="K7" si="10">K$3*J7</f>
        <v>3</v>
      </c>
      <c r="L7">
        <f t="shared" si="4"/>
        <v>54.5</v>
      </c>
    </row>
    <row r="8" spans="1:12" x14ac:dyDescent="0.3">
      <c r="A8" t="s">
        <v>66</v>
      </c>
      <c r="B8" s="14">
        <v>3</v>
      </c>
      <c r="C8" s="14">
        <f t="shared" si="0"/>
        <v>10.5</v>
      </c>
      <c r="D8" s="15">
        <v>5</v>
      </c>
      <c r="E8" s="15">
        <f t="shared" si="0"/>
        <v>25</v>
      </c>
      <c r="F8" s="16">
        <v>4</v>
      </c>
      <c r="G8" s="16">
        <f t="shared" ref="G8" si="11">G$3*F8</f>
        <v>16</v>
      </c>
      <c r="H8" s="17">
        <v>4</v>
      </c>
      <c r="I8" s="17">
        <f t="shared" ref="I8" si="12">I$3*H8</f>
        <v>12</v>
      </c>
      <c r="J8" s="18">
        <v>3</v>
      </c>
      <c r="K8" s="18">
        <f t="shared" ref="K8" si="13">K$3*J8</f>
        <v>3</v>
      </c>
      <c r="L8">
        <f t="shared" si="4"/>
        <v>66.5</v>
      </c>
    </row>
    <row r="9" spans="1:12" x14ac:dyDescent="0.3">
      <c r="A9" t="s">
        <v>67</v>
      </c>
      <c r="B9" s="14">
        <v>3</v>
      </c>
      <c r="C9" s="14">
        <f t="shared" si="0"/>
        <v>10.5</v>
      </c>
      <c r="D9" s="15">
        <v>5</v>
      </c>
      <c r="E9" s="15">
        <f t="shared" si="0"/>
        <v>25</v>
      </c>
      <c r="F9" s="16">
        <v>2</v>
      </c>
      <c r="G9" s="16">
        <f t="shared" ref="G9" si="14">G$3*F9</f>
        <v>8</v>
      </c>
      <c r="H9" s="17">
        <v>2</v>
      </c>
      <c r="I9" s="17">
        <f t="shared" ref="I9" si="15">I$3*H9</f>
        <v>6</v>
      </c>
      <c r="J9" s="18">
        <v>5</v>
      </c>
      <c r="K9" s="18">
        <f t="shared" ref="K9" si="16">K$3*J9</f>
        <v>5</v>
      </c>
      <c r="L9">
        <f t="shared" si="4"/>
        <v>54.5</v>
      </c>
    </row>
  </sheetData>
  <conditionalFormatting sqref="L4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FA4D-CBA6-4D89-994A-076DE9AD1F2B}">
  <dimension ref="A1:G5"/>
  <sheetViews>
    <sheetView workbookViewId="0">
      <selection activeCell="F2" sqref="F2"/>
    </sheetView>
  </sheetViews>
  <sheetFormatPr defaultRowHeight="14.4" x14ac:dyDescent="0.3"/>
  <cols>
    <col min="2" max="2" width="11.109375" bestFit="1" customWidth="1"/>
    <col min="5" max="5" width="11.21875" bestFit="1" customWidth="1"/>
    <col min="6" max="6" width="13.6640625" bestFit="1" customWidth="1"/>
    <col min="7" max="7" width="15.44140625" bestFit="1" customWidth="1"/>
  </cols>
  <sheetData>
    <row r="1" spans="1:7" x14ac:dyDescent="0.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 t="s">
        <v>76</v>
      </c>
      <c r="B2" s="19">
        <v>20000</v>
      </c>
      <c r="C2" s="20">
        <v>0.09</v>
      </c>
      <c r="D2">
        <v>12</v>
      </c>
      <c r="E2" s="19">
        <f>C2*B2</f>
        <v>1800</v>
      </c>
      <c r="F2" s="19">
        <f>E2+B2</f>
        <v>21800</v>
      </c>
      <c r="G2" s="19">
        <f>F2/D2</f>
        <v>1816.6666666666667</v>
      </c>
    </row>
    <row r="3" spans="1:7" x14ac:dyDescent="0.3">
      <c r="A3" t="s">
        <v>77</v>
      </c>
      <c r="B3" s="19">
        <v>20000</v>
      </c>
      <c r="C3" s="20">
        <v>0.08</v>
      </c>
      <c r="D3">
        <v>12</v>
      </c>
      <c r="E3" s="19">
        <f t="shared" ref="E3:E5" si="0">C3*B3</f>
        <v>1600</v>
      </c>
      <c r="F3" s="19">
        <f t="shared" ref="F3:F5" si="1">E3+B3</f>
        <v>21600</v>
      </c>
      <c r="G3" s="19">
        <f t="shared" ref="G3:G5" si="2">F3/D3</f>
        <v>1800</v>
      </c>
    </row>
    <row r="4" spans="1:7" x14ac:dyDescent="0.3">
      <c r="A4" t="s">
        <v>78</v>
      </c>
      <c r="B4" s="19">
        <v>20000</v>
      </c>
      <c r="C4" s="20">
        <v>7.0000000000000007E-2</v>
      </c>
      <c r="D4">
        <v>12</v>
      </c>
      <c r="E4" s="19">
        <f t="shared" si="0"/>
        <v>1400.0000000000002</v>
      </c>
      <c r="F4" s="19">
        <f t="shared" si="1"/>
        <v>21400</v>
      </c>
      <c r="G4" s="19">
        <f t="shared" si="2"/>
        <v>1783.3333333333333</v>
      </c>
    </row>
    <row r="5" spans="1:7" x14ac:dyDescent="0.3">
      <c r="A5" t="s">
        <v>79</v>
      </c>
      <c r="B5" s="19">
        <v>20000</v>
      </c>
      <c r="C5" s="20">
        <v>0.06</v>
      </c>
      <c r="D5">
        <v>12</v>
      </c>
      <c r="E5" s="19">
        <f t="shared" si="0"/>
        <v>1200</v>
      </c>
      <c r="F5" s="19">
        <f t="shared" si="1"/>
        <v>21200</v>
      </c>
      <c r="G5" s="19">
        <f t="shared" si="2"/>
        <v>1766.6666666666667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926F-195D-415D-BAA1-DB8CAF192621}">
  <dimension ref="A2:N19"/>
  <sheetViews>
    <sheetView zoomScale="85" zoomScaleNormal="85" workbookViewId="0">
      <selection activeCell="P24" sqref="P24"/>
    </sheetView>
  </sheetViews>
  <sheetFormatPr defaultRowHeight="14.4" x14ac:dyDescent="0.3"/>
  <cols>
    <col min="1" max="1" width="16.77734375" bestFit="1" customWidth="1"/>
    <col min="3" max="3" width="10" bestFit="1" customWidth="1"/>
    <col min="4" max="4" width="10.6640625" bestFit="1" customWidth="1"/>
    <col min="8" max="8" width="10" bestFit="1" customWidth="1"/>
    <col min="9" max="9" width="10.6640625" bestFit="1" customWidth="1"/>
    <col min="14" max="14" width="10.6640625" bestFit="1" customWidth="1"/>
  </cols>
  <sheetData>
    <row r="2" spans="1:14" x14ac:dyDescent="0.3">
      <c r="B2" s="21" t="s">
        <v>98</v>
      </c>
      <c r="C2" s="21" t="s">
        <v>80</v>
      </c>
      <c r="D2" s="21" t="s">
        <v>81</v>
      </c>
      <c r="F2" t="s">
        <v>97</v>
      </c>
      <c r="G2" t="s">
        <v>98</v>
      </c>
      <c r="H2" t="s">
        <v>80</v>
      </c>
      <c r="I2" s="21" t="s">
        <v>81</v>
      </c>
      <c r="K2" t="s">
        <v>99</v>
      </c>
      <c r="L2" t="s">
        <v>98</v>
      </c>
      <c r="M2" t="s">
        <v>80</v>
      </c>
      <c r="N2" s="21" t="s">
        <v>81</v>
      </c>
    </row>
    <row r="3" spans="1:14" ht="15.6" x14ac:dyDescent="0.3">
      <c r="A3" t="s">
        <v>82</v>
      </c>
      <c r="B3" s="25">
        <v>0.5</v>
      </c>
      <c r="C3" s="25">
        <v>0.4</v>
      </c>
      <c r="D3" s="25">
        <v>1.4</v>
      </c>
      <c r="F3" s="26">
        <v>3</v>
      </c>
      <c r="G3" s="19">
        <f>F3*B3</f>
        <v>1.5</v>
      </c>
      <c r="H3" s="19">
        <f>F3*C3</f>
        <v>1.2000000000000002</v>
      </c>
      <c r="I3" s="19">
        <f>F3*D3</f>
        <v>4.1999999999999993</v>
      </c>
      <c r="K3" s="27">
        <v>5</v>
      </c>
      <c r="L3" s="19">
        <f>K3*B3</f>
        <v>2.5</v>
      </c>
      <c r="M3" s="19">
        <f>K3*C3</f>
        <v>2</v>
      </c>
      <c r="N3" s="19">
        <f>K3*D3</f>
        <v>7</v>
      </c>
    </row>
    <row r="4" spans="1:14" ht="15.6" x14ac:dyDescent="0.3">
      <c r="A4" t="s">
        <v>83</v>
      </c>
      <c r="B4" s="25">
        <v>28</v>
      </c>
      <c r="C4" s="25">
        <v>33</v>
      </c>
      <c r="D4" s="25">
        <v>31</v>
      </c>
      <c r="F4" s="26">
        <v>1</v>
      </c>
      <c r="G4" s="19">
        <f t="shared" ref="G4:G17" si="0">F4*B4</f>
        <v>28</v>
      </c>
      <c r="H4" s="19">
        <f t="shared" ref="H4:H17" si="1">F4*C4</f>
        <v>33</v>
      </c>
      <c r="I4" s="19">
        <f t="shared" ref="I4:I17" si="2">F4*D4</f>
        <v>31</v>
      </c>
      <c r="K4" s="27">
        <v>1</v>
      </c>
      <c r="L4" s="19">
        <f t="shared" ref="L4:L17" si="3">K4*B4</f>
        <v>28</v>
      </c>
      <c r="M4" s="19">
        <f t="shared" ref="M4:M17" si="4">K4*C4</f>
        <v>33</v>
      </c>
      <c r="N4" s="19">
        <f t="shared" ref="N4:N17" si="5">K4*D4</f>
        <v>31</v>
      </c>
    </row>
    <row r="5" spans="1:14" ht="15.6" x14ac:dyDescent="0.3">
      <c r="A5" t="s">
        <v>84</v>
      </c>
      <c r="B5" s="25">
        <v>1.8</v>
      </c>
      <c r="C5" s="25">
        <v>1</v>
      </c>
      <c r="D5" s="25">
        <v>2</v>
      </c>
      <c r="F5" s="26">
        <v>7</v>
      </c>
      <c r="G5" s="19">
        <f t="shared" si="0"/>
        <v>12.6</v>
      </c>
      <c r="H5" s="19">
        <f t="shared" si="1"/>
        <v>7</v>
      </c>
      <c r="I5" s="19">
        <f t="shared" si="2"/>
        <v>14</v>
      </c>
      <c r="K5" s="27">
        <v>4</v>
      </c>
      <c r="L5" s="19">
        <f t="shared" si="3"/>
        <v>7.2</v>
      </c>
      <c r="M5" s="19">
        <f t="shared" si="4"/>
        <v>4</v>
      </c>
      <c r="N5" s="19">
        <f t="shared" si="5"/>
        <v>8</v>
      </c>
    </row>
    <row r="6" spans="1:14" ht="15.6" x14ac:dyDescent="0.3">
      <c r="A6" t="s">
        <v>85</v>
      </c>
      <c r="B6" s="25">
        <v>1.2</v>
      </c>
      <c r="C6" s="25">
        <v>0.8</v>
      </c>
      <c r="D6" s="25">
        <v>1.5</v>
      </c>
      <c r="F6" s="26">
        <v>1</v>
      </c>
      <c r="G6" s="19">
        <f t="shared" si="0"/>
        <v>1.2</v>
      </c>
      <c r="H6" s="19">
        <f t="shared" si="1"/>
        <v>0.8</v>
      </c>
      <c r="I6" s="19">
        <f t="shared" si="2"/>
        <v>1.5</v>
      </c>
      <c r="K6" s="27">
        <v>2</v>
      </c>
      <c r="L6" s="19">
        <f t="shared" si="3"/>
        <v>2.4</v>
      </c>
      <c r="M6" s="19">
        <f t="shared" si="4"/>
        <v>1.6</v>
      </c>
      <c r="N6" s="19">
        <f t="shared" si="5"/>
        <v>3</v>
      </c>
    </row>
    <row r="7" spans="1:14" ht="15.6" x14ac:dyDescent="0.3">
      <c r="A7" t="s">
        <v>86</v>
      </c>
      <c r="B7" s="25">
        <v>2.4</v>
      </c>
      <c r="C7" s="25">
        <v>1.4</v>
      </c>
      <c r="D7" s="25">
        <v>2.4</v>
      </c>
      <c r="F7" s="26">
        <v>2</v>
      </c>
      <c r="G7" s="19">
        <f t="shared" si="0"/>
        <v>4.8</v>
      </c>
      <c r="H7" s="19">
        <f t="shared" si="1"/>
        <v>2.8</v>
      </c>
      <c r="I7" s="19">
        <f t="shared" si="2"/>
        <v>4.8</v>
      </c>
      <c r="K7" s="27">
        <v>2</v>
      </c>
      <c r="L7" s="19">
        <f t="shared" si="3"/>
        <v>4.8</v>
      </c>
      <c r="M7" s="19">
        <f t="shared" si="4"/>
        <v>2.8</v>
      </c>
      <c r="N7" s="19">
        <f t="shared" si="5"/>
        <v>4.8</v>
      </c>
    </row>
    <row r="8" spans="1:14" ht="15.6" x14ac:dyDescent="0.3">
      <c r="A8" t="s">
        <v>87</v>
      </c>
      <c r="B8" s="25">
        <v>0.9</v>
      </c>
      <c r="C8" s="25">
        <v>0.2</v>
      </c>
      <c r="D8" s="25">
        <v>0.8</v>
      </c>
      <c r="F8" s="26">
        <v>2</v>
      </c>
      <c r="G8" s="19">
        <f t="shared" si="0"/>
        <v>1.8</v>
      </c>
      <c r="H8" s="19">
        <f t="shared" si="1"/>
        <v>0.4</v>
      </c>
      <c r="I8" s="19">
        <f t="shared" si="2"/>
        <v>1.6</v>
      </c>
      <c r="K8" s="27">
        <v>2</v>
      </c>
      <c r="L8" s="19">
        <f t="shared" si="3"/>
        <v>1.8</v>
      </c>
      <c r="M8" s="19">
        <f t="shared" si="4"/>
        <v>0.4</v>
      </c>
      <c r="N8" s="19">
        <f t="shared" si="5"/>
        <v>1.6</v>
      </c>
    </row>
    <row r="9" spans="1:14" ht="15.6" x14ac:dyDescent="0.3">
      <c r="A9" t="s">
        <v>88</v>
      </c>
      <c r="B9" s="25">
        <v>0.99</v>
      </c>
      <c r="C9" s="25">
        <v>0.59</v>
      </c>
      <c r="D9" s="25">
        <v>2.59</v>
      </c>
      <c r="F9" s="26">
        <v>1</v>
      </c>
      <c r="G9" s="19">
        <f t="shared" si="0"/>
        <v>0.99</v>
      </c>
      <c r="H9" s="19">
        <f t="shared" si="1"/>
        <v>0.59</v>
      </c>
      <c r="I9" s="19">
        <f t="shared" si="2"/>
        <v>2.59</v>
      </c>
      <c r="K9" s="27">
        <v>1</v>
      </c>
      <c r="L9" s="19">
        <f t="shared" si="3"/>
        <v>0.99</v>
      </c>
      <c r="M9" s="19">
        <f t="shared" si="4"/>
        <v>0.59</v>
      </c>
      <c r="N9" s="19">
        <f t="shared" si="5"/>
        <v>2.59</v>
      </c>
    </row>
    <row r="10" spans="1:14" ht="15.6" x14ac:dyDescent="0.3">
      <c r="A10" s="24" t="s">
        <v>89</v>
      </c>
      <c r="B10" s="25">
        <v>1.25</v>
      </c>
      <c r="C10" s="25">
        <v>3.25</v>
      </c>
      <c r="D10" s="25">
        <v>2.15</v>
      </c>
      <c r="F10" s="26">
        <v>4</v>
      </c>
      <c r="G10" s="19">
        <f t="shared" si="0"/>
        <v>5</v>
      </c>
      <c r="H10" s="19">
        <f t="shared" si="1"/>
        <v>13</v>
      </c>
      <c r="I10" s="19">
        <f t="shared" si="2"/>
        <v>8.6</v>
      </c>
      <c r="K10" s="27">
        <v>1</v>
      </c>
      <c r="L10" s="19">
        <f t="shared" si="3"/>
        <v>1.25</v>
      </c>
      <c r="M10" s="19">
        <f t="shared" si="4"/>
        <v>3.25</v>
      </c>
      <c r="N10" s="19">
        <f t="shared" si="5"/>
        <v>2.15</v>
      </c>
    </row>
    <row r="11" spans="1:14" ht="15.6" x14ac:dyDescent="0.3">
      <c r="A11" s="24" t="s">
        <v>90</v>
      </c>
      <c r="B11" s="25">
        <v>9.5</v>
      </c>
      <c r="C11" s="25">
        <v>14</v>
      </c>
      <c r="D11" s="25">
        <v>13</v>
      </c>
      <c r="F11" s="26">
        <v>1</v>
      </c>
      <c r="G11" s="19">
        <f t="shared" si="0"/>
        <v>9.5</v>
      </c>
      <c r="H11" s="19">
        <f t="shared" si="1"/>
        <v>14</v>
      </c>
      <c r="I11" s="19">
        <f t="shared" si="2"/>
        <v>13</v>
      </c>
      <c r="K11" s="27">
        <v>1</v>
      </c>
      <c r="L11" s="19">
        <f t="shared" si="3"/>
        <v>9.5</v>
      </c>
      <c r="M11" s="19">
        <f t="shared" si="4"/>
        <v>14</v>
      </c>
      <c r="N11" s="19">
        <f t="shared" si="5"/>
        <v>13</v>
      </c>
    </row>
    <row r="12" spans="1:14" ht="15.6" x14ac:dyDescent="0.3">
      <c r="A12" s="24" t="s">
        <v>91</v>
      </c>
      <c r="B12" s="25">
        <v>4.55</v>
      </c>
      <c r="C12" s="25">
        <v>2.5499999999999998</v>
      </c>
      <c r="D12" s="25">
        <v>6</v>
      </c>
      <c r="F12" s="26">
        <v>1</v>
      </c>
      <c r="G12" s="19">
        <f t="shared" si="0"/>
        <v>4.55</v>
      </c>
      <c r="H12" s="19">
        <f t="shared" si="1"/>
        <v>2.5499999999999998</v>
      </c>
      <c r="I12" s="19">
        <f t="shared" si="2"/>
        <v>6</v>
      </c>
      <c r="K12" s="27">
        <v>1</v>
      </c>
      <c r="L12" s="19">
        <f t="shared" si="3"/>
        <v>4.55</v>
      </c>
      <c r="M12" s="19">
        <f t="shared" si="4"/>
        <v>2.5499999999999998</v>
      </c>
      <c r="N12" s="19">
        <f t="shared" si="5"/>
        <v>6</v>
      </c>
    </row>
    <row r="13" spans="1:14" ht="15.6" x14ac:dyDescent="0.3">
      <c r="A13" s="24" t="s">
        <v>92</v>
      </c>
      <c r="B13" s="25">
        <v>4.2</v>
      </c>
      <c r="C13" s="25">
        <v>2.2000000000000002</v>
      </c>
      <c r="D13" s="25">
        <v>3</v>
      </c>
      <c r="F13" s="26">
        <v>1</v>
      </c>
      <c r="G13" s="19">
        <f t="shared" si="0"/>
        <v>4.2</v>
      </c>
      <c r="H13" s="19">
        <f t="shared" si="1"/>
        <v>2.2000000000000002</v>
      </c>
      <c r="I13" s="19">
        <f t="shared" si="2"/>
        <v>3</v>
      </c>
      <c r="K13" s="27">
        <v>2</v>
      </c>
      <c r="L13" s="19">
        <f t="shared" si="3"/>
        <v>8.4</v>
      </c>
      <c r="M13" s="19">
        <f t="shared" si="4"/>
        <v>4.4000000000000004</v>
      </c>
      <c r="N13" s="19">
        <f t="shared" si="5"/>
        <v>6</v>
      </c>
    </row>
    <row r="14" spans="1:14" ht="15.6" x14ac:dyDescent="0.3">
      <c r="A14" s="24" t="s">
        <v>93</v>
      </c>
      <c r="B14" s="25">
        <v>3.9</v>
      </c>
      <c r="C14" s="25">
        <v>5</v>
      </c>
      <c r="D14" s="25">
        <v>8</v>
      </c>
      <c r="F14" s="26">
        <v>1</v>
      </c>
      <c r="G14" s="19">
        <f t="shared" si="0"/>
        <v>3.9</v>
      </c>
      <c r="H14" s="19">
        <f t="shared" si="1"/>
        <v>5</v>
      </c>
      <c r="I14" s="19">
        <f t="shared" si="2"/>
        <v>8</v>
      </c>
      <c r="K14" s="27"/>
      <c r="L14" s="19">
        <f t="shared" si="3"/>
        <v>0</v>
      </c>
      <c r="M14" s="19">
        <f t="shared" si="4"/>
        <v>0</v>
      </c>
      <c r="N14" s="19">
        <f t="shared" si="5"/>
        <v>0</v>
      </c>
    </row>
    <row r="15" spans="1:14" ht="15.6" x14ac:dyDescent="0.3">
      <c r="A15" s="24" t="s">
        <v>94</v>
      </c>
      <c r="B15" s="25">
        <v>1</v>
      </c>
      <c r="C15" s="25">
        <v>2</v>
      </c>
      <c r="D15" s="25">
        <v>1</v>
      </c>
      <c r="F15" s="26">
        <v>1</v>
      </c>
      <c r="G15" s="19">
        <f t="shared" si="0"/>
        <v>1</v>
      </c>
      <c r="H15" s="19">
        <f t="shared" si="1"/>
        <v>2</v>
      </c>
      <c r="I15" s="19">
        <f t="shared" si="2"/>
        <v>1</v>
      </c>
      <c r="K15" s="27"/>
      <c r="L15" s="19">
        <f t="shared" si="3"/>
        <v>0</v>
      </c>
      <c r="M15" s="19">
        <f t="shared" si="4"/>
        <v>0</v>
      </c>
      <c r="N15" s="19">
        <f t="shared" si="5"/>
        <v>0</v>
      </c>
    </row>
    <row r="16" spans="1:14" ht="15.6" x14ac:dyDescent="0.3">
      <c r="A16" s="24" t="s">
        <v>95</v>
      </c>
      <c r="B16" s="25">
        <v>1.75</v>
      </c>
      <c r="C16" s="25">
        <v>2</v>
      </c>
      <c r="D16" s="25">
        <v>1</v>
      </c>
      <c r="F16" s="26">
        <v>1</v>
      </c>
      <c r="G16" s="19">
        <f t="shared" si="0"/>
        <v>1.75</v>
      </c>
      <c r="H16" s="19">
        <f t="shared" si="1"/>
        <v>2</v>
      </c>
      <c r="I16" s="19">
        <f t="shared" si="2"/>
        <v>1</v>
      </c>
      <c r="K16" s="27"/>
      <c r="L16" s="19">
        <f t="shared" si="3"/>
        <v>0</v>
      </c>
      <c r="M16" s="19">
        <f t="shared" si="4"/>
        <v>0</v>
      </c>
      <c r="N16" s="19">
        <f t="shared" si="5"/>
        <v>0</v>
      </c>
    </row>
    <row r="17" spans="1:14" ht="15.6" x14ac:dyDescent="0.3">
      <c r="A17" s="24" t="s">
        <v>96</v>
      </c>
      <c r="B17" s="25">
        <v>2</v>
      </c>
      <c r="C17" s="25">
        <v>1</v>
      </c>
      <c r="D17" s="25">
        <v>3</v>
      </c>
      <c r="F17" s="26">
        <v>1</v>
      </c>
      <c r="G17" s="19">
        <f t="shared" si="0"/>
        <v>2</v>
      </c>
      <c r="H17" s="19">
        <f t="shared" si="1"/>
        <v>1</v>
      </c>
      <c r="I17" s="19">
        <f t="shared" si="2"/>
        <v>3</v>
      </c>
      <c r="K17" s="27"/>
      <c r="L17" s="19">
        <f t="shared" si="3"/>
        <v>0</v>
      </c>
      <c r="M17" s="19">
        <f t="shared" si="4"/>
        <v>0</v>
      </c>
      <c r="N17" s="19">
        <f t="shared" si="5"/>
        <v>0</v>
      </c>
    </row>
    <row r="18" spans="1:14" x14ac:dyDescent="0.3">
      <c r="G18" t="s">
        <v>98</v>
      </c>
      <c r="H18" t="s">
        <v>80</v>
      </c>
      <c r="I18" s="21" t="s">
        <v>81</v>
      </c>
      <c r="L18" t="s">
        <v>98</v>
      </c>
      <c r="M18" t="s">
        <v>80</v>
      </c>
      <c r="N18" s="21" t="s">
        <v>81</v>
      </c>
    </row>
    <row r="19" spans="1:14" x14ac:dyDescent="0.3">
      <c r="F19" t="s">
        <v>43</v>
      </c>
      <c r="G19" s="19">
        <f>SUM(G3:G17)</f>
        <v>82.79</v>
      </c>
      <c r="H19" s="19">
        <f t="shared" ref="H19:I19" si="6">SUM(H3:H17)</f>
        <v>87.539999999999992</v>
      </c>
      <c r="I19" s="19">
        <f t="shared" si="6"/>
        <v>103.28999999999999</v>
      </c>
      <c r="K19" t="s">
        <v>43</v>
      </c>
      <c r="L19" s="19">
        <f>SUM(L3:L13)</f>
        <v>71.39</v>
      </c>
      <c r="M19" s="19">
        <f t="shared" ref="M19:N19" si="7">SUM(M3:M13)</f>
        <v>68.59</v>
      </c>
      <c r="N19" s="19">
        <f t="shared" si="7"/>
        <v>85.139999999999986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2843-5FD3-4F34-8220-836F40812310}">
  <dimension ref="A2:C18"/>
  <sheetViews>
    <sheetView zoomScaleNormal="100" workbookViewId="0">
      <selection activeCell="K20" sqref="K20"/>
    </sheetView>
  </sheetViews>
  <sheetFormatPr defaultRowHeight="14.4" x14ac:dyDescent="0.3"/>
  <cols>
    <col min="1" max="1" width="13.44140625" bestFit="1" customWidth="1"/>
    <col min="2" max="2" width="11.5546875" bestFit="1" customWidth="1"/>
    <col min="3" max="3" width="10.44140625" bestFit="1" customWidth="1"/>
  </cols>
  <sheetData>
    <row r="2" spans="1:3" x14ac:dyDescent="0.3">
      <c r="B2" t="s">
        <v>100</v>
      </c>
      <c r="C2" t="s">
        <v>101</v>
      </c>
    </row>
    <row r="3" spans="1:3" x14ac:dyDescent="0.3">
      <c r="A3" s="23" t="s">
        <v>102</v>
      </c>
      <c r="B3" s="23"/>
      <c r="C3" s="23"/>
    </row>
    <row r="4" spans="1:3" x14ac:dyDescent="0.3">
      <c r="A4" s="23" t="s">
        <v>103</v>
      </c>
      <c r="B4" s="22">
        <v>50</v>
      </c>
      <c r="C4" s="22">
        <v>90</v>
      </c>
    </row>
    <row r="5" spans="1:3" x14ac:dyDescent="0.3">
      <c r="A5" s="23" t="s">
        <v>104</v>
      </c>
      <c r="B5" s="22">
        <v>2</v>
      </c>
      <c r="C5" s="22">
        <v>2</v>
      </c>
    </row>
    <row r="6" spans="1:3" x14ac:dyDescent="0.3">
      <c r="A6" s="23" t="s">
        <v>105</v>
      </c>
      <c r="B6" s="22">
        <v>4.5</v>
      </c>
      <c r="C6" s="22">
        <v>5.5</v>
      </c>
    </row>
    <row r="7" spans="1:3" x14ac:dyDescent="0.3">
      <c r="A7" s="23" t="s">
        <v>106</v>
      </c>
      <c r="B7" s="22">
        <v>7</v>
      </c>
      <c r="C7" s="22">
        <v>7</v>
      </c>
    </row>
    <row r="8" spans="1:3" x14ac:dyDescent="0.3">
      <c r="A8" s="23" t="s">
        <v>107</v>
      </c>
      <c r="B8" s="22"/>
      <c r="C8" s="22">
        <v>3</v>
      </c>
    </row>
    <row r="9" spans="1:3" x14ac:dyDescent="0.3">
      <c r="A9" s="23" t="s">
        <v>108</v>
      </c>
      <c r="B9" s="22">
        <f>SUM(B4:B8)</f>
        <v>63.5</v>
      </c>
      <c r="C9" s="22">
        <f>SUM(C4:C8)</f>
        <v>107.5</v>
      </c>
    </row>
    <row r="11" spans="1:3" x14ac:dyDescent="0.3">
      <c r="A11" s="23" t="s">
        <v>109</v>
      </c>
      <c r="B11" s="23"/>
      <c r="C11" s="23"/>
    </row>
    <row r="12" spans="1:3" x14ac:dyDescent="0.3">
      <c r="A12" s="23" t="s">
        <v>110</v>
      </c>
      <c r="B12" s="22">
        <v>11</v>
      </c>
      <c r="C12" s="22">
        <v>21</v>
      </c>
    </row>
    <row r="13" spans="1:3" x14ac:dyDescent="0.3">
      <c r="A13" s="23" t="s">
        <v>111</v>
      </c>
      <c r="B13" s="22">
        <v>8</v>
      </c>
      <c r="C13" s="22"/>
    </row>
    <row r="14" spans="1:3" x14ac:dyDescent="0.3">
      <c r="A14" s="23" t="s">
        <v>112</v>
      </c>
      <c r="B14" s="22"/>
      <c r="C14" s="22">
        <v>3</v>
      </c>
    </row>
    <row r="15" spans="1:3" x14ac:dyDescent="0.3">
      <c r="A15" s="23" t="s">
        <v>113</v>
      </c>
      <c r="B15" s="22">
        <v>19</v>
      </c>
      <c r="C15" s="22">
        <v>24</v>
      </c>
    </row>
    <row r="16" spans="1:3" x14ac:dyDescent="0.3">
      <c r="A16" s="23" t="s">
        <v>114</v>
      </c>
      <c r="B16" s="22">
        <f>SUM(B12:B15)</f>
        <v>38</v>
      </c>
      <c r="C16" s="22">
        <f>SUM(C12:C15)</f>
        <v>48</v>
      </c>
    </row>
    <row r="17" spans="1:3" x14ac:dyDescent="0.3">
      <c r="B17" t="s">
        <v>100</v>
      </c>
      <c r="C17" t="s">
        <v>101</v>
      </c>
    </row>
    <row r="18" spans="1:3" x14ac:dyDescent="0.3">
      <c r="A18" s="23" t="s">
        <v>115</v>
      </c>
      <c r="B18" s="22">
        <f>12*B16+B9</f>
        <v>519.5</v>
      </c>
      <c r="C18" s="22">
        <f>12*C16+C9</f>
        <v>683.5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4509-A47F-4034-BAC7-A735212EA231}">
  <dimension ref="A1:M26"/>
  <sheetViews>
    <sheetView topLeftCell="A5" workbookViewId="0">
      <selection activeCell="N6" sqref="N6"/>
    </sheetView>
  </sheetViews>
  <sheetFormatPr defaultRowHeight="14.4" x14ac:dyDescent="0.3"/>
  <cols>
    <col min="1" max="1" width="30.77734375" bestFit="1" customWidth="1"/>
    <col min="2" max="2" width="17" bestFit="1" customWidth="1"/>
    <col min="3" max="3" width="20.21875" bestFit="1" customWidth="1"/>
    <col min="4" max="4" width="13.33203125" bestFit="1" customWidth="1"/>
    <col min="7" max="9" width="10.109375" bestFit="1" customWidth="1"/>
    <col min="11" max="13" width="10.109375" bestFit="1" customWidth="1"/>
  </cols>
  <sheetData>
    <row r="1" spans="1:13" ht="15.6" x14ac:dyDescent="0.3">
      <c r="A1" s="36" t="s">
        <v>97</v>
      </c>
      <c r="B1" s="37" t="s">
        <v>127</v>
      </c>
      <c r="C1" s="37" t="s">
        <v>128</v>
      </c>
      <c r="D1" s="37" t="s">
        <v>129</v>
      </c>
    </row>
    <row r="2" spans="1:13" ht="15.6" x14ac:dyDescent="0.3">
      <c r="A2" s="36"/>
      <c r="B2" s="37"/>
      <c r="C2" s="37"/>
      <c r="D2" s="37"/>
    </row>
    <row r="3" spans="1:13" ht="46.8" x14ac:dyDescent="0.3">
      <c r="A3" s="36"/>
      <c r="B3" s="37"/>
      <c r="C3" s="37"/>
      <c r="D3" s="37"/>
      <c r="G3" s="29" t="s">
        <v>127</v>
      </c>
      <c r="H3" s="29" t="s">
        <v>128</v>
      </c>
      <c r="I3" s="29" t="s">
        <v>129</v>
      </c>
      <c r="K3" s="29" t="s">
        <v>127</v>
      </c>
      <c r="L3" s="29" t="s">
        <v>128</v>
      </c>
      <c r="M3" s="29" t="s">
        <v>129</v>
      </c>
    </row>
    <row r="5" spans="1:13" ht="15.6" x14ac:dyDescent="0.3">
      <c r="A5" s="35" t="s">
        <v>116</v>
      </c>
      <c r="G5" t="s">
        <v>97</v>
      </c>
      <c r="K5" t="s">
        <v>99</v>
      </c>
    </row>
    <row r="6" spans="1:13" ht="15.6" x14ac:dyDescent="0.3">
      <c r="A6" s="34" t="s">
        <v>117</v>
      </c>
      <c r="B6" s="32">
        <v>280</v>
      </c>
      <c r="C6" s="32">
        <v>100</v>
      </c>
      <c r="D6" s="32">
        <v>350</v>
      </c>
      <c r="G6" s="32">
        <v>280</v>
      </c>
      <c r="H6" s="32">
        <v>100</v>
      </c>
      <c r="I6" s="32">
        <v>350</v>
      </c>
      <c r="K6" s="32">
        <v>280</v>
      </c>
      <c r="L6" s="32">
        <v>100</v>
      </c>
      <c r="M6" s="32">
        <v>350</v>
      </c>
    </row>
    <row r="7" spans="1:13" ht="15.6" x14ac:dyDescent="0.3">
      <c r="A7" s="34" t="s">
        <v>118</v>
      </c>
      <c r="B7" s="32">
        <v>18</v>
      </c>
      <c r="C7" s="33"/>
      <c r="D7" s="33"/>
      <c r="G7" s="32">
        <v>18</v>
      </c>
      <c r="H7" s="33"/>
      <c r="I7" s="33"/>
      <c r="K7" s="32">
        <v>18</v>
      </c>
      <c r="L7" s="33"/>
      <c r="M7" s="33"/>
    </row>
    <row r="8" spans="1:13" ht="15.6" x14ac:dyDescent="0.3">
      <c r="A8" s="34" t="s">
        <v>119</v>
      </c>
      <c r="B8" s="32">
        <v>25</v>
      </c>
      <c r="C8" s="33"/>
      <c r="D8" s="33"/>
      <c r="G8" s="32">
        <v>25</v>
      </c>
      <c r="H8" s="33"/>
      <c r="I8" s="33"/>
      <c r="K8" s="32">
        <v>25</v>
      </c>
      <c r="L8" s="33"/>
      <c r="M8" s="33"/>
    </row>
    <row r="9" spans="1:13" ht="15.6" x14ac:dyDescent="0.3">
      <c r="A9" s="34" t="s">
        <v>120</v>
      </c>
      <c r="B9" s="32">
        <v>15</v>
      </c>
      <c r="C9" s="33"/>
      <c r="D9" s="33"/>
      <c r="G9" s="32">
        <v>15</v>
      </c>
      <c r="H9" s="33"/>
      <c r="I9" s="33"/>
      <c r="K9" s="32">
        <v>15</v>
      </c>
      <c r="L9" s="33"/>
      <c r="M9" s="33"/>
    </row>
    <row r="10" spans="1:13" ht="15.6" x14ac:dyDescent="0.3">
      <c r="A10" s="34" t="s">
        <v>121</v>
      </c>
      <c r="B10" s="32">
        <v>9</v>
      </c>
      <c r="C10" s="33"/>
      <c r="D10" s="33"/>
      <c r="G10" s="32">
        <v>9</v>
      </c>
      <c r="H10" s="33"/>
      <c r="I10" s="33"/>
      <c r="K10" s="32">
        <v>9</v>
      </c>
      <c r="L10" s="33"/>
      <c r="M10" s="33"/>
    </row>
    <row r="11" spans="1:13" ht="15.6" x14ac:dyDescent="0.3">
      <c r="A11" s="34" t="s">
        <v>122</v>
      </c>
      <c r="B11" s="33"/>
      <c r="C11" s="32">
        <v>99</v>
      </c>
      <c r="D11" s="33"/>
      <c r="G11" s="33"/>
      <c r="H11" s="32">
        <v>99</v>
      </c>
      <c r="I11" s="33"/>
      <c r="K11" s="33"/>
      <c r="L11" s="32">
        <v>99</v>
      </c>
      <c r="M11" s="33"/>
    </row>
    <row r="12" spans="1:13" ht="15.6" x14ac:dyDescent="0.3">
      <c r="A12" s="34" t="s">
        <v>123</v>
      </c>
      <c r="B12" s="33"/>
      <c r="C12" s="32">
        <v>95</v>
      </c>
      <c r="D12" s="33"/>
      <c r="G12" s="33"/>
      <c r="H12" s="32">
        <v>95</v>
      </c>
      <c r="I12" s="33"/>
      <c r="K12" s="33"/>
      <c r="L12" s="32">
        <v>95</v>
      </c>
      <c r="M12" s="33"/>
    </row>
    <row r="13" spans="1:13" ht="15.6" x14ac:dyDescent="0.3">
      <c r="A13" s="34" t="s">
        <v>124</v>
      </c>
      <c r="B13" s="33"/>
      <c r="C13" s="32">
        <v>85</v>
      </c>
      <c r="D13" s="33"/>
      <c r="G13" s="33"/>
      <c r="H13" s="32">
        <v>85</v>
      </c>
      <c r="I13" s="33"/>
      <c r="K13" s="33"/>
      <c r="L13" s="32">
        <v>85</v>
      </c>
      <c r="M13" s="33"/>
    </row>
    <row r="14" spans="1:13" ht="15.6" x14ac:dyDescent="0.3">
      <c r="A14" s="34" t="s">
        <v>125</v>
      </c>
      <c r="B14" s="33"/>
      <c r="C14" s="32">
        <v>85</v>
      </c>
      <c r="D14" s="33"/>
      <c r="G14" s="33"/>
      <c r="H14" s="32">
        <v>85</v>
      </c>
      <c r="I14" s="33"/>
      <c r="K14" s="33"/>
      <c r="L14" s="32">
        <v>85</v>
      </c>
      <c r="M14" s="33"/>
    </row>
    <row r="15" spans="1:13" ht="15.6" x14ac:dyDescent="0.3">
      <c r="A15" s="34" t="s">
        <v>126</v>
      </c>
      <c r="B15" s="33"/>
      <c r="C15" s="33"/>
      <c r="D15" s="33"/>
      <c r="G15" s="33"/>
      <c r="H15" s="33"/>
      <c r="I15" s="33"/>
      <c r="K15" s="33"/>
      <c r="L15" s="33"/>
      <c r="M15" s="33"/>
    </row>
    <row r="17" spans="1:13" x14ac:dyDescent="0.3">
      <c r="A17" s="33" t="s">
        <v>130</v>
      </c>
      <c r="B17" s="33"/>
      <c r="C17" s="33"/>
      <c r="D17" s="33">
        <v>555</v>
      </c>
      <c r="E17" s="33"/>
      <c r="F17" s="33"/>
      <c r="G17" s="33"/>
      <c r="H17" s="33"/>
      <c r="I17" s="33">
        <v>555</v>
      </c>
      <c r="K17" s="33"/>
      <c r="L17" s="33"/>
      <c r="M17" s="33">
        <v>555</v>
      </c>
    </row>
    <row r="18" spans="1:13" x14ac:dyDescent="0.3">
      <c r="A18" s="33" t="s">
        <v>131</v>
      </c>
      <c r="B18" s="33"/>
      <c r="C18" s="33"/>
      <c r="D18" s="33"/>
      <c r="E18" s="33"/>
      <c r="F18" s="33"/>
      <c r="G18" s="33">
        <v>2</v>
      </c>
      <c r="H18" s="33">
        <v>2</v>
      </c>
      <c r="I18" s="33">
        <v>2</v>
      </c>
      <c r="K18" s="33">
        <v>4</v>
      </c>
      <c r="L18" s="33">
        <v>4</v>
      </c>
      <c r="M18" s="33">
        <v>4</v>
      </c>
    </row>
    <row r="19" spans="1:13" x14ac:dyDescent="0.3">
      <c r="A19" s="33" t="s">
        <v>132</v>
      </c>
      <c r="B19" s="32"/>
      <c r="C19" s="32"/>
      <c r="D19" s="32"/>
      <c r="E19" s="33"/>
      <c r="F19" s="33"/>
      <c r="G19" s="32">
        <f>SUM(G6:G17) *G18</f>
        <v>694</v>
      </c>
      <c r="H19" s="32">
        <f t="shared" ref="H19:I19" si="0">SUM(H6:H17) *H18</f>
        <v>928</v>
      </c>
      <c r="I19" s="32">
        <f t="shared" si="0"/>
        <v>1810</v>
      </c>
      <c r="K19" s="32">
        <f>SUM(K6:K17) *K18</f>
        <v>1388</v>
      </c>
      <c r="L19" s="32">
        <f t="shared" ref="L19:M19" si="1">SUM(L6:L17) *L18</f>
        <v>1856</v>
      </c>
      <c r="M19" s="32">
        <f t="shared" si="1"/>
        <v>3620</v>
      </c>
    </row>
    <row r="21" spans="1:13" x14ac:dyDescent="0.3">
      <c r="A21" s="31" t="s">
        <v>133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1:13" x14ac:dyDescent="0.3">
      <c r="A22" s="31" t="s">
        <v>134</v>
      </c>
      <c r="B22" s="31">
        <v>120</v>
      </c>
      <c r="C22" s="31">
        <v>105</v>
      </c>
      <c r="D22" s="31"/>
      <c r="E22" s="31"/>
      <c r="F22" s="31"/>
      <c r="G22" s="31">
        <v>120</v>
      </c>
      <c r="H22" s="31">
        <v>105</v>
      </c>
      <c r="I22" s="31"/>
      <c r="J22" s="31"/>
      <c r="K22" s="31">
        <v>120</v>
      </c>
      <c r="L22" s="31">
        <v>105</v>
      </c>
      <c r="M22" s="31"/>
    </row>
    <row r="23" spans="1:13" x14ac:dyDescent="0.3">
      <c r="A23" s="31" t="s">
        <v>135</v>
      </c>
      <c r="B23" s="31"/>
      <c r="C23" s="31"/>
      <c r="D23" s="31"/>
      <c r="E23" s="31"/>
      <c r="F23" s="31"/>
      <c r="G23" s="31">
        <v>5</v>
      </c>
      <c r="H23" s="31">
        <v>5</v>
      </c>
      <c r="I23" s="31">
        <v>5</v>
      </c>
      <c r="J23" s="31"/>
      <c r="K23" s="31">
        <v>5</v>
      </c>
      <c r="L23" s="31">
        <v>5</v>
      </c>
      <c r="M23" s="31">
        <v>5</v>
      </c>
    </row>
    <row r="24" spans="1:13" x14ac:dyDescent="0.3">
      <c r="A24" s="31" t="s">
        <v>136</v>
      </c>
      <c r="B24" s="31"/>
      <c r="C24" s="31"/>
      <c r="D24" s="31"/>
      <c r="E24" s="31"/>
      <c r="F24" s="31"/>
      <c r="G24" s="30">
        <f>G22*G23+G19</f>
        <v>1294</v>
      </c>
      <c r="H24" s="30">
        <f t="shared" ref="H24:I24" si="2">H22*H23+H19</f>
        <v>1453</v>
      </c>
      <c r="I24" s="30">
        <f t="shared" si="2"/>
        <v>1810</v>
      </c>
      <c r="J24" s="31"/>
      <c r="K24" s="30">
        <f>K22*K23+K19</f>
        <v>1988</v>
      </c>
      <c r="L24" s="30">
        <f>L22*L23+L19</f>
        <v>2381</v>
      </c>
      <c r="M24" s="30">
        <f>M22*M23+M19</f>
        <v>3620</v>
      </c>
    </row>
    <row r="26" spans="1:13" x14ac:dyDescent="0.3">
      <c r="A26" s="31" t="s">
        <v>43</v>
      </c>
      <c r="B26" s="30">
        <f>SUM(B24+B19)</f>
        <v>0</v>
      </c>
      <c r="C26" s="30">
        <f t="shared" ref="C26:D26" si="3">SUM(C24+C19)</f>
        <v>0</v>
      </c>
      <c r="D26" s="30">
        <f t="shared" si="3"/>
        <v>0</v>
      </c>
      <c r="E26" s="31"/>
      <c r="F26" s="31"/>
      <c r="G26" s="30">
        <f>SUM(G24+G19)</f>
        <v>1988</v>
      </c>
      <c r="H26" s="30">
        <f t="shared" ref="H26:I26" si="4">SUM(H24+H19)</f>
        <v>2381</v>
      </c>
      <c r="I26" s="30">
        <f t="shared" si="4"/>
        <v>3620</v>
      </c>
      <c r="J26" s="31"/>
      <c r="K26" s="30">
        <f>SUM(K24+K19)</f>
        <v>3376</v>
      </c>
      <c r="L26" s="30">
        <f t="shared" ref="L26:M26" si="5">SUM(L24+L19)</f>
        <v>4237</v>
      </c>
      <c r="M26" s="30">
        <f t="shared" si="5"/>
        <v>7240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95E4-CE0A-4AC2-9B11-2EB55CCA7FCE}">
  <dimension ref="A1:D21"/>
  <sheetViews>
    <sheetView tabSelected="1" zoomScale="73" zoomScaleNormal="73" workbookViewId="0">
      <selection activeCell="N19" sqref="N19"/>
    </sheetView>
  </sheetViews>
  <sheetFormatPr defaultRowHeight="14.4" x14ac:dyDescent="0.3"/>
  <cols>
    <col min="1" max="1" width="16.21875" bestFit="1" customWidth="1"/>
    <col min="2" max="2" width="12.77734375" bestFit="1" customWidth="1"/>
    <col min="3" max="4" width="13" bestFit="1" customWidth="1"/>
  </cols>
  <sheetData>
    <row r="1" spans="1:4" x14ac:dyDescent="0.3">
      <c r="A1" t="s">
        <v>97</v>
      </c>
      <c r="B1" t="s">
        <v>137</v>
      </c>
      <c r="C1" t="s">
        <v>138</v>
      </c>
      <c r="D1" t="s">
        <v>139</v>
      </c>
    </row>
    <row r="2" spans="1:4" x14ac:dyDescent="0.3">
      <c r="A2" t="s">
        <v>140</v>
      </c>
    </row>
    <row r="3" spans="1:4" x14ac:dyDescent="0.3">
      <c r="A3" t="s">
        <v>141</v>
      </c>
      <c r="B3" s="19">
        <v>14500</v>
      </c>
      <c r="C3" s="19">
        <v>31000</v>
      </c>
      <c r="D3" s="19">
        <v>72000</v>
      </c>
    </row>
    <row r="4" spans="1:4" x14ac:dyDescent="0.3">
      <c r="A4" t="s">
        <v>142</v>
      </c>
      <c r="B4" s="19">
        <v>1450</v>
      </c>
      <c r="C4" s="19">
        <v>3100</v>
      </c>
      <c r="D4" s="19">
        <v>7200</v>
      </c>
    </row>
    <row r="6" spans="1:4" x14ac:dyDescent="0.3">
      <c r="A6" t="s">
        <v>143</v>
      </c>
    </row>
    <row r="7" spans="1:4" x14ac:dyDescent="0.3">
      <c r="A7" t="s">
        <v>144</v>
      </c>
      <c r="B7" s="19">
        <v>1500</v>
      </c>
      <c r="C7" s="19">
        <v>2500</v>
      </c>
      <c r="D7" s="19">
        <v>3100</v>
      </c>
    </row>
    <row r="9" spans="1:4" x14ac:dyDescent="0.3">
      <c r="A9" t="s">
        <v>145</v>
      </c>
      <c r="B9" s="19">
        <f>(B10/B11)*B12</f>
        <v>3411.4285714285711</v>
      </c>
      <c r="C9" s="19">
        <f t="shared" ref="C9:D9" si="0">(C10/C11)*C12</f>
        <v>6284.21052631579</v>
      </c>
      <c r="D9" s="19">
        <f t="shared" si="0"/>
        <v>7023.5294117647063</v>
      </c>
    </row>
    <row r="10" spans="1:4" x14ac:dyDescent="0.3">
      <c r="A10" t="s">
        <v>146</v>
      </c>
      <c r="B10" s="28">
        <v>30000</v>
      </c>
      <c r="C10" s="28">
        <v>30000</v>
      </c>
      <c r="D10" s="28">
        <v>30000</v>
      </c>
    </row>
    <row r="11" spans="1:4" x14ac:dyDescent="0.3">
      <c r="A11" t="s">
        <v>147</v>
      </c>
      <c r="B11">
        <v>35</v>
      </c>
      <c r="C11">
        <v>19</v>
      </c>
      <c r="D11">
        <v>17</v>
      </c>
    </row>
    <row r="12" spans="1:4" x14ac:dyDescent="0.3">
      <c r="A12" t="s">
        <v>150</v>
      </c>
      <c r="B12">
        <v>3.98</v>
      </c>
      <c r="C12">
        <v>3.98</v>
      </c>
      <c r="D12">
        <v>3.98</v>
      </c>
    </row>
    <row r="15" spans="1:4" x14ac:dyDescent="0.3">
      <c r="A15" t="s">
        <v>148</v>
      </c>
      <c r="B15">
        <f>250000/B10</f>
        <v>8.3333333333333339</v>
      </c>
      <c r="C15">
        <f t="shared" ref="C15:D15" si="1">250000/C10</f>
        <v>8.3333333333333339</v>
      </c>
      <c r="D15">
        <f t="shared" si="1"/>
        <v>8.3333333333333339</v>
      </c>
    </row>
    <row r="17" spans="1:4" x14ac:dyDescent="0.3">
      <c r="A17" t="s">
        <v>149</v>
      </c>
      <c r="B17" s="19">
        <f>B15*(B9+B7)</f>
        <v>40928.571428571428</v>
      </c>
      <c r="C17" s="19">
        <f>C15*(C9+C7)</f>
        <v>73201.754385964916</v>
      </c>
      <c r="D17" s="19">
        <f>D15*(D9+D7)</f>
        <v>84362.745098039231</v>
      </c>
    </row>
    <row r="19" spans="1:4" x14ac:dyDescent="0.3">
      <c r="A19" t="s">
        <v>151</v>
      </c>
      <c r="B19" s="19">
        <f>B17+B4+B3</f>
        <v>56878.571428571428</v>
      </c>
      <c r="C19" s="19">
        <f>C17+C4+C3</f>
        <v>107301.75438596492</v>
      </c>
      <c r="D19" s="19">
        <f>D17+D4+D3</f>
        <v>163562.74509803922</v>
      </c>
    </row>
    <row r="20" spans="1:4" x14ac:dyDescent="0.3">
      <c r="B20" t="s">
        <v>137</v>
      </c>
      <c r="C20" t="s">
        <v>138</v>
      </c>
      <c r="D20" t="s">
        <v>139</v>
      </c>
    </row>
    <row r="21" spans="1:4" x14ac:dyDescent="0.3">
      <c r="A21" t="s">
        <v>152</v>
      </c>
      <c r="B21" s="19">
        <f>B19/B15</f>
        <v>6825.4285714285706</v>
      </c>
      <c r="C21" s="19">
        <f t="shared" ref="C21:D21" si="2">C19/C15</f>
        <v>12876.210526315788</v>
      </c>
      <c r="D21" s="19">
        <f t="shared" si="2"/>
        <v>19627.529411764706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Payroll</vt:lpstr>
      <vt:lpstr>GradeBook</vt:lpstr>
      <vt:lpstr>Decision Factors</vt:lpstr>
      <vt:lpstr>Loan Payment Sheet</vt:lpstr>
      <vt:lpstr>School Shopping</vt:lpstr>
      <vt:lpstr>Cat or Dog </vt:lpstr>
      <vt:lpstr>Vacations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 Singh Bhadoriya</dc:creator>
  <cp:lastModifiedBy>Madhur Singh Bhadoriya</cp:lastModifiedBy>
  <cp:lastPrinted>2021-09-10T12:41:36Z</cp:lastPrinted>
  <dcterms:created xsi:type="dcterms:W3CDTF">2021-09-10T06:58:52Z</dcterms:created>
  <dcterms:modified xsi:type="dcterms:W3CDTF">2021-09-15T19:16:14Z</dcterms:modified>
</cp:coreProperties>
</file>